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Prosačov\E mail\"/>
    </mc:Choice>
  </mc:AlternateContent>
  <xr:revisionPtr revIDLastSave="0" documentId="13_ncr:1_{5808E77A-03A2-4DED-80A4-C77D590CCC7E}" xr6:coauthVersionLast="47" xr6:coauthVersionMax="47" xr10:uidLastSave="{00000000-0000-0000-0000-000000000000}"/>
  <bookViews>
    <workbookView xWindow="28680" yWindow="-120" windowWidth="29040" windowHeight="15840" xr2:uid="{74C8D352-998F-4570-A674-C5D92A4DE5CB}"/>
  </bookViews>
  <sheets>
    <sheet name="Rekapitulácia" sheetId="1" r:id="rId1"/>
    <sheet name="Krycí list stavby" sheetId="2" r:id="rId2"/>
    <sheet name="SO 15600" sheetId="3" r:id="rId3"/>
    <sheet name="SO 15601" sheetId="4" r:id="rId4"/>
    <sheet name="SO 15602" sheetId="5" r:id="rId5"/>
    <sheet name="SO 15603" sheetId="6" r:id="rId6"/>
    <sheet name="SO 15604" sheetId="7" r:id="rId7"/>
  </sheets>
  <definedNames>
    <definedName name="_xlnm.Print_Area" localSheetId="2">'SO 15600'!$B$2:$V$165</definedName>
    <definedName name="_xlnm.Print_Area" localSheetId="3">'SO 15601'!$B$2:$V$157</definedName>
    <definedName name="_xlnm.Print_Area" localSheetId="4">'SO 15602'!$B$2:$V$153</definedName>
    <definedName name="_xlnm.Print_Area" localSheetId="5">'SO 15603'!$B$2:$V$158</definedName>
    <definedName name="_xlnm.Print_Area" localSheetId="6">'SO 15604'!$B$2:$V$157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6" i="2"/>
  <c r="D16" i="2"/>
  <c r="C16" i="2"/>
  <c r="F12" i="1"/>
  <c r="E11" i="1"/>
  <c r="D11" i="1"/>
  <c r="E10" i="1"/>
  <c r="D10" i="1"/>
  <c r="E9" i="1"/>
  <c r="D9" i="1"/>
  <c r="E8" i="1"/>
  <c r="D8" i="1"/>
  <c r="E7" i="1"/>
  <c r="D7" i="1"/>
  <c r="K11" i="1"/>
  <c r="H29" i="7"/>
  <c r="P29" i="7" s="1"/>
  <c r="P17" i="7"/>
  <c r="P16" i="7"/>
  <c r="Y157" i="7"/>
  <c r="Z157" i="7"/>
  <c r="V154" i="7"/>
  <c r="I63" i="7" s="1"/>
  <c r="K153" i="7"/>
  <c r="J153" i="7"/>
  <c r="S153" i="7"/>
  <c r="L153" i="7"/>
  <c r="I153" i="7"/>
  <c r="K152" i="7"/>
  <c r="J152" i="7"/>
  <c r="S152" i="7"/>
  <c r="M152" i="7"/>
  <c r="I152" i="7"/>
  <c r="K151" i="7"/>
  <c r="J151" i="7"/>
  <c r="S151" i="7"/>
  <c r="L151" i="7"/>
  <c r="I151" i="7"/>
  <c r="K150" i="7"/>
  <c r="J150" i="7"/>
  <c r="S150" i="7"/>
  <c r="M150" i="7"/>
  <c r="I150" i="7"/>
  <c r="K149" i="7"/>
  <c r="J149" i="7"/>
  <c r="S149" i="7"/>
  <c r="L149" i="7"/>
  <c r="I149" i="7"/>
  <c r="K148" i="7"/>
  <c r="J148" i="7"/>
  <c r="S148" i="7"/>
  <c r="L148" i="7"/>
  <c r="I148" i="7"/>
  <c r="K147" i="7"/>
  <c r="J147" i="7"/>
  <c r="S147" i="7"/>
  <c r="L147" i="7"/>
  <c r="I147" i="7"/>
  <c r="K146" i="7"/>
  <c r="J146" i="7"/>
  <c r="S146" i="7"/>
  <c r="L146" i="7"/>
  <c r="I146" i="7"/>
  <c r="K145" i="7"/>
  <c r="J145" i="7"/>
  <c r="S145" i="7"/>
  <c r="M145" i="7"/>
  <c r="I145" i="7"/>
  <c r="K144" i="7"/>
  <c r="J144" i="7"/>
  <c r="S144" i="7"/>
  <c r="L144" i="7"/>
  <c r="I144" i="7"/>
  <c r="K143" i="7"/>
  <c r="J143" i="7"/>
  <c r="S143" i="7"/>
  <c r="M143" i="7"/>
  <c r="I143" i="7"/>
  <c r="K142" i="7"/>
  <c r="J142" i="7"/>
  <c r="S142" i="7"/>
  <c r="M142" i="7"/>
  <c r="I142" i="7"/>
  <c r="K141" i="7"/>
  <c r="J141" i="7"/>
  <c r="S141" i="7"/>
  <c r="L141" i="7"/>
  <c r="I141" i="7"/>
  <c r="K140" i="7"/>
  <c r="J140" i="7"/>
  <c r="S140" i="7"/>
  <c r="M140" i="7"/>
  <c r="I140" i="7"/>
  <c r="K139" i="7"/>
  <c r="J139" i="7"/>
  <c r="S139" i="7"/>
  <c r="M139" i="7"/>
  <c r="I139" i="7"/>
  <c r="K138" i="7"/>
  <c r="J138" i="7"/>
  <c r="S138" i="7"/>
  <c r="L138" i="7"/>
  <c r="I138" i="7"/>
  <c r="K137" i="7"/>
  <c r="J137" i="7"/>
  <c r="S137" i="7"/>
  <c r="M137" i="7"/>
  <c r="I137" i="7"/>
  <c r="K136" i="7"/>
  <c r="J136" i="7"/>
  <c r="S136" i="7"/>
  <c r="L136" i="7"/>
  <c r="I136" i="7"/>
  <c r="K135" i="7"/>
  <c r="J135" i="7"/>
  <c r="S135" i="7"/>
  <c r="M135" i="7"/>
  <c r="I135" i="7"/>
  <c r="K134" i="7"/>
  <c r="J134" i="7"/>
  <c r="S134" i="7"/>
  <c r="L134" i="7"/>
  <c r="I134" i="7"/>
  <c r="K133" i="7"/>
  <c r="J133" i="7"/>
  <c r="S133" i="7"/>
  <c r="L133" i="7"/>
  <c r="I133" i="7"/>
  <c r="K132" i="7"/>
  <c r="J132" i="7"/>
  <c r="S132" i="7"/>
  <c r="M132" i="7"/>
  <c r="I132" i="7"/>
  <c r="K131" i="7"/>
  <c r="J131" i="7"/>
  <c r="S131" i="7"/>
  <c r="L131" i="7"/>
  <c r="I131" i="7"/>
  <c r="K130" i="7"/>
  <c r="J130" i="7"/>
  <c r="S130" i="7"/>
  <c r="M130" i="7"/>
  <c r="I130" i="7"/>
  <c r="K129" i="7"/>
  <c r="J129" i="7"/>
  <c r="S129" i="7"/>
  <c r="L129" i="7"/>
  <c r="I129" i="7"/>
  <c r="K128" i="7"/>
  <c r="J128" i="7"/>
  <c r="S128" i="7"/>
  <c r="M128" i="7"/>
  <c r="I128" i="7"/>
  <c r="K127" i="7"/>
  <c r="J127" i="7"/>
  <c r="S127" i="7"/>
  <c r="L127" i="7"/>
  <c r="I127" i="7"/>
  <c r="K126" i="7"/>
  <c r="J126" i="7"/>
  <c r="S126" i="7"/>
  <c r="M126" i="7"/>
  <c r="I126" i="7"/>
  <c r="K125" i="7"/>
  <c r="J125" i="7"/>
  <c r="S125" i="7"/>
  <c r="L125" i="7"/>
  <c r="I125" i="7"/>
  <c r="K124" i="7"/>
  <c r="J124" i="7"/>
  <c r="S124" i="7"/>
  <c r="M124" i="7"/>
  <c r="I124" i="7"/>
  <c r="K123" i="7"/>
  <c r="J123" i="7"/>
  <c r="S123" i="7"/>
  <c r="M123" i="7"/>
  <c r="I123" i="7"/>
  <c r="K122" i="7"/>
  <c r="J122" i="7"/>
  <c r="S122" i="7"/>
  <c r="M122" i="7"/>
  <c r="I122" i="7"/>
  <c r="K121" i="7"/>
  <c r="J121" i="7"/>
  <c r="S121" i="7"/>
  <c r="L121" i="7"/>
  <c r="I121" i="7"/>
  <c r="K120" i="7"/>
  <c r="J120" i="7"/>
  <c r="S120" i="7"/>
  <c r="M120" i="7"/>
  <c r="I120" i="7"/>
  <c r="K119" i="7"/>
  <c r="J119" i="7"/>
  <c r="S119" i="7"/>
  <c r="M119" i="7"/>
  <c r="I119" i="7"/>
  <c r="K118" i="7"/>
  <c r="J118" i="7"/>
  <c r="S118" i="7"/>
  <c r="L118" i="7"/>
  <c r="I118" i="7"/>
  <c r="S112" i="7"/>
  <c r="H59" i="7" s="1"/>
  <c r="V112" i="7"/>
  <c r="I59" i="7" s="1"/>
  <c r="M112" i="7"/>
  <c r="F59" i="7" s="1"/>
  <c r="K111" i="7"/>
  <c r="J111" i="7"/>
  <c r="S111" i="7"/>
  <c r="L111" i="7"/>
  <c r="L112" i="7" s="1"/>
  <c r="E59" i="7" s="1"/>
  <c r="I111" i="7"/>
  <c r="I112" i="7" s="1"/>
  <c r="G59" i="7" s="1"/>
  <c r="V108" i="7"/>
  <c r="I58" i="7" s="1"/>
  <c r="M108" i="7"/>
  <c r="F58" i="7" s="1"/>
  <c r="K107" i="7"/>
  <c r="J107" i="7"/>
  <c r="S107" i="7"/>
  <c r="S108" i="7" s="1"/>
  <c r="H58" i="7" s="1"/>
  <c r="L107" i="7"/>
  <c r="L108" i="7" s="1"/>
  <c r="E58" i="7" s="1"/>
  <c r="I107" i="7"/>
  <c r="I108" i="7" s="1"/>
  <c r="G58" i="7" s="1"/>
  <c r="I57" i="7"/>
  <c r="V104" i="7"/>
  <c r="M104" i="7"/>
  <c r="F57" i="7" s="1"/>
  <c r="K103" i="7"/>
  <c r="J103" i="7"/>
  <c r="S103" i="7"/>
  <c r="L103" i="7"/>
  <c r="I103" i="7"/>
  <c r="K102" i="7"/>
  <c r="J102" i="7"/>
  <c r="S102" i="7"/>
  <c r="S104" i="7" s="1"/>
  <c r="H57" i="7" s="1"/>
  <c r="L102" i="7"/>
  <c r="I102" i="7"/>
  <c r="I56" i="7"/>
  <c r="V99" i="7"/>
  <c r="K98" i="7"/>
  <c r="J98" i="7"/>
  <c r="S98" i="7"/>
  <c r="L98" i="7"/>
  <c r="I98" i="7"/>
  <c r="K97" i="7"/>
  <c r="J97" i="7"/>
  <c r="S97" i="7"/>
  <c r="M97" i="7"/>
  <c r="M99" i="7" s="1"/>
  <c r="F56" i="7" s="1"/>
  <c r="I97" i="7"/>
  <c r="K96" i="7"/>
  <c r="J96" i="7"/>
  <c r="S96" i="7"/>
  <c r="L96" i="7"/>
  <c r="I96" i="7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J84" i="7"/>
  <c r="S84" i="7"/>
  <c r="L84" i="7"/>
  <c r="I84" i="7"/>
  <c r="K83" i="7"/>
  <c r="K157" i="7" s="1"/>
  <c r="J83" i="7"/>
  <c r="S83" i="7"/>
  <c r="S99" i="7" s="1"/>
  <c r="H56" i="7" s="1"/>
  <c r="L83" i="7"/>
  <c r="I83" i="7"/>
  <c r="P20" i="7"/>
  <c r="K10" i="1"/>
  <c r="H29" i="6"/>
  <c r="P29" i="6" s="1"/>
  <c r="P17" i="6"/>
  <c r="P16" i="6"/>
  <c r="Y158" i="6"/>
  <c r="Z158" i="6"/>
  <c r="I63" i="6"/>
  <c r="V155" i="6"/>
  <c r="V157" i="6" s="1"/>
  <c r="I64" i="6" s="1"/>
  <c r="K154" i="6"/>
  <c r="J154" i="6"/>
  <c r="S154" i="6"/>
  <c r="L154" i="6"/>
  <c r="I154" i="6"/>
  <c r="K153" i="6"/>
  <c r="J153" i="6"/>
  <c r="S153" i="6"/>
  <c r="M153" i="6"/>
  <c r="I153" i="6"/>
  <c r="K152" i="6"/>
  <c r="J152" i="6"/>
  <c r="S152" i="6"/>
  <c r="L152" i="6"/>
  <c r="I152" i="6"/>
  <c r="K151" i="6"/>
  <c r="J151" i="6"/>
  <c r="S151" i="6"/>
  <c r="M151" i="6"/>
  <c r="I151" i="6"/>
  <c r="K150" i="6"/>
  <c r="J150" i="6"/>
  <c r="S150" i="6"/>
  <c r="L150" i="6"/>
  <c r="I150" i="6"/>
  <c r="K149" i="6"/>
  <c r="J149" i="6"/>
  <c r="S149" i="6"/>
  <c r="L149" i="6"/>
  <c r="I149" i="6"/>
  <c r="K148" i="6"/>
  <c r="J148" i="6"/>
  <c r="S148" i="6"/>
  <c r="L148" i="6"/>
  <c r="I148" i="6"/>
  <c r="K147" i="6"/>
  <c r="J147" i="6"/>
  <c r="S147" i="6"/>
  <c r="L147" i="6"/>
  <c r="I147" i="6"/>
  <c r="K146" i="6"/>
  <c r="J146" i="6"/>
  <c r="S146" i="6"/>
  <c r="M146" i="6"/>
  <c r="I146" i="6"/>
  <c r="K145" i="6"/>
  <c r="J145" i="6"/>
  <c r="S145" i="6"/>
  <c r="L145" i="6"/>
  <c r="I145" i="6"/>
  <c r="K144" i="6"/>
  <c r="J144" i="6"/>
  <c r="S144" i="6"/>
  <c r="M144" i="6"/>
  <c r="I144" i="6"/>
  <c r="K143" i="6"/>
  <c r="J143" i="6"/>
  <c r="S143" i="6"/>
  <c r="M143" i="6"/>
  <c r="I143" i="6"/>
  <c r="K142" i="6"/>
  <c r="J142" i="6"/>
  <c r="S142" i="6"/>
  <c r="L142" i="6"/>
  <c r="I142" i="6"/>
  <c r="K141" i="6"/>
  <c r="J141" i="6"/>
  <c r="S141" i="6"/>
  <c r="M141" i="6"/>
  <c r="I141" i="6"/>
  <c r="K140" i="6"/>
  <c r="J140" i="6"/>
  <c r="S140" i="6"/>
  <c r="M140" i="6"/>
  <c r="I140" i="6"/>
  <c r="K139" i="6"/>
  <c r="J139" i="6"/>
  <c r="S139" i="6"/>
  <c r="L139" i="6"/>
  <c r="I139" i="6"/>
  <c r="K138" i="6"/>
  <c r="J138" i="6"/>
  <c r="S138" i="6"/>
  <c r="M138" i="6"/>
  <c r="I138" i="6"/>
  <c r="K137" i="6"/>
  <c r="J137" i="6"/>
  <c r="S137" i="6"/>
  <c r="L137" i="6"/>
  <c r="I137" i="6"/>
  <c r="K136" i="6"/>
  <c r="J136" i="6"/>
  <c r="S136" i="6"/>
  <c r="M136" i="6"/>
  <c r="I136" i="6"/>
  <c r="K135" i="6"/>
  <c r="J135" i="6"/>
  <c r="S135" i="6"/>
  <c r="L135" i="6"/>
  <c r="I135" i="6"/>
  <c r="K134" i="6"/>
  <c r="J134" i="6"/>
  <c r="S134" i="6"/>
  <c r="L134" i="6"/>
  <c r="I134" i="6"/>
  <c r="K133" i="6"/>
  <c r="J133" i="6"/>
  <c r="S133" i="6"/>
  <c r="M133" i="6"/>
  <c r="I133" i="6"/>
  <c r="K132" i="6"/>
  <c r="J132" i="6"/>
  <c r="S132" i="6"/>
  <c r="L132" i="6"/>
  <c r="I132" i="6"/>
  <c r="K131" i="6"/>
  <c r="J131" i="6"/>
  <c r="S131" i="6"/>
  <c r="M131" i="6"/>
  <c r="I131" i="6"/>
  <c r="K130" i="6"/>
  <c r="J130" i="6"/>
  <c r="S130" i="6"/>
  <c r="L130" i="6"/>
  <c r="I130" i="6"/>
  <c r="K129" i="6"/>
  <c r="J129" i="6"/>
  <c r="S129" i="6"/>
  <c r="M129" i="6"/>
  <c r="I129" i="6"/>
  <c r="K128" i="6"/>
  <c r="J128" i="6"/>
  <c r="S128" i="6"/>
  <c r="L128" i="6"/>
  <c r="I128" i="6"/>
  <c r="K127" i="6"/>
  <c r="J127" i="6"/>
  <c r="S127" i="6"/>
  <c r="M127" i="6"/>
  <c r="I127" i="6"/>
  <c r="K126" i="6"/>
  <c r="J126" i="6"/>
  <c r="S126" i="6"/>
  <c r="L126" i="6"/>
  <c r="I126" i="6"/>
  <c r="K125" i="6"/>
  <c r="J125" i="6"/>
  <c r="S125" i="6"/>
  <c r="M125" i="6"/>
  <c r="I125" i="6"/>
  <c r="K124" i="6"/>
  <c r="J124" i="6"/>
  <c r="S124" i="6"/>
  <c r="M124" i="6"/>
  <c r="I124" i="6"/>
  <c r="K123" i="6"/>
  <c r="J123" i="6"/>
  <c r="S123" i="6"/>
  <c r="M123" i="6"/>
  <c r="I123" i="6"/>
  <c r="K122" i="6"/>
  <c r="J122" i="6"/>
  <c r="S122" i="6"/>
  <c r="L122" i="6"/>
  <c r="I122" i="6"/>
  <c r="K121" i="6"/>
  <c r="J121" i="6"/>
  <c r="S121" i="6"/>
  <c r="M121" i="6"/>
  <c r="I121" i="6"/>
  <c r="K120" i="6"/>
  <c r="J120" i="6"/>
  <c r="S120" i="6"/>
  <c r="M120" i="6"/>
  <c r="I120" i="6"/>
  <c r="K119" i="6"/>
  <c r="J119" i="6"/>
  <c r="S119" i="6"/>
  <c r="M119" i="6"/>
  <c r="M155" i="6" s="1"/>
  <c r="F63" i="6" s="1"/>
  <c r="I119" i="6"/>
  <c r="K118" i="6"/>
  <c r="J118" i="6"/>
  <c r="S118" i="6"/>
  <c r="L118" i="6"/>
  <c r="I118" i="6"/>
  <c r="F59" i="6"/>
  <c r="V112" i="6"/>
  <c r="I59" i="6" s="1"/>
  <c r="M112" i="6"/>
  <c r="K111" i="6"/>
  <c r="J111" i="6"/>
  <c r="S111" i="6"/>
  <c r="S112" i="6" s="1"/>
  <c r="H59" i="6" s="1"/>
  <c r="L111" i="6"/>
  <c r="L112" i="6" s="1"/>
  <c r="E59" i="6" s="1"/>
  <c r="I111" i="6"/>
  <c r="I112" i="6" s="1"/>
  <c r="G59" i="6" s="1"/>
  <c r="V108" i="6"/>
  <c r="I58" i="6" s="1"/>
  <c r="M108" i="6"/>
  <c r="F58" i="6" s="1"/>
  <c r="K107" i="6"/>
  <c r="J107" i="6"/>
  <c r="S107" i="6"/>
  <c r="S108" i="6" s="1"/>
  <c r="H58" i="6" s="1"/>
  <c r="L107" i="6"/>
  <c r="L108" i="6" s="1"/>
  <c r="E58" i="6" s="1"/>
  <c r="I107" i="6"/>
  <c r="I108" i="6" s="1"/>
  <c r="G58" i="6" s="1"/>
  <c r="S104" i="6"/>
  <c r="H57" i="6" s="1"/>
  <c r="V104" i="6"/>
  <c r="I57" i="6" s="1"/>
  <c r="M104" i="6"/>
  <c r="F57" i="6" s="1"/>
  <c r="K103" i="6"/>
  <c r="J103" i="6"/>
  <c r="S103" i="6"/>
  <c r="L103" i="6"/>
  <c r="I103" i="6"/>
  <c r="K102" i="6"/>
  <c r="J102" i="6"/>
  <c r="S102" i="6"/>
  <c r="L102" i="6"/>
  <c r="I102" i="6"/>
  <c r="V99" i="6"/>
  <c r="I56" i="6" s="1"/>
  <c r="K98" i="6"/>
  <c r="J98" i="6"/>
  <c r="S98" i="6"/>
  <c r="L98" i="6"/>
  <c r="I98" i="6"/>
  <c r="K97" i="6"/>
  <c r="J97" i="6"/>
  <c r="S97" i="6"/>
  <c r="M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L93" i="6"/>
  <c r="I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L90" i="6"/>
  <c r="I90" i="6"/>
  <c r="K89" i="6"/>
  <c r="J89" i="6"/>
  <c r="S89" i="6"/>
  <c r="L89" i="6"/>
  <c r="I89" i="6"/>
  <c r="K88" i="6"/>
  <c r="J88" i="6"/>
  <c r="S88" i="6"/>
  <c r="L88" i="6"/>
  <c r="I88" i="6"/>
  <c r="K87" i="6"/>
  <c r="J87" i="6"/>
  <c r="S87" i="6"/>
  <c r="L87" i="6"/>
  <c r="I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L84" i="6"/>
  <c r="I84" i="6"/>
  <c r="K83" i="6"/>
  <c r="K158" i="6" s="1"/>
  <c r="J83" i="6"/>
  <c r="S83" i="6"/>
  <c r="L83" i="6"/>
  <c r="I83" i="6"/>
  <c r="P20" i="6"/>
  <c r="K9" i="1"/>
  <c r="H29" i="5"/>
  <c r="P29" i="5" s="1"/>
  <c r="P17" i="5"/>
  <c r="P16" i="5"/>
  <c r="P20" i="5" s="1"/>
  <c r="Y153" i="5"/>
  <c r="Z153" i="5"/>
  <c r="I63" i="5"/>
  <c r="V150" i="5"/>
  <c r="V152" i="5" s="1"/>
  <c r="I64" i="5" s="1"/>
  <c r="K149" i="5"/>
  <c r="J149" i="5"/>
  <c r="S149" i="5"/>
  <c r="L149" i="5"/>
  <c r="I149" i="5"/>
  <c r="K148" i="5"/>
  <c r="J148" i="5"/>
  <c r="S148" i="5"/>
  <c r="M148" i="5"/>
  <c r="I148" i="5"/>
  <c r="K147" i="5"/>
  <c r="J147" i="5"/>
  <c r="S147" i="5"/>
  <c r="L147" i="5"/>
  <c r="I147" i="5"/>
  <c r="K146" i="5"/>
  <c r="J146" i="5"/>
  <c r="S146" i="5"/>
  <c r="M146" i="5"/>
  <c r="I146" i="5"/>
  <c r="K145" i="5"/>
  <c r="J145" i="5"/>
  <c r="S145" i="5"/>
  <c r="L145" i="5"/>
  <c r="I145" i="5"/>
  <c r="K144" i="5"/>
  <c r="J144" i="5"/>
  <c r="S144" i="5"/>
  <c r="L144" i="5"/>
  <c r="I144" i="5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M141" i="5"/>
  <c r="I141" i="5"/>
  <c r="K140" i="5"/>
  <c r="J140" i="5"/>
  <c r="S140" i="5"/>
  <c r="L140" i="5"/>
  <c r="I140" i="5"/>
  <c r="K139" i="5"/>
  <c r="J139" i="5"/>
  <c r="S139" i="5"/>
  <c r="M139" i="5"/>
  <c r="I139" i="5"/>
  <c r="K138" i="5"/>
  <c r="J138" i="5"/>
  <c r="S138" i="5"/>
  <c r="M138" i="5"/>
  <c r="I138" i="5"/>
  <c r="K137" i="5"/>
  <c r="J137" i="5"/>
  <c r="S137" i="5"/>
  <c r="L137" i="5"/>
  <c r="I137" i="5"/>
  <c r="K136" i="5"/>
  <c r="J136" i="5"/>
  <c r="S136" i="5"/>
  <c r="M136" i="5"/>
  <c r="I136" i="5"/>
  <c r="K135" i="5"/>
  <c r="J135" i="5"/>
  <c r="S135" i="5"/>
  <c r="L135" i="5"/>
  <c r="I135" i="5"/>
  <c r="K134" i="5"/>
  <c r="J134" i="5"/>
  <c r="S134" i="5"/>
  <c r="M134" i="5"/>
  <c r="I134" i="5"/>
  <c r="K133" i="5"/>
  <c r="J133" i="5"/>
  <c r="S133" i="5"/>
  <c r="L133" i="5"/>
  <c r="I133" i="5"/>
  <c r="K132" i="5"/>
  <c r="J132" i="5"/>
  <c r="S132" i="5"/>
  <c r="L132" i="5"/>
  <c r="I132" i="5"/>
  <c r="K131" i="5"/>
  <c r="J131" i="5"/>
  <c r="S131" i="5"/>
  <c r="M131" i="5"/>
  <c r="I131" i="5"/>
  <c r="K130" i="5"/>
  <c r="J130" i="5"/>
  <c r="S130" i="5"/>
  <c r="L130" i="5"/>
  <c r="I130" i="5"/>
  <c r="K129" i="5"/>
  <c r="J129" i="5"/>
  <c r="S129" i="5"/>
  <c r="M129" i="5"/>
  <c r="I129" i="5"/>
  <c r="K128" i="5"/>
  <c r="J128" i="5"/>
  <c r="S128" i="5"/>
  <c r="L128" i="5"/>
  <c r="I128" i="5"/>
  <c r="K127" i="5"/>
  <c r="J127" i="5"/>
  <c r="S127" i="5"/>
  <c r="M127" i="5"/>
  <c r="I127" i="5"/>
  <c r="K126" i="5"/>
  <c r="J126" i="5"/>
  <c r="S126" i="5"/>
  <c r="L126" i="5"/>
  <c r="I126" i="5"/>
  <c r="K125" i="5"/>
  <c r="J125" i="5"/>
  <c r="S125" i="5"/>
  <c r="M125" i="5"/>
  <c r="I125" i="5"/>
  <c r="K124" i="5"/>
  <c r="J124" i="5"/>
  <c r="S124" i="5"/>
  <c r="L124" i="5"/>
  <c r="I124" i="5"/>
  <c r="K123" i="5"/>
  <c r="J123" i="5"/>
  <c r="S123" i="5"/>
  <c r="M123" i="5"/>
  <c r="I123" i="5"/>
  <c r="K122" i="5"/>
  <c r="J122" i="5"/>
  <c r="S122" i="5"/>
  <c r="L122" i="5"/>
  <c r="I122" i="5"/>
  <c r="K121" i="5"/>
  <c r="J121" i="5"/>
  <c r="S121" i="5"/>
  <c r="M121" i="5"/>
  <c r="I121" i="5"/>
  <c r="K120" i="5"/>
  <c r="J120" i="5"/>
  <c r="S120" i="5"/>
  <c r="L120" i="5"/>
  <c r="I120" i="5"/>
  <c r="K119" i="5"/>
  <c r="J119" i="5"/>
  <c r="S119" i="5"/>
  <c r="M119" i="5"/>
  <c r="I119" i="5"/>
  <c r="K118" i="5"/>
  <c r="J118" i="5"/>
  <c r="S118" i="5"/>
  <c r="L118" i="5"/>
  <c r="I118" i="5"/>
  <c r="I59" i="5"/>
  <c r="E59" i="5"/>
  <c r="V112" i="5"/>
  <c r="M112" i="5"/>
  <c r="F59" i="5" s="1"/>
  <c r="L112" i="5"/>
  <c r="K111" i="5"/>
  <c r="J111" i="5"/>
  <c r="S111" i="5"/>
  <c r="S112" i="5" s="1"/>
  <c r="H59" i="5" s="1"/>
  <c r="L111" i="5"/>
  <c r="I111" i="5"/>
  <c r="I112" i="5" s="1"/>
  <c r="G59" i="5" s="1"/>
  <c r="S108" i="5"/>
  <c r="H58" i="5" s="1"/>
  <c r="V108" i="5"/>
  <c r="I58" i="5" s="1"/>
  <c r="M108" i="5"/>
  <c r="F58" i="5" s="1"/>
  <c r="K107" i="5"/>
  <c r="J107" i="5"/>
  <c r="S107" i="5"/>
  <c r="L107" i="5"/>
  <c r="L108" i="5" s="1"/>
  <c r="E58" i="5" s="1"/>
  <c r="I107" i="5"/>
  <c r="I108" i="5" s="1"/>
  <c r="G58" i="5" s="1"/>
  <c r="V104" i="5"/>
  <c r="I57" i="5" s="1"/>
  <c r="M104" i="5"/>
  <c r="F57" i="5" s="1"/>
  <c r="K103" i="5"/>
  <c r="J103" i="5"/>
  <c r="S103" i="5"/>
  <c r="L103" i="5"/>
  <c r="I103" i="5"/>
  <c r="K102" i="5"/>
  <c r="J102" i="5"/>
  <c r="S102" i="5"/>
  <c r="S104" i="5" s="1"/>
  <c r="H57" i="5" s="1"/>
  <c r="L102" i="5"/>
  <c r="L104" i="5" s="1"/>
  <c r="E57" i="5" s="1"/>
  <c r="I102" i="5"/>
  <c r="I104" i="5" s="1"/>
  <c r="G57" i="5" s="1"/>
  <c r="V99" i="5"/>
  <c r="K98" i="5"/>
  <c r="J98" i="5"/>
  <c r="S98" i="5"/>
  <c r="L98" i="5"/>
  <c r="I98" i="5"/>
  <c r="K97" i="5"/>
  <c r="J97" i="5"/>
  <c r="S97" i="5"/>
  <c r="M97" i="5"/>
  <c r="I97" i="5"/>
  <c r="K96" i="5"/>
  <c r="J96" i="5"/>
  <c r="S96" i="5"/>
  <c r="L96" i="5"/>
  <c r="I96" i="5"/>
  <c r="K95" i="5"/>
  <c r="J95" i="5"/>
  <c r="S95" i="5"/>
  <c r="L95" i="5"/>
  <c r="I95" i="5"/>
  <c r="K94" i="5"/>
  <c r="J94" i="5"/>
  <c r="S94" i="5"/>
  <c r="L94" i="5"/>
  <c r="I94" i="5"/>
  <c r="K93" i="5"/>
  <c r="J93" i="5"/>
  <c r="S93" i="5"/>
  <c r="L93" i="5"/>
  <c r="I93" i="5"/>
  <c r="K92" i="5"/>
  <c r="J92" i="5"/>
  <c r="S92" i="5"/>
  <c r="L92" i="5"/>
  <c r="I92" i="5"/>
  <c r="K91" i="5"/>
  <c r="J91" i="5"/>
  <c r="S91" i="5"/>
  <c r="L91" i="5"/>
  <c r="I91" i="5"/>
  <c r="K90" i="5"/>
  <c r="K153" i="5" s="1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I99" i="5" s="1"/>
  <c r="G56" i="5" s="1"/>
  <c r="K8" i="1"/>
  <c r="H29" i="4"/>
  <c r="P29" i="4" s="1"/>
  <c r="P17" i="4"/>
  <c r="P16" i="4"/>
  <c r="Y157" i="4"/>
  <c r="Z157" i="4"/>
  <c r="V156" i="4"/>
  <c r="I64" i="4" s="1"/>
  <c r="V154" i="4"/>
  <c r="I63" i="4" s="1"/>
  <c r="K153" i="4"/>
  <c r="J153" i="4"/>
  <c r="S153" i="4"/>
  <c r="L153" i="4"/>
  <c r="I153" i="4"/>
  <c r="K152" i="4"/>
  <c r="J152" i="4"/>
  <c r="S152" i="4"/>
  <c r="M152" i="4"/>
  <c r="I152" i="4"/>
  <c r="K151" i="4"/>
  <c r="J151" i="4"/>
  <c r="S151" i="4"/>
  <c r="L151" i="4"/>
  <c r="I151" i="4"/>
  <c r="K150" i="4"/>
  <c r="J150" i="4"/>
  <c r="S150" i="4"/>
  <c r="M150" i="4"/>
  <c r="I150" i="4"/>
  <c r="K149" i="4"/>
  <c r="J149" i="4"/>
  <c r="S149" i="4"/>
  <c r="L149" i="4"/>
  <c r="I149" i="4"/>
  <c r="K148" i="4"/>
  <c r="J148" i="4"/>
  <c r="S148" i="4"/>
  <c r="L148" i="4"/>
  <c r="I148" i="4"/>
  <c r="K147" i="4"/>
  <c r="J147" i="4"/>
  <c r="S147" i="4"/>
  <c r="L147" i="4"/>
  <c r="I147" i="4"/>
  <c r="K146" i="4"/>
  <c r="J146" i="4"/>
  <c r="S146" i="4"/>
  <c r="L146" i="4"/>
  <c r="I146" i="4"/>
  <c r="K145" i="4"/>
  <c r="J145" i="4"/>
  <c r="S145" i="4"/>
  <c r="M145" i="4"/>
  <c r="I145" i="4"/>
  <c r="K144" i="4"/>
  <c r="J144" i="4"/>
  <c r="S144" i="4"/>
  <c r="L144" i="4"/>
  <c r="I144" i="4"/>
  <c r="K143" i="4"/>
  <c r="J143" i="4"/>
  <c r="S143" i="4"/>
  <c r="M143" i="4"/>
  <c r="I143" i="4"/>
  <c r="K142" i="4"/>
  <c r="J142" i="4"/>
  <c r="S142" i="4"/>
  <c r="M142" i="4"/>
  <c r="I142" i="4"/>
  <c r="K141" i="4"/>
  <c r="J141" i="4"/>
  <c r="S141" i="4"/>
  <c r="L141" i="4"/>
  <c r="I141" i="4"/>
  <c r="K140" i="4"/>
  <c r="J140" i="4"/>
  <c r="S140" i="4"/>
  <c r="M140" i="4"/>
  <c r="I140" i="4"/>
  <c r="K139" i="4"/>
  <c r="J139" i="4"/>
  <c r="S139" i="4"/>
  <c r="L139" i="4"/>
  <c r="I139" i="4"/>
  <c r="K138" i="4"/>
  <c r="J138" i="4"/>
  <c r="S138" i="4"/>
  <c r="M138" i="4"/>
  <c r="I138" i="4"/>
  <c r="K137" i="4"/>
  <c r="J137" i="4"/>
  <c r="S137" i="4"/>
  <c r="L137" i="4"/>
  <c r="I137" i="4"/>
  <c r="K136" i="4"/>
  <c r="J136" i="4"/>
  <c r="S136" i="4"/>
  <c r="L136" i="4"/>
  <c r="I136" i="4"/>
  <c r="K135" i="4"/>
  <c r="J135" i="4"/>
  <c r="S135" i="4"/>
  <c r="M135" i="4"/>
  <c r="I135" i="4"/>
  <c r="K134" i="4"/>
  <c r="J134" i="4"/>
  <c r="S134" i="4"/>
  <c r="L134" i="4"/>
  <c r="I134" i="4"/>
  <c r="K133" i="4"/>
  <c r="J133" i="4"/>
  <c r="S133" i="4"/>
  <c r="M133" i="4"/>
  <c r="I133" i="4"/>
  <c r="K132" i="4"/>
  <c r="J132" i="4"/>
  <c r="S132" i="4"/>
  <c r="L132" i="4"/>
  <c r="I132" i="4"/>
  <c r="K131" i="4"/>
  <c r="J131" i="4"/>
  <c r="S131" i="4"/>
  <c r="M131" i="4"/>
  <c r="I131" i="4"/>
  <c r="K130" i="4"/>
  <c r="J130" i="4"/>
  <c r="S130" i="4"/>
  <c r="L130" i="4"/>
  <c r="I130" i="4"/>
  <c r="K129" i="4"/>
  <c r="J129" i="4"/>
  <c r="S129" i="4"/>
  <c r="M129" i="4"/>
  <c r="I129" i="4"/>
  <c r="K128" i="4"/>
  <c r="J128" i="4"/>
  <c r="S128" i="4"/>
  <c r="L128" i="4"/>
  <c r="I128" i="4"/>
  <c r="K127" i="4"/>
  <c r="J127" i="4"/>
  <c r="S127" i="4"/>
  <c r="M127" i="4"/>
  <c r="I127" i="4"/>
  <c r="K126" i="4"/>
  <c r="J126" i="4"/>
  <c r="S126" i="4"/>
  <c r="L126" i="4"/>
  <c r="I126" i="4"/>
  <c r="K125" i="4"/>
  <c r="J125" i="4"/>
  <c r="S125" i="4"/>
  <c r="M125" i="4"/>
  <c r="I125" i="4"/>
  <c r="K124" i="4"/>
  <c r="J124" i="4"/>
  <c r="S124" i="4"/>
  <c r="L124" i="4"/>
  <c r="I124" i="4"/>
  <c r="K123" i="4"/>
  <c r="J123" i="4"/>
  <c r="S123" i="4"/>
  <c r="M123" i="4"/>
  <c r="I123" i="4"/>
  <c r="K122" i="4"/>
  <c r="J122" i="4"/>
  <c r="S122" i="4"/>
  <c r="M122" i="4"/>
  <c r="I122" i="4"/>
  <c r="K121" i="4"/>
  <c r="J121" i="4"/>
  <c r="S121" i="4"/>
  <c r="L121" i="4"/>
  <c r="I121" i="4"/>
  <c r="K120" i="4"/>
  <c r="J120" i="4"/>
  <c r="S120" i="4"/>
  <c r="M120" i="4"/>
  <c r="I120" i="4"/>
  <c r="K119" i="4"/>
  <c r="J119" i="4"/>
  <c r="S119" i="4"/>
  <c r="M119" i="4"/>
  <c r="I119" i="4"/>
  <c r="K118" i="4"/>
  <c r="J118" i="4"/>
  <c r="S118" i="4"/>
  <c r="L118" i="4"/>
  <c r="I118" i="4"/>
  <c r="F59" i="4"/>
  <c r="V112" i="4"/>
  <c r="I59" i="4" s="1"/>
  <c r="M112" i="4"/>
  <c r="K111" i="4"/>
  <c r="J111" i="4"/>
  <c r="S111" i="4"/>
  <c r="S112" i="4" s="1"/>
  <c r="H59" i="4" s="1"/>
  <c r="L111" i="4"/>
  <c r="L112" i="4" s="1"/>
  <c r="E59" i="4" s="1"/>
  <c r="I111" i="4"/>
  <c r="I112" i="4" s="1"/>
  <c r="G59" i="4" s="1"/>
  <c r="F58" i="4"/>
  <c r="V108" i="4"/>
  <c r="I58" i="4" s="1"/>
  <c r="M108" i="4"/>
  <c r="K107" i="4"/>
  <c r="J107" i="4"/>
  <c r="S107" i="4"/>
  <c r="S108" i="4" s="1"/>
  <c r="H58" i="4" s="1"/>
  <c r="L107" i="4"/>
  <c r="L108" i="4" s="1"/>
  <c r="E58" i="4" s="1"/>
  <c r="I107" i="4"/>
  <c r="I108" i="4" s="1"/>
  <c r="G58" i="4" s="1"/>
  <c r="V104" i="4"/>
  <c r="I57" i="4" s="1"/>
  <c r="M104" i="4"/>
  <c r="F57" i="4" s="1"/>
  <c r="K103" i="4"/>
  <c r="J103" i="4"/>
  <c r="S103" i="4"/>
  <c r="S104" i="4" s="1"/>
  <c r="H57" i="4" s="1"/>
  <c r="L103" i="4"/>
  <c r="I103" i="4"/>
  <c r="I104" i="4" s="1"/>
  <c r="G57" i="4" s="1"/>
  <c r="K102" i="4"/>
  <c r="J102" i="4"/>
  <c r="S102" i="4"/>
  <c r="L102" i="4"/>
  <c r="I102" i="4"/>
  <c r="I56" i="4"/>
  <c r="V99" i="4"/>
  <c r="K98" i="4"/>
  <c r="J98" i="4"/>
  <c r="S98" i="4"/>
  <c r="L98" i="4"/>
  <c r="I98" i="4"/>
  <c r="K97" i="4"/>
  <c r="J97" i="4"/>
  <c r="S97" i="4"/>
  <c r="M97" i="4"/>
  <c r="M99" i="4" s="1"/>
  <c r="F56" i="4" s="1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K157" i="4" s="1"/>
  <c r="J83" i="4"/>
  <c r="S83" i="4"/>
  <c r="S99" i="4" s="1"/>
  <c r="H56" i="4" s="1"/>
  <c r="L83" i="4"/>
  <c r="I83" i="4"/>
  <c r="P20" i="4"/>
  <c r="K7" i="1"/>
  <c r="H29" i="3"/>
  <c r="P29" i="3" s="1"/>
  <c r="P17" i="3"/>
  <c r="P16" i="3"/>
  <c r="Y165" i="3"/>
  <c r="Z165" i="3"/>
  <c r="V162" i="3"/>
  <c r="I63" i="3" s="1"/>
  <c r="K161" i="3"/>
  <c r="J161" i="3"/>
  <c r="S161" i="3"/>
  <c r="L161" i="3"/>
  <c r="I161" i="3"/>
  <c r="K160" i="3"/>
  <c r="J160" i="3"/>
  <c r="S160" i="3"/>
  <c r="M160" i="3"/>
  <c r="I160" i="3"/>
  <c r="K159" i="3"/>
  <c r="J159" i="3"/>
  <c r="S159" i="3"/>
  <c r="L159" i="3"/>
  <c r="I159" i="3"/>
  <c r="K158" i="3"/>
  <c r="J158" i="3"/>
  <c r="S158" i="3"/>
  <c r="M158" i="3"/>
  <c r="I158" i="3"/>
  <c r="K157" i="3"/>
  <c r="J157" i="3"/>
  <c r="S157" i="3"/>
  <c r="L157" i="3"/>
  <c r="I157" i="3"/>
  <c r="K156" i="3"/>
  <c r="J156" i="3"/>
  <c r="S156" i="3"/>
  <c r="L156" i="3"/>
  <c r="I156" i="3"/>
  <c r="K155" i="3"/>
  <c r="J155" i="3"/>
  <c r="S155" i="3"/>
  <c r="L155" i="3"/>
  <c r="I155" i="3"/>
  <c r="K154" i="3"/>
  <c r="J154" i="3"/>
  <c r="S154" i="3"/>
  <c r="L154" i="3"/>
  <c r="I154" i="3"/>
  <c r="K153" i="3"/>
  <c r="J153" i="3"/>
  <c r="S153" i="3"/>
  <c r="M153" i="3"/>
  <c r="I153" i="3"/>
  <c r="K152" i="3"/>
  <c r="J152" i="3"/>
  <c r="S152" i="3"/>
  <c r="L152" i="3"/>
  <c r="I152" i="3"/>
  <c r="K151" i="3"/>
  <c r="J151" i="3"/>
  <c r="S151" i="3"/>
  <c r="M151" i="3"/>
  <c r="I151" i="3"/>
  <c r="K150" i="3"/>
  <c r="J150" i="3"/>
  <c r="S150" i="3"/>
  <c r="M150" i="3"/>
  <c r="I150" i="3"/>
  <c r="K149" i="3"/>
  <c r="J149" i="3"/>
  <c r="S149" i="3"/>
  <c r="L149" i="3"/>
  <c r="I149" i="3"/>
  <c r="K148" i="3"/>
  <c r="J148" i="3"/>
  <c r="S148" i="3"/>
  <c r="M148" i="3"/>
  <c r="I148" i="3"/>
  <c r="K147" i="3"/>
  <c r="J147" i="3"/>
  <c r="S147" i="3"/>
  <c r="M147" i="3"/>
  <c r="I147" i="3"/>
  <c r="K146" i="3"/>
  <c r="J146" i="3"/>
  <c r="S146" i="3"/>
  <c r="L146" i="3"/>
  <c r="I146" i="3"/>
  <c r="K145" i="3"/>
  <c r="J145" i="3"/>
  <c r="S145" i="3"/>
  <c r="M145" i="3"/>
  <c r="I145" i="3"/>
  <c r="K144" i="3"/>
  <c r="J144" i="3"/>
  <c r="S144" i="3"/>
  <c r="L144" i="3"/>
  <c r="I144" i="3"/>
  <c r="K143" i="3"/>
  <c r="J143" i="3"/>
  <c r="S143" i="3"/>
  <c r="M143" i="3"/>
  <c r="I143" i="3"/>
  <c r="K142" i="3"/>
  <c r="J142" i="3"/>
  <c r="S142" i="3"/>
  <c r="L142" i="3"/>
  <c r="I142" i="3"/>
  <c r="K141" i="3"/>
  <c r="J141" i="3"/>
  <c r="S141" i="3"/>
  <c r="M141" i="3"/>
  <c r="I141" i="3"/>
  <c r="K140" i="3"/>
  <c r="J140" i="3"/>
  <c r="S140" i="3"/>
  <c r="L140" i="3"/>
  <c r="I140" i="3"/>
  <c r="K139" i="3"/>
  <c r="J139" i="3"/>
  <c r="S139" i="3"/>
  <c r="M139" i="3"/>
  <c r="I139" i="3"/>
  <c r="K138" i="3"/>
  <c r="J138" i="3"/>
  <c r="S138" i="3"/>
  <c r="L138" i="3"/>
  <c r="I138" i="3"/>
  <c r="K137" i="3"/>
  <c r="J137" i="3"/>
  <c r="S137" i="3"/>
  <c r="M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M134" i="3"/>
  <c r="I134" i="3"/>
  <c r="K133" i="3"/>
  <c r="J133" i="3"/>
  <c r="S133" i="3"/>
  <c r="L133" i="3"/>
  <c r="I133" i="3"/>
  <c r="K132" i="3"/>
  <c r="J132" i="3"/>
  <c r="S132" i="3"/>
  <c r="M132" i="3"/>
  <c r="I132" i="3"/>
  <c r="K131" i="3"/>
  <c r="J131" i="3"/>
  <c r="S131" i="3"/>
  <c r="L131" i="3"/>
  <c r="I131" i="3"/>
  <c r="K130" i="3"/>
  <c r="J130" i="3"/>
  <c r="S130" i="3"/>
  <c r="M130" i="3"/>
  <c r="I130" i="3"/>
  <c r="K129" i="3"/>
  <c r="J129" i="3"/>
  <c r="S129" i="3"/>
  <c r="L129" i="3"/>
  <c r="I129" i="3"/>
  <c r="K128" i="3"/>
  <c r="J128" i="3"/>
  <c r="S128" i="3"/>
  <c r="M128" i="3"/>
  <c r="I128" i="3"/>
  <c r="K127" i="3"/>
  <c r="J127" i="3"/>
  <c r="S127" i="3"/>
  <c r="L127" i="3"/>
  <c r="I127" i="3"/>
  <c r="K126" i="3"/>
  <c r="J126" i="3"/>
  <c r="S126" i="3"/>
  <c r="M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L123" i="3"/>
  <c r="I123" i="3"/>
  <c r="K122" i="3"/>
  <c r="J122" i="3"/>
  <c r="S122" i="3"/>
  <c r="M122" i="3"/>
  <c r="I122" i="3"/>
  <c r="K121" i="3"/>
  <c r="J121" i="3"/>
  <c r="S121" i="3"/>
  <c r="M121" i="3"/>
  <c r="I121" i="3"/>
  <c r="K120" i="3"/>
  <c r="J120" i="3"/>
  <c r="S120" i="3"/>
  <c r="M120" i="3"/>
  <c r="I120" i="3"/>
  <c r="K119" i="3"/>
  <c r="J119" i="3"/>
  <c r="S119" i="3"/>
  <c r="S162" i="3" s="1"/>
  <c r="H63" i="3" s="1"/>
  <c r="M119" i="3"/>
  <c r="I119" i="3"/>
  <c r="K118" i="3"/>
  <c r="J118" i="3"/>
  <c r="S118" i="3"/>
  <c r="L118" i="3"/>
  <c r="I118" i="3"/>
  <c r="F59" i="3"/>
  <c r="S112" i="3"/>
  <c r="H59" i="3" s="1"/>
  <c r="V112" i="3"/>
  <c r="I59" i="3" s="1"/>
  <c r="M112" i="3"/>
  <c r="K111" i="3"/>
  <c r="J111" i="3"/>
  <c r="S111" i="3"/>
  <c r="L111" i="3"/>
  <c r="L112" i="3" s="1"/>
  <c r="E59" i="3" s="1"/>
  <c r="I111" i="3"/>
  <c r="I112" i="3" s="1"/>
  <c r="G59" i="3" s="1"/>
  <c r="S108" i="3"/>
  <c r="H58" i="3" s="1"/>
  <c r="V108" i="3"/>
  <c r="I58" i="3" s="1"/>
  <c r="M108" i="3"/>
  <c r="F58" i="3" s="1"/>
  <c r="K107" i="3"/>
  <c r="J107" i="3"/>
  <c r="S107" i="3"/>
  <c r="L107" i="3"/>
  <c r="L108" i="3" s="1"/>
  <c r="E58" i="3" s="1"/>
  <c r="I107" i="3"/>
  <c r="I108" i="3" s="1"/>
  <c r="G58" i="3" s="1"/>
  <c r="I57" i="3"/>
  <c r="V104" i="3"/>
  <c r="M104" i="3"/>
  <c r="F57" i="3" s="1"/>
  <c r="K103" i="3"/>
  <c r="J103" i="3"/>
  <c r="S103" i="3"/>
  <c r="L103" i="3"/>
  <c r="I103" i="3"/>
  <c r="K102" i="3"/>
  <c r="J102" i="3"/>
  <c r="S102" i="3"/>
  <c r="S104" i="3" s="1"/>
  <c r="H57" i="3" s="1"/>
  <c r="L102" i="3"/>
  <c r="L104" i="3" s="1"/>
  <c r="E57" i="3" s="1"/>
  <c r="I102" i="3"/>
  <c r="I104" i="3" s="1"/>
  <c r="G57" i="3" s="1"/>
  <c r="V99" i="3"/>
  <c r="I56" i="3" s="1"/>
  <c r="K98" i="3"/>
  <c r="J98" i="3"/>
  <c r="S98" i="3"/>
  <c r="L98" i="3"/>
  <c r="I98" i="3"/>
  <c r="K97" i="3"/>
  <c r="J97" i="3"/>
  <c r="S97" i="3"/>
  <c r="M97" i="3"/>
  <c r="M99" i="3" s="1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K165" i="3" s="1"/>
  <c r="J83" i="3"/>
  <c r="S83" i="3"/>
  <c r="S99" i="3" s="1"/>
  <c r="H56" i="3" s="1"/>
  <c r="L83" i="3"/>
  <c r="I83" i="3"/>
  <c r="P20" i="3"/>
  <c r="L99" i="3" l="1"/>
  <c r="E56" i="3" s="1"/>
  <c r="L99" i="7"/>
  <c r="E56" i="7" s="1"/>
  <c r="I104" i="7"/>
  <c r="G57" i="7" s="1"/>
  <c r="L104" i="7"/>
  <c r="E57" i="7" s="1"/>
  <c r="M154" i="7"/>
  <c r="F63" i="7" s="1"/>
  <c r="L154" i="7"/>
  <c r="E63" i="7" s="1"/>
  <c r="L104" i="6"/>
  <c r="E57" i="6" s="1"/>
  <c r="L155" i="6"/>
  <c r="E63" i="6" s="1"/>
  <c r="I99" i="6"/>
  <c r="G56" i="6" s="1"/>
  <c r="L99" i="6"/>
  <c r="E56" i="6" s="1"/>
  <c r="I104" i="6"/>
  <c r="G57" i="6" s="1"/>
  <c r="M150" i="5"/>
  <c r="F63" i="5" s="1"/>
  <c r="L104" i="4"/>
  <c r="E57" i="4" s="1"/>
  <c r="L99" i="4"/>
  <c r="E56" i="4" s="1"/>
  <c r="L154" i="4"/>
  <c r="E63" i="4" s="1"/>
  <c r="M154" i="4"/>
  <c r="F63" i="4" s="1"/>
  <c r="M162" i="3"/>
  <c r="F63" i="3" s="1"/>
  <c r="L162" i="3"/>
  <c r="E63" i="3" s="1"/>
  <c r="E12" i="1"/>
  <c r="I16" i="2" s="1"/>
  <c r="I20" i="2" s="1"/>
  <c r="D12" i="1"/>
  <c r="I17" i="2" s="1"/>
  <c r="L114" i="7"/>
  <c r="E60" i="7" s="1"/>
  <c r="C15" i="7" s="1"/>
  <c r="L156" i="7"/>
  <c r="E64" i="7" s="1"/>
  <c r="C17" i="7" s="1"/>
  <c r="M114" i="7"/>
  <c r="F60" i="7" s="1"/>
  <c r="D15" i="7" s="1"/>
  <c r="S154" i="7"/>
  <c r="H63" i="7" s="1"/>
  <c r="V114" i="7"/>
  <c r="I60" i="7" s="1"/>
  <c r="I99" i="7"/>
  <c r="G56" i="7" s="1"/>
  <c r="S114" i="7"/>
  <c r="H60" i="7" s="1"/>
  <c r="V156" i="7"/>
  <c r="I64" i="7" s="1"/>
  <c r="I154" i="7"/>
  <c r="G63" i="7" s="1"/>
  <c r="M99" i="6"/>
  <c r="F56" i="6" s="1"/>
  <c r="L157" i="6"/>
  <c r="E64" i="6" s="1"/>
  <c r="C17" i="6" s="1"/>
  <c r="S155" i="6"/>
  <c r="H63" i="6" s="1"/>
  <c r="M157" i="6"/>
  <c r="F64" i="6" s="1"/>
  <c r="D17" i="6" s="1"/>
  <c r="S99" i="6"/>
  <c r="H56" i="6" s="1"/>
  <c r="L114" i="6"/>
  <c r="E60" i="6" s="1"/>
  <c r="C15" i="6" s="1"/>
  <c r="V114" i="6"/>
  <c r="I60" i="6" s="1"/>
  <c r="I155" i="6"/>
  <c r="G63" i="6" s="1"/>
  <c r="V158" i="6"/>
  <c r="I66" i="6" s="1"/>
  <c r="S114" i="5"/>
  <c r="H60" i="5" s="1"/>
  <c r="L150" i="5"/>
  <c r="E63" i="5" s="1"/>
  <c r="L99" i="5"/>
  <c r="E56" i="5" s="1"/>
  <c r="I56" i="5"/>
  <c r="V114" i="5"/>
  <c r="I60" i="5" s="1"/>
  <c r="M99" i="5"/>
  <c r="F56" i="5" s="1"/>
  <c r="S150" i="5"/>
  <c r="H63" i="5" s="1"/>
  <c r="M152" i="5"/>
  <c r="F64" i="5" s="1"/>
  <c r="D17" i="5" s="1"/>
  <c r="S99" i="5"/>
  <c r="H56" i="5" s="1"/>
  <c r="I114" i="5"/>
  <c r="G60" i="5" s="1"/>
  <c r="E15" i="5" s="1"/>
  <c r="I150" i="5"/>
  <c r="G63" i="5" s="1"/>
  <c r="L114" i="4"/>
  <c r="E60" i="4" s="1"/>
  <c r="C15" i="4" s="1"/>
  <c r="M114" i="4"/>
  <c r="F60" i="4" s="1"/>
  <c r="D15" i="4" s="1"/>
  <c r="S154" i="4"/>
  <c r="H63" i="4" s="1"/>
  <c r="V114" i="4"/>
  <c r="I60" i="4" s="1"/>
  <c r="I99" i="4"/>
  <c r="G56" i="4" s="1"/>
  <c r="S114" i="4"/>
  <c r="H60" i="4" s="1"/>
  <c r="I154" i="4"/>
  <c r="G63" i="4" s="1"/>
  <c r="L114" i="3"/>
  <c r="E60" i="3" s="1"/>
  <c r="C15" i="3" s="1"/>
  <c r="L164" i="3"/>
  <c r="E64" i="3" s="1"/>
  <c r="C17" i="3" s="1"/>
  <c r="M114" i="3"/>
  <c r="F60" i="3" s="1"/>
  <c r="D15" i="3" s="1"/>
  <c r="F56" i="3"/>
  <c r="M164" i="3"/>
  <c r="F64" i="3" s="1"/>
  <c r="D17" i="3" s="1"/>
  <c r="V114" i="3"/>
  <c r="I60" i="3" s="1"/>
  <c r="S164" i="3"/>
  <c r="H64" i="3" s="1"/>
  <c r="I99" i="3"/>
  <c r="G56" i="3" s="1"/>
  <c r="S114" i="3"/>
  <c r="H60" i="3" s="1"/>
  <c r="V164" i="3"/>
  <c r="I64" i="3" s="1"/>
  <c r="I162" i="3"/>
  <c r="G63" i="3" s="1"/>
  <c r="I114" i="3" l="1"/>
  <c r="G60" i="3" s="1"/>
  <c r="E15" i="3" s="1"/>
  <c r="M156" i="7"/>
  <c r="F64" i="7" s="1"/>
  <c r="D17" i="7" s="1"/>
  <c r="M114" i="6"/>
  <c r="F60" i="6" s="1"/>
  <c r="D15" i="6" s="1"/>
  <c r="I114" i="6"/>
  <c r="G60" i="6" s="1"/>
  <c r="E15" i="6" s="1"/>
  <c r="I157" i="6"/>
  <c r="G64" i="6" s="1"/>
  <c r="E17" i="6" s="1"/>
  <c r="P23" i="6" s="1"/>
  <c r="M114" i="5"/>
  <c r="F60" i="5" s="1"/>
  <c r="D15" i="5" s="1"/>
  <c r="L114" i="5"/>
  <c r="E60" i="5" s="1"/>
  <c r="C15" i="5" s="1"/>
  <c r="D15" i="2"/>
  <c r="C15" i="2"/>
  <c r="L156" i="4"/>
  <c r="E64" i="4" s="1"/>
  <c r="C17" i="4" s="1"/>
  <c r="C17" i="2" s="1"/>
  <c r="M156" i="4"/>
  <c r="F64" i="4" s="1"/>
  <c r="D17" i="4" s="1"/>
  <c r="D17" i="2" s="1"/>
  <c r="M165" i="3"/>
  <c r="F66" i="3" s="1"/>
  <c r="L157" i="7"/>
  <c r="E66" i="7" s="1"/>
  <c r="I156" i="7"/>
  <c r="G64" i="7" s="1"/>
  <c r="E17" i="7" s="1"/>
  <c r="S156" i="7"/>
  <c r="H64" i="7" s="1"/>
  <c r="V157" i="7"/>
  <c r="I66" i="7" s="1"/>
  <c r="S157" i="7"/>
  <c r="H66" i="7" s="1"/>
  <c r="I114" i="7"/>
  <c r="G60" i="7" s="1"/>
  <c r="E15" i="7" s="1"/>
  <c r="M158" i="6"/>
  <c r="F66" i="6" s="1"/>
  <c r="L158" i="6"/>
  <c r="E66" i="6" s="1"/>
  <c r="S157" i="6"/>
  <c r="H64" i="6" s="1"/>
  <c r="S114" i="6"/>
  <c r="H60" i="6" s="1"/>
  <c r="P21" i="6"/>
  <c r="E23" i="6"/>
  <c r="E22" i="6"/>
  <c r="E21" i="6"/>
  <c r="E20" i="6"/>
  <c r="S152" i="5"/>
  <c r="H64" i="5" s="1"/>
  <c r="L152" i="5"/>
  <c r="E64" i="5" s="1"/>
  <c r="C17" i="5" s="1"/>
  <c r="L153" i="5"/>
  <c r="E66" i="5" s="1"/>
  <c r="I152" i="5"/>
  <c r="M153" i="5"/>
  <c r="F66" i="5" s="1"/>
  <c r="V153" i="5"/>
  <c r="I66" i="5" s="1"/>
  <c r="I156" i="4"/>
  <c r="G64" i="4" s="1"/>
  <c r="E17" i="4" s="1"/>
  <c r="I114" i="4"/>
  <c r="G60" i="4" s="1"/>
  <c r="E15" i="4" s="1"/>
  <c r="M157" i="4"/>
  <c r="F66" i="4" s="1"/>
  <c r="S156" i="4"/>
  <c r="V157" i="4"/>
  <c r="I66" i="4" s="1"/>
  <c r="V165" i="3"/>
  <c r="I66" i="3" s="1"/>
  <c r="L165" i="3"/>
  <c r="E66" i="3" s="1"/>
  <c r="S165" i="3"/>
  <c r="H66" i="3" s="1"/>
  <c r="I164" i="3"/>
  <c r="G64" i="3" s="1"/>
  <c r="E17" i="3" s="1"/>
  <c r="P21" i="3"/>
  <c r="E21" i="3" l="1"/>
  <c r="E15" i="2"/>
  <c r="M157" i="7"/>
  <c r="F66" i="7" s="1"/>
  <c r="I158" i="6"/>
  <c r="P22" i="6"/>
  <c r="L157" i="4"/>
  <c r="E66" i="4" s="1"/>
  <c r="I157" i="4"/>
  <c r="E22" i="3"/>
  <c r="P22" i="3"/>
  <c r="E17" i="2"/>
  <c r="E20" i="2" s="1"/>
  <c r="E23" i="3"/>
  <c r="E20" i="3"/>
  <c r="E23" i="7"/>
  <c r="E22" i="7"/>
  <c r="P23" i="7"/>
  <c r="E21" i="7"/>
  <c r="P22" i="7"/>
  <c r="E20" i="7"/>
  <c r="P21" i="7"/>
  <c r="I157" i="7"/>
  <c r="S158" i="6"/>
  <c r="H66" i="6" s="1"/>
  <c r="P25" i="6"/>
  <c r="G64" i="5"/>
  <c r="E17" i="5" s="1"/>
  <c r="I153" i="5"/>
  <c r="S153" i="5"/>
  <c r="H66" i="5" s="1"/>
  <c r="P23" i="4"/>
  <c r="E23" i="4"/>
  <c r="P22" i="4"/>
  <c r="E20" i="4"/>
  <c r="E21" i="4"/>
  <c r="E22" i="4"/>
  <c r="P21" i="4"/>
  <c r="H64" i="4"/>
  <c r="S157" i="4"/>
  <c r="H66" i="4" s="1"/>
  <c r="I165" i="3"/>
  <c r="P23" i="3"/>
  <c r="P25" i="7" l="1"/>
  <c r="G66" i="7"/>
  <c r="B11" i="1"/>
  <c r="P27" i="6"/>
  <c r="C10" i="1"/>
  <c r="G66" i="6"/>
  <c r="B10" i="1"/>
  <c r="G10" i="1" s="1"/>
  <c r="G66" i="5"/>
  <c r="B9" i="1"/>
  <c r="P25" i="4"/>
  <c r="G66" i="4"/>
  <c r="B8" i="1"/>
  <c r="G8" i="1" s="1"/>
  <c r="P27" i="4"/>
  <c r="C8" i="1"/>
  <c r="G66" i="3"/>
  <c r="B7" i="1"/>
  <c r="P25" i="3"/>
  <c r="I24" i="2"/>
  <c r="P22" i="5"/>
  <c r="I23" i="2" s="1"/>
  <c r="E23" i="5"/>
  <c r="E24" i="2" s="1"/>
  <c r="E20" i="5"/>
  <c r="E22" i="5"/>
  <c r="E23" i="2" s="1"/>
  <c r="P23" i="5"/>
  <c r="E21" i="5"/>
  <c r="E22" i="2" s="1"/>
  <c r="P21" i="5"/>
  <c r="I22" i="2" s="1"/>
  <c r="P27" i="7" l="1"/>
  <c r="C11" i="1"/>
  <c r="G11" i="1" s="1"/>
  <c r="H28" i="6"/>
  <c r="P28" i="6" s="1"/>
  <c r="P30" i="6" s="1"/>
  <c r="I25" i="2"/>
  <c r="I27" i="2" s="1"/>
  <c r="H28" i="4"/>
  <c r="P28" i="4" s="1"/>
  <c r="P30" i="4" s="1"/>
  <c r="P27" i="3"/>
  <c r="C7" i="1"/>
  <c r="G7" i="1" s="1"/>
  <c r="B12" i="1"/>
  <c r="P25" i="5"/>
  <c r="H28" i="7" l="1"/>
  <c r="P28" i="7" s="1"/>
  <c r="P30" i="7" s="1"/>
  <c r="P27" i="5"/>
  <c r="C9" i="1"/>
  <c r="G9" i="1" s="1"/>
  <c r="G12" i="1" s="1"/>
  <c r="B13" i="1" s="1"/>
  <c r="B14" i="1" s="1"/>
  <c r="H28" i="3"/>
  <c r="P28" i="3" s="1"/>
  <c r="P30" i="3" s="1"/>
  <c r="H28" i="5" l="1"/>
  <c r="P28" i="5" s="1"/>
  <c r="P30" i="5" s="1"/>
  <c r="C12" i="1"/>
  <c r="G14" i="1"/>
  <c r="H29" i="2"/>
  <c r="I29" i="2" s="1"/>
  <c r="G13" i="1"/>
  <c r="H28" i="2"/>
  <c r="I28" i="2" s="1"/>
  <c r="I30" i="2" l="1"/>
  <c r="G15" i="1"/>
</calcChain>
</file>

<file path=xl/sharedStrings.xml><?xml version="1.0" encoding="utf-8"?>
<sst xmlns="http://schemas.openxmlformats.org/spreadsheetml/2006/main" count="1489" uniqueCount="273">
  <si>
    <t>Rekapitulácia rozpočtu</t>
  </si>
  <si>
    <t>Stavba Vodovod Prosačov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</si>
  <si>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</si>
  <si>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</si>
  <si>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</si>
  <si>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</si>
  <si>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</si>
  <si>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</si>
  <si>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</si>
  <si>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</si>
  <si>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</si>
  <si>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</si>
  <si>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 xml:space="preserve">SO 07.3 - Zásobny rad 3 a rozvodná sieť Prosačov - Miestný rad 3, D110, 793m   </t>
  </si>
  <si>
    <t xml:space="preserve">SO 07.3 - Zásobny rad 3 a rozvodná sieť Prosačov - Miestný rad 3, D90, 193m   </t>
  </si>
  <si>
    <t xml:space="preserve">SO 07.3 - Zásobny rad 3 a rozvodná sieť Prosačov- Miestný rad 3-1, D90, 71m   </t>
  </si>
  <si>
    <t>SO 07.3 - Zásobny rad 3 a rozvodná sieť Prosačov -  Miestný rad 4, D110, 338m</t>
  </si>
  <si>
    <t xml:space="preserve">SO 07.3 - Zásobny rad 3 a rozvodná sieť Prosačov - Miestný rad 4-1, D110, 144m   </t>
  </si>
  <si>
    <t>Krycí list rozpočtu</t>
  </si>
  <si>
    <t xml:space="preserve">Objekt SO 07.3 - Zásobny rad 3 a rozvodná sieť Prosačov - Miestný rad 3, D110, 793m   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</si>
  <si>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</si>
  <si>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</si>
  <si>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</si>
  <si>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</si>
  <si>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</si>
  <si>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6. 2. 2022</t>
  </si>
  <si>
    <t>Odberateľ: Obec Prosačov</t>
  </si>
  <si>
    <t>Projektant: Ing. Milan Uhorščák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</si>
  <si>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</si>
  <si>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</si>
  <si>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</si>
  <si>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</si>
  <si>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</si>
  <si>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</si>
  <si>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</si>
  <si>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</si>
  <si>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</si>
  <si>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</si>
  <si>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</si>
  <si>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</si>
  <si>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</si>
  <si>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</si>
  <si>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</si>
  <si>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</si>
  <si>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</si>
  <si>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</si>
  <si>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</si>
  <si>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</si>
  <si>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</si>
  <si>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</si>
  <si>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</si>
  <si>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</si>
  <si>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</si>
  <si>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</si>
  <si>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</si>
  <si>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</si>
  <si>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</si>
  <si>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</si>
  <si>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</si>
  <si>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</si>
  <si>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6. 2.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</si>
  <si>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</si>
  <si>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</si>
  <si>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</si>
  <si>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</si>
  <si>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PRÁCE</t>
  </si>
  <si>
    <t xml:space="preserve">   PRESUNY HMÔT</t>
  </si>
  <si>
    <t>Montážne práce</t>
  </si>
  <si>
    <t xml:space="preserve">   M-23 MONTÁŽ PRIEMYSELNÉHO POTRUBIA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</si>
  <si>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</si>
  <si>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</si>
  <si>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</si>
  <si>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</si>
  <si>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</si>
  <si>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</si>
  <si>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</si>
  <si>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</si>
  <si>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</si>
  <si>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</si>
  <si>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</si>
  <si>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</si>
  <si>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</si>
  <si>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</si>
  <si>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</si>
  <si>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Vodovod Prosačov</t>
  </si>
  <si>
    <t>ZEMNÉ PRÁCE</t>
  </si>
  <si>
    <t>113107122</t>
  </si>
  <si>
    <t xml:space="preserve">Odstránenie podkladu alebo krytu do 200 m2 z kameniva hrubého drveného, hr.100 do 200 mm, 0,235t   </t>
  </si>
  <si>
    <t>m2</t>
  </si>
  <si>
    <t>113107143</t>
  </si>
  <si>
    <t xml:space="preserve">Odstránenie podkladu alebo krytu asfaltového do 200 m2,hr.nad 100 do 150 mm 0,316 t   </t>
  </si>
  <si>
    <t>120001101</t>
  </si>
  <si>
    <t xml:space="preserve">Príplatok k cenám výkopov za sťaženie výkopu v blízkosti podzemného vedenia alebo výbušnín   </t>
  </si>
  <si>
    <t>M3</t>
  </si>
  <si>
    <t>132201202</t>
  </si>
  <si>
    <t xml:space="preserve">Výkop ryhy šírky 600-2000mm horn.3 od 100 do 1000 m3   </t>
  </si>
  <si>
    <t>132201209</t>
  </si>
  <si>
    <t xml:space="preserve">Príplatok k cenám za lepivosť horniny 3   </t>
  </si>
  <si>
    <t>132301202</t>
  </si>
  <si>
    <t xml:space="preserve">Výkop ryhy šírky 600-2000mm hor 4 100-1000 m3   </t>
  </si>
  <si>
    <t>m3</t>
  </si>
  <si>
    <t>132301209</t>
  </si>
  <si>
    <t xml:space="preserve">Príplatok za lepivosť horniny 4   </t>
  </si>
  <si>
    <t>151101102</t>
  </si>
  <si>
    <t xml:space="preserve">Paženie a rozopretie stien rýh pre podzemné vedenie,príložné do 4 m   </t>
  </si>
  <si>
    <t>151101112</t>
  </si>
  <si>
    <t xml:space="preserve">Odstránenie paženia rýh pre podzemné vedenie,príložné hľbky do 4 m   </t>
  </si>
  <si>
    <t>161101501</t>
  </si>
  <si>
    <t xml:space="preserve">Zvislé premiestnenie výkopku z horniny I až IV,nosením za každé 3 m výšky   </t>
  </si>
  <si>
    <t>162401102</t>
  </si>
  <si>
    <t xml:space="preserve">Vodorovné premiestnenie výkopku z horniny 1-4 1000-2000m   </t>
  </si>
  <si>
    <t>167101101</t>
  </si>
  <si>
    <t xml:space="preserve">Nakladanie neuľahnutého výkopku z hornín 1 až 4   </t>
  </si>
  <si>
    <t>174101001</t>
  </si>
  <si>
    <t xml:space="preserve">Zásyp sypaninou so zhutnením jám, šachiet, rýh, zárezov alebo okolo objektov  do 100 m3   </t>
  </si>
  <si>
    <t>175101101</t>
  </si>
  <si>
    <t xml:space="preserve">Obsyp potrubia sypaninou z vhodných hornín 1 až 4 bez prehodenia sypaniny   </t>
  </si>
  <si>
    <t>5833118300</t>
  </si>
  <si>
    <t xml:space="preserve">Kamenivo ťažené drobné 0-4 Z   </t>
  </si>
  <si>
    <t>175101109</t>
  </si>
  <si>
    <t xml:space="preserve">Príplatok k cene za prehodenie sypaniny   </t>
  </si>
  <si>
    <t>SPEVNENÉ PLOCHY</t>
  </si>
  <si>
    <t>565183011</t>
  </si>
  <si>
    <t xml:space="preserve">Podklad z drveného kameniva obaľovaného asfaltom typ OM hr.150 mm   </t>
  </si>
  <si>
    <t>577153323</t>
  </si>
  <si>
    <t xml:space="preserve">Betón asfaltový s rozprestretím a zhutnením, po zhutnení, tr.III lôžkový (ABL) hr.60 mm   </t>
  </si>
  <si>
    <t>OSTATNÉ PRÁCE</t>
  </si>
  <si>
    <t>919735113</t>
  </si>
  <si>
    <t xml:space="preserve">Rezanie existujúceho asfaltového krytu alebo podkladu hľbky nad 100 do 150 mm   </t>
  </si>
  <si>
    <t>m</t>
  </si>
  <si>
    <t>PRESUNY HMÔT</t>
  </si>
  <si>
    <t>998276101</t>
  </si>
  <si>
    <t xml:space="preserve">Presun hmôt pre rúrové vedenie hĺbené z rúr z plast. hmôt alebo sklolamin. v otvorenom výkope   </t>
  </si>
  <si>
    <t>t</t>
  </si>
  <si>
    <t>M-23 MONTÁŽ PRIEMYSELNÉHO POTRUBIA</t>
  </si>
  <si>
    <t>230030003</t>
  </si>
  <si>
    <t xml:space="preserve">Montáž rúrových dielov prírubových do hmotn. kg: 25   </t>
  </si>
  <si>
    <t>ks</t>
  </si>
  <si>
    <t>5524507300</t>
  </si>
  <si>
    <t>5524507900</t>
  </si>
  <si>
    <t>5524508300</t>
  </si>
  <si>
    <t>5524509100</t>
  </si>
  <si>
    <t>230030004</t>
  </si>
  <si>
    <t xml:space="preserve">Montáž rúrových dielov prírubových do hmotn. kg: 50   </t>
  </si>
  <si>
    <t>4222491000</t>
  </si>
  <si>
    <t>Kus</t>
  </si>
  <si>
    <t>4222491300</t>
  </si>
  <si>
    <t>4222490700</t>
  </si>
  <si>
    <t>230203009</t>
  </si>
  <si>
    <t xml:space="preserve">Montáž objímky UB presuvnaj PE 100 SDR 11 D 110   </t>
  </si>
  <si>
    <t>2861600900</t>
  </si>
  <si>
    <t>kus</t>
  </si>
  <si>
    <t>891247111</t>
  </si>
  <si>
    <t xml:space="preserve">Montáž vodovodnej armatúry na potrubí,hydrant podzemný (bez osadenia poklopov) DN 80   </t>
  </si>
  <si>
    <t>4227371040</t>
  </si>
  <si>
    <t>230180028</t>
  </si>
  <si>
    <t xml:space="preserve">Montáž potrubia z plastických rúr PE, PP D x t 110 x 6.2   </t>
  </si>
  <si>
    <t>2861124600</t>
  </si>
  <si>
    <t>bm</t>
  </si>
  <si>
    <t>230180040</t>
  </si>
  <si>
    <t xml:space="preserve">Montáž potrubia z plastických rúr PE, PP D x t 160 x 9.1 - chránička   </t>
  </si>
  <si>
    <t>2861124900</t>
  </si>
  <si>
    <t>230200120</t>
  </si>
  <si>
    <t xml:space="preserve">Nasunutie potrubnej sekcie do chráničky D 160   </t>
  </si>
  <si>
    <t>230203152a</t>
  </si>
  <si>
    <t xml:space="preserve">Montáž kolena W11 st.elektrotvarovkového PE 100 SDR 11 D 110   </t>
  </si>
  <si>
    <t>2861615200a</t>
  </si>
  <si>
    <t>230203152</t>
  </si>
  <si>
    <t xml:space="preserve">Montáž kolena W30 st.elektrotvarovkového PE 100 SDR 11 D 110   </t>
  </si>
  <si>
    <t>2861615200</t>
  </si>
  <si>
    <t>230203167</t>
  </si>
  <si>
    <t xml:space="preserve">Montáž kolena W45 st.elektrotvarovkového PE 100 SDR 11 D 110   </t>
  </si>
  <si>
    <t>2861616700</t>
  </si>
  <si>
    <t>230203188</t>
  </si>
  <si>
    <t xml:space="preserve">Montáž kolena W90 st.elektrotvarovkového PE 100 SDR 11 D 110   </t>
  </si>
  <si>
    <t>2861618800</t>
  </si>
  <si>
    <t>230203733</t>
  </si>
  <si>
    <t xml:space="preserve">Montáž nákružku EFL integrovaného lemového PE 100 SDR 11 D 110   </t>
  </si>
  <si>
    <t>2861673300</t>
  </si>
  <si>
    <t>230220001</t>
  </si>
  <si>
    <t xml:space="preserve">Montáž zemnej súpravy pre posúvače ON 13 6580   </t>
  </si>
  <si>
    <t>4229124000</t>
  </si>
  <si>
    <t xml:space="preserve">Súprava zemná posúvačová Y 1020 D 100 mm   </t>
  </si>
  <si>
    <t>4229123000</t>
  </si>
  <si>
    <t xml:space="preserve">Súprava zemná posúvačová Y 1020 D 80 mm   </t>
  </si>
  <si>
    <t>230220006</t>
  </si>
  <si>
    <t xml:space="preserve">Montáž liatinového poklopu   </t>
  </si>
  <si>
    <t>5524218100</t>
  </si>
  <si>
    <t xml:space="preserve">Poklop posúvačový, voda, plyn   </t>
  </si>
  <si>
    <t>5524218300</t>
  </si>
  <si>
    <t xml:space="preserve">Poklop hydrantový   </t>
  </si>
  <si>
    <t>230220011</t>
  </si>
  <si>
    <t xml:space="preserve">Montáž orientačného stľpika ON 13 2970   </t>
  </si>
  <si>
    <t>1414102400</t>
  </si>
  <si>
    <t xml:space="preserve">Orientačný stlpik 11353.0  3/2   </t>
  </si>
  <si>
    <t>230250001</t>
  </si>
  <si>
    <t xml:space="preserve">Montáž kontrolného meracieho vývodu napäťového KVO   </t>
  </si>
  <si>
    <t>892271111</t>
  </si>
  <si>
    <t xml:space="preserve">Ostatné práce na rúrovom vedení, tlakové skúšky vodovodného potrubia DN 100 alebo 125   </t>
  </si>
  <si>
    <t>M</t>
  </si>
  <si>
    <t>722290237</t>
  </si>
  <si>
    <t xml:space="preserve">Prepláchnutie a dezinfekcia vodovodného potrubia nad DN 80 do DN 200   </t>
  </si>
  <si>
    <t>899721111</t>
  </si>
  <si>
    <t xml:space="preserve">Vyhľadávací vodič na potrubí PVC DN do 150 mm   </t>
  </si>
  <si>
    <t>3410402700</t>
  </si>
  <si>
    <t xml:space="preserve">Vodič medený CY 04   zz   </t>
  </si>
  <si>
    <t>460490012</t>
  </si>
  <si>
    <t xml:space="preserve">Rozvinutie a uloženie výstražnej fólie z PVC do ryhy,šírka 33 cm   </t>
  </si>
  <si>
    <t>2830002000</t>
  </si>
  <si>
    <t xml:space="preserve">Výstražná folia v m   </t>
  </si>
  <si>
    <t>SPCgeo</t>
  </si>
  <si>
    <t xml:space="preserve">Porealizačné zameranie   </t>
  </si>
  <si>
    <t xml:space="preserve">Objekt SO 07.3 - Zásobny rad 3 a rozvodná sieť Prosačov - Miestný rad 3, D90, 193m   </t>
  </si>
  <si>
    <t>5524509000</t>
  </si>
  <si>
    <t>230203008</t>
  </si>
  <si>
    <t xml:space="preserve">Montáž objímky UB presuvnej PE 100 SDR 11 D  90   </t>
  </si>
  <si>
    <t>2861600800</t>
  </si>
  <si>
    <t>230203166</t>
  </si>
  <si>
    <t xml:space="preserve">Montáž kolena W45 st.elektrotvarovkového PE 100 SDR 11 D  90   </t>
  </si>
  <si>
    <t>2861616600</t>
  </si>
  <si>
    <t>230203187</t>
  </si>
  <si>
    <t xml:space="preserve">Montáž kolena W90 st.elektrotvarovkového PE 100 SDR 11 D  90   </t>
  </si>
  <si>
    <t>2861618700</t>
  </si>
  <si>
    <t>230180026</t>
  </si>
  <si>
    <t xml:space="preserve">Montáž potrubia z plastických rúr PE, PP D x t 90 x 5.1   </t>
  </si>
  <si>
    <t>2861124500</t>
  </si>
  <si>
    <t>230203731</t>
  </si>
  <si>
    <t xml:space="preserve">Montáž nákružku EFL integrovaného lemového PE 100 SDR 11 D 90   </t>
  </si>
  <si>
    <t>2861673200</t>
  </si>
  <si>
    <t xml:space="preserve">Objekt SO 07.3 - Zásobny rad 3 a rozvodná sieť Prosačov- Miestný rad 3-1, D90, 71m   </t>
  </si>
  <si>
    <t>Objekt SO 07.3 - Zásobny rad 3 a rozvodná sieť Prosačov -  Miestný rad 4, D110, 338m</t>
  </si>
  <si>
    <t xml:space="preserve">Objekt SO 07.3 - Zásobny rad 3 a rozvodná sieť Prosačov - Miestný rad 4-1, D110, 144m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</si>
  <si>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</si>
  <si>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</si>
  <si>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</si>
  <si>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</si>
  <si>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</si>
  <si>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</si>
  <si>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</si>
  <si>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</si>
  <si>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</si>
  <si>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</si>
  <si>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</si>
  <si>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</si>
  <si>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Liatinové koleno prírubové pätkové N DN 80 - </t>
    </r>
    <r>
      <rPr>
        <sz val="8"/>
        <color rgb="FFFF0000"/>
        <rFont val="Arial CE"/>
        <charset val="238"/>
      </rPr>
      <t>obchodný názov a typ uvedie uchádzač</t>
    </r>
  </si>
  <si>
    <r>
      <t>Liatinová prírubová tvarovka s odbočkou T DN 100/80 -</t>
    </r>
    <r>
      <rPr>
        <sz val="8"/>
        <color rgb="FFFF0000"/>
        <rFont val="Arial CE"/>
        <charset val="238"/>
      </rPr>
      <t>obchodný názov a typ uvedie uchádzač</t>
    </r>
  </si>
  <si>
    <r>
      <t>Liatinová prírubová tvarovka s odbočkou T DN 100/100 -</t>
    </r>
    <r>
      <rPr>
        <sz val="8"/>
        <color rgb="FFFF0000"/>
        <rFont val="Arial CE"/>
        <charset val="238"/>
      </rPr>
      <t>obchodný názov a typ uvedie uchádzač</t>
    </r>
  </si>
  <si>
    <r>
      <t>Liatinová prírubová tvarovka - kríž TT DN 100/100 -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</si>
  <si>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Posúvač S 15-111-516 P 1, PN 10, D 100 mm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</si>
  <si>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Posúvač S 15-111-516 P 1, PN 16, D 100/80 mm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</si>
  <si>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Posúvač S 15-111-516 P 1, PN 16, D 80 mm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</si>
  <si>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Presuvná objímka UB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</si>
  <si>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Hydrant podzemný STANDART PN-10-asfalt.lak DN 80/1500 CAMPRI - komplet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</si>
  <si>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Rúry pre rozvod vody (1/2) (PE80] PN 6 110 x 5.3 x L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</si>
  <si>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Rúry pre rozvod vody (1/2) (PE80] PN 6 160 x 7.7 x L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</si>
  <si>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Elektrotvarovkové koleno 11st W11st 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</si>
  <si>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Elektrotvarovkové koleno 30st W30st 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</si>
  <si>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 elektrotvarovkové koleno 45° W 45°  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</si>
  <si>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Elektrotvarovkové koleno 90st W90st 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</si>
  <si>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 Integrovaný lemový nákružok s prírubou EFL 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</si>
  <si>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>Liatinová prírubová tvarovka - kríž TT DN 80/80 -</t>
    </r>
    <r>
      <rPr>
        <sz val="8"/>
        <color rgb="FFFF0000"/>
        <rFont val="Arial CE"/>
        <charset val="238"/>
      </rPr>
      <t>obchodný názov a typ uvedie uchádzač</t>
    </r>
  </si>
  <si>
    <r>
      <t xml:space="preserve"> presuvná objímka UB PE 100 SDR 11 DN 90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</si>
  <si>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 elektrotvarovkové koleno 45° W 45°   PE 100 SDR 11 DN 90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</si>
  <si>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elektrotvarovkové koleno 90° W 90°  PE 100 SDR 11 DN 90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</si>
  <si>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Rúry pre rozvod vody (1/2) (PE80] PN 6 90 x 4.3 x L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</si>
  <si>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integr lemový nákružok s prírubou EFL  PE 100 SDR 11 DN 90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</si>
  <si>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presuvná objímka UB PE 100 SDR 11 DN 90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</si>
  <si>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 elektrotvarovkové koleno 90° W 90°  PE 100 SDR 11 DN 90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</si>
  <si>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 integr lemový nákružok s prírubou EFL  PE 100 SDR 11 DN 90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</si>
  <si>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Liatinová prírubová tvarovka s odbočkou T DN 100/80 - </t>
    </r>
    <r>
      <rPr>
        <sz val="8"/>
        <color rgb="FFFF0000"/>
        <rFont val="Arial CE"/>
        <charset val="238"/>
      </rPr>
      <t>obchodný názov a typ uvedie uchádzač</t>
    </r>
  </si>
  <si>
    <r>
      <t xml:space="preserve"> presuvná objímka UB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</si>
  <si>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Integrovaný lemový nákružok s prírubou EFL  PE 100 SDR 11 DN 110   </t>
    </r>
    <r>
      <rPr>
        <sz val="8"/>
        <color rgb="FFFF0000"/>
        <rFont val="Arial CE"/>
        <charset val="238"/>
      </rPr>
      <t>obchodný názov a typ uvedie uchádzač</t>
    </r>
  </si>
  <si>
    <r>
      <t>Liatinové koleno prírubové pätkové N DN 80 -</t>
    </r>
    <r>
      <rPr>
        <sz val="8"/>
        <color rgb="FFFF0000"/>
        <rFont val="Arial CE"/>
        <charset val="238"/>
      </rPr>
      <t>obchodný názov a typ uvedie uchádzač</t>
    </r>
  </si>
  <si>
    <r>
      <t xml:space="preserve"> Presuvná objímka UB PE 100 SDR 11 DN 110  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</si>
</sst>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1" fillId="0" borderId="76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5" fillId="0" borderId="0" xfId="0" applyFont="1" applyAlignment="1">
      <alignment horizontal="left"/>
    </xf>
    <xf numFmtId="0" fontId="5" fillId="0" borderId="44" xfId="0" applyFont="1" applyBorder="1"/>
    <xf numFmtId="0" fontId="5" fillId="0" borderId="0" xfId="0" applyFont="1"/>
    <xf numFmtId="0" fontId="6" fillId="0" borderId="44" xfId="0" applyFont="1" applyBorder="1"/>
    <xf numFmtId="0" fontId="6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59" xfId="0" applyFont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6C4C-0320-4629-97ED-FBABBB703CF7}">
  <dimension ref="A1:Z15"/>
  <sheetViews>
    <sheetView tabSelected="1" workbookViewId="0">
      <selection activeCell="D19" sqref="D19"/>
    </sheetView>
  </sheetViews>
  <sheetFormatPr defaultColWidth="0" defaultRowHeight="14.4" x14ac:dyDescent="0.3"/>
  <cols>
    <col min="1" max="1" width="32.77734375" customWidth="1"/>
    <col min="2" max="2" width="10.77734375" customWidth="1"/>
    <col min="3" max="4" width="8.77734375" customWidth="1"/>
    <col min="5" max="5" width="7.77734375" customWidth="1"/>
    <col min="6" max="6" width="9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5" t="s">
        <v>0</v>
      </c>
      <c r="B2" s="276"/>
      <c r="C2" s="276"/>
      <c r="D2" s="276"/>
      <c r="E2" s="276"/>
      <c r="F2" s="5" t="s">
        <v>2</v>
      </c>
      <c r="G2" s="5"/>
    </row>
    <row r="3" spans="1:26" x14ac:dyDescent="0.3">
      <c r="A3" s="277" t="s">
        <v>1</v>
      </c>
      <c r="B3" s="277"/>
      <c r="C3" s="277"/>
      <c r="D3" s="277"/>
      <c r="E3" s="277"/>
      <c r="F3" s="6" t="s">
        <v>3</v>
      </c>
      <c r="G3" s="6" t="s">
        <v>4</v>
      </c>
    </row>
    <row r="4" spans="1:26" x14ac:dyDescent="0.3">
      <c r="A4" s="277"/>
      <c r="B4" s="277"/>
      <c r="C4" s="277"/>
      <c r="D4" s="277"/>
      <c r="E4" s="277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0.200000000000003" customHeight="1" x14ac:dyDescent="0.3">
      <c r="A6" s="274" t="s">
        <v>5</v>
      </c>
      <c r="B6" s="274" t="s">
        <v>6</v>
      </c>
      <c r="C6" s="274" t="s">
        <v>7</v>
      </c>
      <c r="D6" s="274" t="s">
        <v>8</v>
      </c>
      <c r="E6" s="274" t="s">
        <v>9</v>
      </c>
      <c r="F6" s="274" t="s">
        <v>10</v>
      </c>
      <c r="G6" s="274" t="s">
        <v>11</v>
      </c>
    </row>
    <row r="7" spans="1:26" ht="28.2" customHeight="1" x14ac:dyDescent="0.3">
      <c r="A7" s="273" t="s">
        <v>12</v>
      </c>
      <c r="B7" s="217">
        <f>'SO 15600'!I165-Rekapitulácia!D7</f>
        <v>0</v>
      </c>
      <c r="C7" s="217">
        <f>'SO 15600'!P25</f>
        <v>0</v>
      </c>
      <c r="D7" s="217">
        <f>'SO 15600'!P17</f>
        <v>0</v>
      </c>
      <c r="E7" s="217">
        <f>'SO 15600'!P16</f>
        <v>0</v>
      </c>
      <c r="F7" s="217">
        <v>0</v>
      </c>
      <c r="G7" s="217">
        <f>B7+C7+D7+E7+F7</f>
        <v>0</v>
      </c>
      <c r="K7">
        <f>'SO 15600'!K165</f>
        <v>0</v>
      </c>
      <c r="Q7">
        <v>30.126000000000001</v>
      </c>
    </row>
    <row r="8" spans="1:26" ht="33" customHeight="1" x14ac:dyDescent="0.3">
      <c r="A8" s="273" t="s">
        <v>13</v>
      </c>
      <c r="B8" s="217">
        <f>'SO 15601'!I157-Rekapitulácia!D8</f>
        <v>0</v>
      </c>
      <c r="C8" s="217">
        <f>'SO 15601'!P25</f>
        <v>0</v>
      </c>
      <c r="D8" s="217">
        <f>'SO 15601'!P17</f>
        <v>0</v>
      </c>
      <c r="E8" s="217">
        <f>'SO 15601'!P16</f>
        <v>0</v>
      </c>
      <c r="F8" s="217">
        <v>0</v>
      </c>
      <c r="G8" s="217">
        <f>B8+C8+D8+E8+F8</f>
        <v>0</v>
      </c>
      <c r="K8">
        <f>'SO 15601'!K157</f>
        <v>0</v>
      </c>
      <c r="Q8">
        <v>30.126000000000001</v>
      </c>
    </row>
    <row r="9" spans="1:26" ht="30" customHeight="1" x14ac:dyDescent="0.3">
      <c r="A9" s="273" t="s">
        <v>14</v>
      </c>
      <c r="B9" s="217">
        <f>'SO 15602'!I153-Rekapitulácia!D9</f>
        <v>0</v>
      </c>
      <c r="C9" s="217">
        <f>'SO 15602'!P25</f>
        <v>0</v>
      </c>
      <c r="D9" s="217">
        <f>'SO 15602'!P17</f>
        <v>0</v>
      </c>
      <c r="E9" s="217">
        <f>'SO 15602'!P16</f>
        <v>0</v>
      </c>
      <c r="F9" s="217">
        <v>0</v>
      </c>
      <c r="G9" s="217">
        <f>B9+C9+D9+E9+F9</f>
        <v>0</v>
      </c>
      <c r="K9">
        <f>'SO 15602'!K153</f>
        <v>0</v>
      </c>
      <c r="Q9">
        <v>30.126000000000001</v>
      </c>
    </row>
    <row r="10" spans="1:26" ht="32.4" customHeight="1" x14ac:dyDescent="0.3">
      <c r="A10" s="273" t="s">
        <v>15</v>
      </c>
      <c r="B10" s="217">
        <f>'SO 15603'!I158-Rekapitulácia!D10</f>
        <v>0</v>
      </c>
      <c r="C10" s="217">
        <f>'SO 15603'!P25</f>
        <v>0</v>
      </c>
      <c r="D10" s="217">
        <f>'SO 15603'!P17</f>
        <v>0</v>
      </c>
      <c r="E10" s="217">
        <f>'SO 15603'!P16</f>
        <v>0</v>
      </c>
      <c r="F10" s="217">
        <v>0</v>
      </c>
      <c r="G10" s="217">
        <f>B10+C10+D10+E10+F10</f>
        <v>0</v>
      </c>
      <c r="K10">
        <f>'SO 15603'!K158</f>
        <v>0</v>
      </c>
      <c r="Q10">
        <v>30.126000000000001</v>
      </c>
    </row>
    <row r="11" spans="1:26" ht="39" customHeight="1" x14ac:dyDescent="0.3">
      <c r="A11" s="273" t="s">
        <v>16</v>
      </c>
      <c r="B11" s="219">
        <f>'SO 15604'!I157-Rekapitulácia!D11</f>
        <v>0</v>
      </c>
      <c r="C11" s="219">
        <f>'SO 15604'!P25</f>
        <v>0</v>
      </c>
      <c r="D11" s="219">
        <f>'SO 15604'!P17</f>
        <v>0</v>
      </c>
      <c r="E11" s="219">
        <f>'SO 15604'!P16</f>
        <v>0</v>
      </c>
      <c r="F11" s="219">
        <v>0</v>
      </c>
      <c r="G11" s="219">
        <f>B11+C11+D11+E11+F11</f>
        <v>0</v>
      </c>
      <c r="K11">
        <f>'SO 15604'!K157</f>
        <v>0</v>
      </c>
      <c r="Q11">
        <v>30.126000000000001</v>
      </c>
    </row>
    <row r="12" spans="1:26" x14ac:dyDescent="0.3">
      <c r="A12" s="222" t="s">
        <v>231</v>
      </c>
      <c r="B12" s="223">
        <f>SUM(B7:B11)</f>
        <v>0</v>
      </c>
      <c r="C12" s="223">
        <f>SUM(C7:C11)</f>
        <v>0</v>
      </c>
      <c r="D12" s="223">
        <f>SUM(D7:D11)</f>
        <v>0</v>
      </c>
      <c r="E12" s="223">
        <f>SUM(E7:E11)</f>
        <v>0</v>
      </c>
      <c r="F12" s="223">
        <f>SUM(F7:F11)</f>
        <v>0</v>
      </c>
      <c r="G12" s="223">
        <f>SUM(G7:G11)-SUM(Z7:Z11)</f>
        <v>0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220" t="s">
        <v>232</v>
      </c>
      <c r="B13" s="221">
        <f>G12-SUM(Rekapitulácia!K7:'Rekapitulácia'!K11)*1</f>
        <v>0</v>
      </c>
      <c r="C13" s="221"/>
      <c r="D13" s="221"/>
      <c r="E13" s="221"/>
      <c r="F13" s="221"/>
      <c r="G13" s="221">
        <f>ROUND(((ROUND(B13,2)*20)/100),2)*1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4" t="s">
        <v>233</v>
      </c>
      <c r="B14" s="218">
        <f>(G12-B13)</f>
        <v>0</v>
      </c>
      <c r="C14" s="218"/>
      <c r="D14" s="218"/>
      <c r="E14" s="218"/>
      <c r="F14" s="218"/>
      <c r="G14" s="218">
        <f>ROUND(((ROUND(B14,2)*0)/100),2)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224" t="s">
        <v>234</v>
      </c>
      <c r="B15" s="225"/>
      <c r="C15" s="225"/>
      <c r="D15" s="225"/>
      <c r="E15" s="225"/>
      <c r="F15" s="225"/>
      <c r="G15" s="225">
        <f>SUM(G12:G14)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9143-E8DA-4978-96C6-C65F5584F0DB}">
  <dimension ref="A1:AA42"/>
  <sheetViews>
    <sheetView workbookViewId="0">
      <pane ySplit="1" topLeftCell="A8" activePane="bottomLeft" state="frozen"/>
      <selection pane="bottomLeft" activeCell="I1" sqref="I1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5546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0" t="s">
        <v>235</v>
      </c>
      <c r="C2" s="281"/>
      <c r="D2" s="281"/>
      <c r="E2" s="281"/>
      <c r="F2" s="281"/>
      <c r="G2" s="281"/>
      <c r="H2" s="281"/>
      <c r="I2" s="281"/>
      <c r="J2" s="282"/>
      <c r="K2" s="265"/>
      <c r="L2" s="265"/>
      <c r="M2" s="265"/>
      <c r="N2" s="265"/>
      <c r="O2" s="265"/>
      <c r="P2" s="151"/>
    </row>
    <row r="3" spans="1:23" ht="18" customHeight="1" x14ac:dyDescent="0.3">
      <c r="A3" s="1"/>
      <c r="B3" s="283" t="s">
        <v>1</v>
      </c>
      <c r="C3" s="284"/>
      <c r="D3" s="284"/>
      <c r="E3" s="284"/>
      <c r="F3" s="284"/>
      <c r="G3" s="285"/>
      <c r="H3" s="285"/>
      <c r="I3" s="285"/>
      <c r="J3" s="286"/>
      <c r="K3" s="265"/>
      <c r="L3" s="265"/>
      <c r="M3" s="265"/>
      <c r="N3" s="265"/>
      <c r="O3" s="265"/>
      <c r="P3" s="151"/>
    </row>
    <row r="4" spans="1:23" ht="18" customHeight="1" x14ac:dyDescent="0.3">
      <c r="A4" s="1"/>
      <c r="B4" s="235"/>
      <c r="C4" s="226"/>
      <c r="D4" s="226"/>
      <c r="E4" s="226"/>
      <c r="F4" s="236" t="s">
        <v>19</v>
      </c>
      <c r="G4" s="226"/>
      <c r="H4" s="226"/>
      <c r="I4" s="226"/>
      <c r="J4" s="268"/>
      <c r="K4" s="265"/>
      <c r="L4" s="265"/>
      <c r="M4" s="265"/>
      <c r="N4" s="265"/>
      <c r="O4" s="265"/>
      <c r="P4" s="151"/>
    </row>
    <row r="5" spans="1:23" ht="18" customHeight="1" x14ac:dyDescent="0.3">
      <c r="A5" s="1"/>
      <c r="B5" s="234"/>
      <c r="C5" s="226"/>
      <c r="D5" s="226"/>
      <c r="E5" s="226"/>
      <c r="F5" s="236" t="s">
        <v>20</v>
      </c>
      <c r="G5" s="226"/>
      <c r="H5" s="226"/>
      <c r="I5" s="226"/>
      <c r="J5" s="268"/>
      <c r="K5" s="265"/>
      <c r="L5" s="265"/>
      <c r="M5" s="265"/>
      <c r="N5" s="265"/>
      <c r="O5" s="265"/>
      <c r="P5" s="151"/>
    </row>
    <row r="6" spans="1:23" ht="18" customHeight="1" x14ac:dyDescent="0.3">
      <c r="A6" s="1"/>
      <c r="B6" s="237" t="s">
        <v>21</v>
      </c>
      <c r="C6" s="226"/>
      <c r="D6" s="236" t="s">
        <v>22</v>
      </c>
      <c r="E6" s="226"/>
      <c r="F6" s="236" t="s">
        <v>23</v>
      </c>
      <c r="G6" s="236" t="s">
        <v>24</v>
      </c>
      <c r="H6" s="226"/>
      <c r="I6" s="226"/>
      <c r="J6" s="268"/>
      <c r="K6" s="265"/>
      <c r="L6" s="265"/>
      <c r="M6" s="265"/>
      <c r="N6" s="265"/>
      <c r="O6" s="265"/>
      <c r="P6" s="151"/>
    </row>
    <row r="7" spans="1:23" ht="19.95" customHeight="1" x14ac:dyDescent="0.3">
      <c r="A7" s="1"/>
      <c r="B7" s="287" t="s">
        <v>25</v>
      </c>
      <c r="C7" s="288"/>
      <c r="D7" s="288"/>
      <c r="E7" s="288"/>
      <c r="F7" s="288"/>
      <c r="G7" s="288"/>
      <c r="H7" s="288"/>
      <c r="I7" s="238"/>
      <c r="J7" s="269"/>
      <c r="K7" s="265"/>
      <c r="L7" s="265"/>
      <c r="M7" s="265"/>
      <c r="N7" s="265"/>
      <c r="O7" s="265"/>
      <c r="P7" s="151"/>
    </row>
    <row r="8" spans="1:23" ht="18" customHeight="1" x14ac:dyDescent="0.3">
      <c r="A8" s="1"/>
      <c r="B8" s="237" t="s">
        <v>28</v>
      </c>
      <c r="C8" s="226"/>
      <c r="D8" s="226"/>
      <c r="E8" s="226"/>
      <c r="F8" s="236" t="s">
        <v>29</v>
      </c>
      <c r="G8" s="226"/>
      <c r="H8" s="226"/>
      <c r="I8" s="226"/>
      <c r="J8" s="268"/>
      <c r="K8" s="265"/>
      <c r="L8" s="265"/>
      <c r="M8" s="265"/>
      <c r="N8" s="265"/>
      <c r="O8" s="265"/>
      <c r="P8" s="151"/>
    </row>
    <row r="9" spans="1:23" ht="19.95" customHeight="1" x14ac:dyDescent="0.3">
      <c r="A9" s="1"/>
      <c r="B9" s="287" t="s">
        <v>26</v>
      </c>
      <c r="C9" s="288"/>
      <c r="D9" s="288"/>
      <c r="E9" s="288"/>
      <c r="F9" s="288"/>
      <c r="G9" s="288"/>
      <c r="H9" s="288"/>
      <c r="I9" s="238"/>
      <c r="J9" s="269"/>
      <c r="K9" s="265"/>
      <c r="L9" s="265"/>
      <c r="M9" s="265"/>
      <c r="N9" s="265"/>
      <c r="O9" s="265"/>
      <c r="P9" s="151"/>
    </row>
    <row r="10" spans="1:23" ht="18" customHeight="1" x14ac:dyDescent="0.3">
      <c r="A10" s="1"/>
      <c r="B10" s="237" t="s">
        <v>28</v>
      </c>
      <c r="C10" s="226"/>
      <c r="D10" s="226"/>
      <c r="E10" s="226"/>
      <c r="F10" s="236" t="s">
        <v>29</v>
      </c>
      <c r="G10" s="226"/>
      <c r="H10" s="226"/>
      <c r="I10" s="226"/>
      <c r="J10" s="268"/>
      <c r="K10" s="265"/>
      <c r="L10" s="265"/>
      <c r="M10" s="265"/>
      <c r="N10" s="265"/>
      <c r="O10" s="265"/>
      <c r="P10" s="151"/>
    </row>
    <row r="11" spans="1:23" ht="19.95" customHeight="1" x14ac:dyDescent="0.3">
      <c r="A11" s="1"/>
      <c r="B11" s="287" t="s">
        <v>27</v>
      </c>
      <c r="C11" s="288"/>
      <c r="D11" s="288"/>
      <c r="E11" s="288"/>
      <c r="F11" s="288"/>
      <c r="G11" s="288"/>
      <c r="H11" s="288"/>
      <c r="I11" s="238"/>
      <c r="J11" s="269"/>
      <c r="K11" s="265"/>
      <c r="L11" s="265"/>
      <c r="M11" s="265"/>
      <c r="N11" s="265"/>
      <c r="O11" s="265"/>
      <c r="P11" s="151"/>
    </row>
    <row r="12" spans="1:23" ht="18" customHeight="1" x14ac:dyDescent="0.3">
      <c r="A12" s="1"/>
      <c r="B12" s="237" t="s">
        <v>28</v>
      </c>
      <c r="C12" s="226"/>
      <c r="D12" s="226"/>
      <c r="E12" s="226"/>
      <c r="F12" s="236" t="s">
        <v>29</v>
      </c>
      <c r="G12" s="226"/>
      <c r="H12" s="226"/>
      <c r="I12" s="226"/>
      <c r="J12" s="268"/>
      <c r="K12" s="265"/>
      <c r="L12" s="265"/>
      <c r="M12" s="265"/>
      <c r="N12" s="265"/>
      <c r="O12" s="265"/>
      <c r="P12" s="151"/>
    </row>
    <row r="13" spans="1:23" ht="18" customHeight="1" x14ac:dyDescent="0.3">
      <c r="A13" s="1"/>
      <c r="B13" s="233"/>
      <c r="C13" s="125"/>
      <c r="D13" s="125"/>
      <c r="E13" s="125"/>
      <c r="F13" s="125"/>
      <c r="G13" s="125"/>
      <c r="H13" s="125"/>
      <c r="I13" s="125"/>
      <c r="J13" s="270"/>
      <c r="K13" s="265"/>
      <c r="L13" s="265"/>
      <c r="M13" s="265"/>
      <c r="N13" s="265"/>
      <c r="O13" s="265"/>
      <c r="P13" s="151"/>
    </row>
    <row r="14" spans="1:23" ht="18" customHeight="1" x14ac:dyDescent="0.3">
      <c r="A14" s="1"/>
      <c r="B14" s="240" t="s">
        <v>6</v>
      </c>
      <c r="C14" s="249" t="s">
        <v>50</v>
      </c>
      <c r="D14" s="245" t="s">
        <v>51</v>
      </c>
      <c r="E14" s="241" t="s">
        <v>52</v>
      </c>
      <c r="F14" s="278" t="s">
        <v>10</v>
      </c>
      <c r="G14" s="279"/>
      <c r="H14" s="231"/>
      <c r="I14" s="240">
        <f>'SO 15600'!P14+'SO 15601'!P14+'SO 15602'!P14+'SO 15603'!P14+'SO 15604'!P14</f>
        <v>0</v>
      </c>
      <c r="J14" s="271"/>
      <c r="K14" s="265"/>
      <c r="L14" s="265"/>
      <c r="M14" s="265"/>
      <c r="N14" s="265"/>
      <c r="O14" s="265"/>
      <c r="P14" s="151"/>
    </row>
    <row r="15" spans="1:23" ht="18" customHeight="1" x14ac:dyDescent="0.3">
      <c r="A15" s="1"/>
      <c r="B15" s="210" t="s">
        <v>30</v>
      </c>
      <c r="C15" s="250">
        <f>'SO 15600'!C15+'SO 15601'!C15+'SO 15602'!C15+'SO 15603'!C15+'SO 15604'!C15</f>
        <v>0</v>
      </c>
      <c r="D15" s="246">
        <f>'SO 15600'!D15+'SO 15601'!D15+'SO 15602'!D15+'SO 15603'!D15+'SO 15604'!D15</f>
        <v>0</v>
      </c>
      <c r="E15" s="239">
        <f>'SO 15600'!E15+'SO 15601'!E15+'SO 15602'!E15+'SO 15603'!E15+'SO 15604'!E15</f>
        <v>0</v>
      </c>
      <c r="F15" s="291"/>
      <c r="G15" s="292"/>
      <c r="H15" s="229"/>
      <c r="I15" s="253"/>
      <c r="J15" s="199"/>
      <c r="K15" s="265"/>
      <c r="L15" s="265"/>
      <c r="M15" s="265"/>
      <c r="N15" s="265"/>
      <c r="O15" s="265"/>
      <c r="P15" s="151"/>
    </row>
    <row r="16" spans="1:23" ht="18" customHeight="1" x14ac:dyDescent="0.3">
      <c r="A16" s="1"/>
      <c r="B16" s="240" t="s">
        <v>31</v>
      </c>
      <c r="C16" s="258">
        <f>'SO 15600'!C16+'SO 15601'!C16+'SO 15602'!C16+'SO 15603'!C16+'SO 15604'!C16</f>
        <v>0</v>
      </c>
      <c r="D16" s="259">
        <f>'SO 15600'!D16+'SO 15601'!D16+'SO 15602'!D16+'SO 15603'!D16+'SO 15604'!D16</f>
        <v>0</v>
      </c>
      <c r="E16" s="243">
        <f>'SO 15600'!E16+'SO 15601'!E16+'SO 15602'!E16+'SO 15603'!E16+'SO 15604'!E16</f>
        <v>0</v>
      </c>
      <c r="F16" s="293" t="s">
        <v>37</v>
      </c>
      <c r="G16" s="279"/>
      <c r="H16" s="232"/>
      <c r="I16" s="260">
        <f>Rekapitulácia!E12</f>
        <v>0</v>
      </c>
      <c r="J16" s="271"/>
      <c r="K16" s="265"/>
      <c r="L16" s="265"/>
      <c r="M16" s="265"/>
      <c r="N16" s="265"/>
      <c r="O16" s="265"/>
      <c r="P16" s="151"/>
    </row>
    <row r="17" spans="1:23" ht="18" customHeight="1" x14ac:dyDescent="0.3">
      <c r="A17" s="1"/>
      <c r="B17" s="210" t="s">
        <v>32</v>
      </c>
      <c r="C17" s="250">
        <f>'SO 15600'!C17+'SO 15601'!C17+'SO 15602'!C17+'SO 15603'!C17+'SO 15604'!C17</f>
        <v>0</v>
      </c>
      <c r="D17" s="246">
        <f>'SO 15600'!D17+'SO 15601'!D17+'SO 15602'!D17+'SO 15603'!D17+'SO 15604'!D17</f>
        <v>0</v>
      </c>
      <c r="E17" s="239">
        <f>'SO 15600'!E17+'SO 15601'!E17+'SO 15602'!E17+'SO 15603'!E17+'SO 15604'!E17</f>
        <v>0</v>
      </c>
      <c r="F17" s="294" t="s">
        <v>38</v>
      </c>
      <c r="G17" s="295"/>
      <c r="H17" s="230"/>
      <c r="I17" s="253">
        <f>Rekapitulácia!D12</f>
        <v>0</v>
      </c>
      <c r="J17" s="199"/>
      <c r="K17" s="265"/>
      <c r="L17" s="265"/>
      <c r="M17" s="265"/>
      <c r="N17" s="265"/>
      <c r="O17" s="265"/>
      <c r="P17" s="151"/>
    </row>
    <row r="18" spans="1:23" ht="18" customHeight="1" x14ac:dyDescent="0.3">
      <c r="A18" s="1"/>
      <c r="B18" s="237" t="s">
        <v>33</v>
      </c>
      <c r="C18" s="251">
        <f>'SO 15600'!C18+'SO 15601'!C18+'SO 15602'!C18+'SO 15603'!C18+'SO 15604'!C18</f>
        <v>0</v>
      </c>
      <c r="D18" s="247">
        <f>'SO 15600'!D18+'SO 15601'!D18+'SO 15602'!D18+'SO 15603'!D18+'SO 15604'!D18</f>
        <v>0</v>
      </c>
      <c r="E18" s="227">
        <f>'SO 15600'!E18+'SO 15601'!E18+'SO 15602'!E18+'SO 15603'!E18+'SO 15604'!E18</f>
        <v>0</v>
      </c>
      <c r="F18" s="296"/>
      <c r="G18" s="297"/>
      <c r="H18" s="228"/>
      <c r="I18" s="254"/>
      <c r="J18" s="268"/>
      <c r="K18" s="265"/>
      <c r="L18" s="265"/>
      <c r="M18" s="265"/>
      <c r="N18" s="265"/>
      <c r="O18" s="265"/>
      <c r="P18" s="151"/>
    </row>
    <row r="19" spans="1:23" ht="18" customHeight="1" x14ac:dyDescent="0.3">
      <c r="A19" s="1"/>
      <c r="B19" s="237" t="s">
        <v>34</v>
      </c>
      <c r="C19" s="252">
        <f>'SO 15600'!C19+'SO 15601'!C19+'SO 15602'!C19+'SO 15603'!C19+'SO 15604'!C19</f>
        <v>0</v>
      </c>
      <c r="D19" s="248">
        <f>'SO 15600'!D19+'SO 15601'!D19+'SO 15602'!D19+'SO 15603'!D19+'SO 15604'!D19</f>
        <v>0</v>
      </c>
      <c r="E19" s="227">
        <f>'SO 15600'!E19+'SO 15601'!E19+'SO 15602'!E19+'SO 15603'!E19+'SO 15604'!E19</f>
        <v>0</v>
      </c>
      <c r="F19" s="298"/>
      <c r="G19" s="299"/>
      <c r="H19" s="228"/>
      <c r="I19" s="254"/>
      <c r="J19" s="268"/>
      <c r="K19" s="265"/>
      <c r="L19" s="265"/>
      <c r="M19" s="265"/>
      <c r="N19" s="265"/>
      <c r="O19" s="265"/>
      <c r="P19" s="151"/>
    </row>
    <row r="20" spans="1:23" ht="18" customHeight="1" x14ac:dyDescent="0.3">
      <c r="A20" s="1"/>
      <c r="B20" s="240" t="s">
        <v>35</v>
      </c>
      <c r="C20" s="244"/>
      <c r="D20" s="244"/>
      <c r="E20" s="261">
        <f>SUM(E15:E19)</f>
        <v>0</v>
      </c>
      <c r="F20" s="289" t="s">
        <v>35</v>
      </c>
      <c r="G20" s="279"/>
      <c r="H20" s="232"/>
      <c r="I20" s="255">
        <f>SUM(I14:I18)</f>
        <v>0</v>
      </c>
      <c r="J20" s="271"/>
      <c r="K20" s="265"/>
      <c r="L20" s="265"/>
      <c r="M20" s="265"/>
      <c r="N20" s="265"/>
      <c r="O20" s="265"/>
      <c r="P20" s="151"/>
    </row>
    <row r="21" spans="1:23" ht="18" customHeight="1" x14ac:dyDescent="0.3">
      <c r="A21" s="1"/>
      <c r="B21" s="210" t="s">
        <v>236</v>
      </c>
      <c r="C21" s="230"/>
      <c r="D21" s="230"/>
      <c r="E21" s="230"/>
      <c r="F21" s="300" t="s">
        <v>236</v>
      </c>
      <c r="G21" s="297"/>
      <c r="H21" s="230"/>
      <c r="I21" s="256"/>
      <c r="J21" s="199"/>
      <c r="K21" s="265"/>
      <c r="L21" s="265"/>
      <c r="M21" s="265"/>
      <c r="N21" s="265"/>
      <c r="O21" s="265"/>
      <c r="P21" s="151"/>
    </row>
    <row r="22" spans="1:23" ht="18" customHeight="1" x14ac:dyDescent="0.3">
      <c r="A22" s="1"/>
      <c r="B22" s="237" t="s">
        <v>237</v>
      </c>
      <c r="C22" s="228"/>
      <c r="D22" s="228"/>
      <c r="E22" s="227">
        <f>'SO 15600'!E21+'SO 15601'!E21+'SO 15602'!E21+'SO 15603'!E21+'SO 15604'!E21</f>
        <v>0</v>
      </c>
      <c r="F22" s="300" t="s">
        <v>240</v>
      </c>
      <c r="G22" s="297"/>
      <c r="H22" s="228"/>
      <c r="I22" s="254">
        <f>'SO 15600'!P21+'SO 15601'!P21+'SO 15602'!P21+'SO 15603'!P21+'SO 15604'!P21</f>
        <v>0</v>
      </c>
      <c r="J22" s="268"/>
      <c r="K22" s="265"/>
      <c r="L22" s="265"/>
      <c r="M22" s="265"/>
      <c r="N22" s="265"/>
      <c r="O22" s="265"/>
      <c r="P22" s="151"/>
      <c r="V22" s="52"/>
      <c r="W22" s="52"/>
    </row>
    <row r="23" spans="1:23" ht="18" customHeight="1" x14ac:dyDescent="0.3">
      <c r="A23" s="1"/>
      <c r="B23" s="237" t="s">
        <v>238</v>
      </c>
      <c r="C23" s="228"/>
      <c r="D23" s="228"/>
      <c r="E23" s="227">
        <f>'SO 15600'!E22+'SO 15601'!E22+'SO 15602'!E22+'SO 15603'!E22+'SO 15604'!E22</f>
        <v>0</v>
      </c>
      <c r="F23" s="300" t="s">
        <v>241</v>
      </c>
      <c r="G23" s="297"/>
      <c r="H23" s="228"/>
      <c r="I23" s="254">
        <f>'SO 15600'!P22+'SO 15601'!P22+'SO 15602'!P22+'SO 15603'!P22+'SO 15604'!P22</f>
        <v>0</v>
      </c>
      <c r="J23" s="268"/>
      <c r="K23" s="265"/>
      <c r="L23" s="265"/>
      <c r="M23" s="265"/>
      <c r="N23" s="265"/>
      <c r="O23" s="265"/>
      <c r="P23" s="151"/>
      <c r="V23" s="52"/>
      <c r="W23" s="52"/>
    </row>
    <row r="24" spans="1:23" ht="18" customHeight="1" x14ac:dyDescent="0.3">
      <c r="A24" s="1"/>
      <c r="B24" s="237" t="s">
        <v>239</v>
      </c>
      <c r="C24" s="228"/>
      <c r="D24" s="228"/>
      <c r="E24" s="227">
        <f>'SO 15600'!E23+'SO 15601'!E23+'SO 15602'!E23+'SO 15603'!E23+'SO 15604'!E23</f>
        <v>0</v>
      </c>
      <c r="F24" s="300" t="s">
        <v>242</v>
      </c>
      <c r="G24" s="297"/>
      <c r="H24" s="228"/>
      <c r="I24" s="237">
        <f>'SO 15600'!P23+'SO 15601'!P23+'SO 15602'!P23+'SO 15603'!P23+'SO 15604'!P23</f>
        <v>0</v>
      </c>
      <c r="J24" s="268"/>
      <c r="K24" s="265"/>
      <c r="L24" s="265"/>
      <c r="M24" s="265"/>
      <c r="N24" s="265"/>
      <c r="O24" s="265"/>
      <c r="P24" s="151"/>
      <c r="V24" s="52"/>
      <c r="W24" s="52"/>
    </row>
    <row r="25" spans="1:23" ht="18" customHeight="1" x14ac:dyDescent="0.3">
      <c r="A25" s="1"/>
      <c r="B25" s="237"/>
      <c r="C25" s="228"/>
      <c r="D25" s="228"/>
      <c r="E25" s="228"/>
      <c r="F25" s="301" t="s">
        <v>35</v>
      </c>
      <c r="G25" s="302"/>
      <c r="H25" s="228"/>
      <c r="I25" s="257">
        <f>SUM(E21:E24)+SUM(I21:I24)</f>
        <v>0</v>
      </c>
      <c r="J25" s="268"/>
      <c r="K25" s="265"/>
      <c r="L25" s="265"/>
      <c r="M25" s="265"/>
      <c r="N25" s="265"/>
      <c r="O25" s="265"/>
      <c r="P25" s="151"/>
    </row>
    <row r="26" spans="1:23" ht="18" customHeight="1" x14ac:dyDescent="0.3">
      <c r="A26" s="1"/>
      <c r="B26" s="209" t="s">
        <v>55</v>
      </c>
      <c r="C26" s="130"/>
      <c r="D26" s="130"/>
      <c r="E26" s="262"/>
      <c r="F26" s="289" t="s">
        <v>39</v>
      </c>
      <c r="G26" s="290"/>
      <c r="H26" s="130"/>
      <c r="I26" s="233"/>
      <c r="J26" s="270"/>
      <c r="K26" s="265"/>
      <c r="L26" s="265"/>
      <c r="M26" s="265"/>
      <c r="N26" s="265"/>
      <c r="O26" s="265"/>
      <c r="P26" s="151"/>
    </row>
    <row r="27" spans="1:23" ht="18" customHeight="1" x14ac:dyDescent="0.3">
      <c r="A27" s="1"/>
      <c r="B27" s="206"/>
      <c r="C27" s="1"/>
      <c r="D27" s="1"/>
      <c r="E27" s="263"/>
      <c r="F27" s="303" t="s">
        <v>40</v>
      </c>
      <c r="G27" s="304"/>
      <c r="H27" s="131"/>
      <c r="I27" s="253">
        <f>E20+I20+I25</f>
        <v>0</v>
      </c>
      <c r="J27" s="199"/>
      <c r="K27" s="265"/>
      <c r="L27" s="265"/>
      <c r="M27" s="265"/>
      <c r="N27" s="265"/>
      <c r="O27" s="265"/>
      <c r="P27" s="151"/>
    </row>
    <row r="28" spans="1:23" ht="18" customHeight="1" x14ac:dyDescent="0.3">
      <c r="A28" s="1"/>
      <c r="B28" s="206"/>
      <c r="C28" s="1"/>
      <c r="D28" s="1"/>
      <c r="E28" s="263"/>
      <c r="F28" s="305" t="s">
        <v>41</v>
      </c>
      <c r="G28" s="306"/>
      <c r="H28" s="243">
        <f>Rekapitulácia!B13</f>
        <v>0</v>
      </c>
      <c r="I28" s="240">
        <f>ROUND(((ROUND(H28,2)*20)/100),2)*1</f>
        <v>0</v>
      </c>
      <c r="J28" s="271"/>
      <c r="K28" s="265"/>
      <c r="L28" s="265"/>
      <c r="M28" s="265"/>
      <c r="N28" s="265"/>
      <c r="O28" s="265"/>
      <c r="P28" s="150"/>
    </row>
    <row r="29" spans="1:23" ht="18" customHeight="1" x14ac:dyDescent="0.3">
      <c r="A29" s="1"/>
      <c r="B29" s="206"/>
      <c r="C29" s="1"/>
      <c r="D29" s="1"/>
      <c r="E29" s="263"/>
      <c r="F29" s="307" t="s">
        <v>42</v>
      </c>
      <c r="G29" s="308"/>
      <c r="H29" s="239">
        <f>Rekapitulácia!B14</f>
        <v>0</v>
      </c>
      <c r="I29" s="210">
        <f>ROUND(((ROUND(H29,2)*0)/100),2)</f>
        <v>0</v>
      </c>
      <c r="J29" s="199"/>
      <c r="K29" s="265"/>
      <c r="L29" s="265"/>
      <c r="M29" s="265"/>
      <c r="N29" s="265"/>
      <c r="O29" s="265"/>
      <c r="P29" s="150"/>
    </row>
    <row r="30" spans="1:23" ht="18" customHeight="1" x14ac:dyDescent="0.3">
      <c r="A30" s="1"/>
      <c r="B30" s="206"/>
      <c r="C30" s="1"/>
      <c r="D30" s="1"/>
      <c r="E30" s="263"/>
      <c r="F30" s="305" t="s">
        <v>43</v>
      </c>
      <c r="G30" s="306"/>
      <c r="H30" s="232"/>
      <c r="I30" s="255">
        <f>SUM(I27:I29)</f>
        <v>0</v>
      </c>
      <c r="J30" s="271"/>
      <c r="K30" s="265"/>
      <c r="L30" s="265"/>
      <c r="M30" s="265"/>
      <c r="N30" s="265"/>
      <c r="O30" s="265"/>
      <c r="P30" s="151"/>
    </row>
    <row r="31" spans="1:23" ht="18" customHeight="1" x14ac:dyDescent="0.3">
      <c r="A31" s="1"/>
      <c r="B31" s="206"/>
      <c r="C31" s="1"/>
      <c r="D31" s="1"/>
      <c r="E31" s="264"/>
      <c r="F31" s="304"/>
      <c r="G31" s="292"/>
      <c r="H31" s="230"/>
      <c r="I31" s="206"/>
      <c r="J31" s="199"/>
      <c r="K31" s="265"/>
      <c r="L31" s="265"/>
      <c r="M31" s="265"/>
      <c r="N31" s="265"/>
      <c r="O31" s="265"/>
      <c r="P31" s="151"/>
    </row>
    <row r="32" spans="1:23" ht="18" customHeight="1" x14ac:dyDescent="0.3">
      <c r="A32" s="1"/>
      <c r="B32" s="209" t="s">
        <v>53</v>
      </c>
      <c r="C32" s="125"/>
      <c r="D32" s="125"/>
      <c r="E32" s="242" t="s">
        <v>54</v>
      </c>
      <c r="F32" s="229"/>
      <c r="G32" s="125"/>
      <c r="H32" s="130"/>
      <c r="I32" s="125"/>
      <c r="J32" s="270"/>
      <c r="K32" s="265"/>
      <c r="L32" s="265"/>
      <c r="M32" s="265"/>
      <c r="N32" s="265"/>
      <c r="O32" s="265"/>
      <c r="P32" s="151"/>
    </row>
    <row r="33" spans="1:23" ht="18" customHeight="1" x14ac:dyDescent="0.3">
      <c r="A33" s="1"/>
      <c r="B33" s="206"/>
      <c r="C33" s="1"/>
      <c r="D33" s="1"/>
      <c r="E33" s="1"/>
      <c r="F33" s="1"/>
      <c r="G33" s="1"/>
      <c r="H33" s="1"/>
      <c r="I33" s="1"/>
      <c r="J33" s="199"/>
      <c r="K33" s="265"/>
      <c r="L33" s="265"/>
      <c r="M33" s="265"/>
      <c r="N33" s="265"/>
      <c r="O33" s="265"/>
      <c r="P33" s="151"/>
    </row>
    <row r="34" spans="1:23" ht="18" customHeight="1" x14ac:dyDescent="0.3">
      <c r="A34" s="1"/>
      <c r="B34" s="206"/>
      <c r="C34" s="1"/>
      <c r="D34" s="1"/>
      <c r="E34" s="1"/>
      <c r="F34" s="1"/>
      <c r="G34" s="1"/>
      <c r="H34" s="1"/>
      <c r="I34" s="1"/>
      <c r="J34" s="199"/>
      <c r="K34" s="265"/>
      <c r="L34" s="265"/>
      <c r="M34" s="265"/>
      <c r="N34" s="265"/>
      <c r="O34" s="265"/>
      <c r="P34" s="151"/>
    </row>
    <row r="35" spans="1:23" ht="18" customHeight="1" x14ac:dyDescent="0.3">
      <c r="A35" s="1"/>
      <c r="B35" s="206"/>
      <c r="C35" s="1"/>
      <c r="D35" s="1"/>
      <c r="E35" s="1"/>
      <c r="F35" s="1"/>
      <c r="G35" s="1"/>
      <c r="H35" s="1"/>
      <c r="I35" s="1"/>
      <c r="J35" s="199"/>
      <c r="K35" s="265"/>
      <c r="L35" s="265"/>
      <c r="M35" s="265"/>
      <c r="N35" s="265"/>
      <c r="O35" s="265"/>
      <c r="P35" s="151"/>
    </row>
    <row r="36" spans="1:23" ht="18" customHeight="1" x14ac:dyDescent="0.3">
      <c r="A36" s="1"/>
      <c r="B36" s="206"/>
      <c r="C36" s="1"/>
      <c r="D36" s="1"/>
      <c r="E36" s="1"/>
      <c r="F36" s="1"/>
      <c r="G36" s="1"/>
      <c r="H36" s="1"/>
      <c r="I36" s="1"/>
      <c r="J36" s="199"/>
      <c r="K36" s="265"/>
      <c r="L36" s="265"/>
      <c r="M36" s="265"/>
      <c r="N36" s="265"/>
      <c r="O36" s="265"/>
      <c r="P36" s="151"/>
    </row>
    <row r="37" spans="1:23" ht="18" customHeight="1" x14ac:dyDescent="0.3">
      <c r="A37" s="1"/>
      <c r="B37" s="206"/>
      <c r="C37" s="1"/>
      <c r="D37" s="1"/>
      <c r="E37" s="1"/>
      <c r="F37" s="1"/>
      <c r="G37" s="1"/>
      <c r="H37" s="1"/>
      <c r="I37" s="1"/>
      <c r="J37" s="199"/>
      <c r="K37" s="265"/>
      <c r="L37" s="265"/>
      <c r="M37" s="265"/>
      <c r="N37" s="265"/>
      <c r="O37" s="265"/>
      <c r="P37" s="151"/>
    </row>
    <row r="38" spans="1:23" ht="18" customHeight="1" x14ac:dyDescent="0.3">
      <c r="A38" s="1"/>
      <c r="B38" s="266"/>
      <c r="C38" s="267"/>
      <c r="D38" s="267"/>
      <c r="E38" s="267"/>
      <c r="F38" s="267"/>
      <c r="G38" s="267"/>
      <c r="H38" s="267"/>
      <c r="I38" s="267"/>
      <c r="J38" s="272"/>
      <c r="K38" s="265"/>
      <c r="L38" s="265"/>
      <c r="M38" s="265"/>
      <c r="N38" s="265"/>
      <c r="O38" s="265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31C9-529D-4B0C-91F9-E6D40ED40114}">
  <dimension ref="A1:AA165"/>
  <sheetViews>
    <sheetView workbookViewId="0">
      <pane ySplit="1" topLeftCell="A121" activePane="bottomLeft" state="frozen"/>
      <selection pane="bottomLeft" activeCell="D130" sqref="D130:E13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17</v>
      </c>
      <c r="C1" s="323"/>
      <c r="D1" s="11"/>
      <c r="E1" s="324" t="s">
        <v>0</v>
      </c>
      <c r="F1" s="325"/>
      <c r="G1" s="12"/>
      <c r="H1" s="372" t="s">
        <v>69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17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18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25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26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27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12" t="s">
        <v>36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15600'!E60</f>
        <v>0</v>
      </c>
      <c r="D15" s="57">
        <f>'SO 15600'!F60</f>
        <v>0</v>
      </c>
      <c r="E15" s="66">
        <f>'SO 15600'!G60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18" t="s">
        <v>37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(SUM(Z81:Z164))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>
        <f>'SO 15600'!E64</f>
        <v>0</v>
      </c>
      <c r="D17" s="57">
        <f>'SO 15600'!F64</f>
        <v>0</v>
      </c>
      <c r="E17" s="66">
        <f>'SO 15600'!G64</f>
        <v>0</v>
      </c>
      <c r="F17" s="319" t="s">
        <v>38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(SUM(Y81:Y164))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54"/>
      <c r="G19" s="341"/>
      <c r="H19" s="355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2" t="s">
        <v>35</v>
      </c>
      <c r="G20" s="356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57" t="s">
        <v>47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57" t="s">
        <v>48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57" t="s">
        <v>49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8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0" t="s">
        <v>35</v>
      </c>
      <c r="G25" s="341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2" t="s">
        <v>39</v>
      </c>
      <c r="G26" s="343"/>
      <c r="H26" s="344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5" t="s">
        <v>40</v>
      </c>
      <c r="G27" s="346"/>
      <c r="H27" s="347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8" t="s">
        <v>41</v>
      </c>
      <c r="G28" s="349"/>
      <c r="H28" s="216">
        <f>P27-SUM('SO 15600'!K81:'SO 15600'!K164)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0" t="s">
        <v>42</v>
      </c>
      <c r="G29" s="351"/>
      <c r="H29" s="32">
        <f>SUM('SO 15600'!K81:'SO 15600'!K164)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2" t="s">
        <v>43</v>
      </c>
      <c r="G30" s="353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6"/>
      <c r="G31" s="37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7" t="s">
        <v>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80" t="s">
        <v>25</v>
      </c>
      <c r="C46" s="381"/>
      <c r="D46" s="381"/>
      <c r="E46" s="382"/>
      <c r="F46" s="383" t="s">
        <v>22</v>
      </c>
      <c r="G46" s="381"/>
      <c r="H46" s="38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80" t="s">
        <v>26</v>
      </c>
      <c r="C47" s="381"/>
      <c r="D47" s="381"/>
      <c r="E47" s="382"/>
      <c r="F47" s="383" t="s">
        <v>20</v>
      </c>
      <c r="G47" s="381"/>
      <c r="H47" s="38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80" t="s">
        <v>27</v>
      </c>
      <c r="C48" s="381"/>
      <c r="D48" s="381"/>
      <c r="E48" s="382"/>
      <c r="F48" s="383" t="s">
        <v>59</v>
      </c>
      <c r="G48" s="381"/>
      <c r="H48" s="38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37" t="s">
        <v>1</v>
      </c>
      <c r="C49" s="338"/>
      <c r="D49" s="338"/>
      <c r="E49" s="338"/>
      <c r="F49" s="338"/>
      <c r="G49" s="338"/>
      <c r="H49" s="338"/>
      <c r="I49" s="33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5" t="s">
        <v>56</v>
      </c>
      <c r="C54" s="37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3" t="s">
        <v>61</v>
      </c>
      <c r="C55" s="362"/>
      <c r="D55" s="362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66" t="s">
        <v>62</v>
      </c>
      <c r="C56" s="367"/>
      <c r="D56" s="367"/>
      <c r="E56" s="138">
        <f>'SO 15600'!L99</f>
        <v>0</v>
      </c>
      <c r="F56" s="138">
        <f>'SO 15600'!M99</f>
        <v>0</v>
      </c>
      <c r="G56" s="138">
        <f>'SO 15600'!I99</f>
        <v>0</v>
      </c>
      <c r="H56" s="139">
        <f>'SO 15600'!S99</f>
        <v>308.73</v>
      </c>
      <c r="I56" s="139">
        <f>'SO 15600'!V99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66" t="s">
        <v>63</v>
      </c>
      <c r="C57" s="367"/>
      <c r="D57" s="367"/>
      <c r="E57" s="138">
        <f>'SO 15600'!L104</f>
        <v>0</v>
      </c>
      <c r="F57" s="138">
        <f>'SO 15600'!M104</f>
        <v>0</v>
      </c>
      <c r="G57" s="138">
        <f>'SO 15600'!I104</f>
        <v>0</v>
      </c>
      <c r="H57" s="139">
        <f>'SO 15600'!S104</f>
        <v>21.87</v>
      </c>
      <c r="I57" s="139">
        <f>'SO 15600'!V104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66" t="s">
        <v>64</v>
      </c>
      <c r="C58" s="367"/>
      <c r="D58" s="367"/>
      <c r="E58" s="138">
        <f>'SO 15600'!L108</f>
        <v>0</v>
      </c>
      <c r="F58" s="138">
        <f>'SO 15600'!M108</f>
        <v>0</v>
      </c>
      <c r="G58" s="138">
        <f>'SO 15600'!I108</f>
        <v>0</v>
      </c>
      <c r="H58" s="139">
        <f>'SO 15600'!S108</f>
        <v>0.01</v>
      </c>
      <c r="I58" s="139">
        <f>'SO 15600'!V108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66" t="s">
        <v>65</v>
      </c>
      <c r="C59" s="367"/>
      <c r="D59" s="367"/>
      <c r="E59" s="138">
        <f>'SO 15600'!L112</f>
        <v>0</v>
      </c>
      <c r="F59" s="138">
        <f>'SO 15600'!M112</f>
        <v>0</v>
      </c>
      <c r="G59" s="138">
        <f>'SO 15600'!I112</f>
        <v>0</v>
      </c>
      <c r="H59" s="139">
        <f>'SO 15600'!S112</f>
        <v>0</v>
      </c>
      <c r="I59" s="139">
        <f>'SO 15600'!V112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64" t="s">
        <v>61</v>
      </c>
      <c r="C60" s="365"/>
      <c r="D60" s="365"/>
      <c r="E60" s="140">
        <f>'SO 15600'!L114</f>
        <v>0</v>
      </c>
      <c r="F60" s="140">
        <f>'SO 15600'!M114</f>
        <v>0</v>
      </c>
      <c r="G60" s="140">
        <f>'SO 15600'!I114</f>
        <v>0</v>
      </c>
      <c r="H60" s="141">
        <f>'SO 15600'!S114</f>
        <v>330.61</v>
      </c>
      <c r="I60" s="141">
        <f>'SO 15600'!V114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64" t="s">
        <v>66</v>
      </c>
      <c r="C62" s="365"/>
      <c r="D62" s="365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66" t="s">
        <v>67</v>
      </c>
      <c r="C63" s="367"/>
      <c r="D63" s="367"/>
      <c r="E63" s="138">
        <f>'SO 15600'!L162</f>
        <v>0</v>
      </c>
      <c r="F63" s="138">
        <f>'SO 15600'!M162</f>
        <v>0</v>
      </c>
      <c r="G63" s="138">
        <f>'SO 15600'!I162</f>
        <v>0</v>
      </c>
      <c r="H63" s="139">
        <f>'SO 15600'!S162</f>
        <v>2.15</v>
      </c>
      <c r="I63" s="139">
        <f>'SO 15600'!V162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64" t="s">
        <v>66</v>
      </c>
      <c r="C64" s="365"/>
      <c r="D64" s="365"/>
      <c r="E64" s="140">
        <f>'SO 15600'!L164</f>
        <v>0</v>
      </c>
      <c r="F64" s="140">
        <f>'SO 15600'!M164</f>
        <v>0</v>
      </c>
      <c r="G64" s="140">
        <f>'SO 15600'!I164</f>
        <v>0</v>
      </c>
      <c r="H64" s="141">
        <f>'SO 15600'!S164</f>
        <v>2.15</v>
      </c>
      <c r="I64" s="141">
        <f>'SO 15600'!V164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1"/>
      <c r="B65" s="206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68" t="s">
        <v>68</v>
      </c>
      <c r="C66" s="369"/>
      <c r="D66" s="369"/>
      <c r="E66" s="144">
        <f>'SO 15600'!L165</f>
        <v>0</v>
      </c>
      <c r="F66" s="144">
        <f>'SO 15600'!M165</f>
        <v>0</v>
      </c>
      <c r="G66" s="144">
        <f>'SO 15600'!I165</f>
        <v>0</v>
      </c>
      <c r="H66" s="145">
        <f>'SO 15600'!S165</f>
        <v>332.76</v>
      </c>
      <c r="I66" s="145">
        <f>'SO 15600'!V165</f>
        <v>0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5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70" t="s">
        <v>69</v>
      </c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201"/>
      <c r="B72" s="385" t="s">
        <v>25</v>
      </c>
      <c r="C72" s="386"/>
      <c r="D72" s="386"/>
      <c r="E72" s="387"/>
      <c r="F72" s="166"/>
      <c r="G72" s="166"/>
      <c r="H72" s="167" t="s">
        <v>80</v>
      </c>
      <c r="I72" s="359" t="s">
        <v>81</v>
      </c>
      <c r="J72" s="360"/>
      <c r="K72" s="360"/>
      <c r="L72" s="360"/>
      <c r="M72" s="360"/>
      <c r="N72" s="360"/>
      <c r="O72" s="360"/>
      <c r="P72" s="361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201"/>
      <c r="B73" s="380" t="s">
        <v>26</v>
      </c>
      <c r="C73" s="381"/>
      <c r="D73" s="381"/>
      <c r="E73" s="382"/>
      <c r="F73" s="162"/>
      <c r="G73" s="162"/>
      <c r="H73" s="163" t="s">
        <v>20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201"/>
      <c r="B74" s="380" t="s">
        <v>27</v>
      </c>
      <c r="C74" s="381"/>
      <c r="D74" s="381"/>
      <c r="E74" s="382"/>
      <c r="F74" s="162"/>
      <c r="G74" s="162"/>
      <c r="H74" s="163" t="s">
        <v>82</v>
      </c>
      <c r="I74" s="163" t="s">
        <v>24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83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18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7" t="s">
        <v>60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8" t="s">
        <v>70</v>
      </c>
      <c r="C80" s="127" t="s">
        <v>71</v>
      </c>
      <c r="D80" s="127" t="s">
        <v>72</v>
      </c>
      <c r="E80" s="155"/>
      <c r="F80" s="155" t="s">
        <v>73</v>
      </c>
      <c r="G80" s="155" t="s">
        <v>74</v>
      </c>
      <c r="H80" s="156" t="s">
        <v>75</v>
      </c>
      <c r="I80" s="156" t="s">
        <v>76</v>
      </c>
      <c r="J80" s="156"/>
      <c r="K80" s="156"/>
      <c r="L80" s="156"/>
      <c r="M80" s="156"/>
      <c r="N80" s="156"/>
      <c r="O80" s="156"/>
      <c r="P80" s="156" t="s">
        <v>77</v>
      </c>
      <c r="Q80" s="157"/>
      <c r="R80" s="157"/>
      <c r="S80" s="127" t="s">
        <v>78</v>
      </c>
      <c r="T80" s="158"/>
      <c r="U80" s="158"/>
      <c r="V80" s="127" t="s">
        <v>79</v>
      </c>
      <c r="W80" s="52"/>
    </row>
    <row r="81" spans="1:26" x14ac:dyDescent="0.3">
      <c r="A81" s="9"/>
      <c r="B81" s="209"/>
      <c r="C81" s="169"/>
      <c r="D81" s="362" t="s">
        <v>61</v>
      </c>
      <c r="E81" s="362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4"/>
      <c r="W81" s="215"/>
      <c r="X81" s="137"/>
      <c r="Y81" s="137"/>
      <c r="Z81" s="137"/>
    </row>
    <row r="82" spans="1:26" x14ac:dyDescent="0.3">
      <c r="A82" s="9"/>
      <c r="B82" s="210"/>
      <c r="C82" s="172">
        <v>1</v>
      </c>
      <c r="D82" s="363" t="s">
        <v>84</v>
      </c>
      <c r="E82" s="363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5"/>
      <c r="W82" s="215"/>
      <c r="X82" s="137"/>
      <c r="Y82" s="137"/>
      <c r="Z82" s="137"/>
    </row>
    <row r="83" spans="1:26" ht="25.05" customHeight="1" x14ac:dyDescent="0.3">
      <c r="A83" s="179"/>
      <c r="B83" s="211">
        <v>1</v>
      </c>
      <c r="C83" s="180" t="s">
        <v>85</v>
      </c>
      <c r="D83" s="384" t="s">
        <v>86</v>
      </c>
      <c r="E83" s="384"/>
      <c r="F83" s="174" t="s">
        <v>87</v>
      </c>
      <c r="G83" s="175">
        <v>42</v>
      </c>
      <c r="H83" s="174"/>
      <c r="I83" s="174">
        <f t="shared" ref="I83:I98" si="0">ROUND(G83*(H83),2)</f>
        <v>0</v>
      </c>
      <c r="J83" s="176">
        <f t="shared" ref="J83:J98" si="1">ROUND(G83*(N83),2)</f>
        <v>418.32</v>
      </c>
      <c r="K83" s="177">
        <f t="shared" ref="K83:K98" si="2">ROUND(G83*(O83),2)</f>
        <v>0</v>
      </c>
      <c r="L83" s="177">
        <f t="shared" ref="L83:L96" si="3">ROUND(G83*(H83),2)</f>
        <v>0</v>
      </c>
      <c r="M83" s="177"/>
      <c r="N83" s="177">
        <v>9.9600000000000009</v>
      </c>
      <c r="O83" s="177"/>
      <c r="P83" s="181"/>
      <c r="Q83" s="181"/>
      <c r="R83" s="181"/>
      <c r="S83" s="178">
        <f t="shared" ref="S83:S98" si="4">ROUND(G83*(P83),3)</f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2</v>
      </c>
      <c r="C84" s="180" t="s">
        <v>88</v>
      </c>
      <c r="D84" s="384" t="s">
        <v>89</v>
      </c>
      <c r="E84" s="384"/>
      <c r="F84" s="174" t="s">
        <v>87</v>
      </c>
      <c r="G84" s="175">
        <v>42</v>
      </c>
      <c r="H84" s="174"/>
      <c r="I84" s="174">
        <f t="shared" si="0"/>
        <v>0</v>
      </c>
      <c r="J84" s="176">
        <f t="shared" si="1"/>
        <v>410.34</v>
      </c>
      <c r="K84" s="177">
        <f t="shared" si="2"/>
        <v>0</v>
      </c>
      <c r="L84" s="177">
        <f t="shared" si="3"/>
        <v>0</v>
      </c>
      <c r="M84" s="177"/>
      <c r="N84" s="177">
        <v>9.77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3</v>
      </c>
      <c r="C85" s="180" t="s">
        <v>90</v>
      </c>
      <c r="D85" s="384" t="s">
        <v>91</v>
      </c>
      <c r="E85" s="384"/>
      <c r="F85" s="174" t="s">
        <v>92</v>
      </c>
      <c r="G85" s="175">
        <v>92</v>
      </c>
      <c r="H85" s="174"/>
      <c r="I85" s="174">
        <f t="shared" si="0"/>
        <v>0</v>
      </c>
      <c r="J85" s="176">
        <f t="shared" si="1"/>
        <v>1454.52</v>
      </c>
      <c r="K85" s="177">
        <f t="shared" si="2"/>
        <v>0</v>
      </c>
      <c r="L85" s="177">
        <f t="shared" si="3"/>
        <v>0</v>
      </c>
      <c r="M85" s="177"/>
      <c r="N85" s="177">
        <v>15.81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4</v>
      </c>
      <c r="C86" s="180" t="s">
        <v>93</v>
      </c>
      <c r="D86" s="384" t="s">
        <v>94</v>
      </c>
      <c r="E86" s="384"/>
      <c r="F86" s="174" t="s">
        <v>92</v>
      </c>
      <c r="G86" s="175">
        <v>1005.44</v>
      </c>
      <c r="H86" s="174"/>
      <c r="I86" s="174">
        <f t="shared" si="0"/>
        <v>0</v>
      </c>
      <c r="J86" s="176">
        <f t="shared" si="1"/>
        <v>9652.2199999999993</v>
      </c>
      <c r="K86" s="177">
        <f t="shared" si="2"/>
        <v>0</v>
      </c>
      <c r="L86" s="177">
        <f t="shared" si="3"/>
        <v>0</v>
      </c>
      <c r="M86" s="177"/>
      <c r="N86" s="177">
        <v>9.6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5</v>
      </c>
      <c r="C87" s="180" t="s">
        <v>95</v>
      </c>
      <c r="D87" s="384" t="s">
        <v>96</v>
      </c>
      <c r="E87" s="384"/>
      <c r="F87" s="174" t="s">
        <v>92</v>
      </c>
      <c r="G87" s="175">
        <v>1005.44</v>
      </c>
      <c r="H87" s="174"/>
      <c r="I87" s="174">
        <f t="shared" si="0"/>
        <v>0</v>
      </c>
      <c r="J87" s="176">
        <f t="shared" si="1"/>
        <v>955.17</v>
      </c>
      <c r="K87" s="177">
        <f t="shared" si="2"/>
        <v>0</v>
      </c>
      <c r="L87" s="177">
        <f t="shared" si="3"/>
        <v>0</v>
      </c>
      <c r="M87" s="177"/>
      <c r="N87" s="177">
        <v>0.95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6</v>
      </c>
      <c r="C88" s="180" t="s">
        <v>97</v>
      </c>
      <c r="D88" s="384" t="s">
        <v>98</v>
      </c>
      <c r="E88" s="384"/>
      <c r="F88" s="174" t="s">
        <v>99</v>
      </c>
      <c r="G88" s="175">
        <v>111.66</v>
      </c>
      <c r="H88" s="174"/>
      <c r="I88" s="174">
        <f t="shared" si="0"/>
        <v>0</v>
      </c>
      <c r="J88" s="176">
        <f t="shared" si="1"/>
        <v>2579.35</v>
      </c>
      <c r="K88" s="177">
        <f t="shared" si="2"/>
        <v>0</v>
      </c>
      <c r="L88" s="177">
        <f t="shared" si="3"/>
        <v>0</v>
      </c>
      <c r="M88" s="177"/>
      <c r="N88" s="177">
        <v>23.1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7</v>
      </c>
      <c r="C89" s="180" t="s">
        <v>100</v>
      </c>
      <c r="D89" s="384" t="s">
        <v>101</v>
      </c>
      <c r="E89" s="384"/>
      <c r="F89" s="174" t="s">
        <v>99</v>
      </c>
      <c r="G89" s="175">
        <v>111.66</v>
      </c>
      <c r="H89" s="174"/>
      <c r="I89" s="174">
        <f t="shared" si="0"/>
        <v>0</v>
      </c>
      <c r="J89" s="176">
        <f t="shared" si="1"/>
        <v>265.75</v>
      </c>
      <c r="K89" s="177">
        <f t="shared" si="2"/>
        <v>0</v>
      </c>
      <c r="L89" s="177">
        <f t="shared" si="3"/>
        <v>0</v>
      </c>
      <c r="M89" s="177"/>
      <c r="N89" s="177">
        <v>2.38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8</v>
      </c>
      <c r="C90" s="180" t="s">
        <v>102</v>
      </c>
      <c r="D90" s="384" t="s">
        <v>103</v>
      </c>
      <c r="E90" s="384"/>
      <c r="F90" s="174" t="s">
        <v>87</v>
      </c>
      <c r="G90" s="175">
        <v>2619</v>
      </c>
      <c r="H90" s="174"/>
      <c r="I90" s="174">
        <f t="shared" si="0"/>
        <v>0</v>
      </c>
      <c r="J90" s="176">
        <f t="shared" si="1"/>
        <v>18856.8</v>
      </c>
      <c r="K90" s="177">
        <f t="shared" si="2"/>
        <v>0</v>
      </c>
      <c r="L90" s="177">
        <f t="shared" si="3"/>
        <v>0</v>
      </c>
      <c r="M90" s="177"/>
      <c r="N90" s="177">
        <v>7.2</v>
      </c>
      <c r="O90" s="177"/>
      <c r="P90" s="181">
        <v>8.5000000000000006E-4</v>
      </c>
      <c r="Q90" s="181"/>
      <c r="R90" s="181">
        <v>8.5000000000000006E-4</v>
      </c>
      <c r="S90" s="178">
        <f t="shared" si="4"/>
        <v>2.226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9</v>
      </c>
      <c r="C91" s="180" t="s">
        <v>104</v>
      </c>
      <c r="D91" s="384" t="s">
        <v>105</v>
      </c>
      <c r="E91" s="384"/>
      <c r="F91" s="174" t="s">
        <v>87</v>
      </c>
      <c r="G91" s="175">
        <v>2619</v>
      </c>
      <c r="H91" s="174"/>
      <c r="I91" s="174">
        <f t="shared" si="0"/>
        <v>0</v>
      </c>
      <c r="J91" s="176">
        <f t="shared" si="1"/>
        <v>10345.049999999999</v>
      </c>
      <c r="K91" s="177">
        <f t="shared" si="2"/>
        <v>0</v>
      </c>
      <c r="L91" s="177">
        <f t="shared" si="3"/>
        <v>0</v>
      </c>
      <c r="M91" s="177"/>
      <c r="N91" s="177">
        <v>3.95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10</v>
      </c>
      <c r="C92" s="180" t="s">
        <v>106</v>
      </c>
      <c r="D92" s="384" t="s">
        <v>107</v>
      </c>
      <c r="E92" s="384"/>
      <c r="F92" s="174" t="s">
        <v>92</v>
      </c>
      <c r="G92" s="175">
        <v>306.5</v>
      </c>
      <c r="H92" s="174"/>
      <c r="I92" s="174">
        <f t="shared" si="0"/>
        <v>0</v>
      </c>
      <c r="J92" s="176">
        <f t="shared" si="1"/>
        <v>11925.92</v>
      </c>
      <c r="K92" s="177">
        <f t="shared" si="2"/>
        <v>0</v>
      </c>
      <c r="L92" s="177">
        <f t="shared" si="3"/>
        <v>0</v>
      </c>
      <c r="M92" s="177"/>
      <c r="N92" s="177">
        <v>38.909999999999997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11</v>
      </c>
      <c r="C93" s="180" t="s">
        <v>108</v>
      </c>
      <c r="D93" s="384" t="s">
        <v>109</v>
      </c>
      <c r="E93" s="384"/>
      <c r="F93" s="174" t="s">
        <v>92</v>
      </c>
      <c r="G93" s="175">
        <v>306.5</v>
      </c>
      <c r="H93" s="174"/>
      <c r="I93" s="174">
        <f t="shared" si="0"/>
        <v>0</v>
      </c>
      <c r="J93" s="176">
        <f t="shared" si="1"/>
        <v>1348.6</v>
      </c>
      <c r="K93" s="177">
        <f t="shared" si="2"/>
        <v>0</v>
      </c>
      <c r="L93" s="177">
        <f t="shared" si="3"/>
        <v>0</v>
      </c>
      <c r="M93" s="177"/>
      <c r="N93" s="177">
        <v>4.4000000000000004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12</v>
      </c>
      <c r="C94" s="180" t="s">
        <v>110</v>
      </c>
      <c r="D94" s="384" t="s">
        <v>111</v>
      </c>
      <c r="E94" s="384"/>
      <c r="F94" s="174" t="s">
        <v>92</v>
      </c>
      <c r="G94" s="175">
        <v>306.5</v>
      </c>
      <c r="H94" s="174"/>
      <c r="I94" s="174">
        <f t="shared" si="0"/>
        <v>0</v>
      </c>
      <c r="J94" s="176">
        <f t="shared" si="1"/>
        <v>2268.1</v>
      </c>
      <c r="K94" s="177">
        <f t="shared" si="2"/>
        <v>0</v>
      </c>
      <c r="L94" s="177">
        <f t="shared" si="3"/>
        <v>0</v>
      </c>
      <c r="M94" s="177"/>
      <c r="N94" s="177">
        <v>7.4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13</v>
      </c>
      <c r="C95" s="180" t="s">
        <v>112</v>
      </c>
      <c r="D95" s="384" t="s">
        <v>113</v>
      </c>
      <c r="E95" s="384"/>
      <c r="F95" s="174" t="s">
        <v>99</v>
      </c>
      <c r="G95" s="175">
        <v>811.10400000000004</v>
      </c>
      <c r="H95" s="174"/>
      <c r="I95" s="174">
        <f t="shared" si="0"/>
        <v>0</v>
      </c>
      <c r="J95" s="176">
        <f t="shared" si="1"/>
        <v>3074.08</v>
      </c>
      <c r="K95" s="177">
        <f t="shared" si="2"/>
        <v>0</v>
      </c>
      <c r="L95" s="177">
        <f t="shared" si="3"/>
        <v>0</v>
      </c>
      <c r="M95" s="177"/>
      <c r="N95" s="177">
        <v>3.79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14</v>
      </c>
      <c r="C96" s="180" t="s">
        <v>114</v>
      </c>
      <c r="D96" s="384" t="s">
        <v>115</v>
      </c>
      <c r="E96" s="384"/>
      <c r="F96" s="174" t="s">
        <v>92</v>
      </c>
      <c r="G96" s="175">
        <v>306.5</v>
      </c>
      <c r="H96" s="174"/>
      <c r="I96" s="174">
        <f t="shared" si="0"/>
        <v>0</v>
      </c>
      <c r="J96" s="176">
        <f t="shared" si="1"/>
        <v>4968.37</v>
      </c>
      <c r="K96" s="177">
        <f t="shared" si="2"/>
        <v>0</v>
      </c>
      <c r="L96" s="177">
        <f t="shared" si="3"/>
        <v>0</v>
      </c>
      <c r="M96" s="177"/>
      <c r="N96" s="177">
        <v>16.21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2">
        <v>15</v>
      </c>
      <c r="C97" s="188" t="s">
        <v>116</v>
      </c>
      <c r="D97" s="388" t="s">
        <v>117</v>
      </c>
      <c r="E97" s="388"/>
      <c r="F97" s="183" t="s">
        <v>99</v>
      </c>
      <c r="G97" s="184">
        <v>306.5</v>
      </c>
      <c r="H97" s="183"/>
      <c r="I97" s="183">
        <f t="shared" si="0"/>
        <v>0</v>
      </c>
      <c r="J97" s="185">
        <f t="shared" si="1"/>
        <v>2724.79</v>
      </c>
      <c r="K97" s="186">
        <f t="shared" si="2"/>
        <v>0</v>
      </c>
      <c r="L97" s="186"/>
      <c r="M97" s="186">
        <f>ROUND(G97*(H97),2)</f>
        <v>0</v>
      </c>
      <c r="N97" s="186">
        <v>8.89</v>
      </c>
      <c r="O97" s="186"/>
      <c r="P97" s="189">
        <v>1</v>
      </c>
      <c r="Q97" s="189"/>
      <c r="R97" s="189">
        <v>1</v>
      </c>
      <c r="S97" s="187">
        <f t="shared" si="4"/>
        <v>306.5</v>
      </c>
      <c r="T97" s="187"/>
      <c r="U97" s="187"/>
      <c r="V97" s="197"/>
      <c r="W97" s="52"/>
      <c r="Z97">
        <v>0</v>
      </c>
    </row>
    <row r="98" spans="1:26" ht="25.05" customHeight="1" x14ac:dyDescent="0.3">
      <c r="A98" s="179"/>
      <c r="B98" s="211">
        <v>16</v>
      </c>
      <c r="C98" s="180" t="s">
        <v>118</v>
      </c>
      <c r="D98" s="384" t="s">
        <v>119</v>
      </c>
      <c r="E98" s="384"/>
      <c r="F98" s="174" t="s">
        <v>92</v>
      </c>
      <c r="G98" s="175">
        <v>306.5</v>
      </c>
      <c r="H98" s="174"/>
      <c r="I98" s="174">
        <f t="shared" si="0"/>
        <v>0</v>
      </c>
      <c r="J98" s="176">
        <f t="shared" si="1"/>
        <v>1946.28</v>
      </c>
      <c r="K98" s="177">
        <f t="shared" si="2"/>
        <v>0</v>
      </c>
      <c r="L98" s="177">
        <f>ROUND(G98*(H98),2)</f>
        <v>0</v>
      </c>
      <c r="M98" s="177"/>
      <c r="N98" s="177">
        <v>6.35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63" t="s">
        <v>84</v>
      </c>
      <c r="E99" s="363"/>
      <c r="F99" s="138"/>
      <c r="G99" s="171"/>
      <c r="H99" s="138"/>
      <c r="I99" s="140">
        <f>ROUND((SUM(I82:I98))/1,2)</f>
        <v>0</v>
      </c>
      <c r="J99" s="139"/>
      <c r="K99" s="139"/>
      <c r="L99" s="139">
        <f>ROUND((SUM(L82:L98))/1,2)</f>
        <v>0</v>
      </c>
      <c r="M99" s="139">
        <f>ROUND((SUM(M82:M98))/1,2)</f>
        <v>0</v>
      </c>
      <c r="N99" s="139"/>
      <c r="O99" s="139"/>
      <c r="P99" s="139"/>
      <c r="Q99" s="9"/>
      <c r="R99" s="9"/>
      <c r="S99" s="9">
        <f>ROUND((SUM(S82:S98))/1,2)</f>
        <v>308.73</v>
      </c>
      <c r="T99" s="9"/>
      <c r="U99" s="9"/>
      <c r="V99" s="198">
        <f>ROUND((SUM(V82:V98))/1,2)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5</v>
      </c>
      <c r="D101" s="363" t="s">
        <v>120</v>
      </c>
      <c r="E101" s="363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17</v>
      </c>
      <c r="C102" s="180" t="s">
        <v>121</v>
      </c>
      <c r="D102" s="384" t="s">
        <v>122</v>
      </c>
      <c r="E102" s="384"/>
      <c r="F102" s="174" t="s">
        <v>87</v>
      </c>
      <c r="G102" s="175">
        <v>42</v>
      </c>
      <c r="H102" s="174"/>
      <c r="I102" s="174">
        <f>ROUND(G102*(H102),2)</f>
        <v>0</v>
      </c>
      <c r="J102" s="176">
        <f>ROUND(G102*(N102),2)</f>
        <v>869.4</v>
      </c>
      <c r="K102" s="177">
        <f>ROUND(G102*(O102),2)</f>
        <v>0</v>
      </c>
      <c r="L102" s="177">
        <f>ROUND(G102*(H102),2)</f>
        <v>0</v>
      </c>
      <c r="M102" s="177"/>
      <c r="N102" s="177">
        <v>20.7</v>
      </c>
      <c r="O102" s="177"/>
      <c r="P102" s="181">
        <v>0.36334</v>
      </c>
      <c r="Q102" s="181"/>
      <c r="R102" s="181">
        <v>0.36334</v>
      </c>
      <c r="S102" s="178">
        <f>ROUND(G102*(P102),3)</f>
        <v>15.26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18</v>
      </c>
      <c r="C103" s="180" t="s">
        <v>123</v>
      </c>
      <c r="D103" s="384" t="s">
        <v>124</v>
      </c>
      <c r="E103" s="384"/>
      <c r="F103" s="174" t="s">
        <v>87</v>
      </c>
      <c r="G103" s="175">
        <v>42</v>
      </c>
      <c r="H103" s="174"/>
      <c r="I103" s="174">
        <f>ROUND(G103*(H103),2)</f>
        <v>0</v>
      </c>
      <c r="J103" s="176">
        <f>ROUND(G103*(N103),2)</f>
        <v>613.20000000000005</v>
      </c>
      <c r="K103" s="177">
        <f>ROUND(G103*(O103),2)</f>
        <v>0</v>
      </c>
      <c r="L103" s="177">
        <f>ROUND(G103*(H103),2)</f>
        <v>0</v>
      </c>
      <c r="M103" s="177"/>
      <c r="N103" s="177">
        <v>14.6</v>
      </c>
      <c r="O103" s="177"/>
      <c r="P103" s="181">
        <v>0.15736</v>
      </c>
      <c r="Q103" s="181"/>
      <c r="R103" s="181">
        <v>0.15736</v>
      </c>
      <c r="S103" s="178">
        <f>ROUND(G103*(P103),3)</f>
        <v>6.609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5</v>
      </c>
      <c r="D104" s="363" t="s">
        <v>120</v>
      </c>
      <c r="E104" s="363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21.87</v>
      </c>
      <c r="T104" s="9"/>
      <c r="U104" s="9"/>
      <c r="V104" s="198">
        <f>ROUND((SUM(V101:V103))/1,2)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9</v>
      </c>
      <c r="D106" s="363" t="s">
        <v>125</v>
      </c>
      <c r="E106" s="363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19</v>
      </c>
      <c r="C107" s="180" t="s">
        <v>126</v>
      </c>
      <c r="D107" s="384" t="s">
        <v>127</v>
      </c>
      <c r="E107" s="384"/>
      <c r="F107" s="174" t="s">
        <v>128</v>
      </c>
      <c r="G107" s="175">
        <v>88</v>
      </c>
      <c r="H107" s="174"/>
      <c r="I107" s="174">
        <f>ROUND(G107*(H107),2)</f>
        <v>0</v>
      </c>
      <c r="J107" s="176">
        <f>ROUND(G107*(N107),2)</f>
        <v>1336.72</v>
      </c>
      <c r="K107" s="177">
        <f>ROUND(G107*(O107),2)</f>
        <v>0</v>
      </c>
      <c r="L107" s="177">
        <f>ROUND(G107*(H107),2)</f>
        <v>0</v>
      </c>
      <c r="M107" s="177"/>
      <c r="N107" s="177">
        <v>15.19</v>
      </c>
      <c r="O107" s="177"/>
      <c r="P107" s="181">
        <v>6.9999999999999994E-5</v>
      </c>
      <c r="Q107" s="181"/>
      <c r="R107" s="181">
        <v>6.9999999999999994E-5</v>
      </c>
      <c r="S107" s="178">
        <f>ROUND(G107*(P107),3)</f>
        <v>6.0000000000000001E-3</v>
      </c>
      <c r="T107" s="178"/>
      <c r="U107" s="178"/>
      <c r="V107" s="196"/>
      <c r="W107" s="52"/>
      <c r="Z107">
        <v>0</v>
      </c>
    </row>
    <row r="108" spans="1:26" x14ac:dyDescent="0.3">
      <c r="A108" s="9"/>
      <c r="B108" s="210"/>
      <c r="C108" s="172">
        <v>9</v>
      </c>
      <c r="D108" s="363" t="s">
        <v>125</v>
      </c>
      <c r="E108" s="363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39"/>
      <c r="Q108" s="9"/>
      <c r="R108" s="9"/>
      <c r="S108" s="9">
        <f>ROUND((SUM(S106:S107))/1,2)</f>
        <v>0.01</v>
      </c>
      <c r="T108" s="9"/>
      <c r="U108" s="9"/>
      <c r="V108" s="198">
        <f>ROUND((SUM(V106:V107))/1,2)</f>
        <v>0</v>
      </c>
      <c r="W108" s="215"/>
      <c r="X108" s="137"/>
      <c r="Y108" s="137"/>
      <c r="Z108" s="137"/>
    </row>
    <row r="109" spans="1:26" x14ac:dyDescent="0.3">
      <c r="A109" s="1"/>
      <c r="B109" s="206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9"/>
      <c r="W109" s="52"/>
    </row>
    <row r="110" spans="1:26" x14ac:dyDescent="0.3">
      <c r="A110" s="9"/>
      <c r="B110" s="210"/>
      <c r="C110" s="172">
        <v>99</v>
      </c>
      <c r="D110" s="363" t="s">
        <v>129</v>
      </c>
      <c r="E110" s="363"/>
      <c r="F110" s="138"/>
      <c r="G110" s="171"/>
      <c r="H110" s="138"/>
      <c r="I110" s="138"/>
      <c r="J110" s="139"/>
      <c r="K110" s="139"/>
      <c r="L110" s="139"/>
      <c r="M110" s="139"/>
      <c r="N110" s="139"/>
      <c r="O110" s="139"/>
      <c r="P110" s="139"/>
      <c r="Q110" s="9"/>
      <c r="R110" s="9"/>
      <c r="S110" s="9"/>
      <c r="T110" s="9"/>
      <c r="U110" s="9"/>
      <c r="V110" s="195"/>
      <c r="W110" s="215"/>
      <c r="X110" s="137"/>
      <c r="Y110" s="137"/>
      <c r="Z110" s="137"/>
    </row>
    <row r="111" spans="1:26" ht="25.05" customHeight="1" x14ac:dyDescent="0.3">
      <c r="A111" s="179"/>
      <c r="B111" s="211">
        <v>20</v>
      </c>
      <c r="C111" s="180" t="s">
        <v>130</v>
      </c>
      <c r="D111" s="384" t="s">
        <v>131</v>
      </c>
      <c r="E111" s="384"/>
      <c r="F111" s="173" t="s">
        <v>132</v>
      </c>
      <c r="G111" s="175">
        <v>536.17100000000005</v>
      </c>
      <c r="H111" s="174"/>
      <c r="I111" s="174">
        <f>ROUND(G111*(H111),2)</f>
        <v>0</v>
      </c>
      <c r="J111" s="173">
        <f>ROUND(G111*(N111),2)</f>
        <v>16481.900000000001</v>
      </c>
      <c r="K111" s="178">
        <f>ROUND(G111*(O111),2)</f>
        <v>0</v>
      </c>
      <c r="L111" s="178">
        <f>ROUND(G111*(H111),2)</f>
        <v>0</v>
      </c>
      <c r="M111" s="178"/>
      <c r="N111" s="178">
        <v>30.74</v>
      </c>
      <c r="O111" s="178"/>
      <c r="P111" s="181"/>
      <c r="Q111" s="181"/>
      <c r="R111" s="181"/>
      <c r="S111" s="178">
        <f>ROUND(G111*(P111),3)</f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99</v>
      </c>
      <c r="D112" s="363" t="s">
        <v>129</v>
      </c>
      <c r="E112" s="363"/>
      <c r="F112" s="9"/>
      <c r="G112" s="171"/>
      <c r="H112" s="138"/>
      <c r="I112" s="140">
        <f>ROUND((SUM(I110:I111))/1,2)</f>
        <v>0</v>
      </c>
      <c r="J112" s="9"/>
      <c r="K112" s="9"/>
      <c r="L112" s="9">
        <f>ROUND((SUM(L110:L111))/1,2)</f>
        <v>0</v>
      </c>
      <c r="M112" s="9">
        <f>ROUND((SUM(M110:M111))/1,2)</f>
        <v>0</v>
      </c>
      <c r="N112" s="9"/>
      <c r="O112" s="9"/>
      <c r="P112" s="9"/>
      <c r="Q112" s="9"/>
      <c r="R112" s="9"/>
      <c r="S112" s="9">
        <f>ROUND((SUM(S110:S111))/1,2)</f>
        <v>0</v>
      </c>
      <c r="T112" s="9"/>
      <c r="U112" s="9"/>
      <c r="V112" s="198">
        <f>ROUND((SUM(V110:V111))/1,2)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"/>
      <c r="F113" s="1"/>
      <c r="G113" s="165"/>
      <c r="H113" s="131"/>
      <c r="I113" s="13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9"/>
      <c r="D114" s="365" t="s">
        <v>61</v>
      </c>
      <c r="E114" s="365"/>
      <c r="F114" s="9"/>
      <c r="G114" s="171"/>
      <c r="H114" s="138"/>
      <c r="I114" s="140">
        <f>ROUND((SUM(I81:I113))/2,2)</f>
        <v>0</v>
      </c>
      <c r="J114" s="9"/>
      <c r="K114" s="9"/>
      <c r="L114" s="138">
        <f>ROUND((SUM(L81:L113))/2,2)</f>
        <v>0</v>
      </c>
      <c r="M114" s="138">
        <f>ROUND((SUM(M81:M113))/2,2)</f>
        <v>0</v>
      </c>
      <c r="N114" s="9"/>
      <c r="O114" s="9"/>
      <c r="P114" s="190"/>
      <c r="Q114" s="9"/>
      <c r="R114" s="9"/>
      <c r="S114" s="190">
        <f>ROUND((SUM(S81:S113))/2,2)</f>
        <v>330.61</v>
      </c>
      <c r="T114" s="9"/>
      <c r="U114" s="9"/>
      <c r="V114" s="198">
        <f>ROUND((SUM(V81:V113))/2,2)</f>
        <v>0</v>
      </c>
      <c r="W114" s="52"/>
    </row>
    <row r="115" spans="1:26" x14ac:dyDescent="0.3">
      <c r="A115" s="1"/>
      <c r="B115" s="206"/>
      <c r="C115" s="1"/>
      <c r="D115" s="1"/>
      <c r="E115" s="1"/>
      <c r="F115" s="1"/>
      <c r="G115" s="165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9"/>
      <c r="W115" s="52"/>
    </row>
    <row r="116" spans="1:26" x14ac:dyDescent="0.3">
      <c r="A116" s="9"/>
      <c r="B116" s="210"/>
      <c r="C116" s="9"/>
      <c r="D116" s="365" t="s">
        <v>66</v>
      </c>
      <c r="E116" s="365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5"/>
      <c r="W116" s="215"/>
      <c r="X116" s="137"/>
      <c r="Y116" s="137"/>
      <c r="Z116" s="137"/>
    </row>
    <row r="117" spans="1:26" x14ac:dyDescent="0.3">
      <c r="A117" s="9"/>
      <c r="B117" s="210"/>
      <c r="C117" s="172">
        <v>923</v>
      </c>
      <c r="D117" s="363" t="s">
        <v>133</v>
      </c>
      <c r="E117" s="363"/>
      <c r="F117" s="9"/>
      <c r="G117" s="171"/>
      <c r="H117" s="138"/>
      <c r="I117" s="138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95"/>
      <c r="W117" s="215"/>
      <c r="X117" s="137"/>
      <c r="Y117" s="137"/>
      <c r="Z117" s="137"/>
    </row>
    <row r="118" spans="1:26" ht="25.05" customHeight="1" x14ac:dyDescent="0.3">
      <c r="A118" s="179"/>
      <c r="B118" s="211">
        <v>21</v>
      </c>
      <c r="C118" s="180" t="s">
        <v>134</v>
      </c>
      <c r="D118" s="384" t="s">
        <v>135</v>
      </c>
      <c r="E118" s="384"/>
      <c r="F118" s="173" t="s">
        <v>136</v>
      </c>
      <c r="G118" s="175">
        <v>16</v>
      </c>
      <c r="H118" s="174"/>
      <c r="I118" s="174">
        <f t="shared" ref="I118:I161" si="5">ROUND(G118*(H118),2)</f>
        <v>0</v>
      </c>
      <c r="J118" s="173">
        <f t="shared" ref="J118:J161" si="6">ROUND(G118*(N118),2)</f>
        <v>86.24</v>
      </c>
      <c r="K118" s="178">
        <f t="shared" ref="K118:K161" si="7">ROUND(G118*(O118),2)</f>
        <v>0</v>
      </c>
      <c r="L118" s="178">
        <f>ROUND(G118*(H118),2)</f>
        <v>0</v>
      </c>
      <c r="M118" s="178"/>
      <c r="N118" s="178">
        <v>5.39</v>
      </c>
      <c r="O118" s="178"/>
      <c r="P118" s="181"/>
      <c r="Q118" s="181"/>
      <c r="R118" s="181"/>
      <c r="S118" s="178">
        <f t="shared" ref="S118:S161" si="8">ROUND(G118*(P118),3)</f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2">
        <v>22</v>
      </c>
      <c r="C119" s="188" t="s">
        <v>137</v>
      </c>
      <c r="D119" s="388" t="s">
        <v>243</v>
      </c>
      <c r="E119" s="388"/>
      <c r="F119" s="182" t="s">
        <v>136</v>
      </c>
      <c r="G119" s="184">
        <v>8</v>
      </c>
      <c r="H119" s="183"/>
      <c r="I119" s="183">
        <f t="shared" si="5"/>
        <v>0</v>
      </c>
      <c r="J119" s="182">
        <f t="shared" si="6"/>
        <v>578.72</v>
      </c>
      <c r="K119" s="187">
        <f t="shared" si="7"/>
        <v>0</v>
      </c>
      <c r="L119" s="187"/>
      <c r="M119" s="187">
        <f>ROUND(G119*(H119),2)</f>
        <v>0</v>
      </c>
      <c r="N119" s="187">
        <v>72.34</v>
      </c>
      <c r="O119" s="187"/>
      <c r="P119" s="189">
        <v>5.0000000000000001E-3</v>
      </c>
      <c r="Q119" s="189"/>
      <c r="R119" s="189">
        <v>5.0000000000000001E-3</v>
      </c>
      <c r="S119" s="187">
        <f t="shared" si="8"/>
        <v>0.04</v>
      </c>
      <c r="T119" s="187"/>
      <c r="U119" s="187"/>
      <c r="V119" s="197"/>
      <c r="W119" s="52"/>
      <c r="Z119">
        <v>0</v>
      </c>
    </row>
    <row r="120" spans="1:26" ht="25.05" customHeight="1" x14ac:dyDescent="0.3">
      <c r="A120" s="179"/>
      <c r="B120" s="212">
        <v>23</v>
      </c>
      <c r="C120" s="188" t="s">
        <v>138</v>
      </c>
      <c r="D120" s="388" t="s">
        <v>244</v>
      </c>
      <c r="E120" s="388"/>
      <c r="F120" s="182" t="s">
        <v>136</v>
      </c>
      <c r="G120" s="184">
        <v>6</v>
      </c>
      <c r="H120" s="183"/>
      <c r="I120" s="183">
        <f t="shared" si="5"/>
        <v>0</v>
      </c>
      <c r="J120" s="182">
        <f t="shared" si="6"/>
        <v>595.14</v>
      </c>
      <c r="K120" s="187">
        <f t="shared" si="7"/>
        <v>0</v>
      </c>
      <c r="L120" s="187"/>
      <c r="M120" s="187">
        <f>ROUND(G120*(H120),2)</f>
        <v>0</v>
      </c>
      <c r="N120" s="187">
        <v>99.19</v>
      </c>
      <c r="O120" s="187"/>
      <c r="P120" s="189">
        <v>2.1000000000000001E-2</v>
      </c>
      <c r="Q120" s="189"/>
      <c r="R120" s="189">
        <v>2.1000000000000001E-2</v>
      </c>
      <c r="S120" s="187">
        <f t="shared" si="8"/>
        <v>0.126</v>
      </c>
      <c r="T120" s="187"/>
      <c r="U120" s="187"/>
      <c r="V120" s="197"/>
      <c r="W120" s="52"/>
      <c r="Z120">
        <v>0</v>
      </c>
    </row>
    <row r="121" spans="1:26" ht="25.05" customHeight="1" x14ac:dyDescent="0.3">
      <c r="A121" s="179"/>
      <c r="B121" s="212">
        <v>24</v>
      </c>
      <c r="C121" s="188" t="s">
        <v>139</v>
      </c>
      <c r="D121" s="388" t="s">
        <v>245</v>
      </c>
      <c r="E121" s="388"/>
      <c r="F121" s="182" t="s">
        <v>136</v>
      </c>
      <c r="G121" s="184">
        <v>0</v>
      </c>
      <c r="H121" s="183"/>
      <c r="I121" s="183">
        <f t="shared" si="5"/>
        <v>0</v>
      </c>
      <c r="J121" s="182">
        <f t="shared" si="6"/>
        <v>0</v>
      </c>
      <c r="K121" s="187">
        <f t="shared" si="7"/>
        <v>0</v>
      </c>
      <c r="L121" s="187"/>
      <c r="M121" s="187">
        <f>ROUND(G121*(H121),2)</f>
        <v>0</v>
      </c>
      <c r="N121" s="187">
        <v>94.92</v>
      </c>
      <c r="O121" s="187"/>
      <c r="P121" s="189">
        <v>2.3E-2</v>
      </c>
      <c r="Q121" s="189"/>
      <c r="R121" s="189">
        <v>2.3E-2</v>
      </c>
      <c r="S121" s="187">
        <f t="shared" si="8"/>
        <v>0</v>
      </c>
      <c r="T121" s="187"/>
      <c r="U121" s="187"/>
      <c r="V121" s="197"/>
      <c r="W121" s="52"/>
      <c r="Z121">
        <v>0</v>
      </c>
    </row>
    <row r="122" spans="1:26" ht="25.05" customHeight="1" x14ac:dyDescent="0.3">
      <c r="A122" s="179"/>
      <c r="B122" s="212">
        <v>25</v>
      </c>
      <c r="C122" s="188" t="s">
        <v>140</v>
      </c>
      <c r="D122" s="388" t="s">
        <v>246</v>
      </c>
      <c r="E122" s="388"/>
      <c r="F122" s="182" t="s">
        <v>136</v>
      </c>
      <c r="G122" s="184">
        <v>2</v>
      </c>
      <c r="H122" s="183"/>
      <c r="I122" s="183">
        <f t="shared" si="5"/>
        <v>0</v>
      </c>
      <c r="J122" s="182">
        <f t="shared" si="6"/>
        <v>415.14</v>
      </c>
      <c r="K122" s="187">
        <f t="shared" si="7"/>
        <v>0</v>
      </c>
      <c r="L122" s="187"/>
      <c r="M122" s="187">
        <f>ROUND(G122*(H122),2)</f>
        <v>0</v>
      </c>
      <c r="N122" s="187">
        <v>207.57</v>
      </c>
      <c r="O122" s="187"/>
      <c r="P122" s="189">
        <v>3.4000000000000002E-2</v>
      </c>
      <c r="Q122" s="189"/>
      <c r="R122" s="189">
        <v>3.4000000000000002E-2</v>
      </c>
      <c r="S122" s="187">
        <f t="shared" si="8"/>
        <v>6.8000000000000005E-2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1">
        <v>26</v>
      </c>
      <c r="C123" s="180" t="s">
        <v>141</v>
      </c>
      <c r="D123" s="384" t="s">
        <v>142</v>
      </c>
      <c r="E123" s="384"/>
      <c r="F123" s="173" t="s">
        <v>136</v>
      </c>
      <c r="G123" s="175">
        <v>10</v>
      </c>
      <c r="H123" s="174"/>
      <c r="I123" s="174">
        <f t="shared" si="5"/>
        <v>0</v>
      </c>
      <c r="J123" s="173">
        <f t="shared" si="6"/>
        <v>106.5</v>
      </c>
      <c r="K123" s="178">
        <f t="shared" si="7"/>
        <v>0</v>
      </c>
      <c r="L123" s="178">
        <f>ROUND(G123*(H123),2)</f>
        <v>0</v>
      </c>
      <c r="M123" s="178"/>
      <c r="N123" s="178">
        <v>10.65</v>
      </c>
      <c r="O123" s="178"/>
      <c r="P123" s="181"/>
      <c r="Q123" s="181"/>
      <c r="R123" s="181"/>
      <c r="S123" s="178">
        <f t="shared" si="8"/>
        <v>0</v>
      </c>
      <c r="T123" s="178"/>
      <c r="U123" s="178"/>
      <c r="V123" s="196"/>
      <c r="W123" s="52"/>
      <c r="Z123">
        <v>0</v>
      </c>
    </row>
    <row r="124" spans="1:26" ht="25.05" customHeight="1" x14ac:dyDescent="0.3">
      <c r="A124" s="179"/>
      <c r="B124" s="212">
        <v>27</v>
      </c>
      <c r="C124" s="188" t="s">
        <v>143</v>
      </c>
      <c r="D124" s="388" t="s">
        <v>247</v>
      </c>
      <c r="E124" s="388"/>
      <c r="F124" s="182" t="s">
        <v>144</v>
      </c>
      <c r="G124" s="184">
        <v>2</v>
      </c>
      <c r="H124" s="183"/>
      <c r="I124" s="183">
        <f t="shared" si="5"/>
        <v>0</v>
      </c>
      <c r="J124" s="182">
        <f t="shared" si="6"/>
        <v>816.18</v>
      </c>
      <c r="K124" s="187">
        <f t="shared" si="7"/>
        <v>0</v>
      </c>
      <c r="L124" s="187"/>
      <c r="M124" s="187">
        <f>ROUND(G124*(H124),2)</f>
        <v>0</v>
      </c>
      <c r="N124" s="187">
        <v>408.09</v>
      </c>
      <c r="O124" s="187"/>
      <c r="P124" s="189">
        <v>3.7999999999999999E-2</v>
      </c>
      <c r="Q124" s="189"/>
      <c r="R124" s="189">
        <v>3.7999999999999999E-2</v>
      </c>
      <c r="S124" s="187">
        <f t="shared" si="8"/>
        <v>7.5999999999999998E-2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2">
        <v>28</v>
      </c>
      <c r="C125" s="188" t="s">
        <v>145</v>
      </c>
      <c r="D125" s="388" t="s">
        <v>248</v>
      </c>
      <c r="E125" s="388"/>
      <c r="F125" s="182" t="s">
        <v>136</v>
      </c>
      <c r="G125" s="184">
        <v>2</v>
      </c>
      <c r="H125" s="183"/>
      <c r="I125" s="183">
        <f t="shared" si="5"/>
        <v>0</v>
      </c>
      <c r="J125" s="182">
        <f t="shared" si="6"/>
        <v>978.02</v>
      </c>
      <c r="K125" s="187">
        <f t="shared" si="7"/>
        <v>0</v>
      </c>
      <c r="L125" s="187"/>
      <c r="M125" s="187">
        <f>ROUND(G125*(H125),2)</f>
        <v>0</v>
      </c>
      <c r="N125" s="187">
        <v>489.01</v>
      </c>
      <c r="O125" s="187"/>
      <c r="P125" s="189">
        <v>5.2999999999999999E-2</v>
      </c>
      <c r="Q125" s="189"/>
      <c r="R125" s="189">
        <v>5.2999999999999999E-2</v>
      </c>
      <c r="S125" s="187">
        <f t="shared" si="8"/>
        <v>0.106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2">
        <v>29</v>
      </c>
      <c r="C126" s="188" t="s">
        <v>146</v>
      </c>
      <c r="D126" s="388" t="s">
        <v>249</v>
      </c>
      <c r="E126" s="388"/>
      <c r="F126" s="182" t="s">
        <v>136</v>
      </c>
      <c r="G126" s="184">
        <v>6</v>
      </c>
      <c r="H126" s="183"/>
      <c r="I126" s="183">
        <f t="shared" si="5"/>
        <v>0</v>
      </c>
      <c r="J126" s="182">
        <f t="shared" si="6"/>
        <v>2057.04</v>
      </c>
      <c r="K126" s="187">
        <f t="shared" si="7"/>
        <v>0</v>
      </c>
      <c r="L126" s="187"/>
      <c r="M126" s="187">
        <f>ROUND(G126*(H126),2)</f>
        <v>0</v>
      </c>
      <c r="N126" s="187">
        <v>342.84</v>
      </c>
      <c r="O126" s="187"/>
      <c r="P126" s="189">
        <v>2.8000000000000001E-2</v>
      </c>
      <c r="Q126" s="189"/>
      <c r="R126" s="189">
        <v>2.8000000000000001E-2</v>
      </c>
      <c r="S126" s="187">
        <f t="shared" si="8"/>
        <v>0.16800000000000001</v>
      </c>
      <c r="T126" s="187"/>
      <c r="U126" s="187"/>
      <c r="V126" s="197"/>
      <c r="W126" s="52"/>
      <c r="Z126">
        <v>0</v>
      </c>
    </row>
    <row r="127" spans="1:26" ht="25.05" customHeight="1" x14ac:dyDescent="0.3">
      <c r="A127" s="179"/>
      <c r="B127" s="211">
        <v>30</v>
      </c>
      <c r="C127" s="180" t="s">
        <v>147</v>
      </c>
      <c r="D127" s="384" t="s">
        <v>148</v>
      </c>
      <c r="E127" s="384"/>
      <c r="F127" s="173" t="s">
        <v>136</v>
      </c>
      <c r="G127" s="175">
        <v>5</v>
      </c>
      <c r="H127" s="174"/>
      <c r="I127" s="174">
        <f t="shared" si="5"/>
        <v>0</v>
      </c>
      <c r="J127" s="173">
        <f t="shared" si="6"/>
        <v>52.05</v>
      </c>
      <c r="K127" s="178">
        <f t="shared" si="7"/>
        <v>0</v>
      </c>
      <c r="L127" s="178">
        <f>ROUND(G127*(H127),2)</f>
        <v>0</v>
      </c>
      <c r="M127" s="178"/>
      <c r="N127" s="178">
        <v>10.41</v>
      </c>
      <c r="O127" s="178"/>
      <c r="P127" s="181"/>
      <c r="Q127" s="181"/>
      <c r="R127" s="181"/>
      <c r="S127" s="178">
        <f t="shared" si="8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2">
        <v>31</v>
      </c>
      <c r="C128" s="188" t="s">
        <v>149</v>
      </c>
      <c r="D128" s="388" t="s">
        <v>250</v>
      </c>
      <c r="E128" s="388"/>
      <c r="F128" s="182" t="s">
        <v>150</v>
      </c>
      <c r="G128" s="184">
        <v>5</v>
      </c>
      <c r="H128" s="183"/>
      <c r="I128" s="183">
        <f t="shared" si="5"/>
        <v>0</v>
      </c>
      <c r="J128" s="182">
        <f t="shared" si="6"/>
        <v>133.55000000000001</v>
      </c>
      <c r="K128" s="187">
        <f t="shared" si="7"/>
        <v>0</v>
      </c>
      <c r="L128" s="187"/>
      <c r="M128" s="187">
        <f>ROUND(G128*(H128),2)</f>
        <v>0</v>
      </c>
      <c r="N128" s="187">
        <v>26.71</v>
      </c>
      <c r="O128" s="187"/>
      <c r="P128" s="189"/>
      <c r="Q128" s="189"/>
      <c r="R128" s="189"/>
      <c r="S128" s="187">
        <f t="shared" si="8"/>
        <v>0</v>
      </c>
      <c r="T128" s="187"/>
      <c r="U128" s="187"/>
      <c r="V128" s="197"/>
      <c r="W128" s="52"/>
      <c r="Z128">
        <v>0</v>
      </c>
    </row>
    <row r="129" spans="1:26" ht="25.05" customHeight="1" x14ac:dyDescent="0.3">
      <c r="A129" s="179"/>
      <c r="B129" s="211">
        <v>32</v>
      </c>
      <c r="C129" s="180" t="s">
        <v>151</v>
      </c>
      <c r="D129" s="384" t="s">
        <v>152</v>
      </c>
      <c r="E129" s="384"/>
      <c r="F129" s="173" t="s">
        <v>136</v>
      </c>
      <c r="G129" s="175">
        <v>8</v>
      </c>
      <c r="H129" s="174"/>
      <c r="I129" s="174">
        <f t="shared" si="5"/>
        <v>0</v>
      </c>
      <c r="J129" s="173">
        <f t="shared" si="6"/>
        <v>92.64</v>
      </c>
      <c r="K129" s="178">
        <f t="shared" si="7"/>
        <v>0</v>
      </c>
      <c r="L129" s="178">
        <f>ROUND(G129*(H129),2)</f>
        <v>0</v>
      </c>
      <c r="M129" s="178"/>
      <c r="N129" s="178">
        <v>11.58</v>
      </c>
      <c r="O129" s="178"/>
      <c r="P129" s="181">
        <v>3.6000000000000002E-4</v>
      </c>
      <c r="Q129" s="181"/>
      <c r="R129" s="181">
        <v>3.6000000000000002E-4</v>
      </c>
      <c r="S129" s="178">
        <f t="shared" si="8"/>
        <v>3.0000000000000001E-3</v>
      </c>
      <c r="T129" s="178"/>
      <c r="U129" s="178"/>
      <c r="V129" s="196"/>
      <c r="W129" s="52"/>
      <c r="Z129">
        <v>0</v>
      </c>
    </row>
    <row r="130" spans="1:26" ht="45.6" customHeight="1" x14ac:dyDescent="0.3">
      <c r="A130" s="179"/>
      <c r="B130" s="212">
        <v>33</v>
      </c>
      <c r="C130" s="188" t="s">
        <v>153</v>
      </c>
      <c r="D130" s="388" t="s">
        <v>251</v>
      </c>
      <c r="E130" s="388"/>
      <c r="F130" s="182" t="s">
        <v>150</v>
      </c>
      <c r="G130" s="184">
        <v>8</v>
      </c>
      <c r="H130" s="183"/>
      <c r="I130" s="183">
        <f t="shared" si="5"/>
        <v>0</v>
      </c>
      <c r="J130" s="182">
        <f t="shared" si="6"/>
        <v>1545.36</v>
      </c>
      <c r="K130" s="187">
        <f t="shared" si="7"/>
        <v>0</v>
      </c>
      <c r="L130" s="187"/>
      <c r="M130" s="187">
        <f>ROUND(G130*(H130),2)</f>
        <v>0</v>
      </c>
      <c r="N130" s="187">
        <v>193.17</v>
      </c>
      <c r="O130" s="187"/>
      <c r="P130" s="189">
        <v>4.4999999999999998E-2</v>
      </c>
      <c r="Q130" s="189"/>
      <c r="R130" s="189">
        <v>4.4999999999999998E-2</v>
      </c>
      <c r="S130" s="187">
        <f t="shared" si="8"/>
        <v>0.36</v>
      </c>
      <c r="T130" s="187"/>
      <c r="U130" s="187"/>
      <c r="V130" s="197"/>
      <c r="W130" s="52"/>
      <c r="Z130">
        <v>0</v>
      </c>
    </row>
    <row r="131" spans="1:26" ht="25.05" customHeight="1" x14ac:dyDescent="0.3">
      <c r="A131" s="179"/>
      <c r="B131" s="211">
        <v>34</v>
      </c>
      <c r="C131" s="180" t="s">
        <v>154</v>
      </c>
      <c r="D131" s="384" t="s">
        <v>155</v>
      </c>
      <c r="E131" s="384"/>
      <c r="F131" s="173" t="s">
        <v>128</v>
      </c>
      <c r="G131" s="175">
        <v>793</v>
      </c>
      <c r="H131" s="174"/>
      <c r="I131" s="174">
        <f t="shared" si="5"/>
        <v>0</v>
      </c>
      <c r="J131" s="173">
        <f t="shared" si="6"/>
        <v>2307.63</v>
      </c>
      <c r="K131" s="178">
        <f t="shared" si="7"/>
        <v>0</v>
      </c>
      <c r="L131" s="178">
        <f>ROUND(G131*(H131),2)</f>
        <v>0</v>
      </c>
      <c r="M131" s="178"/>
      <c r="N131" s="178">
        <v>2.91</v>
      </c>
      <c r="O131" s="178"/>
      <c r="P131" s="181"/>
      <c r="Q131" s="181"/>
      <c r="R131" s="181"/>
      <c r="S131" s="178">
        <f t="shared" si="8"/>
        <v>0</v>
      </c>
      <c r="T131" s="178"/>
      <c r="U131" s="178"/>
      <c r="V131" s="196"/>
      <c r="W131" s="52"/>
      <c r="Z131">
        <v>0</v>
      </c>
    </row>
    <row r="132" spans="1:26" ht="25.05" customHeight="1" x14ac:dyDescent="0.3">
      <c r="A132" s="179"/>
      <c r="B132" s="212">
        <v>35</v>
      </c>
      <c r="C132" s="188" t="s">
        <v>156</v>
      </c>
      <c r="D132" s="388" t="s">
        <v>252</v>
      </c>
      <c r="E132" s="388"/>
      <c r="F132" s="182" t="s">
        <v>157</v>
      </c>
      <c r="G132" s="184">
        <v>793</v>
      </c>
      <c r="H132" s="183"/>
      <c r="I132" s="183">
        <f t="shared" si="5"/>
        <v>0</v>
      </c>
      <c r="J132" s="182">
        <f t="shared" si="6"/>
        <v>5907.85</v>
      </c>
      <c r="K132" s="187">
        <f t="shared" si="7"/>
        <v>0</v>
      </c>
      <c r="L132" s="187"/>
      <c r="M132" s="187">
        <f>ROUND(G132*(H132),2)</f>
        <v>0</v>
      </c>
      <c r="N132" s="187">
        <v>7.45</v>
      </c>
      <c r="O132" s="187"/>
      <c r="P132" s="189"/>
      <c r="Q132" s="189"/>
      <c r="R132" s="189"/>
      <c r="S132" s="187">
        <f t="shared" si="8"/>
        <v>0</v>
      </c>
      <c r="T132" s="187"/>
      <c r="U132" s="187"/>
      <c r="V132" s="197"/>
      <c r="W132" s="52"/>
      <c r="Z132">
        <v>0</v>
      </c>
    </row>
    <row r="133" spans="1:26" ht="25.05" customHeight="1" x14ac:dyDescent="0.3">
      <c r="A133" s="179"/>
      <c r="B133" s="211">
        <v>36</v>
      </c>
      <c r="C133" s="180" t="s">
        <v>158</v>
      </c>
      <c r="D133" s="384" t="s">
        <v>159</v>
      </c>
      <c r="E133" s="384"/>
      <c r="F133" s="173" t="s">
        <v>128</v>
      </c>
      <c r="G133" s="175">
        <v>16</v>
      </c>
      <c r="H133" s="174"/>
      <c r="I133" s="174">
        <f t="shared" si="5"/>
        <v>0</v>
      </c>
      <c r="J133" s="173">
        <f t="shared" si="6"/>
        <v>75.680000000000007</v>
      </c>
      <c r="K133" s="178">
        <f t="shared" si="7"/>
        <v>0</v>
      </c>
      <c r="L133" s="178">
        <f>ROUND(G133*(H133),2)</f>
        <v>0</v>
      </c>
      <c r="M133" s="178"/>
      <c r="N133" s="178">
        <v>4.7300000000000004</v>
      </c>
      <c r="O133" s="178"/>
      <c r="P133" s="181"/>
      <c r="Q133" s="181"/>
      <c r="R133" s="181"/>
      <c r="S133" s="178">
        <f t="shared" si="8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2">
        <v>37</v>
      </c>
      <c r="C134" s="188" t="s">
        <v>160</v>
      </c>
      <c r="D134" s="388" t="s">
        <v>253</v>
      </c>
      <c r="E134" s="388"/>
      <c r="F134" s="182" t="s">
        <v>157</v>
      </c>
      <c r="G134" s="184">
        <v>16</v>
      </c>
      <c r="H134" s="183"/>
      <c r="I134" s="183">
        <f t="shared" si="5"/>
        <v>0</v>
      </c>
      <c r="J134" s="182">
        <f t="shared" si="6"/>
        <v>249.28</v>
      </c>
      <c r="K134" s="187">
        <f t="shared" si="7"/>
        <v>0</v>
      </c>
      <c r="L134" s="187"/>
      <c r="M134" s="187">
        <f>ROUND(G134*(H134),2)</f>
        <v>0</v>
      </c>
      <c r="N134" s="187">
        <v>15.58</v>
      </c>
      <c r="O134" s="187"/>
      <c r="P134" s="189"/>
      <c r="Q134" s="189"/>
      <c r="R134" s="189"/>
      <c r="S134" s="187">
        <f t="shared" si="8"/>
        <v>0</v>
      </c>
      <c r="T134" s="187"/>
      <c r="U134" s="187"/>
      <c r="V134" s="197"/>
      <c r="W134" s="52"/>
      <c r="Z134">
        <v>0</v>
      </c>
    </row>
    <row r="135" spans="1:26" ht="25.05" customHeight="1" x14ac:dyDescent="0.3">
      <c r="A135" s="179"/>
      <c r="B135" s="211">
        <v>38</v>
      </c>
      <c r="C135" s="180" t="s">
        <v>161</v>
      </c>
      <c r="D135" s="384" t="s">
        <v>162</v>
      </c>
      <c r="E135" s="384"/>
      <c r="F135" s="173" t="s">
        <v>128</v>
      </c>
      <c r="G135" s="175">
        <v>16</v>
      </c>
      <c r="H135" s="174"/>
      <c r="I135" s="174">
        <f t="shared" si="5"/>
        <v>0</v>
      </c>
      <c r="J135" s="173">
        <f t="shared" si="6"/>
        <v>751.52</v>
      </c>
      <c r="K135" s="178">
        <f t="shared" si="7"/>
        <v>0</v>
      </c>
      <c r="L135" s="178">
        <f>ROUND(G135*(H135),2)</f>
        <v>0</v>
      </c>
      <c r="M135" s="178"/>
      <c r="N135" s="178">
        <v>46.97</v>
      </c>
      <c r="O135" s="178"/>
      <c r="P135" s="181">
        <v>2.4730000000000002E-2</v>
      </c>
      <c r="Q135" s="181"/>
      <c r="R135" s="181">
        <v>2.4730000000000002E-2</v>
      </c>
      <c r="S135" s="178">
        <f t="shared" si="8"/>
        <v>0.39600000000000002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39</v>
      </c>
      <c r="C136" s="180" t="s">
        <v>163</v>
      </c>
      <c r="D136" s="384" t="s">
        <v>164</v>
      </c>
      <c r="E136" s="384"/>
      <c r="F136" s="173" t="s">
        <v>136</v>
      </c>
      <c r="G136" s="175">
        <v>1</v>
      </c>
      <c r="H136" s="174"/>
      <c r="I136" s="174">
        <f t="shared" si="5"/>
        <v>0</v>
      </c>
      <c r="J136" s="173">
        <f t="shared" si="6"/>
        <v>5.61</v>
      </c>
      <c r="K136" s="178">
        <f t="shared" si="7"/>
        <v>0</v>
      </c>
      <c r="L136" s="178">
        <f>ROUND(G136*(H136),2)</f>
        <v>0</v>
      </c>
      <c r="M136" s="178"/>
      <c r="N136" s="178">
        <v>5.61</v>
      </c>
      <c r="O136" s="178"/>
      <c r="P136" s="181"/>
      <c r="Q136" s="181"/>
      <c r="R136" s="181"/>
      <c r="S136" s="178">
        <f t="shared" si="8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2">
        <v>40</v>
      </c>
      <c r="C137" s="188" t="s">
        <v>165</v>
      </c>
      <c r="D137" s="388" t="s">
        <v>254</v>
      </c>
      <c r="E137" s="388"/>
      <c r="F137" s="182" t="s">
        <v>150</v>
      </c>
      <c r="G137" s="184">
        <v>1</v>
      </c>
      <c r="H137" s="183"/>
      <c r="I137" s="183">
        <f t="shared" si="5"/>
        <v>0</v>
      </c>
      <c r="J137" s="182">
        <f t="shared" si="6"/>
        <v>73.17</v>
      </c>
      <c r="K137" s="187">
        <f t="shared" si="7"/>
        <v>0</v>
      </c>
      <c r="L137" s="187"/>
      <c r="M137" s="187">
        <f>ROUND(G137*(H137),2)</f>
        <v>0</v>
      </c>
      <c r="N137" s="187">
        <v>73.17</v>
      </c>
      <c r="O137" s="187"/>
      <c r="P137" s="189"/>
      <c r="Q137" s="189"/>
      <c r="R137" s="189"/>
      <c r="S137" s="187">
        <f t="shared" si="8"/>
        <v>0</v>
      </c>
      <c r="T137" s="187"/>
      <c r="U137" s="187"/>
      <c r="V137" s="197"/>
      <c r="W137" s="52"/>
      <c r="Z137">
        <v>0</v>
      </c>
    </row>
    <row r="138" spans="1:26" ht="25.05" customHeight="1" x14ac:dyDescent="0.3">
      <c r="A138" s="179"/>
      <c r="B138" s="211">
        <v>41</v>
      </c>
      <c r="C138" s="180" t="s">
        <v>166</v>
      </c>
      <c r="D138" s="384" t="s">
        <v>167</v>
      </c>
      <c r="E138" s="384"/>
      <c r="F138" s="173" t="s">
        <v>136</v>
      </c>
      <c r="G138" s="175">
        <v>3</v>
      </c>
      <c r="H138" s="174"/>
      <c r="I138" s="174">
        <f t="shared" si="5"/>
        <v>0</v>
      </c>
      <c r="J138" s="173">
        <f t="shared" si="6"/>
        <v>33.57</v>
      </c>
      <c r="K138" s="178">
        <f t="shared" si="7"/>
        <v>0</v>
      </c>
      <c r="L138" s="178">
        <f>ROUND(G138*(H138),2)</f>
        <v>0</v>
      </c>
      <c r="M138" s="178"/>
      <c r="N138" s="178">
        <v>11.19</v>
      </c>
      <c r="O138" s="178"/>
      <c r="P138" s="181"/>
      <c r="Q138" s="181"/>
      <c r="R138" s="181"/>
      <c r="S138" s="178">
        <f t="shared" si="8"/>
        <v>0</v>
      </c>
      <c r="T138" s="178"/>
      <c r="U138" s="178"/>
      <c r="V138" s="196"/>
      <c r="W138" s="52"/>
      <c r="Z138">
        <v>0</v>
      </c>
    </row>
    <row r="139" spans="1:26" ht="25.05" customHeight="1" x14ac:dyDescent="0.3">
      <c r="A139" s="179"/>
      <c r="B139" s="212">
        <v>42</v>
      </c>
      <c r="C139" s="188" t="s">
        <v>168</v>
      </c>
      <c r="D139" s="388" t="s">
        <v>255</v>
      </c>
      <c r="E139" s="388"/>
      <c r="F139" s="182" t="s">
        <v>150</v>
      </c>
      <c r="G139" s="184">
        <v>3</v>
      </c>
      <c r="H139" s="183"/>
      <c r="I139" s="183">
        <f t="shared" si="5"/>
        <v>0</v>
      </c>
      <c r="J139" s="182">
        <f t="shared" si="6"/>
        <v>162.75</v>
      </c>
      <c r="K139" s="187">
        <f t="shared" si="7"/>
        <v>0</v>
      </c>
      <c r="L139" s="187"/>
      <c r="M139" s="187">
        <f>ROUND(G139*(H139),2)</f>
        <v>0</v>
      </c>
      <c r="N139" s="187">
        <v>54.25</v>
      </c>
      <c r="O139" s="187"/>
      <c r="P139" s="189">
        <v>1.2700000000000001E-3</v>
      </c>
      <c r="Q139" s="189"/>
      <c r="R139" s="189">
        <v>1.2700000000000001E-3</v>
      </c>
      <c r="S139" s="187">
        <f t="shared" si="8"/>
        <v>4.0000000000000001E-3</v>
      </c>
      <c r="T139" s="187"/>
      <c r="U139" s="187"/>
      <c r="V139" s="197"/>
      <c r="W139" s="52"/>
      <c r="Z139">
        <v>0</v>
      </c>
    </row>
    <row r="140" spans="1:26" ht="25.05" customHeight="1" x14ac:dyDescent="0.3">
      <c r="A140" s="179"/>
      <c r="B140" s="211">
        <v>43</v>
      </c>
      <c r="C140" s="180" t="s">
        <v>169</v>
      </c>
      <c r="D140" s="384" t="s">
        <v>170</v>
      </c>
      <c r="E140" s="384"/>
      <c r="F140" s="173" t="s">
        <v>136</v>
      </c>
      <c r="G140" s="175">
        <v>1</v>
      </c>
      <c r="H140" s="174"/>
      <c r="I140" s="174">
        <f t="shared" si="5"/>
        <v>0</v>
      </c>
      <c r="J140" s="173">
        <f t="shared" si="6"/>
        <v>11.25</v>
      </c>
      <c r="K140" s="178">
        <f t="shared" si="7"/>
        <v>0</v>
      </c>
      <c r="L140" s="178">
        <f>ROUND(G140*(H140),2)</f>
        <v>0</v>
      </c>
      <c r="M140" s="178"/>
      <c r="N140" s="178">
        <v>11.25</v>
      </c>
      <c r="O140" s="178"/>
      <c r="P140" s="181"/>
      <c r="Q140" s="181"/>
      <c r="R140" s="181"/>
      <c r="S140" s="178">
        <f t="shared" si="8"/>
        <v>0</v>
      </c>
      <c r="T140" s="178"/>
      <c r="U140" s="178"/>
      <c r="V140" s="196"/>
      <c r="W140" s="52"/>
      <c r="Z140">
        <v>0</v>
      </c>
    </row>
    <row r="141" spans="1:26" ht="25.05" customHeight="1" x14ac:dyDescent="0.3">
      <c r="A141" s="179"/>
      <c r="B141" s="212">
        <v>44</v>
      </c>
      <c r="C141" s="188" t="s">
        <v>171</v>
      </c>
      <c r="D141" s="388" t="s">
        <v>256</v>
      </c>
      <c r="E141" s="388"/>
      <c r="F141" s="182" t="s">
        <v>136</v>
      </c>
      <c r="G141" s="184">
        <v>1</v>
      </c>
      <c r="H141" s="183"/>
      <c r="I141" s="183">
        <f t="shared" si="5"/>
        <v>0</v>
      </c>
      <c r="J141" s="182">
        <f t="shared" si="6"/>
        <v>54.35</v>
      </c>
      <c r="K141" s="187">
        <f t="shared" si="7"/>
        <v>0</v>
      </c>
      <c r="L141" s="187"/>
      <c r="M141" s="187">
        <f>ROUND(G141*(H141),2)</f>
        <v>0</v>
      </c>
      <c r="N141" s="187">
        <v>54.35</v>
      </c>
      <c r="O141" s="187"/>
      <c r="P141" s="189">
        <v>1.2899999999999999E-3</v>
      </c>
      <c r="Q141" s="189"/>
      <c r="R141" s="189">
        <v>1.2899999999999999E-3</v>
      </c>
      <c r="S141" s="187">
        <f t="shared" si="8"/>
        <v>1E-3</v>
      </c>
      <c r="T141" s="187"/>
      <c r="U141" s="187"/>
      <c r="V141" s="197"/>
      <c r="W141" s="52"/>
      <c r="Z141">
        <v>0</v>
      </c>
    </row>
    <row r="142" spans="1:26" ht="25.05" customHeight="1" x14ac:dyDescent="0.3">
      <c r="A142" s="179"/>
      <c r="B142" s="211">
        <v>45</v>
      </c>
      <c r="C142" s="180" t="s">
        <v>172</v>
      </c>
      <c r="D142" s="384" t="s">
        <v>173</v>
      </c>
      <c r="E142" s="384"/>
      <c r="F142" s="173" t="s">
        <v>136</v>
      </c>
      <c r="G142" s="175">
        <v>1</v>
      </c>
      <c r="H142" s="174"/>
      <c r="I142" s="174">
        <f t="shared" si="5"/>
        <v>0</v>
      </c>
      <c r="J142" s="173">
        <f t="shared" si="6"/>
        <v>10.86</v>
      </c>
      <c r="K142" s="178">
        <f t="shared" si="7"/>
        <v>0</v>
      </c>
      <c r="L142" s="178">
        <f>ROUND(G142*(H142),2)</f>
        <v>0</v>
      </c>
      <c r="M142" s="178"/>
      <c r="N142" s="178">
        <v>10.86</v>
      </c>
      <c r="O142" s="178"/>
      <c r="P142" s="181"/>
      <c r="Q142" s="181"/>
      <c r="R142" s="181"/>
      <c r="S142" s="178">
        <f t="shared" si="8"/>
        <v>0</v>
      </c>
      <c r="T142" s="178"/>
      <c r="U142" s="178"/>
      <c r="V142" s="196"/>
      <c r="W142" s="52"/>
      <c r="Z142">
        <v>0</v>
      </c>
    </row>
    <row r="143" spans="1:26" ht="25.05" customHeight="1" x14ac:dyDescent="0.3">
      <c r="A143" s="179"/>
      <c r="B143" s="212">
        <v>46</v>
      </c>
      <c r="C143" s="188" t="s">
        <v>174</v>
      </c>
      <c r="D143" s="388" t="s">
        <v>257</v>
      </c>
      <c r="E143" s="388"/>
      <c r="F143" s="182" t="s">
        <v>150</v>
      </c>
      <c r="G143" s="184">
        <v>1</v>
      </c>
      <c r="H143" s="183"/>
      <c r="I143" s="183">
        <f t="shared" si="5"/>
        <v>0</v>
      </c>
      <c r="J143" s="182">
        <f t="shared" si="6"/>
        <v>54.37</v>
      </c>
      <c r="K143" s="187">
        <f t="shared" si="7"/>
        <v>0</v>
      </c>
      <c r="L143" s="187"/>
      <c r="M143" s="187">
        <f>ROUND(G143*(H143),2)</f>
        <v>0</v>
      </c>
      <c r="N143" s="187">
        <v>54.37</v>
      </c>
      <c r="O143" s="187"/>
      <c r="P143" s="189">
        <v>1.49E-3</v>
      </c>
      <c r="Q143" s="189"/>
      <c r="R143" s="189">
        <v>1.49E-3</v>
      </c>
      <c r="S143" s="187">
        <f t="shared" si="8"/>
        <v>1E-3</v>
      </c>
      <c r="T143" s="187"/>
      <c r="U143" s="187"/>
      <c r="V143" s="197"/>
      <c r="W143" s="52"/>
      <c r="Z143">
        <v>0</v>
      </c>
    </row>
    <row r="144" spans="1:26" ht="25.05" customHeight="1" x14ac:dyDescent="0.3">
      <c r="A144" s="179"/>
      <c r="B144" s="211">
        <v>47</v>
      </c>
      <c r="C144" s="180" t="s">
        <v>175</v>
      </c>
      <c r="D144" s="384" t="s">
        <v>176</v>
      </c>
      <c r="E144" s="384"/>
      <c r="F144" s="173" t="s">
        <v>136</v>
      </c>
      <c r="G144" s="175">
        <v>16</v>
      </c>
      <c r="H144" s="174"/>
      <c r="I144" s="174">
        <f t="shared" si="5"/>
        <v>0</v>
      </c>
      <c r="J144" s="173">
        <f t="shared" si="6"/>
        <v>22.56</v>
      </c>
      <c r="K144" s="178">
        <f t="shared" si="7"/>
        <v>0</v>
      </c>
      <c r="L144" s="178">
        <f>ROUND(G144*(H144),2)</f>
        <v>0</v>
      </c>
      <c r="M144" s="178"/>
      <c r="N144" s="178">
        <v>1.41</v>
      </c>
      <c r="O144" s="178"/>
      <c r="P144" s="181"/>
      <c r="Q144" s="181"/>
      <c r="R144" s="181"/>
      <c r="S144" s="178">
        <f t="shared" si="8"/>
        <v>0</v>
      </c>
      <c r="T144" s="178"/>
      <c r="U144" s="178"/>
      <c r="V144" s="196"/>
      <c r="W144" s="52"/>
      <c r="Z144">
        <v>0</v>
      </c>
    </row>
    <row r="145" spans="1:26" ht="25.05" customHeight="1" x14ac:dyDescent="0.3">
      <c r="A145" s="179"/>
      <c r="B145" s="212">
        <v>48</v>
      </c>
      <c r="C145" s="188" t="s">
        <v>177</v>
      </c>
      <c r="D145" s="388" t="s">
        <v>258</v>
      </c>
      <c r="E145" s="388"/>
      <c r="F145" s="182" t="s">
        <v>150</v>
      </c>
      <c r="G145" s="184">
        <v>16</v>
      </c>
      <c r="H145" s="183"/>
      <c r="I145" s="183">
        <f t="shared" si="5"/>
        <v>0</v>
      </c>
      <c r="J145" s="182">
        <f t="shared" si="6"/>
        <v>2031.52</v>
      </c>
      <c r="K145" s="187">
        <f t="shared" si="7"/>
        <v>0</v>
      </c>
      <c r="L145" s="187"/>
      <c r="M145" s="187">
        <f>ROUND(G145*(H145),2)</f>
        <v>0</v>
      </c>
      <c r="N145" s="187">
        <v>126.97</v>
      </c>
      <c r="O145" s="187"/>
      <c r="P145" s="189">
        <v>3.2000000000000002E-3</v>
      </c>
      <c r="Q145" s="189"/>
      <c r="R145" s="189">
        <v>3.2000000000000002E-3</v>
      </c>
      <c r="S145" s="187">
        <f t="shared" si="8"/>
        <v>5.0999999999999997E-2</v>
      </c>
      <c r="T145" s="187"/>
      <c r="U145" s="187"/>
      <c r="V145" s="197"/>
      <c r="W145" s="52"/>
      <c r="Z145">
        <v>0</v>
      </c>
    </row>
    <row r="146" spans="1:26" ht="25.05" customHeight="1" x14ac:dyDescent="0.3">
      <c r="A146" s="179"/>
      <c r="B146" s="211">
        <v>49</v>
      </c>
      <c r="C146" s="180" t="s">
        <v>178</v>
      </c>
      <c r="D146" s="384" t="s">
        <v>179</v>
      </c>
      <c r="E146" s="384"/>
      <c r="F146" s="173" t="s">
        <v>136</v>
      </c>
      <c r="G146" s="175">
        <v>10</v>
      </c>
      <c r="H146" s="174"/>
      <c r="I146" s="174">
        <f t="shared" si="5"/>
        <v>0</v>
      </c>
      <c r="J146" s="173">
        <f t="shared" si="6"/>
        <v>159.80000000000001</v>
      </c>
      <c r="K146" s="178">
        <f t="shared" si="7"/>
        <v>0</v>
      </c>
      <c r="L146" s="178">
        <f>ROUND(G146*(H146),2)</f>
        <v>0</v>
      </c>
      <c r="M146" s="178"/>
      <c r="N146" s="178">
        <v>15.98</v>
      </c>
      <c r="O146" s="178"/>
      <c r="P146" s="181"/>
      <c r="Q146" s="181"/>
      <c r="R146" s="181"/>
      <c r="S146" s="178">
        <f t="shared" si="8"/>
        <v>0</v>
      </c>
      <c r="T146" s="178"/>
      <c r="U146" s="178"/>
      <c r="V146" s="196"/>
      <c r="W146" s="52"/>
      <c r="Z146">
        <v>0</v>
      </c>
    </row>
    <row r="147" spans="1:26" ht="25.05" customHeight="1" x14ac:dyDescent="0.3">
      <c r="A147" s="179"/>
      <c r="B147" s="212">
        <v>50</v>
      </c>
      <c r="C147" s="188" t="s">
        <v>180</v>
      </c>
      <c r="D147" s="388" t="s">
        <v>181</v>
      </c>
      <c r="E147" s="388"/>
      <c r="F147" s="182" t="s">
        <v>144</v>
      </c>
      <c r="G147" s="184">
        <v>2</v>
      </c>
      <c r="H147" s="183"/>
      <c r="I147" s="183">
        <f t="shared" si="5"/>
        <v>0</v>
      </c>
      <c r="J147" s="182">
        <f t="shared" si="6"/>
        <v>63.28</v>
      </c>
      <c r="K147" s="187">
        <f t="shared" si="7"/>
        <v>0</v>
      </c>
      <c r="L147" s="187"/>
      <c r="M147" s="187">
        <f>ROUND(G147*(H147),2)</f>
        <v>0</v>
      </c>
      <c r="N147" s="187">
        <v>31.64</v>
      </c>
      <c r="O147" s="187"/>
      <c r="P147" s="189">
        <v>8.0000000000000002E-3</v>
      </c>
      <c r="Q147" s="189"/>
      <c r="R147" s="189">
        <v>8.0000000000000002E-3</v>
      </c>
      <c r="S147" s="187">
        <f t="shared" si="8"/>
        <v>1.6E-2</v>
      </c>
      <c r="T147" s="187"/>
      <c r="U147" s="187"/>
      <c r="V147" s="197"/>
      <c r="W147" s="52"/>
      <c r="Z147">
        <v>0</v>
      </c>
    </row>
    <row r="148" spans="1:26" ht="25.05" customHeight="1" x14ac:dyDescent="0.3">
      <c r="A148" s="179"/>
      <c r="B148" s="212">
        <v>51</v>
      </c>
      <c r="C148" s="188" t="s">
        <v>182</v>
      </c>
      <c r="D148" s="388" t="s">
        <v>183</v>
      </c>
      <c r="E148" s="388"/>
      <c r="F148" s="182" t="s">
        <v>136</v>
      </c>
      <c r="G148" s="184">
        <v>8</v>
      </c>
      <c r="H148" s="183"/>
      <c r="I148" s="183">
        <f t="shared" si="5"/>
        <v>0</v>
      </c>
      <c r="J148" s="182">
        <f t="shared" si="6"/>
        <v>234.24</v>
      </c>
      <c r="K148" s="187">
        <f t="shared" si="7"/>
        <v>0</v>
      </c>
      <c r="L148" s="187"/>
      <c r="M148" s="187">
        <f>ROUND(G148*(H148),2)</f>
        <v>0</v>
      </c>
      <c r="N148" s="187">
        <v>29.28</v>
      </c>
      <c r="O148" s="187"/>
      <c r="P148" s="189">
        <v>8.0000000000000002E-3</v>
      </c>
      <c r="Q148" s="189"/>
      <c r="R148" s="189">
        <v>8.0000000000000002E-3</v>
      </c>
      <c r="S148" s="187">
        <f t="shared" si="8"/>
        <v>6.4000000000000001E-2</v>
      </c>
      <c r="T148" s="187"/>
      <c r="U148" s="187"/>
      <c r="V148" s="197"/>
      <c r="W148" s="52"/>
      <c r="Z148">
        <v>0</v>
      </c>
    </row>
    <row r="149" spans="1:26" ht="25.05" customHeight="1" x14ac:dyDescent="0.3">
      <c r="A149" s="179"/>
      <c r="B149" s="211">
        <v>52</v>
      </c>
      <c r="C149" s="180" t="s">
        <v>184</v>
      </c>
      <c r="D149" s="384" t="s">
        <v>185</v>
      </c>
      <c r="E149" s="384"/>
      <c r="F149" s="173" t="s">
        <v>136</v>
      </c>
      <c r="G149" s="175">
        <v>18</v>
      </c>
      <c r="H149" s="174"/>
      <c r="I149" s="174">
        <f t="shared" si="5"/>
        <v>0</v>
      </c>
      <c r="J149" s="173">
        <f t="shared" si="6"/>
        <v>79.2</v>
      </c>
      <c r="K149" s="178">
        <f t="shared" si="7"/>
        <v>0</v>
      </c>
      <c r="L149" s="178">
        <f>ROUND(G149*(H149),2)</f>
        <v>0</v>
      </c>
      <c r="M149" s="178"/>
      <c r="N149" s="178">
        <v>4.4000000000000004</v>
      </c>
      <c r="O149" s="178"/>
      <c r="P149" s="181"/>
      <c r="Q149" s="181"/>
      <c r="R149" s="181"/>
      <c r="S149" s="178">
        <f t="shared" si="8"/>
        <v>0</v>
      </c>
      <c r="T149" s="178"/>
      <c r="U149" s="178"/>
      <c r="V149" s="196"/>
      <c r="W149" s="52"/>
      <c r="Z149">
        <v>0</v>
      </c>
    </row>
    <row r="150" spans="1:26" ht="25.05" customHeight="1" x14ac:dyDescent="0.3">
      <c r="A150" s="179"/>
      <c r="B150" s="212">
        <v>53</v>
      </c>
      <c r="C150" s="188" t="s">
        <v>186</v>
      </c>
      <c r="D150" s="388" t="s">
        <v>187</v>
      </c>
      <c r="E150" s="388"/>
      <c r="F150" s="182" t="s">
        <v>150</v>
      </c>
      <c r="G150" s="184">
        <v>10</v>
      </c>
      <c r="H150" s="183"/>
      <c r="I150" s="183">
        <f t="shared" si="5"/>
        <v>0</v>
      </c>
      <c r="J150" s="182">
        <f t="shared" si="6"/>
        <v>222</v>
      </c>
      <c r="K150" s="187">
        <f t="shared" si="7"/>
        <v>0</v>
      </c>
      <c r="L150" s="187"/>
      <c r="M150" s="187">
        <f>ROUND(G150*(H150),2)</f>
        <v>0</v>
      </c>
      <c r="N150" s="187">
        <v>22.2</v>
      </c>
      <c r="O150" s="187"/>
      <c r="P150" s="189">
        <v>1.4500000000000001E-2</v>
      </c>
      <c r="Q150" s="189"/>
      <c r="R150" s="189">
        <v>1.4500000000000001E-2</v>
      </c>
      <c r="S150" s="187">
        <f t="shared" si="8"/>
        <v>0.14499999999999999</v>
      </c>
      <c r="T150" s="187"/>
      <c r="U150" s="187"/>
      <c r="V150" s="197"/>
      <c r="W150" s="52"/>
      <c r="Z150">
        <v>0</v>
      </c>
    </row>
    <row r="151" spans="1:26" ht="25.05" customHeight="1" x14ac:dyDescent="0.3">
      <c r="A151" s="179"/>
      <c r="B151" s="212">
        <v>54</v>
      </c>
      <c r="C151" s="188" t="s">
        <v>188</v>
      </c>
      <c r="D151" s="388" t="s">
        <v>189</v>
      </c>
      <c r="E151" s="388"/>
      <c r="F151" s="182" t="s">
        <v>150</v>
      </c>
      <c r="G151" s="184">
        <v>8</v>
      </c>
      <c r="H151" s="183"/>
      <c r="I151" s="183">
        <f t="shared" si="5"/>
        <v>0</v>
      </c>
      <c r="J151" s="182">
        <f t="shared" si="6"/>
        <v>411.2</v>
      </c>
      <c r="K151" s="187">
        <f t="shared" si="7"/>
        <v>0</v>
      </c>
      <c r="L151" s="187"/>
      <c r="M151" s="187">
        <f>ROUND(G151*(H151),2)</f>
        <v>0</v>
      </c>
      <c r="N151" s="187">
        <v>51.4</v>
      </c>
      <c r="O151" s="187"/>
      <c r="P151" s="189">
        <v>3.7600000000000001E-2</v>
      </c>
      <c r="Q151" s="189"/>
      <c r="R151" s="189">
        <v>3.7600000000000001E-2</v>
      </c>
      <c r="S151" s="187">
        <f t="shared" si="8"/>
        <v>0.30099999999999999</v>
      </c>
      <c r="T151" s="187"/>
      <c r="U151" s="187"/>
      <c r="V151" s="197"/>
      <c r="W151" s="52"/>
      <c r="Z151">
        <v>0</v>
      </c>
    </row>
    <row r="152" spans="1:26" ht="25.05" customHeight="1" x14ac:dyDescent="0.3">
      <c r="A152" s="179"/>
      <c r="B152" s="211">
        <v>55</v>
      </c>
      <c r="C152" s="180" t="s">
        <v>190</v>
      </c>
      <c r="D152" s="384" t="s">
        <v>191</v>
      </c>
      <c r="E152" s="384"/>
      <c r="F152" s="173" t="s">
        <v>136</v>
      </c>
      <c r="G152" s="175">
        <v>7</v>
      </c>
      <c r="H152" s="174"/>
      <c r="I152" s="174">
        <f t="shared" si="5"/>
        <v>0</v>
      </c>
      <c r="J152" s="173">
        <f t="shared" si="6"/>
        <v>55.23</v>
      </c>
      <c r="K152" s="178">
        <f t="shared" si="7"/>
        <v>0</v>
      </c>
      <c r="L152" s="178">
        <f>ROUND(G152*(H152),2)</f>
        <v>0</v>
      </c>
      <c r="M152" s="178"/>
      <c r="N152" s="178">
        <v>7.89</v>
      </c>
      <c r="O152" s="178"/>
      <c r="P152" s="181"/>
      <c r="Q152" s="181"/>
      <c r="R152" s="181"/>
      <c r="S152" s="178">
        <f t="shared" si="8"/>
        <v>0</v>
      </c>
      <c r="T152" s="178"/>
      <c r="U152" s="178"/>
      <c r="V152" s="196"/>
      <c r="W152" s="52"/>
      <c r="Z152">
        <v>0</v>
      </c>
    </row>
    <row r="153" spans="1:26" ht="25.05" customHeight="1" x14ac:dyDescent="0.3">
      <c r="A153" s="179"/>
      <c r="B153" s="212">
        <v>56</v>
      </c>
      <c r="C153" s="188" t="s">
        <v>192</v>
      </c>
      <c r="D153" s="388" t="s">
        <v>193</v>
      </c>
      <c r="E153" s="388"/>
      <c r="F153" s="182" t="s">
        <v>128</v>
      </c>
      <c r="G153" s="184">
        <v>7</v>
      </c>
      <c r="H153" s="183"/>
      <c r="I153" s="183">
        <f t="shared" si="5"/>
        <v>0</v>
      </c>
      <c r="J153" s="182">
        <f t="shared" si="6"/>
        <v>70.98</v>
      </c>
      <c r="K153" s="187">
        <f t="shared" si="7"/>
        <v>0</v>
      </c>
      <c r="L153" s="187"/>
      <c r="M153" s="187">
        <f>ROUND(G153*(H153),2)</f>
        <v>0</v>
      </c>
      <c r="N153" s="187">
        <v>10.14</v>
      </c>
      <c r="O153" s="187"/>
      <c r="P153" s="189">
        <v>3.65E-3</v>
      </c>
      <c r="Q153" s="189"/>
      <c r="R153" s="189">
        <v>3.65E-3</v>
      </c>
      <c r="S153" s="187">
        <f t="shared" si="8"/>
        <v>2.5999999999999999E-2</v>
      </c>
      <c r="T153" s="187"/>
      <c r="U153" s="187"/>
      <c r="V153" s="197"/>
      <c r="W153" s="52"/>
      <c r="Z153">
        <v>0</v>
      </c>
    </row>
    <row r="154" spans="1:26" ht="25.05" customHeight="1" x14ac:dyDescent="0.3">
      <c r="A154" s="179"/>
      <c r="B154" s="211">
        <v>57</v>
      </c>
      <c r="C154" s="180" t="s">
        <v>194</v>
      </c>
      <c r="D154" s="384" t="s">
        <v>195</v>
      </c>
      <c r="E154" s="384"/>
      <c r="F154" s="173" t="s">
        <v>136</v>
      </c>
      <c r="G154" s="175">
        <v>7</v>
      </c>
      <c r="H154" s="174"/>
      <c r="I154" s="174">
        <f t="shared" si="5"/>
        <v>0</v>
      </c>
      <c r="J154" s="173">
        <f t="shared" si="6"/>
        <v>590.59</v>
      </c>
      <c r="K154" s="178">
        <f t="shared" si="7"/>
        <v>0</v>
      </c>
      <c r="L154" s="178">
        <f>ROUND(G154*(H154),2)</f>
        <v>0</v>
      </c>
      <c r="M154" s="178"/>
      <c r="N154" s="178">
        <v>84.37</v>
      </c>
      <c r="O154" s="178"/>
      <c r="P154" s="181">
        <v>3.7299999999999998E-3</v>
      </c>
      <c r="Q154" s="181"/>
      <c r="R154" s="181">
        <v>3.7299999999999998E-3</v>
      </c>
      <c r="S154" s="178">
        <f t="shared" si="8"/>
        <v>2.5999999999999999E-2</v>
      </c>
      <c r="T154" s="178"/>
      <c r="U154" s="178"/>
      <c r="V154" s="196"/>
      <c r="W154" s="52"/>
      <c r="Z154">
        <v>0</v>
      </c>
    </row>
    <row r="155" spans="1:26" ht="25.05" customHeight="1" x14ac:dyDescent="0.3">
      <c r="A155" s="179"/>
      <c r="B155" s="211">
        <v>58</v>
      </c>
      <c r="C155" s="180" t="s">
        <v>196</v>
      </c>
      <c r="D155" s="384" t="s">
        <v>197</v>
      </c>
      <c r="E155" s="384"/>
      <c r="F155" s="173" t="s">
        <v>198</v>
      </c>
      <c r="G155" s="175">
        <v>793</v>
      </c>
      <c r="H155" s="174"/>
      <c r="I155" s="174">
        <f t="shared" si="5"/>
        <v>0</v>
      </c>
      <c r="J155" s="173">
        <f t="shared" si="6"/>
        <v>531.30999999999995</v>
      </c>
      <c r="K155" s="178">
        <f t="shared" si="7"/>
        <v>0</v>
      </c>
      <c r="L155" s="178">
        <f>ROUND(G155*(H155),2)</f>
        <v>0</v>
      </c>
      <c r="M155" s="178"/>
      <c r="N155" s="178">
        <v>0.67</v>
      </c>
      <c r="O155" s="178"/>
      <c r="P155" s="181"/>
      <c r="Q155" s="181"/>
      <c r="R155" s="181"/>
      <c r="S155" s="178">
        <f t="shared" si="8"/>
        <v>0</v>
      </c>
      <c r="T155" s="178"/>
      <c r="U155" s="178"/>
      <c r="V155" s="196"/>
      <c r="W155" s="52"/>
      <c r="Z155">
        <v>0</v>
      </c>
    </row>
    <row r="156" spans="1:26" ht="25.05" customHeight="1" x14ac:dyDescent="0.3">
      <c r="A156" s="179"/>
      <c r="B156" s="211">
        <v>59</v>
      </c>
      <c r="C156" s="180" t="s">
        <v>199</v>
      </c>
      <c r="D156" s="384" t="s">
        <v>200</v>
      </c>
      <c r="E156" s="384"/>
      <c r="F156" s="173" t="s">
        <v>128</v>
      </c>
      <c r="G156" s="175">
        <v>793</v>
      </c>
      <c r="H156" s="174"/>
      <c r="I156" s="174">
        <f t="shared" si="5"/>
        <v>0</v>
      </c>
      <c r="J156" s="173">
        <f t="shared" si="6"/>
        <v>1268.8</v>
      </c>
      <c r="K156" s="178">
        <f t="shared" si="7"/>
        <v>0</v>
      </c>
      <c r="L156" s="178">
        <f>ROUND(G156*(H156),2)</f>
        <v>0</v>
      </c>
      <c r="M156" s="178"/>
      <c r="N156" s="178">
        <v>1.6</v>
      </c>
      <c r="O156" s="178"/>
      <c r="P156" s="181">
        <v>1.0000000000000001E-5</v>
      </c>
      <c r="Q156" s="181"/>
      <c r="R156" s="181">
        <v>1.0000000000000001E-5</v>
      </c>
      <c r="S156" s="178">
        <f t="shared" si="8"/>
        <v>8.0000000000000002E-3</v>
      </c>
      <c r="T156" s="178"/>
      <c r="U156" s="178"/>
      <c r="V156" s="196"/>
      <c r="W156" s="52"/>
      <c r="Z156">
        <v>0</v>
      </c>
    </row>
    <row r="157" spans="1:26" ht="25.05" customHeight="1" x14ac:dyDescent="0.3">
      <c r="A157" s="179"/>
      <c r="B157" s="211">
        <v>60</v>
      </c>
      <c r="C157" s="180" t="s">
        <v>201</v>
      </c>
      <c r="D157" s="384" t="s">
        <v>202</v>
      </c>
      <c r="E157" s="384"/>
      <c r="F157" s="173" t="s">
        <v>128</v>
      </c>
      <c r="G157" s="175">
        <v>793</v>
      </c>
      <c r="H157" s="174"/>
      <c r="I157" s="174">
        <f t="shared" si="5"/>
        <v>0</v>
      </c>
      <c r="J157" s="173">
        <f t="shared" si="6"/>
        <v>1030.9000000000001</v>
      </c>
      <c r="K157" s="178">
        <f t="shared" si="7"/>
        <v>0</v>
      </c>
      <c r="L157" s="178">
        <f>ROUND(G157*(H157),2)</f>
        <v>0</v>
      </c>
      <c r="M157" s="178"/>
      <c r="N157" s="178">
        <v>1.3</v>
      </c>
      <c r="O157" s="178"/>
      <c r="P157" s="181"/>
      <c r="Q157" s="181"/>
      <c r="R157" s="181"/>
      <c r="S157" s="178">
        <f t="shared" si="8"/>
        <v>0</v>
      </c>
      <c r="T157" s="178"/>
      <c r="U157" s="178"/>
      <c r="V157" s="196"/>
      <c r="W157" s="52"/>
      <c r="Z157">
        <v>0</v>
      </c>
    </row>
    <row r="158" spans="1:26" ht="25.05" customHeight="1" x14ac:dyDescent="0.3">
      <c r="A158" s="179"/>
      <c r="B158" s="212">
        <v>61</v>
      </c>
      <c r="C158" s="188" t="s">
        <v>203</v>
      </c>
      <c r="D158" s="388" t="s">
        <v>204</v>
      </c>
      <c r="E158" s="388"/>
      <c r="F158" s="182" t="s">
        <v>128</v>
      </c>
      <c r="G158" s="184">
        <v>793</v>
      </c>
      <c r="H158" s="183"/>
      <c r="I158" s="183">
        <f t="shared" si="5"/>
        <v>0</v>
      </c>
      <c r="J158" s="182">
        <f t="shared" si="6"/>
        <v>420.29</v>
      </c>
      <c r="K158" s="187">
        <f t="shared" si="7"/>
        <v>0</v>
      </c>
      <c r="L158" s="187"/>
      <c r="M158" s="187">
        <f>ROUND(G158*(H158),2)</f>
        <v>0</v>
      </c>
      <c r="N158" s="187">
        <v>0.53</v>
      </c>
      <c r="O158" s="187"/>
      <c r="P158" s="189"/>
      <c r="Q158" s="189"/>
      <c r="R158" s="189"/>
      <c r="S158" s="187">
        <f t="shared" si="8"/>
        <v>0</v>
      </c>
      <c r="T158" s="187"/>
      <c r="U158" s="187"/>
      <c r="V158" s="197"/>
      <c r="W158" s="52"/>
      <c r="Z158">
        <v>0</v>
      </c>
    </row>
    <row r="159" spans="1:26" ht="25.05" customHeight="1" x14ac:dyDescent="0.3">
      <c r="A159" s="179"/>
      <c r="B159" s="211">
        <v>62</v>
      </c>
      <c r="C159" s="180" t="s">
        <v>205</v>
      </c>
      <c r="D159" s="384" t="s">
        <v>206</v>
      </c>
      <c r="E159" s="384"/>
      <c r="F159" s="173" t="s">
        <v>128</v>
      </c>
      <c r="G159" s="175">
        <v>793</v>
      </c>
      <c r="H159" s="174"/>
      <c r="I159" s="174">
        <f t="shared" si="5"/>
        <v>0</v>
      </c>
      <c r="J159" s="173">
        <f t="shared" si="6"/>
        <v>388.57</v>
      </c>
      <c r="K159" s="178">
        <f t="shared" si="7"/>
        <v>0</v>
      </c>
      <c r="L159" s="178">
        <f>ROUND(G159*(H159),2)</f>
        <v>0</v>
      </c>
      <c r="M159" s="178"/>
      <c r="N159" s="178">
        <v>0.49</v>
      </c>
      <c r="O159" s="178"/>
      <c r="P159" s="181"/>
      <c r="Q159" s="181"/>
      <c r="R159" s="181"/>
      <c r="S159" s="178">
        <f t="shared" si="8"/>
        <v>0</v>
      </c>
      <c r="T159" s="178"/>
      <c r="U159" s="178"/>
      <c r="V159" s="196"/>
      <c r="W159" s="52"/>
      <c r="Z159">
        <v>0</v>
      </c>
    </row>
    <row r="160" spans="1:26" ht="25.05" customHeight="1" x14ac:dyDescent="0.3">
      <c r="A160" s="179"/>
      <c r="B160" s="212">
        <v>63</v>
      </c>
      <c r="C160" s="188" t="s">
        <v>207</v>
      </c>
      <c r="D160" s="388" t="s">
        <v>208</v>
      </c>
      <c r="E160" s="388"/>
      <c r="F160" s="182" t="s">
        <v>198</v>
      </c>
      <c r="G160" s="184">
        <v>793</v>
      </c>
      <c r="H160" s="183"/>
      <c r="I160" s="183">
        <f t="shared" si="5"/>
        <v>0</v>
      </c>
      <c r="J160" s="182">
        <f t="shared" si="6"/>
        <v>475.8</v>
      </c>
      <c r="K160" s="187">
        <f t="shared" si="7"/>
        <v>0</v>
      </c>
      <c r="L160" s="187"/>
      <c r="M160" s="187">
        <f>ROUND(G160*(H160),2)</f>
        <v>0</v>
      </c>
      <c r="N160" s="187">
        <v>0.6</v>
      </c>
      <c r="O160" s="187"/>
      <c r="P160" s="189">
        <v>2.1000000000000001E-4</v>
      </c>
      <c r="Q160" s="189"/>
      <c r="R160" s="189">
        <v>2.1000000000000001E-4</v>
      </c>
      <c r="S160" s="187">
        <f t="shared" si="8"/>
        <v>0.16700000000000001</v>
      </c>
      <c r="T160" s="187"/>
      <c r="U160" s="187"/>
      <c r="V160" s="197"/>
      <c r="W160" s="52"/>
      <c r="Z160">
        <v>0</v>
      </c>
    </row>
    <row r="161" spans="1:26" ht="25.05" customHeight="1" x14ac:dyDescent="0.3">
      <c r="A161" s="179"/>
      <c r="B161" s="211">
        <v>64</v>
      </c>
      <c r="C161" s="180" t="s">
        <v>209</v>
      </c>
      <c r="D161" s="384" t="s">
        <v>210</v>
      </c>
      <c r="E161" s="384"/>
      <c r="F161" s="173" t="s">
        <v>128</v>
      </c>
      <c r="G161" s="175">
        <v>793</v>
      </c>
      <c r="H161" s="174"/>
      <c r="I161" s="174">
        <f t="shared" si="5"/>
        <v>0</v>
      </c>
      <c r="J161" s="173">
        <f t="shared" si="6"/>
        <v>919.88</v>
      </c>
      <c r="K161" s="178">
        <f t="shared" si="7"/>
        <v>0</v>
      </c>
      <c r="L161" s="178">
        <f>ROUND(G161*(H161),2)</f>
        <v>0</v>
      </c>
      <c r="M161" s="178"/>
      <c r="N161" s="178">
        <v>1.1599999999999999</v>
      </c>
      <c r="O161" s="178"/>
      <c r="P161" s="181"/>
      <c r="Q161" s="181"/>
      <c r="R161" s="181"/>
      <c r="S161" s="178">
        <f t="shared" si="8"/>
        <v>0</v>
      </c>
      <c r="T161" s="178"/>
      <c r="U161" s="178"/>
      <c r="V161" s="196"/>
      <c r="W161" s="52"/>
      <c r="Z161">
        <v>0</v>
      </c>
    </row>
    <row r="162" spans="1:26" x14ac:dyDescent="0.3">
      <c r="A162" s="9"/>
      <c r="B162" s="210"/>
      <c r="C162" s="172">
        <v>923</v>
      </c>
      <c r="D162" s="363" t="s">
        <v>133</v>
      </c>
      <c r="E162" s="363"/>
      <c r="F162" s="9"/>
      <c r="G162" s="171"/>
      <c r="H162" s="138"/>
      <c r="I162" s="140">
        <f>ROUND((SUM(I117:I161))/1,2)</f>
        <v>0</v>
      </c>
      <c r="J162" s="9"/>
      <c r="K162" s="9"/>
      <c r="L162" s="9">
        <f>ROUND((SUM(L117:L161))/1,2)</f>
        <v>0</v>
      </c>
      <c r="M162" s="9">
        <f>ROUND((SUM(M117:M161))/1,2)</f>
        <v>0</v>
      </c>
      <c r="N162" s="9"/>
      <c r="O162" s="9"/>
      <c r="P162" s="190"/>
      <c r="Q162" s="1"/>
      <c r="R162" s="1"/>
      <c r="S162" s="190">
        <f>ROUND((SUM(S117:S161))/1,2)</f>
        <v>2.15</v>
      </c>
      <c r="T162" s="2"/>
      <c r="U162" s="2"/>
      <c r="V162" s="198">
        <f>ROUND((SUM(V117:V161))/1,2)</f>
        <v>0</v>
      </c>
      <c r="W162" s="52"/>
    </row>
    <row r="163" spans="1:26" x14ac:dyDescent="0.3">
      <c r="A163" s="1"/>
      <c r="B163" s="206"/>
      <c r="C163" s="1"/>
      <c r="D163" s="1"/>
      <c r="E163" s="1"/>
      <c r="F163" s="1"/>
      <c r="G163" s="165"/>
      <c r="H163" s="131"/>
      <c r="I163" s="13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99"/>
      <c r="W163" s="52"/>
    </row>
    <row r="164" spans="1:26" x14ac:dyDescent="0.3">
      <c r="A164" s="9"/>
      <c r="B164" s="210"/>
      <c r="C164" s="9"/>
      <c r="D164" s="365" t="s">
        <v>66</v>
      </c>
      <c r="E164" s="365"/>
      <c r="F164" s="9"/>
      <c r="G164" s="171"/>
      <c r="H164" s="138"/>
      <c r="I164" s="140">
        <f>ROUND((SUM(I116:I163))/2,2)</f>
        <v>0</v>
      </c>
      <c r="J164" s="9"/>
      <c r="K164" s="9"/>
      <c r="L164" s="9">
        <f>ROUND((SUM(L116:L163))/2,2)</f>
        <v>0</v>
      </c>
      <c r="M164" s="9">
        <f>ROUND((SUM(M116:M163))/2,2)</f>
        <v>0</v>
      </c>
      <c r="N164" s="9"/>
      <c r="O164" s="9"/>
      <c r="P164" s="190"/>
      <c r="Q164" s="1"/>
      <c r="R164" s="1"/>
      <c r="S164" s="190">
        <f>ROUND((SUM(S116:S163))/2,2)</f>
        <v>2.15</v>
      </c>
      <c r="T164" s="1"/>
      <c r="U164" s="1"/>
      <c r="V164" s="198">
        <f>ROUND((SUM(V116:V163))/2,2)</f>
        <v>0</v>
      </c>
      <c r="W164" s="52"/>
    </row>
    <row r="165" spans="1:26" x14ac:dyDescent="0.3">
      <c r="A165" s="1"/>
      <c r="B165" s="213"/>
      <c r="C165" s="191"/>
      <c r="D165" s="389" t="s">
        <v>68</v>
      </c>
      <c r="E165" s="389"/>
      <c r="F165" s="191"/>
      <c r="G165" s="192"/>
      <c r="H165" s="193"/>
      <c r="I165" s="193">
        <f>ROUND((SUM(I81:I164))/3,2)</f>
        <v>0</v>
      </c>
      <c r="J165" s="191"/>
      <c r="K165" s="191">
        <f>ROUND((SUM(K81:K164))/3,2)</f>
        <v>0</v>
      </c>
      <c r="L165" s="191">
        <f>ROUND((SUM(L81:L164))/3,2)</f>
        <v>0</v>
      </c>
      <c r="M165" s="191">
        <f>ROUND((SUM(M81:M164))/3,2)</f>
        <v>0</v>
      </c>
      <c r="N165" s="191"/>
      <c r="O165" s="191"/>
      <c r="P165" s="192"/>
      <c r="Q165" s="191"/>
      <c r="R165" s="191"/>
      <c r="S165" s="192">
        <f>ROUND((SUM(S81:S164))/3,2)</f>
        <v>332.76</v>
      </c>
      <c r="T165" s="191"/>
      <c r="U165" s="191"/>
      <c r="V165" s="200">
        <f>ROUND((SUM(V81:V164))/3,2)</f>
        <v>0</v>
      </c>
      <c r="W165" s="52"/>
      <c r="Y165">
        <f>(SUM(Y81:Y164))</f>
        <v>0</v>
      </c>
      <c r="Z165">
        <f>(SUM(Z81:Z164))</f>
        <v>0</v>
      </c>
    </row>
  </sheetData>
  <mergeCells count="129">
    <mergeCell ref="D160:E160"/>
    <mergeCell ref="D161:E161"/>
    <mergeCell ref="D162:E162"/>
    <mergeCell ref="D164:E164"/>
    <mergeCell ref="D165:E165"/>
    <mergeCell ref="D154:E154"/>
    <mergeCell ref="D155:E155"/>
    <mergeCell ref="D156:E156"/>
    <mergeCell ref="D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0:E110"/>
    <mergeCell ref="D111:E111"/>
    <mergeCell ref="D112:E112"/>
    <mergeCell ref="D114:E114"/>
    <mergeCell ref="D116:E116"/>
    <mergeCell ref="D117:E117"/>
    <mergeCell ref="D102:E102"/>
    <mergeCell ref="D103:E103"/>
    <mergeCell ref="D104:E104"/>
    <mergeCell ref="D106:E106"/>
    <mergeCell ref="D107:E107"/>
    <mergeCell ref="D108:E108"/>
    <mergeCell ref="D95:E95"/>
    <mergeCell ref="D96:E96"/>
    <mergeCell ref="D97:E97"/>
    <mergeCell ref="D98:E98"/>
    <mergeCell ref="D99:E99"/>
    <mergeCell ref="D101:E101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E72"/>
    <mergeCell ref="B73:E73"/>
    <mergeCell ref="B74:E74"/>
    <mergeCell ref="I72:P72"/>
    <mergeCell ref="D81:E81"/>
    <mergeCell ref="D82:E82"/>
    <mergeCell ref="B62:D62"/>
    <mergeCell ref="B63:D63"/>
    <mergeCell ref="B64:D64"/>
    <mergeCell ref="B66:D66"/>
    <mergeCell ref="B70:V70"/>
    <mergeCell ref="H1:I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0F0CF2D3-C324-4A05-87F8-9CD310B6A817}"/>
    <hyperlink ref="E1:F1" location="A54:A54" tooltip="Klikni na prechod ku rekapitulácii..." display="Rekapitulácia rozpočtu" xr:uid="{222D4AC4-86F7-4157-BCD1-9FF6AADFE076}"/>
    <hyperlink ref="H1:I1" location="B80:B80" tooltip="Klikni na prechod ku Rozpočet..." display="Rozpočet" xr:uid="{17E27B40-9EB4-43D0-B7F8-F1619E33DA9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 xml:space="preserve">&amp;C&amp;B&amp; Rozpočet Vodovod Prosačov / SO 07.3 - Zásobny rad 3 a rozvodná sieť Prosačov - Miestný rad 3, D110, 793m   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DBF3-ABDB-400B-AA91-DC5158833E99}">
  <dimension ref="A1:AA157"/>
  <sheetViews>
    <sheetView workbookViewId="0">
      <pane ySplit="1" topLeftCell="A130" activePane="bottomLeft" state="frozen"/>
      <selection pane="bottomLeft" activeCell="D135" sqref="D135:E13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17</v>
      </c>
      <c r="C1" s="323"/>
      <c r="D1" s="11"/>
      <c r="E1" s="324" t="s">
        <v>0</v>
      </c>
      <c r="F1" s="325"/>
      <c r="G1" s="12"/>
      <c r="H1" s="372" t="s">
        <v>69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17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211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25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26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27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12" t="s">
        <v>36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15601'!E60</f>
        <v>0</v>
      </c>
      <c r="D15" s="57">
        <f>'SO 15601'!F60</f>
        <v>0</v>
      </c>
      <c r="E15" s="66">
        <f>'SO 15601'!G60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18" t="s">
        <v>37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(SUM(Z81:Z156))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>
        <f>'SO 15601'!E64</f>
        <v>0</v>
      </c>
      <c r="D17" s="57">
        <f>'SO 15601'!F64</f>
        <v>0</v>
      </c>
      <c r="E17" s="66">
        <f>'SO 15601'!G64</f>
        <v>0</v>
      </c>
      <c r="F17" s="319" t="s">
        <v>38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(SUM(Y81:Y156))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54"/>
      <c r="G19" s="341"/>
      <c r="H19" s="355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2" t="s">
        <v>35</v>
      </c>
      <c r="G20" s="356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57" t="s">
        <v>47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57" t="s">
        <v>48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57" t="s">
        <v>49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8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0" t="s">
        <v>35</v>
      </c>
      <c r="G25" s="341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2" t="s">
        <v>39</v>
      </c>
      <c r="G26" s="343"/>
      <c r="H26" s="344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5" t="s">
        <v>40</v>
      </c>
      <c r="G27" s="346"/>
      <c r="H27" s="347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8" t="s">
        <v>41</v>
      </c>
      <c r="G28" s="349"/>
      <c r="H28" s="216">
        <f>P27-SUM('SO 15601'!K81:'SO 15601'!K156)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0" t="s">
        <v>42</v>
      </c>
      <c r="G29" s="351"/>
      <c r="H29" s="32">
        <f>SUM('SO 15601'!K81:'SO 15601'!K156)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2" t="s">
        <v>43</v>
      </c>
      <c r="G30" s="353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6"/>
      <c r="G31" s="37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7" t="s">
        <v>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80" t="s">
        <v>25</v>
      </c>
      <c r="C46" s="381"/>
      <c r="D46" s="381"/>
      <c r="E46" s="382"/>
      <c r="F46" s="383" t="s">
        <v>22</v>
      </c>
      <c r="G46" s="381"/>
      <c r="H46" s="38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80" t="s">
        <v>26</v>
      </c>
      <c r="C47" s="381"/>
      <c r="D47" s="381"/>
      <c r="E47" s="382"/>
      <c r="F47" s="383" t="s">
        <v>20</v>
      </c>
      <c r="G47" s="381"/>
      <c r="H47" s="38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80" t="s">
        <v>27</v>
      </c>
      <c r="C48" s="381"/>
      <c r="D48" s="381"/>
      <c r="E48" s="382"/>
      <c r="F48" s="383" t="s">
        <v>59</v>
      </c>
      <c r="G48" s="381"/>
      <c r="H48" s="38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37" t="s">
        <v>1</v>
      </c>
      <c r="C49" s="338"/>
      <c r="D49" s="338"/>
      <c r="E49" s="338"/>
      <c r="F49" s="338"/>
      <c r="G49" s="338"/>
      <c r="H49" s="338"/>
      <c r="I49" s="33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211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5" t="s">
        <v>56</v>
      </c>
      <c r="C54" s="37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3" t="s">
        <v>61</v>
      </c>
      <c r="C55" s="362"/>
      <c r="D55" s="362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66" t="s">
        <v>62</v>
      </c>
      <c r="C56" s="367"/>
      <c r="D56" s="367"/>
      <c r="E56" s="138">
        <f>'SO 15601'!L99</f>
        <v>0</v>
      </c>
      <c r="F56" s="138">
        <f>'SO 15601'!M99</f>
        <v>0</v>
      </c>
      <c r="G56" s="138">
        <f>'SO 15601'!I99</f>
        <v>0</v>
      </c>
      <c r="H56" s="139">
        <f>'SO 15601'!S99</f>
        <v>68.040000000000006</v>
      </c>
      <c r="I56" s="139">
        <f>'SO 15601'!V99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66" t="s">
        <v>63</v>
      </c>
      <c r="C57" s="367"/>
      <c r="D57" s="367"/>
      <c r="E57" s="138">
        <f>'SO 15601'!L104</f>
        <v>0</v>
      </c>
      <c r="F57" s="138">
        <f>'SO 15601'!M104</f>
        <v>0</v>
      </c>
      <c r="G57" s="138">
        <f>'SO 15601'!I104</f>
        <v>0</v>
      </c>
      <c r="H57" s="139">
        <f>'SO 15601'!S104</f>
        <v>5.21</v>
      </c>
      <c r="I57" s="139">
        <f>'SO 15601'!V104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66" t="s">
        <v>64</v>
      </c>
      <c r="C58" s="367"/>
      <c r="D58" s="367"/>
      <c r="E58" s="138">
        <f>'SO 15601'!L108</f>
        <v>0</v>
      </c>
      <c r="F58" s="138">
        <f>'SO 15601'!M108</f>
        <v>0</v>
      </c>
      <c r="G58" s="138">
        <f>'SO 15601'!I108</f>
        <v>0</v>
      </c>
      <c r="H58" s="139">
        <f>'SO 15601'!S108</f>
        <v>0</v>
      </c>
      <c r="I58" s="139">
        <f>'SO 15601'!V108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66" t="s">
        <v>65</v>
      </c>
      <c r="C59" s="367"/>
      <c r="D59" s="367"/>
      <c r="E59" s="138">
        <f>'SO 15601'!L112</f>
        <v>0</v>
      </c>
      <c r="F59" s="138">
        <f>'SO 15601'!M112</f>
        <v>0</v>
      </c>
      <c r="G59" s="138">
        <f>'SO 15601'!I112</f>
        <v>0</v>
      </c>
      <c r="H59" s="139">
        <f>'SO 15601'!S112</f>
        <v>0</v>
      </c>
      <c r="I59" s="139">
        <f>'SO 15601'!V112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64" t="s">
        <v>61</v>
      </c>
      <c r="C60" s="365"/>
      <c r="D60" s="365"/>
      <c r="E60" s="140">
        <f>'SO 15601'!L114</f>
        <v>0</v>
      </c>
      <c r="F60" s="140">
        <f>'SO 15601'!M114</f>
        <v>0</v>
      </c>
      <c r="G60" s="140">
        <f>'SO 15601'!I114</f>
        <v>0</v>
      </c>
      <c r="H60" s="141">
        <f>'SO 15601'!S114</f>
        <v>73.25</v>
      </c>
      <c r="I60" s="141">
        <f>'SO 15601'!V114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64" t="s">
        <v>66</v>
      </c>
      <c r="C62" s="365"/>
      <c r="D62" s="365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66" t="s">
        <v>67</v>
      </c>
      <c r="C63" s="367"/>
      <c r="D63" s="367"/>
      <c r="E63" s="138">
        <f>'SO 15601'!L154</f>
        <v>0</v>
      </c>
      <c r="F63" s="138">
        <f>'SO 15601'!M154</f>
        <v>0</v>
      </c>
      <c r="G63" s="138">
        <f>'SO 15601'!I154</f>
        <v>0</v>
      </c>
      <c r="H63" s="139">
        <f>'SO 15601'!S154</f>
        <v>0.66</v>
      </c>
      <c r="I63" s="139">
        <f>'SO 15601'!V154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64" t="s">
        <v>66</v>
      </c>
      <c r="C64" s="365"/>
      <c r="D64" s="365"/>
      <c r="E64" s="140">
        <f>'SO 15601'!L156</f>
        <v>0</v>
      </c>
      <c r="F64" s="140">
        <f>'SO 15601'!M156</f>
        <v>0</v>
      </c>
      <c r="G64" s="140">
        <f>'SO 15601'!I156</f>
        <v>0</v>
      </c>
      <c r="H64" s="141">
        <f>'SO 15601'!S156</f>
        <v>0.66</v>
      </c>
      <c r="I64" s="141">
        <f>'SO 15601'!V156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1"/>
      <c r="B65" s="206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68" t="s">
        <v>68</v>
      </c>
      <c r="C66" s="369"/>
      <c r="D66" s="369"/>
      <c r="E66" s="144">
        <f>'SO 15601'!L157</f>
        <v>0</v>
      </c>
      <c r="F66" s="144">
        <f>'SO 15601'!M157</f>
        <v>0</v>
      </c>
      <c r="G66" s="144">
        <f>'SO 15601'!I157</f>
        <v>0</v>
      </c>
      <c r="H66" s="145">
        <f>'SO 15601'!S157</f>
        <v>73.91</v>
      </c>
      <c r="I66" s="145">
        <f>'SO 15601'!V157</f>
        <v>0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5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70" t="s">
        <v>69</v>
      </c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201"/>
      <c r="B72" s="385" t="s">
        <v>25</v>
      </c>
      <c r="C72" s="386"/>
      <c r="D72" s="386"/>
      <c r="E72" s="387"/>
      <c r="F72" s="166"/>
      <c r="G72" s="166"/>
      <c r="H72" s="167" t="s">
        <v>80</v>
      </c>
      <c r="I72" s="359" t="s">
        <v>81</v>
      </c>
      <c r="J72" s="360"/>
      <c r="K72" s="360"/>
      <c r="L72" s="360"/>
      <c r="M72" s="360"/>
      <c r="N72" s="360"/>
      <c r="O72" s="360"/>
      <c r="P72" s="361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201"/>
      <c r="B73" s="380" t="s">
        <v>26</v>
      </c>
      <c r="C73" s="381"/>
      <c r="D73" s="381"/>
      <c r="E73" s="382"/>
      <c r="F73" s="162"/>
      <c r="G73" s="162"/>
      <c r="H73" s="163" t="s">
        <v>20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201"/>
      <c r="B74" s="380" t="s">
        <v>27</v>
      </c>
      <c r="C74" s="381"/>
      <c r="D74" s="381"/>
      <c r="E74" s="382"/>
      <c r="F74" s="162"/>
      <c r="G74" s="162"/>
      <c r="H74" s="163" t="s">
        <v>82</v>
      </c>
      <c r="I74" s="163" t="s">
        <v>24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83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211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7" t="s">
        <v>60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8" t="s">
        <v>70</v>
      </c>
      <c r="C80" s="127" t="s">
        <v>71</v>
      </c>
      <c r="D80" s="127" t="s">
        <v>72</v>
      </c>
      <c r="E80" s="155"/>
      <c r="F80" s="155" t="s">
        <v>73</v>
      </c>
      <c r="G80" s="155" t="s">
        <v>74</v>
      </c>
      <c r="H80" s="156" t="s">
        <v>75</v>
      </c>
      <c r="I80" s="156" t="s">
        <v>76</v>
      </c>
      <c r="J80" s="156"/>
      <c r="K80" s="156"/>
      <c r="L80" s="156"/>
      <c r="M80" s="156"/>
      <c r="N80" s="156"/>
      <c r="O80" s="156"/>
      <c r="P80" s="156" t="s">
        <v>77</v>
      </c>
      <c r="Q80" s="157"/>
      <c r="R80" s="157"/>
      <c r="S80" s="127" t="s">
        <v>78</v>
      </c>
      <c r="T80" s="158"/>
      <c r="U80" s="158"/>
      <c r="V80" s="127" t="s">
        <v>79</v>
      </c>
      <c r="W80" s="52"/>
    </row>
    <row r="81" spans="1:26" x14ac:dyDescent="0.3">
      <c r="A81" s="9"/>
      <c r="B81" s="209"/>
      <c r="C81" s="169"/>
      <c r="D81" s="362" t="s">
        <v>61</v>
      </c>
      <c r="E81" s="362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4"/>
      <c r="W81" s="215"/>
      <c r="X81" s="137"/>
      <c r="Y81" s="137"/>
      <c r="Z81" s="137"/>
    </row>
    <row r="82" spans="1:26" x14ac:dyDescent="0.3">
      <c r="A82" s="9"/>
      <c r="B82" s="210"/>
      <c r="C82" s="172">
        <v>1</v>
      </c>
      <c r="D82" s="363" t="s">
        <v>84</v>
      </c>
      <c r="E82" s="363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5"/>
      <c r="W82" s="215"/>
      <c r="X82" s="137"/>
      <c r="Y82" s="137"/>
      <c r="Z82" s="137"/>
    </row>
    <row r="83" spans="1:26" ht="25.05" customHeight="1" x14ac:dyDescent="0.3">
      <c r="A83" s="179"/>
      <c r="B83" s="211">
        <v>1</v>
      </c>
      <c r="C83" s="180" t="s">
        <v>85</v>
      </c>
      <c r="D83" s="384" t="s">
        <v>86</v>
      </c>
      <c r="E83" s="384"/>
      <c r="F83" s="174" t="s">
        <v>87</v>
      </c>
      <c r="G83" s="175">
        <v>10</v>
      </c>
      <c r="H83" s="174"/>
      <c r="I83" s="174">
        <f t="shared" ref="I83:I98" si="0">ROUND(G83*(H83),2)</f>
        <v>0</v>
      </c>
      <c r="J83" s="176">
        <f t="shared" ref="J83:J98" si="1">ROUND(G83*(N83),2)</f>
        <v>99.6</v>
      </c>
      <c r="K83" s="177">
        <f t="shared" ref="K83:K98" si="2">ROUND(G83*(O83),2)</f>
        <v>0</v>
      </c>
      <c r="L83" s="177">
        <f t="shared" ref="L83:L96" si="3">ROUND(G83*(H83),2)</f>
        <v>0</v>
      </c>
      <c r="M83" s="177"/>
      <c r="N83" s="177">
        <v>9.9600000000000009</v>
      </c>
      <c r="O83" s="177"/>
      <c r="P83" s="181"/>
      <c r="Q83" s="181"/>
      <c r="R83" s="181"/>
      <c r="S83" s="178">
        <f t="shared" ref="S83:S98" si="4">ROUND(G83*(P83),3)</f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2</v>
      </c>
      <c r="C84" s="180" t="s">
        <v>88</v>
      </c>
      <c r="D84" s="384" t="s">
        <v>89</v>
      </c>
      <c r="E84" s="384"/>
      <c r="F84" s="174" t="s">
        <v>87</v>
      </c>
      <c r="G84" s="175">
        <v>10</v>
      </c>
      <c r="H84" s="174"/>
      <c r="I84" s="174">
        <f t="shared" si="0"/>
        <v>0</v>
      </c>
      <c r="J84" s="176">
        <f t="shared" si="1"/>
        <v>97.7</v>
      </c>
      <c r="K84" s="177">
        <f t="shared" si="2"/>
        <v>0</v>
      </c>
      <c r="L84" s="177">
        <f t="shared" si="3"/>
        <v>0</v>
      </c>
      <c r="M84" s="177"/>
      <c r="N84" s="177">
        <v>9.77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3</v>
      </c>
      <c r="C85" s="180" t="s">
        <v>90</v>
      </c>
      <c r="D85" s="384" t="s">
        <v>91</v>
      </c>
      <c r="E85" s="384"/>
      <c r="F85" s="174" t="s">
        <v>92</v>
      </c>
      <c r="G85" s="175">
        <v>10</v>
      </c>
      <c r="H85" s="174"/>
      <c r="I85" s="174">
        <f t="shared" si="0"/>
        <v>0</v>
      </c>
      <c r="J85" s="176">
        <f t="shared" si="1"/>
        <v>158.1</v>
      </c>
      <c r="K85" s="177">
        <f t="shared" si="2"/>
        <v>0</v>
      </c>
      <c r="L85" s="177">
        <f t="shared" si="3"/>
        <v>0</v>
      </c>
      <c r="M85" s="177"/>
      <c r="N85" s="177">
        <v>15.81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4</v>
      </c>
      <c r="C86" s="180" t="s">
        <v>93</v>
      </c>
      <c r="D86" s="384" t="s">
        <v>94</v>
      </c>
      <c r="E86" s="384"/>
      <c r="F86" s="174" t="s">
        <v>92</v>
      </c>
      <c r="G86" s="175">
        <v>222.33600000000001</v>
      </c>
      <c r="H86" s="174"/>
      <c r="I86" s="174">
        <f t="shared" si="0"/>
        <v>0</v>
      </c>
      <c r="J86" s="176">
        <f t="shared" si="1"/>
        <v>2134.4299999999998</v>
      </c>
      <c r="K86" s="177">
        <f t="shared" si="2"/>
        <v>0</v>
      </c>
      <c r="L86" s="177">
        <f t="shared" si="3"/>
        <v>0</v>
      </c>
      <c r="M86" s="177"/>
      <c r="N86" s="177">
        <v>9.6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5</v>
      </c>
      <c r="C87" s="180" t="s">
        <v>95</v>
      </c>
      <c r="D87" s="384" t="s">
        <v>96</v>
      </c>
      <c r="E87" s="384"/>
      <c r="F87" s="174" t="s">
        <v>92</v>
      </c>
      <c r="G87" s="175">
        <v>222.33600000000001</v>
      </c>
      <c r="H87" s="174"/>
      <c r="I87" s="174">
        <f t="shared" si="0"/>
        <v>0</v>
      </c>
      <c r="J87" s="176">
        <f t="shared" si="1"/>
        <v>211.22</v>
      </c>
      <c r="K87" s="177">
        <f t="shared" si="2"/>
        <v>0</v>
      </c>
      <c r="L87" s="177">
        <f t="shared" si="3"/>
        <v>0</v>
      </c>
      <c r="M87" s="177"/>
      <c r="N87" s="177">
        <v>0.95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6</v>
      </c>
      <c r="C88" s="180" t="s">
        <v>97</v>
      </c>
      <c r="D88" s="384" t="s">
        <v>98</v>
      </c>
      <c r="E88" s="384"/>
      <c r="F88" s="174" t="s">
        <v>99</v>
      </c>
      <c r="G88" s="175">
        <v>24.704000000000001</v>
      </c>
      <c r="H88" s="174"/>
      <c r="I88" s="174">
        <f t="shared" si="0"/>
        <v>0</v>
      </c>
      <c r="J88" s="176">
        <f t="shared" si="1"/>
        <v>570.66</v>
      </c>
      <c r="K88" s="177">
        <f t="shared" si="2"/>
        <v>0</v>
      </c>
      <c r="L88" s="177">
        <f t="shared" si="3"/>
        <v>0</v>
      </c>
      <c r="M88" s="177"/>
      <c r="N88" s="177">
        <v>23.1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7</v>
      </c>
      <c r="C89" s="180" t="s">
        <v>100</v>
      </c>
      <c r="D89" s="384" t="s">
        <v>101</v>
      </c>
      <c r="E89" s="384"/>
      <c r="F89" s="174" t="s">
        <v>99</v>
      </c>
      <c r="G89" s="175">
        <v>24.704000000000001</v>
      </c>
      <c r="H89" s="174"/>
      <c r="I89" s="174">
        <f t="shared" si="0"/>
        <v>0</v>
      </c>
      <c r="J89" s="176">
        <f t="shared" si="1"/>
        <v>58.8</v>
      </c>
      <c r="K89" s="177">
        <f t="shared" si="2"/>
        <v>0</v>
      </c>
      <c r="L89" s="177">
        <f t="shared" si="3"/>
        <v>0</v>
      </c>
      <c r="M89" s="177"/>
      <c r="N89" s="177">
        <v>2.38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8</v>
      </c>
      <c r="C90" s="180" t="s">
        <v>102</v>
      </c>
      <c r="D90" s="384" t="s">
        <v>103</v>
      </c>
      <c r="E90" s="384"/>
      <c r="F90" s="174" t="s">
        <v>87</v>
      </c>
      <c r="G90" s="175">
        <v>579</v>
      </c>
      <c r="H90" s="174"/>
      <c r="I90" s="174">
        <f t="shared" si="0"/>
        <v>0</v>
      </c>
      <c r="J90" s="176">
        <f t="shared" si="1"/>
        <v>4168.8</v>
      </c>
      <c r="K90" s="177">
        <f t="shared" si="2"/>
        <v>0</v>
      </c>
      <c r="L90" s="177">
        <f t="shared" si="3"/>
        <v>0</v>
      </c>
      <c r="M90" s="177"/>
      <c r="N90" s="177">
        <v>7.2</v>
      </c>
      <c r="O90" s="177"/>
      <c r="P90" s="181">
        <v>8.5000000000000006E-4</v>
      </c>
      <c r="Q90" s="181"/>
      <c r="R90" s="181">
        <v>8.5000000000000006E-4</v>
      </c>
      <c r="S90" s="178">
        <f t="shared" si="4"/>
        <v>0.49199999999999999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9</v>
      </c>
      <c r="C91" s="180" t="s">
        <v>104</v>
      </c>
      <c r="D91" s="384" t="s">
        <v>105</v>
      </c>
      <c r="E91" s="384"/>
      <c r="F91" s="174" t="s">
        <v>87</v>
      </c>
      <c r="G91" s="175">
        <v>579</v>
      </c>
      <c r="H91" s="174"/>
      <c r="I91" s="174">
        <f t="shared" si="0"/>
        <v>0</v>
      </c>
      <c r="J91" s="176">
        <f t="shared" si="1"/>
        <v>2287.0500000000002</v>
      </c>
      <c r="K91" s="177">
        <f t="shared" si="2"/>
        <v>0</v>
      </c>
      <c r="L91" s="177">
        <f t="shared" si="3"/>
        <v>0</v>
      </c>
      <c r="M91" s="177"/>
      <c r="N91" s="177">
        <v>3.95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10</v>
      </c>
      <c r="C92" s="180" t="s">
        <v>106</v>
      </c>
      <c r="D92" s="384" t="s">
        <v>107</v>
      </c>
      <c r="E92" s="384"/>
      <c r="F92" s="174" t="s">
        <v>92</v>
      </c>
      <c r="G92" s="175">
        <v>67.55</v>
      </c>
      <c r="H92" s="174"/>
      <c r="I92" s="174">
        <f t="shared" si="0"/>
        <v>0</v>
      </c>
      <c r="J92" s="176">
        <f t="shared" si="1"/>
        <v>2628.37</v>
      </c>
      <c r="K92" s="177">
        <f t="shared" si="2"/>
        <v>0</v>
      </c>
      <c r="L92" s="177">
        <f t="shared" si="3"/>
        <v>0</v>
      </c>
      <c r="M92" s="177"/>
      <c r="N92" s="177">
        <v>38.909999999999997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11</v>
      </c>
      <c r="C93" s="180" t="s">
        <v>108</v>
      </c>
      <c r="D93" s="384" t="s">
        <v>109</v>
      </c>
      <c r="E93" s="384"/>
      <c r="F93" s="174" t="s">
        <v>92</v>
      </c>
      <c r="G93" s="175">
        <v>67.55</v>
      </c>
      <c r="H93" s="174"/>
      <c r="I93" s="174">
        <f t="shared" si="0"/>
        <v>0</v>
      </c>
      <c r="J93" s="176">
        <f t="shared" si="1"/>
        <v>297.22000000000003</v>
      </c>
      <c r="K93" s="177">
        <f t="shared" si="2"/>
        <v>0</v>
      </c>
      <c r="L93" s="177">
        <f t="shared" si="3"/>
        <v>0</v>
      </c>
      <c r="M93" s="177"/>
      <c r="N93" s="177">
        <v>4.4000000000000004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12</v>
      </c>
      <c r="C94" s="180" t="s">
        <v>110</v>
      </c>
      <c r="D94" s="384" t="s">
        <v>111</v>
      </c>
      <c r="E94" s="384"/>
      <c r="F94" s="174" t="s">
        <v>92</v>
      </c>
      <c r="G94" s="175">
        <v>67.55</v>
      </c>
      <c r="H94" s="174"/>
      <c r="I94" s="174">
        <f t="shared" si="0"/>
        <v>0</v>
      </c>
      <c r="J94" s="176">
        <f t="shared" si="1"/>
        <v>499.87</v>
      </c>
      <c r="K94" s="177">
        <f t="shared" si="2"/>
        <v>0</v>
      </c>
      <c r="L94" s="177">
        <f t="shared" si="3"/>
        <v>0</v>
      </c>
      <c r="M94" s="177"/>
      <c r="N94" s="177">
        <v>7.4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13</v>
      </c>
      <c r="C95" s="180" t="s">
        <v>112</v>
      </c>
      <c r="D95" s="384" t="s">
        <v>113</v>
      </c>
      <c r="E95" s="384"/>
      <c r="F95" s="174" t="s">
        <v>99</v>
      </c>
      <c r="G95" s="175">
        <v>179.49</v>
      </c>
      <c r="H95" s="174"/>
      <c r="I95" s="174">
        <f t="shared" si="0"/>
        <v>0</v>
      </c>
      <c r="J95" s="176">
        <f t="shared" si="1"/>
        <v>680.27</v>
      </c>
      <c r="K95" s="177">
        <f t="shared" si="2"/>
        <v>0</v>
      </c>
      <c r="L95" s="177">
        <f t="shared" si="3"/>
        <v>0</v>
      </c>
      <c r="M95" s="177"/>
      <c r="N95" s="177">
        <v>3.79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14</v>
      </c>
      <c r="C96" s="180" t="s">
        <v>114</v>
      </c>
      <c r="D96" s="384" t="s">
        <v>115</v>
      </c>
      <c r="E96" s="384"/>
      <c r="F96" s="174" t="s">
        <v>92</v>
      </c>
      <c r="G96" s="175">
        <v>67.55</v>
      </c>
      <c r="H96" s="174"/>
      <c r="I96" s="174">
        <f t="shared" si="0"/>
        <v>0</v>
      </c>
      <c r="J96" s="176">
        <f t="shared" si="1"/>
        <v>1094.99</v>
      </c>
      <c r="K96" s="177">
        <f t="shared" si="2"/>
        <v>0</v>
      </c>
      <c r="L96" s="177">
        <f t="shared" si="3"/>
        <v>0</v>
      </c>
      <c r="M96" s="177"/>
      <c r="N96" s="177">
        <v>16.21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2">
        <v>15</v>
      </c>
      <c r="C97" s="188" t="s">
        <v>116</v>
      </c>
      <c r="D97" s="388" t="s">
        <v>117</v>
      </c>
      <c r="E97" s="388"/>
      <c r="F97" s="183" t="s">
        <v>99</v>
      </c>
      <c r="G97" s="184">
        <v>67.55</v>
      </c>
      <c r="H97" s="183"/>
      <c r="I97" s="183">
        <f t="shared" si="0"/>
        <v>0</v>
      </c>
      <c r="J97" s="185">
        <f t="shared" si="1"/>
        <v>600.52</v>
      </c>
      <c r="K97" s="186">
        <f t="shared" si="2"/>
        <v>0</v>
      </c>
      <c r="L97" s="186"/>
      <c r="M97" s="186">
        <f>ROUND(G97*(H97),2)</f>
        <v>0</v>
      </c>
      <c r="N97" s="186">
        <v>8.89</v>
      </c>
      <c r="O97" s="186"/>
      <c r="P97" s="189">
        <v>1</v>
      </c>
      <c r="Q97" s="189"/>
      <c r="R97" s="189">
        <v>1</v>
      </c>
      <c r="S97" s="187">
        <f t="shared" si="4"/>
        <v>67.55</v>
      </c>
      <c r="T97" s="187"/>
      <c r="U97" s="187"/>
      <c r="V97" s="197"/>
      <c r="W97" s="52"/>
      <c r="Z97">
        <v>0</v>
      </c>
    </row>
    <row r="98" spans="1:26" ht="25.05" customHeight="1" x14ac:dyDescent="0.3">
      <c r="A98" s="179"/>
      <c r="B98" s="211">
        <v>16</v>
      </c>
      <c r="C98" s="180" t="s">
        <v>118</v>
      </c>
      <c r="D98" s="384" t="s">
        <v>119</v>
      </c>
      <c r="E98" s="384"/>
      <c r="F98" s="174" t="s">
        <v>92</v>
      </c>
      <c r="G98" s="175">
        <v>67.55</v>
      </c>
      <c r="H98" s="174"/>
      <c r="I98" s="174">
        <f t="shared" si="0"/>
        <v>0</v>
      </c>
      <c r="J98" s="176">
        <f t="shared" si="1"/>
        <v>428.94</v>
      </c>
      <c r="K98" s="177">
        <f t="shared" si="2"/>
        <v>0</v>
      </c>
      <c r="L98" s="177">
        <f>ROUND(G98*(H98),2)</f>
        <v>0</v>
      </c>
      <c r="M98" s="177"/>
      <c r="N98" s="177">
        <v>6.35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63" t="s">
        <v>84</v>
      </c>
      <c r="E99" s="363"/>
      <c r="F99" s="138"/>
      <c r="G99" s="171"/>
      <c r="H99" s="138"/>
      <c r="I99" s="140">
        <f>ROUND((SUM(I82:I98))/1,2)</f>
        <v>0</v>
      </c>
      <c r="J99" s="139"/>
      <c r="K99" s="139"/>
      <c r="L99" s="139">
        <f>ROUND((SUM(L82:L98))/1,2)</f>
        <v>0</v>
      </c>
      <c r="M99" s="139">
        <f>ROUND((SUM(M82:M98))/1,2)</f>
        <v>0</v>
      </c>
      <c r="N99" s="139"/>
      <c r="O99" s="139"/>
      <c r="P99" s="139"/>
      <c r="Q99" s="9"/>
      <c r="R99" s="9"/>
      <c r="S99" s="9">
        <f>ROUND((SUM(S82:S98))/1,2)</f>
        <v>68.040000000000006</v>
      </c>
      <c r="T99" s="9"/>
      <c r="U99" s="9"/>
      <c r="V99" s="198">
        <f>ROUND((SUM(V82:V98))/1,2)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5</v>
      </c>
      <c r="D101" s="363" t="s">
        <v>120</v>
      </c>
      <c r="E101" s="363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17</v>
      </c>
      <c r="C102" s="180" t="s">
        <v>121</v>
      </c>
      <c r="D102" s="384" t="s">
        <v>122</v>
      </c>
      <c r="E102" s="384"/>
      <c r="F102" s="174" t="s">
        <v>87</v>
      </c>
      <c r="G102" s="175">
        <v>10</v>
      </c>
      <c r="H102" s="174"/>
      <c r="I102" s="174">
        <f>ROUND(G102*(H102),2)</f>
        <v>0</v>
      </c>
      <c r="J102" s="176">
        <f>ROUND(G102*(N102),2)</f>
        <v>207</v>
      </c>
      <c r="K102" s="177">
        <f>ROUND(G102*(O102),2)</f>
        <v>0</v>
      </c>
      <c r="L102" s="177">
        <f>ROUND(G102*(H102),2)</f>
        <v>0</v>
      </c>
      <c r="M102" s="177"/>
      <c r="N102" s="177">
        <v>20.7</v>
      </c>
      <c r="O102" s="177"/>
      <c r="P102" s="181">
        <v>0.36334</v>
      </c>
      <c r="Q102" s="181"/>
      <c r="R102" s="181">
        <v>0.36334</v>
      </c>
      <c r="S102" s="178">
        <f>ROUND(G102*(P102),3)</f>
        <v>3.633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18</v>
      </c>
      <c r="C103" s="180" t="s">
        <v>123</v>
      </c>
      <c r="D103" s="384" t="s">
        <v>124</v>
      </c>
      <c r="E103" s="384"/>
      <c r="F103" s="174" t="s">
        <v>87</v>
      </c>
      <c r="G103" s="175">
        <v>10</v>
      </c>
      <c r="H103" s="174"/>
      <c r="I103" s="174">
        <f>ROUND(G103*(H103),2)</f>
        <v>0</v>
      </c>
      <c r="J103" s="176">
        <f>ROUND(G103*(N103),2)</f>
        <v>146</v>
      </c>
      <c r="K103" s="177">
        <f>ROUND(G103*(O103),2)</f>
        <v>0</v>
      </c>
      <c r="L103" s="177">
        <f>ROUND(G103*(H103),2)</f>
        <v>0</v>
      </c>
      <c r="M103" s="177"/>
      <c r="N103" s="177">
        <v>14.6</v>
      </c>
      <c r="O103" s="177"/>
      <c r="P103" s="181">
        <v>0.15736</v>
      </c>
      <c r="Q103" s="181"/>
      <c r="R103" s="181">
        <v>0.15736</v>
      </c>
      <c r="S103" s="178">
        <f>ROUND(G103*(P103),3)</f>
        <v>1.5740000000000001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5</v>
      </c>
      <c r="D104" s="363" t="s">
        <v>120</v>
      </c>
      <c r="E104" s="363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5.21</v>
      </c>
      <c r="T104" s="9"/>
      <c r="U104" s="9"/>
      <c r="V104" s="198">
        <f>ROUND((SUM(V101:V103))/1,2)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9</v>
      </c>
      <c r="D106" s="363" t="s">
        <v>125</v>
      </c>
      <c r="E106" s="363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19</v>
      </c>
      <c r="C107" s="180" t="s">
        <v>126</v>
      </c>
      <c r="D107" s="384" t="s">
        <v>127</v>
      </c>
      <c r="E107" s="384"/>
      <c r="F107" s="174" t="s">
        <v>128</v>
      </c>
      <c r="G107" s="175">
        <v>20</v>
      </c>
      <c r="H107" s="174"/>
      <c r="I107" s="174">
        <f>ROUND(G107*(H107),2)</f>
        <v>0</v>
      </c>
      <c r="J107" s="176">
        <f>ROUND(G107*(N107),2)</f>
        <v>303.8</v>
      </c>
      <c r="K107" s="177">
        <f>ROUND(G107*(O107),2)</f>
        <v>0</v>
      </c>
      <c r="L107" s="177">
        <f>ROUND(G107*(H107),2)</f>
        <v>0</v>
      </c>
      <c r="M107" s="177"/>
      <c r="N107" s="177">
        <v>15.19</v>
      </c>
      <c r="O107" s="177"/>
      <c r="P107" s="181">
        <v>6.9999999999999994E-5</v>
      </c>
      <c r="Q107" s="181"/>
      <c r="R107" s="181">
        <v>6.9999999999999994E-5</v>
      </c>
      <c r="S107" s="178">
        <f>ROUND(G107*(P107),3)</f>
        <v>1E-3</v>
      </c>
      <c r="T107" s="178"/>
      <c r="U107" s="178"/>
      <c r="V107" s="196"/>
      <c r="W107" s="52"/>
      <c r="Z107">
        <v>0</v>
      </c>
    </row>
    <row r="108" spans="1:26" x14ac:dyDescent="0.3">
      <c r="A108" s="9"/>
      <c r="B108" s="210"/>
      <c r="C108" s="172">
        <v>9</v>
      </c>
      <c r="D108" s="363" t="s">
        <v>125</v>
      </c>
      <c r="E108" s="363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39"/>
      <c r="Q108" s="9"/>
      <c r="R108" s="9"/>
      <c r="S108" s="9">
        <f>ROUND((SUM(S106:S107))/1,2)</f>
        <v>0</v>
      </c>
      <c r="T108" s="9"/>
      <c r="U108" s="9"/>
      <c r="V108" s="198">
        <f>ROUND((SUM(V106:V107))/1,2)</f>
        <v>0</v>
      </c>
      <c r="W108" s="215"/>
      <c r="X108" s="137"/>
      <c r="Y108" s="137"/>
      <c r="Z108" s="137"/>
    </row>
    <row r="109" spans="1:26" x14ac:dyDescent="0.3">
      <c r="A109" s="1"/>
      <c r="B109" s="206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9"/>
      <c r="W109" s="52"/>
    </row>
    <row r="110" spans="1:26" x14ac:dyDescent="0.3">
      <c r="A110" s="9"/>
      <c r="B110" s="210"/>
      <c r="C110" s="172">
        <v>99</v>
      </c>
      <c r="D110" s="363" t="s">
        <v>129</v>
      </c>
      <c r="E110" s="363"/>
      <c r="F110" s="138"/>
      <c r="G110" s="171"/>
      <c r="H110" s="138"/>
      <c r="I110" s="138"/>
      <c r="J110" s="139"/>
      <c r="K110" s="139"/>
      <c r="L110" s="139"/>
      <c r="M110" s="139"/>
      <c r="N110" s="139"/>
      <c r="O110" s="139"/>
      <c r="P110" s="139"/>
      <c r="Q110" s="9"/>
      <c r="R110" s="9"/>
      <c r="S110" s="9"/>
      <c r="T110" s="9"/>
      <c r="U110" s="9"/>
      <c r="V110" s="195"/>
      <c r="W110" s="215"/>
      <c r="X110" s="137"/>
      <c r="Y110" s="137"/>
      <c r="Z110" s="137"/>
    </row>
    <row r="111" spans="1:26" ht="25.05" customHeight="1" x14ac:dyDescent="0.3">
      <c r="A111" s="179"/>
      <c r="B111" s="211">
        <v>20</v>
      </c>
      <c r="C111" s="180" t="s">
        <v>130</v>
      </c>
      <c r="D111" s="384" t="s">
        <v>131</v>
      </c>
      <c r="E111" s="384"/>
      <c r="F111" s="173" t="s">
        <v>132</v>
      </c>
      <c r="G111" s="175">
        <v>118.47799999999999</v>
      </c>
      <c r="H111" s="174"/>
      <c r="I111" s="174">
        <f>ROUND(G111*(H111),2)</f>
        <v>0</v>
      </c>
      <c r="J111" s="173">
        <f>ROUND(G111*(N111),2)</f>
        <v>3642.01</v>
      </c>
      <c r="K111" s="178">
        <f>ROUND(G111*(O111),2)</f>
        <v>0</v>
      </c>
      <c r="L111" s="178">
        <f>ROUND(G111*(H111),2)</f>
        <v>0</v>
      </c>
      <c r="M111" s="178"/>
      <c r="N111" s="178">
        <v>30.74</v>
      </c>
      <c r="O111" s="178"/>
      <c r="P111" s="181"/>
      <c r="Q111" s="181"/>
      <c r="R111" s="181"/>
      <c r="S111" s="178">
        <f>ROUND(G111*(P111),3)</f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99</v>
      </c>
      <c r="D112" s="363" t="s">
        <v>129</v>
      </c>
      <c r="E112" s="363"/>
      <c r="F112" s="9"/>
      <c r="G112" s="171"/>
      <c r="H112" s="138"/>
      <c r="I112" s="140">
        <f>ROUND((SUM(I110:I111))/1,2)</f>
        <v>0</v>
      </c>
      <c r="J112" s="9"/>
      <c r="K112" s="9"/>
      <c r="L112" s="9">
        <f>ROUND((SUM(L110:L111))/1,2)</f>
        <v>0</v>
      </c>
      <c r="M112" s="9">
        <f>ROUND((SUM(M110:M111))/1,2)</f>
        <v>0</v>
      </c>
      <c r="N112" s="9"/>
      <c r="O112" s="9"/>
      <c r="P112" s="9"/>
      <c r="Q112" s="9"/>
      <c r="R112" s="9"/>
      <c r="S112" s="9">
        <f>ROUND((SUM(S110:S111))/1,2)</f>
        <v>0</v>
      </c>
      <c r="T112" s="9"/>
      <c r="U112" s="9"/>
      <c r="V112" s="198">
        <f>ROUND((SUM(V110:V111))/1,2)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"/>
      <c r="F113" s="1"/>
      <c r="G113" s="165"/>
      <c r="H113" s="131"/>
      <c r="I113" s="13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9"/>
      <c r="D114" s="365" t="s">
        <v>61</v>
      </c>
      <c r="E114" s="365"/>
      <c r="F114" s="9"/>
      <c r="G114" s="171"/>
      <c r="H114" s="138"/>
      <c r="I114" s="140">
        <f>ROUND((SUM(I81:I113))/2,2)</f>
        <v>0</v>
      </c>
      <c r="J114" s="9"/>
      <c r="K114" s="9"/>
      <c r="L114" s="138">
        <f>ROUND((SUM(L81:L113))/2,2)</f>
        <v>0</v>
      </c>
      <c r="M114" s="138">
        <f>ROUND((SUM(M81:M113))/2,2)</f>
        <v>0</v>
      </c>
      <c r="N114" s="9"/>
      <c r="O114" s="9"/>
      <c r="P114" s="190"/>
      <c r="Q114" s="9"/>
      <c r="R114" s="9"/>
      <c r="S114" s="190">
        <f>ROUND((SUM(S81:S113))/2,2)</f>
        <v>73.25</v>
      </c>
      <c r="T114" s="9"/>
      <c r="U114" s="9"/>
      <c r="V114" s="198">
        <f>ROUND((SUM(V81:V113))/2,2)</f>
        <v>0</v>
      </c>
      <c r="W114" s="52"/>
    </row>
    <row r="115" spans="1:26" x14ac:dyDescent="0.3">
      <c r="A115" s="1"/>
      <c r="B115" s="206"/>
      <c r="C115" s="1"/>
      <c r="D115" s="1"/>
      <c r="E115" s="1"/>
      <c r="F115" s="1"/>
      <c r="G115" s="165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9"/>
      <c r="W115" s="52"/>
    </row>
    <row r="116" spans="1:26" x14ac:dyDescent="0.3">
      <c r="A116" s="9"/>
      <c r="B116" s="210"/>
      <c r="C116" s="9"/>
      <c r="D116" s="365" t="s">
        <v>66</v>
      </c>
      <c r="E116" s="365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5"/>
      <c r="W116" s="215"/>
      <c r="X116" s="137"/>
      <c r="Y116" s="137"/>
      <c r="Z116" s="137"/>
    </row>
    <row r="117" spans="1:26" x14ac:dyDescent="0.3">
      <c r="A117" s="9"/>
      <c r="B117" s="210"/>
      <c r="C117" s="172">
        <v>923</v>
      </c>
      <c r="D117" s="363" t="s">
        <v>133</v>
      </c>
      <c r="E117" s="363"/>
      <c r="F117" s="9"/>
      <c r="G117" s="171"/>
      <c r="H117" s="138"/>
      <c r="I117" s="138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95"/>
      <c r="W117" s="215"/>
      <c r="X117" s="137"/>
      <c r="Y117" s="137"/>
      <c r="Z117" s="137"/>
    </row>
    <row r="118" spans="1:26" ht="25.05" customHeight="1" x14ac:dyDescent="0.3">
      <c r="A118" s="179"/>
      <c r="B118" s="211">
        <v>21</v>
      </c>
      <c r="C118" s="180" t="s">
        <v>134</v>
      </c>
      <c r="D118" s="384" t="s">
        <v>135</v>
      </c>
      <c r="E118" s="384"/>
      <c r="F118" s="173" t="s">
        <v>136</v>
      </c>
      <c r="G118" s="175">
        <v>3</v>
      </c>
      <c r="H118" s="174"/>
      <c r="I118" s="174">
        <f t="shared" ref="I118:I153" si="5">ROUND(G118*(H118),2)</f>
        <v>0</v>
      </c>
      <c r="J118" s="173">
        <f t="shared" ref="J118:J153" si="6">ROUND(G118*(N118),2)</f>
        <v>16.170000000000002</v>
      </c>
      <c r="K118" s="178">
        <f t="shared" ref="K118:K153" si="7">ROUND(G118*(O118),2)</f>
        <v>0</v>
      </c>
      <c r="L118" s="178">
        <f>ROUND(G118*(H118),2)</f>
        <v>0</v>
      </c>
      <c r="M118" s="178"/>
      <c r="N118" s="178">
        <v>5.39</v>
      </c>
      <c r="O118" s="178"/>
      <c r="P118" s="181"/>
      <c r="Q118" s="181"/>
      <c r="R118" s="181"/>
      <c r="S118" s="178">
        <f t="shared" ref="S118:S153" si="8">ROUND(G118*(P118),3)</f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2">
        <v>22</v>
      </c>
      <c r="C119" s="188" t="s">
        <v>137</v>
      </c>
      <c r="D119" s="388" t="s">
        <v>243</v>
      </c>
      <c r="E119" s="388"/>
      <c r="F119" s="182" t="s">
        <v>136</v>
      </c>
      <c r="G119" s="184">
        <v>2</v>
      </c>
      <c r="H119" s="183"/>
      <c r="I119" s="183">
        <f t="shared" si="5"/>
        <v>0</v>
      </c>
      <c r="J119" s="182">
        <f t="shared" si="6"/>
        <v>144.68</v>
      </c>
      <c r="K119" s="187">
        <f t="shared" si="7"/>
        <v>0</v>
      </c>
      <c r="L119" s="187"/>
      <c r="M119" s="187">
        <f>ROUND(G119*(H119),2)</f>
        <v>0</v>
      </c>
      <c r="N119" s="187">
        <v>72.34</v>
      </c>
      <c r="O119" s="187"/>
      <c r="P119" s="189">
        <v>5.0000000000000001E-3</v>
      </c>
      <c r="Q119" s="189"/>
      <c r="R119" s="189">
        <v>5.0000000000000001E-3</v>
      </c>
      <c r="S119" s="187">
        <f t="shared" si="8"/>
        <v>0.01</v>
      </c>
      <c r="T119" s="187"/>
      <c r="U119" s="187"/>
      <c r="V119" s="197"/>
      <c r="W119" s="52"/>
      <c r="Z119">
        <v>0</v>
      </c>
    </row>
    <row r="120" spans="1:26" ht="25.05" customHeight="1" x14ac:dyDescent="0.3">
      <c r="A120" s="179"/>
      <c r="B120" s="212">
        <v>23</v>
      </c>
      <c r="C120" s="188" t="s">
        <v>212</v>
      </c>
      <c r="D120" s="388" t="s">
        <v>259</v>
      </c>
      <c r="E120" s="388"/>
      <c r="F120" s="182" t="s">
        <v>136</v>
      </c>
      <c r="G120" s="184">
        <v>1</v>
      </c>
      <c r="H120" s="183"/>
      <c r="I120" s="183">
        <f t="shared" si="5"/>
        <v>0</v>
      </c>
      <c r="J120" s="182">
        <f t="shared" si="6"/>
        <v>227.11</v>
      </c>
      <c r="K120" s="187">
        <f t="shared" si="7"/>
        <v>0</v>
      </c>
      <c r="L120" s="187"/>
      <c r="M120" s="187">
        <f>ROUND(G120*(H120),2)</f>
        <v>0</v>
      </c>
      <c r="N120" s="187">
        <v>227.11</v>
      </c>
      <c r="O120" s="187"/>
      <c r="P120" s="189">
        <v>2.7E-2</v>
      </c>
      <c r="Q120" s="189"/>
      <c r="R120" s="189">
        <v>2.7E-2</v>
      </c>
      <c r="S120" s="187">
        <f t="shared" si="8"/>
        <v>2.7E-2</v>
      </c>
      <c r="T120" s="187"/>
      <c r="U120" s="187"/>
      <c r="V120" s="197"/>
      <c r="W120" s="52"/>
      <c r="Z120">
        <v>0</v>
      </c>
    </row>
    <row r="121" spans="1:26" ht="25.05" customHeight="1" x14ac:dyDescent="0.3">
      <c r="A121" s="179"/>
      <c r="B121" s="211">
        <v>24</v>
      </c>
      <c r="C121" s="180" t="s">
        <v>141</v>
      </c>
      <c r="D121" s="384" t="s">
        <v>142</v>
      </c>
      <c r="E121" s="384"/>
      <c r="F121" s="173" t="s">
        <v>136</v>
      </c>
      <c r="G121" s="175">
        <v>3</v>
      </c>
      <c r="H121" s="174"/>
      <c r="I121" s="174">
        <f t="shared" si="5"/>
        <v>0</v>
      </c>
      <c r="J121" s="173">
        <f t="shared" si="6"/>
        <v>31.95</v>
      </c>
      <c r="K121" s="178">
        <f t="shared" si="7"/>
        <v>0</v>
      </c>
      <c r="L121" s="178">
        <f>ROUND(G121*(H121),2)</f>
        <v>0</v>
      </c>
      <c r="M121" s="178"/>
      <c r="N121" s="178">
        <v>10.65</v>
      </c>
      <c r="O121" s="178"/>
      <c r="P121" s="181"/>
      <c r="Q121" s="181"/>
      <c r="R121" s="181"/>
      <c r="S121" s="178">
        <f t="shared" si="8"/>
        <v>0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2">
        <v>25</v>
      </c>
      <c r="C122" s="188" t="s">
        <v>145</v>
      </c>
      <c r="D122" s="388" t="s">
        <v>248</v>
      </c>
      <c r="E122" s="388"/>
      <c r="F122" s="182" t="s">
        <v>136</v>
      </c>
      <c r="G122" s="184">
        <v>1</v>
      </c>
      <c r="H122" s="183"/>
      <c r="I122" s="183">
        <f t="shared" si="5"/>
        <v>0</v>
      </c>
      <c r="J122" s="182">
        <f t="shared" si="6"/>
        <v>489.01</v>
      </c>
      <c r="K122" s="187">
        <f t="shared" si="7"/>
        <v>0</v>
      </c>
      <c r="L122" s="187"/>
      <c r="M122" s="187">
        <f>ROUND(G122*(H122),2)</f>
        <v>0</v>
      </c>
      <c r="N122" s="187">
        <v>489.01</v>
      </c>
      <c r="O122" s="187"/>
      <c r="P122" s="189">
        <v>5.2999999999999999E-2</v>
      </c>
      <c r="Q122" s="189"/>
      <c r="R122" s="189">
        <v>5.2999999999999999E-2</v>
      </c>
      <c r="S122" s="187">
        <f t="shared" si="8"/>
        <v>5.2999999999999999E-2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2">
        <v>26</v>
      </c>
      <c r="C123" s="188" t="s">
        <v>146</v>
      </c>
      <c r="D123" s="388" t="s">
        <v>249</v>
      </c>
      <c r="E123" s="388"/>
      <c r="F123" s="182" t="s">
        <v>136</v>
      </c>
      <c r="G123" s="184">
        <v>2</v>
      </c>
      <c r="H123" s="183"/>
      <c r="I123" s="183">
        <f t="shared" si="5"/>
        <v>0</v>
      </c>
      <c r="J123" s="182">
        <f t="shared" si="6"/>
        <v>685.68</v>
      </c>
      <c r="K123" s="187">
        <f t="shared" si="7"/>
        <v>0</v>
      </c>
      <c r="L123" s="187"/>
      <c r="M123" s="187">
        <f>ROUND(G123*(H123),2)</f>
        <v>0</v>
      </c>
      <c r="N123" s="187">
        <v>342.84</v>
      </c>
      <c r="O123" s="187"/>
      <c r="P123" s="189">
        <v>2.8000000000000001E-2</v>
      </c>
      <c r="Q123" s="189"/>
      <c r="R123" s="189">
        <v>2.8000000000000001E-2</v>
      </c>
      <c r="S123" s="187">
        <f t="shared" si="8"/>
        <v>5.6000000000000001E-2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1">
        <v>27</v>
      </c>
      <c r="C124" s="180" t="s">
        <v>213</v>
      </c>
      <c r="D124" s="384" t="s">
        <v>214</v>
      </c>
      <c r="E124" s="384"/>
      <c r="F124" s="173" t="s">
        <v>136</v>
      </c>
      <c r="G124" s="175">
        <v>2</v>
      </c>
      <c r="H124" s="174"/>
      <c r="I124" s="174">
        <f t="shared" si="5"/>
        <v>0</v>
      </c>
      <c r="J124" s="173">
        <f t="shared" si="6"/>
        <v>18.260000000000002</v>
      </c>
      <c r="K124" s="178">
        <f t="shared" si="7"/>
        <v>0</v>
      </c>
      <c r="L124" s="178">
        <f>ROUND(G124*(H124),2)</f>
        <v>0</v>
      </c>
      <c r="M124" s="178"/>
      <c r="N124" s="178">
        <v>9.1300000000000008</v>
      </c>
      <c r="O124" s="178"/>
      <c r="P124" s="181"/>
      <c r="Q124" s="181"/>
      <c r="R124" s="181"/>
      <c r="S124" s="178">
        <f t="shared" si="8"/>
        <v>0</v>
      </c>
      <c r="T124" s="178"/>
      <c r="U124" s="178"/>
      <c r="V124" s="196"/>
      <c r="W124" s="52"/>
      <c r="Z124">
        <v>0</v>
      </c>
    </row>
    <row r="125" spans="1:26" ht="25.05" customHeight="1" x14ac:dyDescent="0.3">
      <c r="A125" s="179"/>
      <c r="B125" s="212">
        <v>28</v>
      </c>
      <c r="C125" s="188" t="s">
        <v>215</v>
      </c>
      <c r="D125" s="388" t="s">
        <v>260</v>
      </c>
      <c r="E125" s="388"/>
      <c r="F125" s="182" t="s">
        <v>136</v>
      </c>
      <c r="G125" s="184">
        <v>2</v>
      </c>
      <c r="H125" s="183"/>
      <c r="I125" s="183">
        <f t="shared" si="5"/>
        <v>0</v>
      </c>
      <c r="J125" s="182">
        <f t="shared" si="6"/>
        <v>37.74</v>
      </c>
      <c r="K125" s="187">
        <f t="shared" si="7"/>
        <v>0</v>
      </c>
      <c r="L125" s="187"/>
      <c r="M125" s="187">
        <f>ROUND(G125*(H125),2)</f>
        <v>0</v>
      </c>
      <c r="N125" s="187">
        <v>18.87</v>
      </c>
      <c r="O125" s="187"/>
      <c r="P125" s="189"/>
      <c r="Q125" s="189"/>
      <c r="R125" s="189"/>
      <c r="S125" s="187">
        <f t="shared" si="8"/>
        <v>0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1">
        <v>29</v>
      </c>
      <c r="C126" s="180" t="s">
        <v>216</v>
      </c>
      <c r="D126" s="384" t="s">
        <v>217</v>
      </c>
      <c r="E126" s="384"/>
      <c r="F126" s="173" t="s">
        <v>136</v>
      </c>
      <c r="G126" s="175">
        <v>1</v>
      </c>
      <c r="H126" s="174"/>
      <c r="I126" s="174">
        <f t="shared" si="5"/>
        <v>0</v>
      </c>
      <c r="J126" s="173">
        <f t="shared" si="6"/>
        <v>9.5399999999999991</v>
      </c>
      <c r="K126" s="178">
        <f t="shared" si="7"/>
        <v>0</v>
      </c>
      <c r="L126" s="178">
        <f>ROUND(G126*(H126),2)</f>
        <v>0</v>
      </c>
      <c r="M126" s="178"/>
      <c r="N126" s="178">
        <v>9.5399999999999991</v>
      </c>
      <c r="O126" s="178"/>
      <c r="P126" s="181"/>
      <c r="Q126" s="181"/>
      <c r="R126" s="181"/>
      <c r="S126" s="178">
        <f t="shared" si="8"/>
        <v>0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2">
        <v>30</v>
      </c>
      <c r="C127" s="188" t="s">
        <v>218</v>
      </c>
      <c r="D127" s="388" t="s">
        <v>261</v>
      </c>
      <c r="E127" s="388"/>
      <c r="F127" s="182" t="s">
        <v>136</v>
      </c>
      <c r="G127" s="184">
        <v>1</v>
      </c>
      <c r="H127" s="183"/>
      <c r="I127" s="183">
        <f t="shared" si="5"/>
        <v>0</v>
      </c>
      <c r="J127" s="182">
        <f t="shared" si="6"/>
        <v>46.12</v>
      </c>
      <c r="K127" s="187">
        <f t="shared" si="7"/>
        <v>0</v>
      </c>
      <c r="L127" s="187"/>
      <c r="M127" s="187">
        <f>ROUND(G127*(H127),2)</f>
        <v>0</v>
      </c>
      <c r="N127" s="187">
        <v>46.12</v>
      </c>
      <c r="O127" s="187"/>
      <c r="P127" s="189"/>
      <c r="Q127" s="189"/>
      <c r="R127" s="189"/>
      <c r="S127" s="187">
        <f t="shared" si="8"/>
        <v>0</v>
      </c>
      <c r="T127" s="187"/>
      <c r="U127" s="187"/>
      <c r="V127" s="197"/>
      <c r="W127" s="52"/>
      <c r="Z127">
        <v>0</v>
      </c>
    </row>
    <row r="128" spans="1:26" ht="25.05" customHeight="1" x14ac:dyDescent="0.3">
      <c r="A128" s="179"/>
      <c r="B128" s="211">
        <v>31</v>
      </c>
      <c r="C128" s="180" t="s">
        <v>219</v>
      </c>
      <c r="D128" s="384" t="s">
        <v>220</v>
      </c>
      <c r="E128" s="384"/>
      <c r="F128" s="173" t="s">
        <v>136</v>
      </c>
      <c r="G128" s="175">
        <v>3</v>
      </c>
      <c r="H128" s="174"/>
      <c r="I128" s="174">
        <f t="shared" si="5"/>
        <v>0</v>
      </c>
      <c r="J128" s="173">
        <f t="shared" si="6"/>
        <v>27.18</v>
      </c>
      <c r="K128" s="178">
        <f t="shared" si="7"/>
        <v>0</v>
      </c>
      <c r="L128" s="178">
        <f>ROUND(G128*(H128),2)</f>
        <v>0</v>
      </c>
      <c r="M128" s="178"/>
      <c r="N128" s="178">
        <v>9.06</v>
      </c>
      <c r="O128" s="178"/>
      <c r="P128" s="181"/>
      <c r="Q128" s="181"/>
      <c r="R128" s="181"/>
      <c r="S128" s="178">
        <f t="shared" si="8"/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2">
        <v>32</v>
      </c>
      <c r="C129" s="188" t="s">
        <v>221</v>
      </c>
      <c r="D129" s="388" t="s">
        <v>262</v>
      </c>
      <c r="E129" s="388"/>
      <c r="F129" s="182" t="s">
        <v>136</v>
      </c>
      <c r="G129" s="184">
        <v>3</v>
      </c>
      <c r="H129" s="183"/>
      <c r="I129" s="183">
        <f t="shared" si="5"/>
        <v>0</v>
      </c>
      <c r="J129" s="182">
        <f t="shared" si="6"/>
        <v>138.38999999999999</v>
      </c>
      <c r="K129" s="187">
        <f t="shared" si="7"/>
        <v>0</v>
      </c>
      <c r="L129" s="187"/>
      <c r="M129" s="187">
        <f>ROUND(G129*(H129),2)</f>
        <v>0</v>
      </c>
      <c r="N129" s="187">
        <v>46.13</v>
      </c>
      <c r="O129" s="187"/>
      <c r="P129" s="189"/>
      <c r="Q129" s="189"/>
      <c r="R129" s="189"/>
      <c r="S129" s="187">
        <f t="shared" si="8"/>
        <v>0</v>
      </c>
      <c r="T129" s="187"/>
      <c r="U129" s="187"/>
      <c r="V129" s="197"/>
      <c r="W129" s="52"/>
      <c r="Z129">
        <v>0</v>
      </c>
    </row>
    <row r="130" spans="1:26" ht="25.05" customHeight="1" x14ac:dyDescent="0.3">
      <c r="A130" s="179"/>
      <c r="B130" s="211">
        <v>33</v>
      </c>
      <c r="C130" s="180" t="s">
        <v>151</v>
      </c>
      <c r="D130" s="384" t="s">
        <v>152</v>
      </c>
      <c r="E130" s="384"/>
      <c r="F130" s="173" t="s">
        <v>136</v>
      </c>
      <c r="G130" s="175">
        <v>2</v>
      </c>
      <c r="H130" s="174"/>
      <c r="I130" s="174">
        <f t="shared" si="5"/>
        <v>0</v>
      </c>
      <c r="J130" s="173">
        <f t="shared" si="6"/>
        <v>23.16</v>
      </c>
      <c r="K130" s="178">
        <f t="shared" si="7"/>
        <v>0</v>
      </c>
      <c r="L130" s="178">
        <f>ROUND(G130*(H130),2)</f>
        <v>0</v>
      </c>
      <c r="M130" s="178"/>
      <c r="N130" s="178">
        <v>11.58</v>
      </c>
      <c r="O130" s="178"/>
      <c r="P130" s="181">
        <v>3.6000000000000002E-4</v>
      </c>
      <c r="Q130" s="181"/>
      <c r="R130" s="181">
        <v>3.6000000000000002E-4</v>
      </c>
      <c r="S130" s="178">
        <f t="shared" si="8"/>
        <v>1E-3</v>
      </c>
      <c r="T130" s="178"/>
      <c r="U130" s="178"/>
      <c r="V130" s="196"/>
      <c r="W130" s="52"/>
      <c r="Z130">
        <v>0</v>
      </c>
    </row>
    <row r="131" spans="1:26" ht="37.200000000000003" customHeight="1" x14ac:dyDescent="0.3">
      <c r="A131" s="179"/>
      <c r="B131" s="212">
        <v>34</v>
      </c>
      <c r="C131" s="188" t="s">
        <v>153</v>
      </c>
      <c r="D131" s="388" t="s">
        <v>251</v>
      </c>
      <c r="E131" s="388"/>
      <c r="F131" s="182" t="s">
        <v>150</v>
      </c>
      <c r="G131" s="184">
        <v>2</v>
      </c>
      <c r="H131" s="183"/>
      <c r="I131" s="183">
        <f t="shared" si="5"/>
        <v>0</v>
      </c>
      <c r="J131" s="182">
        <f t="shared" si="6"/>
        <v>386.34</v>
      </c>
      <c r="K131" s="187">
        <f t="shared" si="7"/>
        <v>0</v>
      </c>
      <c r="L131" s="187"/>
      <c r="M131" s="187">
        <f>ROUND(G131*(H131),2)</f>
        <v>0</v>
      </c>
      <c r="N131" s="187">
        <v>193.17</v>
      </c>
      <c r="O131" s="187"/>
      <c r="P131" s="189">
        <v>4.4999999999999998E-2</v>
      </c>
      <c r="Q131" s="189"/>
      <c r="R131" s="189">
        <v>4.4999999999999998E-2</v>
      </c>
      <c r="S131" s="187">
        <f t="shared" si="8"/>
        <v>0.09</v>
      </c>
      <c r="T131" s="187"/>
      <c r="U131" s="187"/>
      <c r="V131" s="197"/>
      <c r="W131" s="52"/>
      <c r="Z131">
        <v>0</v>
      </c>
    </row>
    <row r="132" spans="1:26" ht="25.05" customHeight="1" x14ac:dyDescent="0.3">
      <c r="A132" s="179"/>
      <c r="B132" s="211">
        <v>35</v>
      </c>
      <c r="C132" s="180" t="s">
        <v>222</v>
      </c>
      <c r="D132" s="384" t="s">
        <v>223</v>
      </c>
      <c r="E132" s="384"/>
      <c r="F132" s="173" t="s">
        <v>128</v>
      </c>
      <c r="G132" s="175">
        <v>193</v>
      </c>
      <c r="H132" s="174"/>
      <c r="I132" s="174">
        <f t="shared" si="5"/>
        <v>0</v>
      </c>
      <c r="J132" s="173">
        <f t="shared" si="6"/>
        <v>451.62</v>
      </c>
      <c r="K132" s="178">
        <f t="shared" si="7"/>
        <v>0</v>
      </c>
      <c r="L132" s="178">
        <f>ROUND(G132*(H132),2)</f>
        <v>0</v>
      </c>
      <c r="M132" s="178"/>
      <c r="N132" s="178">
        <v>2.34</v>
      </c>
      <c r="O132" s="178"/>
      <c r="P132" s="181"/>
      <c r="Q132" s="181"/>
      <c r="R132" s="181"/>
      <c r="S132" s="178">
        <f t="shared" si="8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2">
        <v>36</v>
      </c>
      <c r="C133" s="188" t="s">
        <v>224</v>
      </c>
      <c r="D133" s="388" t="s">
        <v>263</v>
      </c>
      <c r="E133" s="388"/>
      <c r="F133" s="182" t="s">
        <v>128</v>
      </c>
      <c r="G133" s="184">
        <v>193</v>
      </c>
      <c r="H133" s="183"/>
      <c r="I133" s="183">
        <f t="shared" si="5"/>
        <v>0</v>
      </c>
      <c r="J133" s="182">
        <f t="shared" si="6"/>
        <v>1075.01</v>
      </c>
      <c r="K133" s="187">
        <f t="shared" si="7"/>
        <v>0</v>
      </c>
      <c r="L133" s="187"/>
      <c r="M133" s="187">
        <f>ROUND(G133*(H133),2)</f>
        <v>0</v>
      </c>
      <c r="N133" s="187">
        <v>5.57</v>
      </c>
      <c r="O133" s="187"/>
      <c r="P133" s="189"/>
      <c r="Q133" s="189"/>
      <c r="R133" s="189"/>
      <c r="S133" s="187">
        <f t="shared" si="8"/>
        <v>0</v>
      </c>
      <c r="T133" s="187"/>
      <c r="U133" s="187"/>
      <c r="V133" s="197"/>
      <c r="W133" s="52"/>
      <c r="Z133">
        <v>0</v>
      </c>
    </row>
    <row r="134" spans="1:26" ht="25.05" customHeight="1" x14ac:dyDescent="0.3">
      <c r="A134" s="179"/>
      <c r="B134" s="211">
        <v>37</v>
      </c>
      <c r="C134" s="180" t="s">
        <v>158</v>
      </c>
      <c r="D134" s="384" t="s">
        <v>159</v>
      </c>
      <c r="E134" s="384"/>
      <c r="F134" s="173" t="s">
        <v>128</v>
      </c>
      <c r="G134" s="175">
        <v>9</v>
      </c>
      <c r="H134" s="174"/>
      <c r="I134" s="174">
        <f t="shared" si="5"/>
        <v>0</v>
      </c>
      <c r="J134" s="173">
        <f t="shared" si="6"/>
        <v>42.57</v>
      </c>
      <c r="K134" s="178">
        <f t="shared" si="7"/>
        <v>0</v>
      </c>
      <c r="L134" s="178">
        <f>ROUND(G134*(H134),2)</f>
        <v>0</v>
      </c>
      <c r="M134" s="178"/>
      <c r="N134" s="178">
        <v>4.7300000000000004</v>
      </c>
      <c r="O134" s="178"/>
      <c r="P134" s="181"/>
      <c r="Q134" s="181"/>
      <c r="R134" s="181"/>
      <c r="S134" s="178">
        <f t="shared" si="8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2">
        <v>38</v>
      </c>
      <c r="C135" s="188" t="s">
        <v>160</v>
      </c>
      <c r="D135" s="388" t="s">
        <v>253</v>
      </c>
      <c r="E135" s="388"/>
      <c r="F135" s="182" t="s">
        <v>157</v>
      </c>
      <c r="G135" s="184">
        <v>9</v>
      </c>
      <c r="H135" s="183"/>
      <c r="I135" s="183">
        <f t="shared" si="5"/>
        <v>0</v>
      </c>
      <c r="J135" s="182">
        <f t="shared" si="6"/>
        <v>140.22</v>
      </c>
      <c r="K135" s="187">
        <f t="shared" si="7"/>
        <v>0</v>
      </c>
      <c r="L135" s="187"/>
      <c r="M135" s="187">
        <f>ROUND(G135*(H135),2)</f>
        <v>0</v>
      </c>
      <c r="N135" s="187">
        <v>15.58</v>
      </c>
      <c r="O135" s="187"/>
      <c r="P135" s="189"/>
      <c r="Q135" s="189"/>
      <c r="R135" s="189"/>
      <c r="S135" s="187">
        <f t="shared" si="8"/>
        <v>0</v>
      </c>
      <c r="T135" s="187"/>
      <c r="U135" s="187"/>
      <c r="V135" s="197"/>
      <c r="W135" s="52"/>
      <c r="Z135">
        <v>0</v>
      </c>
    </row>
    <row r="136" spans="1:26" ht="25.05" customHeight="1" x14ac:dyDescent="0.3">
      <c r="A136" s="179"/>
      <c r="B136" s="211">
        <v>39</v>
      </c>
      <c r="C136" s="180" t="s">
        <v>161</v>
      </c>
      <c r="D136" s="384" t="s">
        <v>162</v>
      </c>
      <c r="E136" s="384"/>
      <c r="F136" s="173" t="s">
        <v>128</v>
      </c>
      <c r="G136" s="175">
        <v>9</v>
      </c>
      <c r="H136" s="174"/>
      <c r="I136" s="174">
        <f t="shared" si="5"/>
        <v>0</v>
      </c>
      <c r="J136" s="173">
        <f t="shared" si="6"/>
        <v>422.73</v>
      </c>
      <c r="K136" s="178">
        <f t="shared" si="7"/>
        <v>0</v>
      </c>
      <c r="L136" s="178">
        <f>ROUND(G136*(H136),2)</f>
        <v>0</v>
      </c>
      <c r="M136" s="178"/>
      <c r="N136" s="178">
        <v>46.97</v>
      </c>
      <c r="O136" s="178"/>
      <c r="P136" s="181">
        <v>2.4730000000000002E-2</v>
      </c>
      <c r="Q136" s="181"/>
      <c r="R136" s="181">
        <v>2.4730000000000002E-2</v>
      </c>
      <c r="S136" s="178">
        <f t="shared" si="8"/>
        <v>0.223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40</v>
      </c>
      <c r="C137" s="180" t="s">
        <v>225</v>
      </c>
      <c r="D137" s="384" t="s">
        <v>226</v>
      </c>
      <c r="E137" s="384"/>
      <c r="F137" s="173" t="s">
        <v>136</v>
      </c>
      <c r="G137" s="175">
        <v>2</v>
      </c>
      <c r="H137" s="174"/>
      <c r="I137" s="174">
        <f t="shared" si="5"/>
        <v>0</v>
      </c>
      <c r="J137" s="173">
        <f t="shared" si="6"/>
        <v>2.1800000000000002</v>
      </c>
      <c r="K137" s="178">
        <f t="shared" si="7"/>
        <v>0</v>
      </c>
      <c r="L137" s="178">
        <f>ROUND(G137*(H137),2)</f>
        <v>0</v>
      </c>
      <c r="M137" s="178"/>
      <c r="N137" s="178">
        <v>1.0900000000000001</v>
      </c>
      <c r="O137" s="178"/>
      <c r="P137" s="181"/>
      <c r="Q137" s="181"/>
      <c r="R137" s="181"/>
      <c r="S137" s="178">
        <f t="shared" si="8"/>
        <v>0</v>
      </c>
      <c r="T137" s="178"/>
      <c r="U137" s="178"/>
      <c r="V137" s="196"/>
      <c r="W137" s="52"/>
      <c r="Z137">
        <v>0</v>
      </c>
    </row>
    <row r="138" spans="1:26" ht="25.05" customHeight="1" x14ac:dyDescent="0.3">
      <c r="A138" s="179"/>
      <c r="B138" s="212">
        <v>41</v>
      </c>
      <c r="C138" s="188" t="s">
        <v>227</v>
      </c>
      <c r="D138" s="388" t="s">
        <v>264</v>
      </c>
      <c r="E138" s="388"/>
      <c r="F138" s="182" t="s">
        <v>136</v>
      </c>
      <c r="G138" s="184">
        <v>2</v>
      </c>
      <c r="H138" s="183"/>
      <c r="I138" s="183">
        <f t="shared" si="5"/>
        <v>0</v>
      </c>
      <c r="J138" s="182">
        <f t="shared" si="6"/>
        <v>190.48</v>
      </c>
      <c r="K138" s="187">
        <f t="shared" si="7"/>
        <v>0</v>
      </c>
      <c r="L138" s="187"/>
      <c r="M138" s="187">
        <f>ROUND(G138*(H138),2)</f>
        <v>0</v>
      </c>
      <c r="N138" s="187">
        <v>95.24</v>
      </c>
      <c r="O138" s="187"/>
      <c r="P138" s="189">
        <v>2.3E-3</v>
      </c>
      <c r="Q138" s="189"/>
      <c r="R138" s="189">
        <v>2.3E-3</v>
      </c>
      <c r="S138" s="187">
        <f t="shared" si="8"/>
        <v>5.0000000000000001E-3</v>
      </c>
      <c r="T138" s="187"/>
      <c r="U138" s="187"/>
      <c r="V138" s="197"/>
      <c r="W138" s="52"/>
      <c r="Z138">
        <v>0</v>
      </c>
    </row>
    <row r="139" spans="1:26" ht="25.05" customHeight="1" x14ac:dyDescent="0.3">
      <c r="A139" s="179"/>
      <c r="B139" s="211">
        <v>42</v>
      </c>
      <c r="C139" s="180" t="s">
        <v>178</v>
      </c>
      <c r="D139" s="384" t="s">
        <v>179</v>
      </c>
      <c r="E139" s="384"/>
      <c r="F139" s="173" t="s">
        <v>136</v>
      </c>
      <c r="G139" s="175">
        <v>3</v>
      </c>
      <c r="H139" s="174"/>
      <c r="I139" s="174">
        <f t="shared" si="5"/>
        <v>0</v>
      </c>
      <c r="J139" s="173">
        <f t="shared" si="6"/>
        <v>47.94</v>
      </c>
      <c r="K139" s="178">
        <f t="shared" si="7"/>
        <v>0</v>
      </c>
      <c r="L139" s="178">
        <f>ROUND(G139*(H139),2)</f>
        <v>0</v>
      </c>
      <c r="M139" s="178"/>
      <c r="N139" s="178">
        <v>15.98</v>
      </c>
      <c r="O139" s="178"/>
      <c r="P139" s="181"/>
      <c r="Q139" s="181"/>
      <c r="R139" s="181"/>
      <c r="S139" s="178">
        <f t="shared" si="8"/>
        <v>0</v>
      </c>
      <c r="T139" s="178"/>
      <c r="U139" s="178"/>
      <c r="V139" s="196"/>
      <c r="W139" s="52"/>
      <c r="Z139">
        <v>0</v>
      </c>
    </row>
    <row r="140" spans="1:26" ht="25.05" customHeight="1" x14ac:dyDescent="0.3">
      <c r="A140" s="179"/>
      <c r="B140" s="212">
        <v>43</v>
      </c>
      <c r="C140" s="188" t="s">
        <v>182</v>
      </c>
      <c r="D140" s="388" t="s">
        <v>183</v>
      </c>
      <c r="E140" s="388"/>
      <c r="F140" s="182" t="s">
        <v>136</v>
      </c>
      <c r="G140" s="184">
        <v>3</v>
      </c>
      <c r="H140" s="183"/>
      <c r="I140" s="183">
        <f t="shared" si="5"/>
        <v>0</v>
      </c>
      <c r="J140" s="182">
        <f t="shared" si="6"/>
        <v>87.84</v>
      </c>
      <c r="K140" s="187">
        <f t="shared" si="7"/>
        <v>0</v>
      </c>
      <c r="L140" s="187"/>
      <c r="M140" s="187">
        <f>ROUND(G140*(H140),2)</f>
        <v>0</v>
      </c>
      <c r="N140" s="187">
        <v>29.28</v>
      </c>
      <c r="O140" s="187"/>
      <c r="P140" s="189">
        <v>8.0000000000000002E-3</v>
      </c>
      <c r="Q140" s="189"/>
      <c r="R140" s="189">
        <v>8.0000000000000002E-3</v>
      </c>
      <c r="S140" s="187">
        <f t="shared" si="8"/>
        <v>2.4E-2</v>
      </c>
      <c r="T140" s="187"/>
      <c r="U140" s="187"/>
      <c r="V140" s="197"/>
      <c r="W140" s="52"/>
      <c r="Z140">
        <v>0</v>
      </c>
    </row>
    <row r="141" spans="1:26" ht="25.05" customHeight="1" x14ac:dyDescent="0.3">
      <c r="A141" s="179"/>
      <c r="B141" s="211">
        <v>44</v>
      </c>
      <c r="C141" s="180" t="s">
        <v>184</v>
      </c>
      <c r="D141" s="384" t="s">
        <v>185</v>
      </c>
      <c r="E141" s="384"/>
      <c r="F141" s="173" t="s">
        <v>136</v>
      </c>
      <c r="G141" s="175">
        <v>5</v>
      </c>
      <c r="H141" s="174"/>
      <c r="I141" s="174">
        <f t="shared" si="5"/>
        <v>0</v>
      </c>
      <c r="J141" s="173">
        <f t="shared" si="6"/>
        <v>22</v>
      </c>
      <c r="K141" s="178">
        <f t="shared" si="7"/>
        <v>0</v>
      </c>
      <c r="L141" s="178">
        <f>ROUND(G141*(H141),2)</f>
        <v>0</v>
      </c>
      <c r="M141" s="178"/>
      <c r="N141" s="178">
        <v>4.4000000000000004</v>
      </c>
      <c r="O141" s="178"/>
      <c r="P141" s="181"/>
      <c r="Q141" s="181"/>
      <c r="R141" s="181"/>
      <c r="S141" s="178">
        <f t="shared" si="8"/>
        <v>0</v>
      </c>
      <c r="T141" s="178"/>
      <c r="U141" s="178"/>
      <c r="V141" s="196"/>
      <c r="W141" s="52"/>
      <c r="Z141">
        <v>0</v>
      </c>
    </row>
    <row r="142" spans="1:26" ht="25.05" customHeight="1" x14ac:dyDescent="0.3">
      <c r="A142" s="179"/>
      <c r="B142" s="212">
        <v>45</v>
      </c>
      <c r="C142" s="188" t="s">
        <v>186</v>
      </c>
      <c r="D142" s="388" t="s">
        <v>187</v>
      </c>
      <c r="E142" s="388"/>
      <c r="F142" s="182" t="s">
        <v>150</v>
      </c>
      <c r="G142" s="184">
        <v>3</v>
      </c>
      <c r="H142" s="183"/>
      <c r="I142" s="183">
        <f t="shared" si="5"/>
        <v>0</v>
      </c>
      <c r="J142" s="182">
        <f t="shared" si="6"/>
        <v>66.599999999999994</v>
      </c>
      <c r="K142" s="187">
        <f t="shared" si="7"/>
        <v>0</v>
      </c>
      <c r="L142" s="187"/>
      <c r="M142" s="187">
        <f>ROUND(G142*(H142),2)</f>
        <v>0</v>
      </c>
      <c r="N142" s="187">
        <v>22.2</v>
      </c>
      <c r="O142" s="187"/>
      <c r="P142" s="189">
        <v>1.4500000000000001E-2</v>
      </c>
      <c r="Q142" s="189"/>
      <c r="R142" s="189">
        <v>1.4500000000000001E-2</v>
      </c>
      <c r="S142" s="187">
        <f t="shared" si="8"/>
        <v>4.3999999999999997E-2</v>
      </c>
      <c r="T142" s="187"/>
      <c r="U142" s="187"/>
      <c r="V142" s="197"/>
      <c r="W142" s="52"/>
      <c r="Z142">
        <v>0</v>
      </c>
    </row>
    <row r="143" spans="1:26" ht="25.05" customHeight="1" x14ac:dyDescent="0.3">
      <c r="A143" s="179"/>
      <c r="B143" s="212">
        <v>46</v>
      </c>
      <c r="C143" s="188" t="s">
        <v>188</v>
      </c>
      <c r="D143" s="388" t="s">
        <v>189</v>
      </c>
      <c r="E143" s="388"/>
      <c r="F143" s="182" t="s">
        <v>150</v>
      </c>
      <c r="G143" s="184">
        <v>2</v>
      </c>
      <c r="H143" s="183"/>
      <c r="I143" s="183">
        <f t="shared" si="5"/>
        <v>0</v>
      </c>
      <c r="J143" s="182">
        <f t="shared" si="6"/>
        <v>102.8</v>
      </c>
      <c r="K143" s="187">
        <f t="shared" si="7"/>
        <v>0</v>
      </c>
      <c r="L143" s="187"/>
      <c r="M143" s="187">
        <f>ROUND(G143*(H143),2)</f>
        <v>0</v>
      </c>
      <c r="N143" s="187">
        <v>51.4</v>
      </c>
      <c r="O143" s="187"/>
      <c r="P143" s="189">
        <v>3.7600000000000001E-2</v>
      </c>
      <c r="Q143" s="189"/>
      <c r="R143" s="189">
        <v>3.7600000000000001E-2</v>
      </c>
      <c r="S143" s="187">
        <f t="shared" si="8"/>
        <v>7.4999999999999997E-2</v>
      </c>
      <c r="T143" s="187"/>
      <c r="U143" s="187"/>
      <c r="V143" s="197"/>
      <c r="W143" s="52"/>
      <c r="Z143">
        <v>0</v>
      </c>
    </row>
    <row r="144" spans="1:26" ht="25.05" customHeight="1" x14ac:dyDescent="0.3">
      <c r="A144" s="179"/>
      <c r="B144" s="211">
        <v>47</v>
      </c>
      <c r="C144" s="180" t="s">
        <v>190</v>
      </c>
      <c r="D144" s="384" t="s">
        <v>191</v>
      </c>
      <c r="E144" s="384"/>
      <c r="F144" s="173" t="s">
        <v>136</v>
      </c>
      <c r="G144" s="175">
        <v>2</v>
      </c>
      <c r="H144" s="174"/>
      <c r="I144" s="174">
        <f t="shared" si="5"/>
        <v>0</v>
      </c>
      <c r="J144" s="173">
        <f t="shared" si="6"/>
        <v>15.78</v>
      </c>
      <c r="K144" s="178">
        <f t="shared" si="7"/>
        <v>0</v>
      </c>
      <c r="L144" s="178">
        <f>ROUND(G144*(H144),2)</f>
        <v>0</v>
      </c>
      <c r="M144" s="178"/>
      <c r="N144" s="178">
        <v>7.89</v>
      </c>
      <c r="O144" s="178"/>
      <c r="P144" s="181"/>
      <c r="Q144" s="181"/>
      <c r="R144" s="181"/>
      <c r="S144" s="178">
        <f t="shared" si="8"/>
        <v>0</v>
      </c>
      <c r="T144" s="178"/>
      <c r="U144" s="178"/>
      <c r="V144" s="196"/>
      <c r="W144" s="52"/>
      <c r="Z144">
        <v>0</v>
      </c>
    </row>
    <row r="145" spans="1:26" ht="25.05" customHeight="1" x14ac:dyDescent="0.3">
      <c r="A145" s="179"/>
      <c r="B145" s="212">
        <v>48</v>
      </c>
      <c r="C145" s="188" t="s">
        <v>192</v>
      </c>
      <c r="D145" s="388" t="s">
        <v>193</v>
      </c>
      <c r="E145" s="388"/>
      <c r="F145" s="182" t="s">
        <v>128</v>
      </c>
      <c r="G145" s="184">
        <v>2</v>
      </c>
      <c r="H145" s="183"/>
      <c r="I145" s="183">
        <f t="shared" si="5"/>
        <v>0</v>
      </c>
      <c r="J145" s="182">
        <f t="shared" si="6"/>
        <v>20.28</v>
      </c>
      <c r="K145" s="187">
        <f t="shared" si="7"/>
        <v>0</v>
      </c>
      <c r="L145" s="187"/>
      <c r="M145" s="187">
        <f>ROUND(G145*(H145),2)</f>
        <v>0</v>
      </c>
      <c r="N145" s="187">
        <v>10.14</v>
      </c>
      <c r="O145" s="187"/>
      <c r="P145" s="189">
        <v>3.65E-3</v>
      </c>
      <c r="Q145" s="189"/>
      <c r="R145" s="189">
        <v>3.65E-3</v>
      </c>
      <c r="S145" s="187">
        <f t="shared" si="8"/>
        <v>7.0000000000000001E-3</v>
      </c>
      <c r="T145" s="187"/>
      <c r="U145" s="187"/>
      <c r="V145" s="197"/>
      <c r="W145" s="52"/>
      <c r="Z145">
        <v>0</v>
      </c>
    </row>
    <row r="146" spans="1:26" ht="25.05" customHeight="1" x14ac:dyDescent="0.3">
      <c r="A146" s="179"/>
      <c r="B146" s="211">
        <v>49</v>
      </c>
      <c r="C146" s="180" t="s">
        <v>194</v>
      </c>
      <c r="D146" s="384" t="s">
        <v>195</v>
      </c>
      <c r="E146" s="384"/>
      <c r="F146" s="173" t="s">
        <v>136</v>
      </c>
      <c r="G146" s="175">
        <v>1</v>
      </c>
      <c r="H146" s="174"/>
      <c r="I146" s="174">
        <f t="shared" si="5"/>
        <v>0</v>
      </c>
      <c r="J146" s="173">
        <f t="shared" si="6"/>
        <v>84.37</v>
      </c>
      <c r="K146" s="178">
        <f t="shared" si="7"/>
        <v>0</v>
      </c>
      <c r="L146" s="178">
        <f>ROUND(G146*(H146),2)</f>
        <v>0</v>
      </c>
      <c r="M146" s="178"/>
      <c r="N146" s="178">
        <v>84.37</v>
      </c>
      <c r="O146" s="178"/>
      <c r="P146" s="181">
        <v>3.7299999999999998E-3</v>
      </c>
      <c r="Q146" s="181"/>
      <c r="R146" s="181">
        <v>3.7299999999999998E-3</v>
      </c>
      <c r="S146" s="178">
        <f t="shared" si="8"/>
        <v>4.0000000000000001E-3</v>
      </c>
      <c r="T146" s="178"/>
      <c r="U146" s="178"/>
      <c r="V146" s="196"/>
      <c r="W146" s="52"/>
      <c r="Z146">
        <v>0</v>
      </c>
    </row>
    <row r="147" spans="1:26" ht="25.05" customHeight="1" x14ac:dyDescent="0.3">
      <c r="A147" s="179"/>
      <c r="B147" s="211">
        <v>50</v>
      </c>
      <c r="C147" s="180" t="s">
        <v>196</v>
      </c>
      <c r="D147" s="384" t="s">
        <v>197</v>
      </c>
      <c r="E147" s="384"/>
      <c r="F147" s="173" t="s">
        <v>198</v>
      </c>
      <c r="G147" s="175">
        <v>193</v>
      </c>
      <c r="H147" s="174"/>
      <c r="I147" s="174">
        <f t="shared" si="5"/>
        <v>0</v>
      </c>
      <c r="J147" s="173">
        <f t="shared" si="6"/>
        <v>129.31</v>
      </c>
      <c r="K147" s="178">
        <f t="shared" si="7"/>
        <v>0</v>
      </c>
      <c r="L147" s="178">
        <f>ROUND(G147*(H147),2)</f>
        <v>0</v>
      </c>
      <c r="M147" s="178"/>
      <c r="N147" s="178">
        <v>0.67</v>
      </c>
      <c r="O147" s="178"/>
      <c r="P147" s="181"/>
      <c r="Q147" s="181"/>
      <c r="R147" s="181"/>
      <c r="S147" s="178">
        <f t="shared" si="8"/>
        <v>0</v>
      </c>
      <c r="T147" s="178"/>
      <c r="U147" s="178"/>
      <c r="V147" s="196"/>
      <c r="W147" s="52"/>
      <c r="Z147">
        <v>0</v>
      </c>
    </row>
    <row r="148" spans="1:26" ht="25.05" customHeight="1" x14ac:dyDescent="0.3">
      <c r="A148" s="179"/>
      <c r="B148" s="211">
        <v>51</v>
      </c>
      <c r="C148" s="180" t="s">
        <v>199</v>
      </c>
      <c r="D148" s="384" t="s">
        <v>200</v>
      </c>
      <c r="E148" s="384"/>
      <c r="F148" s="173" t="s">
        <v>128</v>
      </c>
      <c r="G148" s="175">
        <v>193</v>
      </c>
      <c r="H148" s="174"/>
      <c r="I148" s="174">
        <f t="shared" si="5"/>
        <v>0</v>
      </c>
      <c r="J148" s="173">
        <f t="shared" si="6"/>
        <v>308.8</v>
      </c>
      <c r="K148" s="178">
        <f t="shared" si="7"/>
        <v>0</v>
      </c>
      <c r="L148" s="178">
        <f>ROUND(G148*(H148),2)</f>
        <v>0</v>
      </c>
      <c r="M148" s="178"/>
      <c r="N148" s="178">
        <v>1.6</v>
      </c>
      <c r="O148" s="178"/>
      <c r="P148" s="181">
        <v>1.0000000000000001E-5</v>
      </c>
      <c r="Q148" s="181"/>
      <c r="R148" s="181">
        <v>1.0000000000000001E-5</v>
      </c>
      <c r="S148" s="178">
        <f t="shared" si="8"/>
        <v>2E-3</v>
      </c>
      <c r="T148" s="178"/>
      <c r="U148" s="178"/>
      <c r="V148" s="196"/>
      <c r="W148" s="52"/>
      <c r="Z148">
        <v>0</v>
      </c>
    </row>
    <row r="149" spans="1:26" ht="25.05" customHeight="1" x14ac:dyDescent="0.3">
      <c r="A149" s="179"/>
      <c r="B149" s="211">
        <v>52</v>
      </c>
      <c r="C149" s="180" t="s">
        <v>201</v>
      </c>
      <c r="D149" s="384" t="s">
        <v>202</v>
      </c>
      <c r="E149" s="384"/>
      <c r="F149" s="173" t="s">
        <v>128</v>
      </c>
      <c r="G149" s="175">
        <v>193</v>
      </c>
      <c r="H149" s="174"/>
      <c r="I149" s="174">
        <f t="shared" si="5"/>
        <v>0</v>
      </c>
      <c r="J149" s="173">
        <f t="shared" si="6"/>
        <v>250.9</v>
      </c>
      <c r="K149" s="178">
        <f t="shared" si="7"/>
        <v>0</v>
      </c>
      <c r="L149" s="178">
        <f>ROUND(G149*(H149),2)</f>
        <v>0</v>
      </c>
      <c r="M149" s="178"/>
      <c r="N149" s="178">
        <v>1.3</v>
      </c>
      <c r="O149" s="178"/>
      <c r="P149" s="181"/>
      <c r="Q149" s="181"/>
      <c r="R149" s="181"/>
      <c r="S149" s="178">
        <f t="shared" si="8"/>
        <v>0</v>
      </c>
      <c r="T149" s="178"/>
      <c r="U149" s="178"/>
      <c r="V149" s="196"/>
      <c r="W149" s="52"/>
      <c r="Z149">
        <v>0</v>
      </c>
    </row>
    <row r="150" spans="1:26" ht="25.05" customHeight="1" x14ac:dyDescent="0.3">
      <c r="A150" s="179"/>
      <c r="B150" s="212">
        <v>53</v>
      </c>
      <c r="C150" s="188" t="s">
        <v>203</v>
      </c>
      <c r="D150" s="388" t="s">
        <v>204</v>
      </c>
      <c r="E150" s="388"/>
      <c r="F150" s="182" t="s">
        <v>128</v>
      </c>
      <c r="G150" s="184">
        <v>193</v>
      </c>
      <c r="H150" s="183"/>
      <c r="I150" s="183">
        <f t="shared" si="5"/>
        <v>0</v>
      </c>
      <c r="J150" s="182">
        <f t="shared" si="6"/>
        <v>102.29</v>
      </c>
      <c r="K150" s="187">
        <f t="shared" si="7"/>
        <v>0</v>
      </c>
      <c r="L150" s="187"/>
      <c r="M150" s="187">
        <f>ROUND(G150*(H150),2)</f>
        <v>0</v>
      </c>
      <c r="N150" s="187">
        <v>0.53</v>
      </c>
      <c r="O150" s="187"/>
      <c r="P150" s="189"/>
      <c r="Q150" s="189"/>
      <c r="R150" s="189"/>
      <c r="S150" s="187">
        <f t="shared" si="8"/>
        <v>0</v>
      </c>
      <c r="T150" s="187"/>
      <c r="U150" s="187"/>
      <c r="V150" s="197"/>
      <c r="W150" s="52"/>
      <c r="Z150">
        <v>0</v>
      </c>
    </row>
    <row r="151" spans="1:26" ht="25.05" customHeight="1" x14ac:dyDescent="0.3">
      <c r="A151" s="179"/>
      <c r="B151" s="211">
        <v>54</v>
      </c>
      <c r="C151" s="180" t="s">
        <v>205</v>
      </c>
      <c r="D151" s="384" t="s">
        <v>206</v>
      </c>
      <c r="E151" s="384"/>
      <c r="F151" s="173" t="s">
        <v>128</v>
      </c>
      <c r="G151" s="175">
        <v>193</v>
      </c>
      <c r="H151" s="174"/>
      <c r="I151" s="174">
        <f t="shared" si="5"/>
        <v>0</v>
      </c>
      <c r="J151" s="173">
        <f t="shared" si="6"/>
        <v>94.57</v>
      </c>
      <c r="K151" s="178">
        <f t="shared" si="7"/>
        <v>0</v>
      </c>
      <c r="L151" s="178">
        <f>ROUND(G151*(H151),2)</f>
        <v>0</v>
      </c>
      <c r="M151" s="178"/>
      <c r="N151" s="178">
        <v>0.49</v>
      </c>
      <c r="O151" s="178"/>
      <c r="P151" s="181"/>
      <c r="Q151" s="181"/>
      <c r="R151" s="181"/>
      <c r="S151" s="178">
        <f t="shared" si="8"/>
        <v>0</v>
      </c>
      <c r="T151" s="178"/>
      <c r="U151" s="178"/>
      <c r="V151" s="196"/>
      <c r="W151" s="52"/>
      <c r="Z151">
        <v>0</v>
      </c>
    </row>
    <row r="152" spans="1:26" ht="25.05" customHeight="1" x14ac:dyDescent="0.3">
      <c r="A152" s="179"/>
      <c r="B152" s="212">
        <v>55</v>
      </c>
      <c r="C152" s="188" t="s">
        <v>207</v>
      </c>
      <c r="D152" s="388" t="s">
        <v>208</v>
      </c>
      <c r="E152" s="388"/>
      <c r="F152" s="182" t="s">
        <v>198</v>
      </c>
      <c r="G152" s="184">
        <v>193</v>
      </c>
      <c r="H152" s="183"/>
      <c r="I152" s="183">
        <f t="shared" si="5"/>
        <v>0</v>
      </c>
      <c r="J152" s="182">
        <f t="shared" si="6"/>
        <v>115.8</v>
      </c>
      <c r="K152" s="187">
        <f t="shared" si="7"/>
        <v>0</v>
      </c>
      <c r="L152" s="187"/>
      <c r="M152" s="187">
        <f>ROUND(G152*(H152),2)</f>
        <v>0</v>
      </c>
      <c r="N152" s="187">
        <v>0.6</v>
      </c>
      <c r="O152" s="187"/>
      <c r="P152" s="189">
        <v>2.1000000000000001E-4</v>
      </c>
      <c r="Q152" s="189"/>
      <c r="R152" s="189">
        <v>2.1000000000000001E-4</v>
      </c>
      <c r="S152" s="187">
        <f t="shared" si="8"/>
        <v>4.1000000000000002E-2</v>
      </c>
      <c r="T152" s="187"/>
      <c r="U152" s="187"/>
      <c r="V152" s="197"/>
      <c r="W152" s="52"/>
      <c r="Z152">
        <v>0</v>
      </c>
    </row>
    <row r="153" spans="1:26" ht="25.05" customHeight="1" x14ac:dyDescent="0.3">
      <c r="A153" s="179"/>
      <c r="B153" s="211">
        <v>56</v>
      </c>
      <c r="C153" s="180" t="s">
        <v>209</v>
      </c>
      <c r="D153" s="384" t="s">
        <v>210</v>
      </c>
      <c r="E153" s="384"/>
      <c r="F153" s="173" t="s">
        <v>128</v>
      </c>
      <c r="G153" s="175">
        <v>193</v>
      </c>
      <c r="H153" s="174"/>
      <c r="I153" s="174">
        <f t="shared" si="5"/>
        <v>0</v>
      </c>
      <c r="J153" s="173">
        <f t="shared" si="6"/>
        <v>223.88</v>
      </c>
      <c r="K153" s="178">
        <f t="shared" si="7"/>
        <v>0</v>
      </c>
      <c r="L153" s="178">
        <f>ROUND(G153*(H153),2)</f>
        <v>0</v>
      </c>
      <c r="M153" s="178"/>
      <c r="N153" s="178">
        <v>1.1599999999999999</v>
      </c>
      <c r="O153" s="178"/>
      <c r="P153" s="181"/>
      <c r="Q153" s="181"/>
      <c r="R153" s="181"/>
      <c r="S153" s="178">
        <f t="shared" si="8"/>
        <v>0</v>
      </c>
      <c r="T153" s="178"/>
      <c r="U153" s="178"/>
      <c r="V153" s="196"/>
      <c r="W153" s="52"/>
      <c r="Z153">
        <v>0</v>
      </c>
    </row>
    <row r="154" spans="1:26" x14ac:dyDescent="0.3">
      <c r="A154" s="9"/>
      <c r="B154" s="210"/>
      <c r="C154" s="172">
        <v>923</v>
      </c>
      <c r="D154" s="363" t="s">
        <v>133</v>
      </c>
      <c r="E154" s="363"/>
      <c r="F154" s="9"/>
      <c r="G154" s="171"/>
      <c r="H154" s="138"/>
      <c r="I154" s="140">
        <f>ROUND((SUM(I117:I153))/1,2)</f>
        <v>0</v>
      </c>
      <c r="J154" s="9"/>
      <c r="K154" s="9"/>
      <c r="L154" s="9">
        <f>ROUND((SUM(L117:L153))/1,2)</f>
        <v>0</v>
      </c>
      <c r="M154" s="9">
        <f>ROUND((SUM(M117:M153))/1,2)</f>
        <v>0</v>
      </c>
      <c r="N154" s="9"/>
      <c r="O154" s="9"/>
      <c r="P154" s="190"/>
      <c r="Q154" s="1"/>
      <c r="R154" s="1"/>
      <c r="S154" s="190">
        <f>ROUND((SUM(S117:S153))/1,2)</f>
        <v>0.66</v>
      </c>
      <c r="T154" s="2"/>
      <c r="U154" s="2"/>
      <c r="V154" s="198">
        <f>ROUND((SUM(V117:V153))/1,2)</f>
        <v>0</v>
      </c>
      <c r="W154" s="52"/>
    </row>
    <row r="155" spans="1:26" x14ac:dyDescent="0.3">
      <c r="A155" s="1"/>
      <c r="B155" s="206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99"/>
      <c r="W155" s="52"/>
    </row>
    <row r="156" spans="1:26" x14ac:dyDescent="0.3">
      <c r="A156" s="9"/>
      <c r="B156" s="210"/>
      <c r="C156" s="9"/>
      <c r="D156" s="365" t="s">
        <v>66</v>
      </c>
      <c r="E156" s="365"/>
      <c r="F156" s="9"/>
      <c r="G156" s="171"/>
      <c r="H156" s="138"/>
      <c r="I156" s="140">
        <f>ROUND((SUM(I116:I155))/2,2)</f>
        <v>0</v>
      </c>
      <c r="J156" s="9"/>
      <c r="K156" s="9"/>
      <c r="L156" s="9">
        <f>ROUND((SUM(L116:L155))/2,2)</f>
        <v>0</v>
      </c>
      <c r="M156" s="9">
        <f>ROUND((SUM(M116:M155))/2,2)</f>
        <v>0</v>
      </c>
      <c r="N156" s="9"/>
      <c r="O156" s="9"/>
      <c r="P156" s="190"/>
      <c r="Q156" s="1"/>
      <c r="R156" s="1"/>
      <c r="S156" s="190">
        <f>ROUND((SUM(S116:S155))/2,2)</f>
        <v>0.66</v>
      </c>
      <c r="T156" s="1"/>
      <c r="U156" s="1"/>
      <c r="V156" s="198">
        <f>ROUND((SUM(V116:V155))/2,2)</f>
        <v>0</v>
      </c>
      <c r="W156" s="52"/>
    </row>
    <row r="157" spans="1:26" x14ac:dyDescent="0.3">
      <c r="A157" s="1"/>
      <c r="B157" s="213"/>
      <c r="C157" s="191"/>
      <c r="D157" s="389" t="s">
        <v>68</v>
      </c>
      <c r="E157" s="389"/>
      <c r="F157" s="191"/>
      <c r="G157" s="192"/>
      <c r="H157" s="193"/>
      <c r="I157" s="193">
        <f>ROUND((SUM(I81:I156))/3,2)</f>
        <v>0</v>
      </c>
      <c r="J157" s="191"/>
      <c r="K157" s="191">
        <f>ROUND((SUM(K81:K156))/3,2)</f>
        <v>0</v>
      </c>
      <c r="L157" s="191">
        <f>ROUND((SUM(L81:L156))/3,2)</f>
        <v>0</v>
      </c>
      <c r="M157" s="191">
        <f>ROUND((SUM(M81:M156))/3,2)</f>
        <v>0</v>
      </c>
      <c r="N157" s="191"/>
      <c r="O157" s="191"/>
      <c r="P157" s="192"/>
      <c r="Q157" s="191"/>
      <c r="R157" s="191"/>
      <c r="S157" s="192">
        <f>ROUND((SUM(S81:S156))/3,2)</f>
        <v>73.91</v>
      </c>
      <c r="T157" s="191"/>
      <c r="U157" s="191"/>
      <c r="V157" s="200">
        <f>ROUND((SUM(V81:V156))/3,2)</f>
        <v>0</v>
      </c>
      <c r="W157" s="52"/>
      <c r="Y157">
        <f>(SUM(Y81:Y156))</f>
        <v>0</v>
      </c>
      <c r="Z157">
        <f>(SUM(Z81:Z156))</f>
        <v>0</v>
      </c>
    </row>
  </sheetData>
  <mergeCells count="121">
    <mergeCell ref="D154:E154"/>
    <mergeCell ref="D156:E156"/>
    <mergeCell ref="D157:E157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0:E110"/>
    <mergeCell ref="D111:E111"/>
    <mergeCell ref="D112:E112"/>
    <mergeCell ref="D114:E114"/>
    <mergeCell ref="D116:E116"/>
    <mergeCell ref="D117:E117"/>
    <mergeCell ref="D102:E102"/>
    <mergeCell ref="D103:E103"/>
    <mergeCell ref="D104:E104"/>
    <mergeCell ref="D106:E106"/>
    <mergeCell ref="D107:E107"/>
    <mergeCell ref="D108:E108"/>
    <mergeCell ref="D95:E95"/>
    <mergeCell ref="D96:E96"/>
    <mergeCell ref="D97:E97"/>
    <mergeCell ref="D98:E98"/>
    <mergeCell ref="D99:E99"/>
    <mergeCell ref="D101:E101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4:E74"/>
    <mergeCell ref="I72:P72"/>
    <mergeCell ref="D81:E81"/>
    <mergeCell ref="D82:E82"/>
    <mergeCell ref="B62:D62"/>
    <mergeCell ref="B63:D63"/>
    <mergeCell ref="B64:D64"/>
    <mergeCell ref="B66:D66"/>
    <mergeCell ref="B70:V70"/>
    <mergeCell ref="B72:E72"/>
    <mergeCell ref="B73:E73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3:H23"/>
    <mergeCell ref="F24:H24"/>
    <mergeCell ref="B11:H11"/>
    <mergeCell ref="F14:H14"/>
    <mergeCell ref="F15:H15"/>
    <mergeCell ref="F16:H16"/>
    <mergeCell ref="F17:H17"/>
    <mergeCell ref="F18:H18"/>
    <mergeCell ref="F22:H22"/>
    <mergeCell ref="F25:H25"/>
    <mergeCell ref="F26:H26"/>
    <mergeCell ref="F27:H27"/>
    <mergeCell ref="F28:G28"/>
    <mergeCell ref="F29:G29"/>
    <mergeCell ref="F30:G30"/>
    <mergeCell ref="F19:H19"/>
    <mergeCell ref="H1:I1"/>
    <mergeCell ref="B1:C1"/>
    <mergeCell ref="E1:F1"/>
    <mergeCell ref="B2:V2"/>
    <mergeCell ref="B3:V3"/>
    <mergeCell ref="B7:H7"/>
    <mergeCell ref="B9:H9"/>
    <mergeCell ref="F20:H20"/>
    <mergeCell ref="F21:H21"/>
  </mergeCells>
  <hyperlinks>
    <hyperlink ref="B1:C1" location="A2:A2" tooltip="Klikni na prechod ku Kryciemu listu..." display="Krycí list rozpočtu" xr:uid="{73FB02F4-EF05-4FBA-B8BD-EC38C34BEFC3}"/>
    <hyperlink ref="E1:F1" location="A54:A54" tooltip="Klikni na prechod ku rekapitulácii..." display="Rekapitulácia rozpočtu" xr:uid="{5D33A047-5FE5-4BCB-AD59-F02B9B773381}"/>
    <hyperlink ref="H1:I1" location="B80:B80" tooltip="Klikni na prechod ku Rozpočet..." display="Rozpočet" xr:uid="{8559514E-3CF1-4231-86C1-31A50095921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 xml:space="preserve">&amp;C&amp;B&amp; Rozpočet Vodovod Prosačov / SO 07.3 - Zásobny rad 3 a rozvodná sieť Prosačov - Miestný rad 3, D90, 193m   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C3D6-2F77-470D-86DD-1AA7BCFC708B}">
  <dimension ref="A1:AA153"/>
  <sheetViews>
    <sheetView workbookViewId="0">
      <pane ySplit="1" topLeftCell="A135" activePane="bottomLeft" state="frozen"/>
      <selection pane="bottomLeft" activeCell="D136" sqref="D136:E13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17</v>
      </c>
      <c r="C1" s="323"/>
      <c r="D1" s="11"/>
      <c r="E1" s="324" t="s">
        <v>0</v>
      </c>
      <c r="F1" s="325"/>
      <c r="G1" s="12"/>
      <c r="H1" s="372" t="s">
        <v>69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17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228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25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26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27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12" t="s">
        <v>36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15602'!E60</f>
        <v>0</v>
      </c>
      <c r="D15" s="57">
        <f>'SO 15602'!F60</f>
        <v>0</v>
      </c>
      <c r="E15" s="66">
        <f>'SO 15602'!G60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18" t="s">
        <v>37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(SUM(Z81:Z152))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>
        <f>'SO 15602'!E64</f>
        <v>0</v>
      </c>
      <c r="D17" s="57">
        <f>'SO 15602'!F64</f>
        <v>0</v>
      </c>
      <c r="E17" s="66">
        <f>'SO 15602'!G64</f>
        <v>0</v>
      </c>
      <c r="F17" s="319" t="s">
        <v>38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(SUM(Y81:Y152))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54"/>
      <c r="G19" s="341"/>
      <c r="H19" s="355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2" t="s">
        <v>35</v>
      </c>
      <c r="G20" s="356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57" t="s">
        <v>47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57" t="s">
        <v>48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57" t="s">
        <v>49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8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0" t="s">
        <v>35</v>
      </c>
      <c r="G25" s="341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2" t="s">
        <v>39</v>
      </c>
      <c r="G26" s="343"/>
      <c r="H26" s="344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5" t="s">
        <v>40</v>
      </c>
      <c r="G27" s="346"/>
      <c r="H27" s="347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8" t="s">
        <v>41</v>
      </c>
      <c r="G28" s="349"/>
      <c r="H28" s="216">
        <f>P27-SUM('SO 15602'!K81:'SO 15602'!K152)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0" t="s">
        <v>42</v>
      </c>
      <c r="G29" s="351"/>
      <c r="H29" s="32">
        <f>SUM('SO 15602'!K81:'SO 15602'!K152)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2" t="s">
        <v>43</v>
      </c>
      <c r="G30" s="353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6"/>
      <c r="G31" s="37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7" t="s">
        <v>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80" t="s">
        <v>25</v>
      </c>
      <c r="C46" s="381"/>
      <c r="D46" s="381"/>
      <c r="E46" s="382"/>
      <c r="F46" s="383" t="s">
        <v>22</v>
      </c>
      <c r="G46" s="381"/>
      <c r="H46" s="38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80" t="s">
        <v>26</v>
      </c>
      <c r="C47" s="381"/>
      <c r="D47" s="381"/>
      <c r="E47" s="382"/>
      <c r="F47" s="383" t="s">
        <v>20</v>
      </c>
      <c r="G47" s="381"/>
      <c r="H47" s="38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80" t="s">
        <v>27</v>
      </c>
      <c r="C48" s="381"/>
      <c r="D48" s="381"/>
      <c r="E48" s="382"/>
      <c r="F48" s="383" t="s">
        <v>59</v>
      </c>
      <c r="G48" s="381"/>
      <c r="H48" s="38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37" t="s">
        <v>1</v>
      </c>
      <c r="C49" s="338"/>
      <c r="D49" s="338"/>
      <c r="E49" s="338"/>
      <c r="F49" s="338"/>
      <c r="G49" s="338"/>
      <c r="H49" s="338"/>
      <c r="I49" s="33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228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5" t="s">
        <v>56</v>
      </c>
      <c r="C54" s="37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3" t="s">
        <v>61</v>
      </c>
      <c r="C55" s="362"/>
      <c r="D55" s="362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66" t="s">
        <v>62</v>
      </c>
      <c r="C56" s="367"/>
      <c r="D56" s="367"/>
      <c r="E56" s="138">
        <f>'SO 15602'!L99</f>
        <v>0</v>
      </c>
      <c r="F56" s="138">
        <f>'SO 15602'!M99</f>
        <v>0</v>
      </c>
      <c r="G56" s="138">
        <f>'SO 15602'!I99</f>
        <v>0</v>
      </c>
      <c r="H56" s="139">
        <f>'SO 15602'!S99</f>
        <v>25.03</v>
      </c>
      <c r="I56" s="139">
        <f>'SO 15602'!V99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66" t="s">
        <v>63</v>
      </c>
      <c r="C57" s="367"/>
      <c r="D57" s="367"/>
      <c r="E57" s="138">
        <f>'SO 15602'!L104</f>
        <v>0</v>
      </c>
      <c r="F57" s="138">
        <f>'SO 15602'!M104</f>
        <v>0</v>
      </c>
      <c r="G57" s="138">
        <f>'SO 15602'!I104</f>
        <v>0</v>
      </c>
      <c r="H57" s="139">
        <f>'SO 15602'!S104</f>
        <v>5.21</v>
      </c>
      <c r="I57" s="139">
        <f>'SO 15602'!V104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66" t="s">
        <v>64</v>
      </c>
      <c r="C58" s="367"/>
      <c r="D58" s="367"/>
      <c r="E58" s="138">
        <f>'SO 15602'!L108</f>
        <v>0</v>
      </c>
      <c r="F58" s="138">
        <f>'SO 15602'!M108</f>
        <v>0</v>
      </c>
      <c r="G58" s="138">
        <f>'SO 15602'!I108</f>
        <v>0</v>
      </c>
      <c r="H58" s="139">
        <f>'SO 15602'!S108</f>
        <v>0</v>
      </c>
      <c r="I58" s="139">
        <f>'SO 15602'!V108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66" t="s">
        <v>65</v>
      </c>
      <c r="C59" s="367"/>
      <c r="D59" s="367"/>
      <c r="E59" s="138">
        <f>'SO 15602'!L112</f>
        <v>0</v>
      </c>
      <c r="F59" s="138">
        <f>'SO 15602'!M112</f>
        <v>0</v>
      </c>
      <c r="G59" s="138">
        <f>'SO 15602'!I112</f>
        <v>0</v>
      </c>
      <c r="H59" s="139">
        <f>'SO 15602'!S112</f>
        <v>0</v>
      </c>
      <c r="I59" s="139">
        <f>'SO 15602'!V112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64" t="s">
        <v>61</v>
      </c>
      <c r="C60" s="365"/>
      <c r="D60" s="365"/>
      <c r="E60" s="140">
        <f>'SO 15602'!L114</f>
        <v>0</v>
      </c>
      <c r="F60" s="140">
        <f>'SO 15602'!M114</f>
        <v>0</v>
      </c>
      <c r="G60" s="140">
        <f>'SO 15602'!I114</f>
        <v>0</v>
      </c>
      <c r="H60" s="141">
        <f>'SO 15602'!S114</f>
        <v>30.24</v>
      </c>
      <c r="I60" s="141">
        <f>'SO 15602'!V114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64" t="s">
        <v>66</v>
      </c>
      <c r="C62" s="365"/>
      <c r="D62" s="365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66" t="s">
        <v>67</v>
      </c>
      <c r="C63" s="367"/>
      <c r="D63" s="367"/>
      <c r="E63" s="138">
        <f>'SO 15602'!L150</f>
        <v>0</v>
      </c>
      <c r="F63" s="138">
        <f>'SO 15602'!M150</f>
        <v>0</v>
      </c>
      <c r="G63" s="138">
        <f>'SO 15602'!I150</f>
        <v>0</v>
      </c>
      <c r="H63" s="139">
        <f>'SO 15602'!S150</f>
        <v>0.42</v>
      </c>
      <c r="I63" s="139">
        <f>'SO 15602'!V150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64" t="s">
        <v>66</v>
      </c>
      <c r="C64" s="365"/>
      <c r="D64" s="365"/>
      <c r="E64" s="140">
        <f>'SO 15602'!L152</f>
        <v>0</v>
      </c>
      <c r="F64" s="140">
        <f>'SO 15602'!M152</f>
        <v>0</v>
      </c>
      <c r="G64" s="140">
        <f>'SO 15602'!I152</f>
        <v>0</v>
      </c>
      <c r="H64" s="141">
        <f>'SO 15602'!S152</f>
        <v>0.42</v>
      </c>
      <c r="I64" s="141">
        <f>'SO 15602'!V152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1"/>
      <c r="B65" s="206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68" t="s">
        <v>68</v>
      </c>
      <c r="C66" s="369"/>
      <c r="D66" s="369"/>
      <c r="E66" s="144">
        <f>'SO 15602'!L153</f>
        <v>0</v>
      </c>
      <c r="F66" s="144">
        <f>'SO 15602'!M153</f>
        <v>0</v>
      </c>
      <c r="G66" s="144">
        <f>'SO 15602'!I153</f>
        <v>0</v>
      </c>
      <c r="H66" s="145">
        <f>'SO 15602'!S153</f>
        <v>30.66</v>
      </c>
      <c r="I66" s="145">
        <f>'SO 15602'!V153</f>
        <v>0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5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70" t="s">
        <v>69</v>
      </c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201"/>
      <c r="B72" s="385" t="s">
        <v>25</v>
      </c>
      <c r="C72" s="386"/>
      <c r="D72" s="386"/>
      <c r="E72" s="387"/>
      <c r="F72" s="166"/>
      <c r="G72" s="166"/>
      <c r="H72" s="167" t="s">
        <v>80</v>
      </c>
      <c r="I72" s="359" t="s">
        <v>81</v>
      </c>
      <c r="J72" s="360"/>
      <c r="K72" s="360"/>
      <c r="L72" s="360"/>
      <c r="M72" s="360"/>
      <c r="N72" s="360"/>
      <c r="O72" s="360"/>
      <c r="P72" s="361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201"/>
      <c r="B73" s="380" t="s">
        <v>26</v>
      </c>
      <c r="C73" s="381"/>
      <c r="D73" s="381"/>
      <c r="E73" s="382"/>
      <c r="F73" s="162"/>
      <c r="G73" s="162"/>
      <c r="H73" s="163" t="s">
        <v>20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201"/>
      <c r="B74" s="380" t="s">
        <v>27</v>
      </c>
      <c r="C74" s="381"/>
      <c r="D74" s="381"/>
      <c r="E74" s="382"/>
      <c r="F74" s="162"/>
      <c r="G74" s="162"/>
      <c r="H74" s="163" t="s">
        <v>82</v>
      </c>
      <c r="I74" s="163" t="s">
        <v>24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83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228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7" t="s">
        <v>60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8" t="s">
        <v>70</v>
      </c>
      <c r="C80" s="127" t="s">
        <v>71</v>
      </c>
      <c r="D80" s="127" t="s">
        <v>72</v>
      </c>
      <c r="E80" s="155"/>
      <c r="F80" s="155" t="s">
        <v>73</v>
      </c>
      <c r="G80" s="155" t="s">
        <v>74</v>
      </c>
      <c r="H80" s="156" t="s">
        <v>75</v>
      </c>
      <c r="I80" s="156" t="s">
        <v>76</v>
      </c>
      <c r="J80" s="156"/>
      <c r="K80" s="156"/>
      <c r="L80" s="156"/>
      <c r="M80" s="156"/>
      <c r="N80" s="156"/>
      <c r="O80" s="156"/>
      <c r="P80" s="156" t="s">
        <v>77</v>
      </c>
      <c r="Q80" s="157"/>
      <c r="R80" s="157"/>
      <c r="S80" s="127" t="s">
        <v>78</v>
      </c>
      <c r="T80" s="158"/>
      <c r="U80" s="158"/>
      <c r="V80" s="127" t="s">
        <v>79</v>
      </c>
      <c r="W80" s="52"/>
    </row>
    <row r="81" spans="1:26" x14ac:dyDescent="0.3">
      <c r="A81" s="9"/>
      <c r="B81" s="209"/>
      <c r="C81" s="169"/>
      <c r="D81" s="362" t="s">
        <v>61</v>
      </c>
      <c r="E81" s="362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4"/>
      <c r="W81" s="215"/>
      <c r="X81" s="137"/>
      <c r="Y81" s="137"/>
      <c r="Z81" s="137"/>
    </row>
    <row r="82" spans="1:26" x14ac:dyDescent="0.3">
      <c r="A82" s="9"/>
      <c r="B82" s="210"/>
      <c r="C82" s="172">
        <v>1</v>
      </c>
      <c r="D82" s="363" t="s">
        <v>84</v>
      </c>
      <c r="E82" s="363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5"/>
      <c r="W82" s="215"/>
      <c r="X82" s="137"/>
      <c r="Y82" s="137"/>
      <c r="Z82" s="137"/>
    </row>
    <row r="83" spans="1:26" ht="25.05" customHeight="1" x14ac:dyDescent="0.3">
      <c r="A83" s="179"/>
      <c r="B83" s="211">
        <v>1</v>
      </c>
      <c r="C83" s="180" t="s">
        <v>85</v>
      </c>
      <c r="D83" s="384" t="s">
        <v>86</v>
      </c>
      <c r="E83" s="384"/>
      <c r="F83" s="174" t="s">
        <v>87</v>
      </c>
      <c r="G83" s="175">
        <v>12</v>
      </c>
      <c r="H83" s="174"/>
      <c r="I83" s="174">
        <f t="shared" ref="I83:I98" si="0">ROUND(G83*(H83),2)</f>
        <v>0</v>
      </c>
      <c r="J83" s="176">
        <f t="shared" ref="J83:J98" si="1">ROUND(G83*(N83),2)</f>
        <v>119.52</v>
      </c>
      <c r="K83" s="177">
        <f t="shared" ref="K83:K98" si="2">ROUND(G83*(O83),2)</f>
        <v>0</v>
      </c>
      <c r="L83" s="177">
        <f t="shared" ref="L83:L96" si="3">ROUND(G83*(H83),2)</f>
        <v>0</v>
      </c>
      <c r="M83" s="177"/>
      <c r="N83" s="177">
        <v>9.9600000000000009</v>
      </c>
      <c r="O83" s="177"/>
      <c r="P83" s="181"/>
      <c r="Q83" s="181"/>
      <c r="R83" s="181"/>
      <c r="S83" s="178">
        <f t="shared" ref="S83:S98" si="4">ROUND(G83*(P83),3)</f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2</v>
      </c>
      <c r="C84" s="180" t="s">
        <v>88</v>
      </c>
      <c r="D84" s="384" t="s">
        <v>89</v>
      </c>
      <c r="E84" s="384"/>
      <c r="F84" s="174" t="s">
        <v>87</v>
      </c>
      <c r="G84" s="175">
        <v>12</v>
      </c>
      <c r="H84" s="174"/>
      <c r="I84" s="174">
        <f t="shared" si="0"/>
        <v>0</v>
      </c>
      <c r="J84" s="176">
        <f t="shared" si="1"/>
        <v>117.24</v>
      </c>
      <c r="K84" s="177">
        <f t="shared" si="2"/>
        <v>0</v>
      </c>
      <c r="L84" s="177">
        <f t="shared" si="3"/>
        <v>0</v>
      </c>
      <c r="M84" s="177"/>
      <c r="N84" s="177">
        <v>9.77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3</v>
      </c>
      <c r="C85" s="180" t="s">
        <v>90</v>
      </c>
      <c r="D85" s="384" t="s">
        <v>91</v>
      </c>
      <c r="E85" s="384"/>
      <c r="F85" s="174" t="s">
        <v>92</v>
      </c>
      <c r="G85" s="175">
        <v>12</v>
      </c>
      <c r="H85" s="174"/>
      <c r="I85" s="174">
        <f t="shared" si="0"/>
        <v>0</v>
      </c>
      <c r="J85" s="176">
        <f t="shared" si="1"/>
        <v>189.72</v>
      </c>
      <c r="K85" s="177">
        <f t="shared" si="2"/>
        <v>0</v>
      </c>
      <c r="L85" s="177">
        <f t="shared" si="3"/>
        <v>0</v>
      </c>
      <c r="M85" s="177"/>
      <c r="N85" s="177">
        <v>15.81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4</v>
      </c>
      <c r="C86" s="180" t="s">
        <v>93</v>
      </c>
      <c r="D86" s="384" t="s">
        <v>94</v>
      </c>
      <c r="E86" s="384"/>
      <c r="F86" s="174" t="s">
        <v>92</v>
      </c>
      <c r="G86" s="175">
        <v>81.792000000000002</v>
      </c>
      <c r="H86" s="174"/>
      <c r="I86" s="174">
        <f t="shared" si="0"/>
        <v>0</v>
      </c>
      <c r="J86" s="176">
        <f t="shared" si="1"/>
        <v>785.2</v>
      </c>
      <c r="K86" s="177">
        <f t="shared" si="2"/>
        <v>0</v>
      </c>
      <c r="L86" s="177">
        <f t="shared" si="3"/>
        <v>0</v>
      </c>
      <c r="M86" s="177"/>
      <c r="N86" s="177">
        <v>9.6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5</v>
      </c>
      <c r="C87" s="180" t="s">
        <v>95</v>
      </c>
      <c r="D87" s="384" t="s">
        <v>96</v>
      </c>
      <c r="E87" s="384"/>
      <c r="F87" s="174" t="s">
        <v>92</v>
      </c>
      <c r="G87" s="175">
        <v>81.792000000000002</v>
      </c>
      <c r="H87" s="174"/>
      <c r="I87" s="174">
        <f t="shared" si="0"/>
        <v>0</v>
      </c>
      <c r="J87" s="176">
        <f t="shared" si="1"/>
        <v>77.7</v>
      </c>
      <c r="K87" s="177">
        <f t="shared" si="2"/>
        <v>0</v>
      </c>
      <c r="L87" s="177">
        <f t="shared" si="3"/>
        <v>0</v>
      </c>
      <c r="M87" s="177"/>
      <c r="N87" s="177">
        <v>0.95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6</v>
      </c>
      <c r="C88" s="180" t="s">
        <v>97</v>
      </c>
      <c r="D88" s="384" t="s">
        <v>98</v>
      </c>
      <c r="E88" s="384"/>
      <c r="F88" s="174" t="s">
        <v>99</v>
      </c>
      <c r="G88" s="175">
        <v>9.0879999999999992</v>
      </c>
      <c r="H88" s="174"/>
      <c r="I88" s="174">
        <f t="shared" si="0"/>
        <v>0</v>
      </c>
      <c r="J88" s="176">
        <f t="shared" si="1"/>
        <v>209.93</v>
      </c>
      <c r="K88" s="177">
        <f t="shared" si="2"/>
        <v>0</v>
      </c>
      <c r="L88" s="177">
        <f t="shared" si="3"/>
        <v>0</v>
      </c>
      <c r="M88" s="177"/>
      <c r="N88" s="177">
        <v>23.1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7</v>
      </c>
      <c r="C89" s="180" t="s">
        <v>100</v>
      </c>
      <c r="D89" s="384" t="s">
        <v>101</v>
      </c>
      <c r="E89" s="384"/>
      <c r="F89" s="174" t="s">
        <v>99</v>
      </c>
      <c r="G89" s="175">
        <v>9.0879999999999992</v>
      </c>
      <c r="H89" s="174"/>
      <c r="I89" s="174">
        <f t="shared" si="0"/>
        <v>0</v>
      </c>
      <c r="J89" s="176">
        <f t="shared" si="1"/>
        <v>21.63</v>
      </c>
      <c r="K89" s="177">
        <f t="shared" si="2"/>
        <v>0</v>
      </c>
      <c r="L89" s="177">
        <f t="shared" si="3"/>
        <v>0</v>
      </c>
      <c r="M89" s="177"/>
      <c r="N89" s="177">
        <v>2.38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8</v>
      </c>
      <c r="C90" s="180" t="s">
        <v>102</v>
      </c>
      <c r="D90" s="384" t="s">
        <v>103</v>
      </c>
      <c r="E90" s="384"/>
      <c r="F90" s="174" t="s">
        <v>87</v>
      </c>
      <c r="G90" s="175">
        <v>213</v>
      </c>
      <c r="H90" s="174"/>
      <c r="I90" s="174">
        <f t="shared" si="0"/>
        <v>0</v>
      </c>
      <c r="J90" s="176">
        <f t="shared" si="1"/>
        <v>1533.6</v>
      </c>
      <c r="K90" s="177">
        <f t="shared" si="2"/>
        <v>0</v>
      </c>
      <c r="L90" s="177">
        <f t="shared" si="3"/>
        <v>0</v>
      </c>
      <c r="M90" s="177"/>
      <c r="N90" s="177">
        <v>7.2</v>
      </c>
      <c r="O90" s="177"/>
      <c r="P90" s="181">
        <v>8.5000000000000006E-4</v>
      </c>
      <c r="Q90" s="181"/>
      <c r="R90" s="181">
        <v>8.5000000000000006E-4</v>
      </c>
      <c r="S90" s="178">
        <f t="shared" si="4"/>
        <v>0.18099999999999999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9</v>
      </c>
      <c r="C91" s="180" t="s">
        <v>104</v>
      </c>
      <c r="D91" s="384" t="s">
        <v>105</v>
      </c>
      <c r="E91" s="384"/>
      <c r="F91" s="174" t="s">
        <v>87</v>
      </c>
      <c r="G91" s="175">
        <v>71</v>
      </c>
      <c r="H91" s="174"/>
      <c r="I91" s="174">
        <f t="shared" si="0"/>
        <v>0</v>
      </c>
      <c r="J91" s="176">
        <f t="shared" si="1"/>
        <v>280.45</v>
      </c>
      <c r="K91" s="177">
        <f t="shared" si="2"/>
        <v>0</v>
      </c>
      <c r="L91" s="177">
        <f t="shared" si="3"/>
        <v>0</v>
      </c>
      <c r="M91" s="177"/>
      <c r="N91" s="177">
        <v>3.95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10</v>
      </c>
      <c r="C92" s="180" t="s">
        <v>106</v>
      </c>
      <c r="D92" s="384" t="s">
        <v>107</v>
      </c>
      <c r="E92" s="384"/>
      <c r="F92" s="174" t="s">
        <v>92</v>
      </c>
      <c r="G92" s="175">
        <v>24.85</v>
      </c>
      <c r="H92" s="174"/>
      <c r="I92" s="174">
        <f t="shared" si="0"/>
        <v>0</v>
      </c>
      <c r="J92" s="176">
        <f t="shared" si="1"/>
        <v>966.91</v>
      </c>
      <c r="K92" s="177">
        <f t="shared" si="2"/>
        <v>0</v>
      </c>
      <c r="L92" s="177">
        <f t="shared" si="3"/>
        <v>0</v>
      </c>
      <c r="M92" s="177"/>
      <c r="N92" s="177">
        <v>38.909999999999997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11</v>
      </c>
      <c r="C93" s="180" t="s">
        <v>108</v>
      </c>
      <c r="D93" s="384" t="s">
        <v>109</v>
      </c>
      <c r="E93" s="384"/>
      <c r="F93" s="174" t="s">
        <v>92</v>
      </c>
      <c r="G93" s="175">
        <v>24.85</v>
      </c>
      <c r="H93" s="174"/>
      <c r="I93" s="174">
        <f t="shared" si="0"/>
        <v>0</v>
      </c>
      <c r="J93" s="176">
        <f t="shared" si="1"/>
        <v>109.34</v>
      </c>
      <c r="K93" s="177">
        <f t="shared" si="2"/>
        <v>0</v>
      </c>
      <c r="L93" s="177">
        <f t="shared" si="3"/>
        <v>0</v>
      </c>
      <c r="M93" s="177"/>
      <c r="N93" s="177">
        <v>4.4000000000000004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12</v>
      </c>
      <c r="C94" s="180" t="s">
        <v>110</v>
      </c>
      <c r="D94" s="384" t="s">
        <v>111</v>
      </c>
      <c r="E94" s="384"/>
      <c r="F94" s="174" t="s">
        <v>92</v>
      </c>
      <c r="G94" s="175">
        <v>24.85</v>
      </c>
      <c r="H94" s="174"/>
      <c r="I94" s="174">
        <f t="shared" si="0"/>
        <v>0</v>
      </c>
      <c r="J94" s="176">
        <f t="shared" si="1"/>
        <v>183.89</v>
      </c>
      <c r="K94" s="177">
        <f t="shared" si="2"/>
        <v>0</v>
      </c>
      <c r="L94" s="177">
        <f t="shared" si="3"/>
        <v>0</v>
      </c>
      <c r="M94" s="177"/>
      <c r="N94" s="177">
        <v>7.4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13</v>
      </c>
      <c r="C95" s="180" t="s">
        <v>112</v>
      </c>
      <c r="D95" s="384" t="s">
        <v>113</v>
      </c>
      <c r="E95" s="384"/>
      <c r="F95" s="174" t="s">
        <v>99</v>
      </c>
      <c r="G95" s="175">
        <v>66.03</v>
      </c>
      <c r="H95" s="174"/>
      <c r="I95" s="174">
        <f t="shared" si="0"/>
        <v>0</v>
      </c>
      <c r="J95" s="176">
        <f t="shared" si="1"/>
        <v>250.25</v>
      </c>
      <c r="K95" s="177">
        <f t="shared" si="2"/>
        <v>0</v>
      </c>
      <c r="L95" s="177">
        <f t="shared" si="3"/>
        <v>0</v>
      </c>
      <c r="M95" s="177"/>
      <c r="N95" s="177">
        <v>3.79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14</v>
      </c>
      <c r="C96" s="180" t="s">
        <v>114</v>
      </c>
      <c r="D96" s="384" t="s">
        <v>115</v>
      </c>
      <c r="E96" s="384"/>
      <c r="F96" s="174" t="s">
        <v>92</v>
      </c>
      <c r="G96" s="175">
        <v>24.85</v>
      </c>
      <c r="H96" s="174"/>
      <c r="I96" s="174">
        <f t="shared" si="0"/>
        <v>0</v>
      </c>
      <c r="J96" s="176">
        <f t="shared" si="1"/>
        <v>402.82</v>
      </c>
      <c r="K96" s="177">
        <f t="shared" si="2"/>
        <v>0</v>
      </c>
      <c r="L96" s="177">
        <f t="shared" si="3"/>
        <v>0</v>
      </c>
      <c r="M96" s="177"/>
      <c r="N96" s="177">
        <v>16.21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2">
        <v>15</v>
      </c>
      <c r="C97" s="188" t="s">
        <v>116</v>
      </c>
      <c r="D97" s="388" t="s">
        <v>117</v>
      </c>
      <c r="E97" s="388"/>
      <c r="F97" s="183" t="s">
        <v>99</v>
      </c>
      <c r="G97" s="184">
        <v>24.85</v>
      </c>
      <c r="H97" s="183"/>
      <c r="I97" s="183">
        <f t="shared" si="0"/>
        <v>0</v>
      </c>
      <c r="J97" s="185">
        <f t="shared" si="1"/>
        <v>220.92</v>
      </c>
      <c r="K97" s="186">
        <f t="shared" si="2"/>
        <v>0</v>
      </c>
      <c r="L97" s="186"/>
      <c r="M97" s="186">
        <f>ROUND(G97*(H97),2)</f>
        <v>0</v>
      </c>
      <c r="N97" s="186">
        <v>8.89</v>
      </c>
      <c r="O97" s="186"/>
      <c r="P97" s="189">
        <v>1</v>
      </c>
      <c r="Q97" s="189"/>
      <c r="R97" s="189">
        <v>1</v>
      </c>
      <c r="S97" s="187">
        <f t="shared" si="4"/>
        <v>24.85</v>
      </c>
      <c r="T97" s="187"/>
      <c r="U97" s="187"/>
      <c r="V97" s="197"/>
      <c r="W97" s="52"/>
      <c r="Z97">
        <v>0</v>
      </c>
    </row>
    <row r="98" spans="1:26" ht="25.05" customHeight="1" x14ac:dyDescent="0.3">
      <c r="A98" s="179"/>
      <c r="B98" s="211">
        <v>16</v>
      </c>
      <c r="C98" s="180" t="s">
        <v>118</v>
      </c>
      <c r="D98" s="384" t="s">
        <v>119</v>
      </c>
      <c r="E98" s="384"/>
      <c r="F98" s="174" t="s">
        <v>92</v>
      </c>
      <c r="G98" s="175">
        <v>24.85</v>
      </c>
      <c r="H98" s="174"/>
      <c r="I98" s="174">
        <f t="shared" si="0"/>
        <v>0</v>
      </c>
      <c r="J98" s="176">
        <f t="shared" si="1"/>
        <v>157.80000000000001</v>
      </c>
      <c r="K98" s="177">
        <f t="shared" si="2"/>
        <v>0</v>
      </c>
      <c r="L98" s="177">
        <f>ROUND(G98*(H98),2)</f>
        <v>0</v>
      </c>
      <c r="M98" s="177"/>
      <c r="N98" s="177">
        <v>6.35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63" t="s">
        <v>84</v>
      </c>
      <c r="E99" s="363"/>
      <c r="F99" s="138"/>
      <c r="G99" s="171"/>
      <c r="H99" s="138"/>
      <c r="I99" s="140">
        <f>ROUND((SUM(I82:I98))/1,2)</f>
        <v>0</v>
      </c>
      <c r="J99" s="139"/>
      <c r="K99" s="139"/>
      <c r="L99" s="139">
        <f>ROUND((SUM(L82:L98))/1,2)</f>
        <v>0</v>
      </c>
      <c r="M99" s="139">
        <f>ROUND((SUM(M82:M98))/1,2)</f>
        <v>0</v>
      </c>
      <c r="N99" s="139"/>
      <c r="O99" s="139"/>
      <c r="P99" s="139"/>
      <c r="Q99" s="9"/>
      <c r="R99" s="9"/>
      <c r="S99" s="9">
        <f>ROUND((SUM(S82:S98))/1,2)</f>
        <v>25.03</v>
      </c>
      <c r="T99" s="9"/>
      <c r="U99" s="9"/>
      <c r="V99" s="198">
        <f>ROUND((SUM(V82:V98))/1,2)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5</v>
      </c>
      <c r="D101" s="363" t="s">
        <v>120</v>
      </c>
      <c r="E101" s="363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17</v>
      </c>
      <c r="C102" s="180" t="s">
        <v>121</v>
      </c>
      <c r="D102" s="384" t="s">
        <v>122</v>
      </c>
      <c r="E102" s="384"/>
      <c r="F102" s="174" t="s">
        <v>87</v>
      </c>
      <c r="G102" s="175">
        <v>10</v>
      </c>
      <c r="H102" s="174"/>
      <c r="I102" s="174">
        <f>ROUND(G102*(H102),2)</f>
        <v>0</v>
      </c>
      <c r="J102" s="176">
        <f>ROUND(G102*(N102),2)</f>
        <v>207</v>
      </c>
      <c r="K102" s="177">
        <f>ROUND(G102*(O102),2)</f>
        <v>0</v>
      </c>
      <c r="L102" s="177">
        <f>ROUND(G102*(H102),2)</f>
        <v>0</v>
      </c>
      <c r="M102" s="177"/>
      <c r="N102" s="177">
        <v>20.7</v>
      </c>
      <c r="O102" s="177"/>
      <c r="P102" s="181">
        <v>0.36334</v>
      </c>
      <c r="Q102" s="181"/>
      <c r="R102" s="181">
        <v>0.36334</v>
      </c>
      <c r="S102" s="178">
        <f>ROUND(G102*(P102),3)</f>
        <v>3.633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18</v>
      </c>
      <c r="C103" s="180" t="s">
        <v>123</v>
      </c>
      <c r="D103" s="384" t="s">
        <v>124</v>
      </c>
      <c r="E103" s="384"/>
      <c r="F103" s="174" t="s">
        <v>87</v>
      </c>
      <c r="G103" s="175">
        <v>10</v>
      </c>
      <c r="H103" s="174"/>
      <c r="I103" s="174">
        <f>ROUND(G103*(H103),2)</f>
        <v>0</v>
      </c>
      <c r="J103" s="176">
        <f>ROUND(G103*(N103),2)</f>
        <v>146</v>
      </c>
      <c r="K103" s="177">
        <f>ROUND(G103*(O103),2)</f>
        <v>0</v>
      </c>
      <c r="L103" s="177">
        <f>ROUND(G103*(H103),2)</f>
        <v>0</v>
      </c>
      <c r="M103" s="177"/>
      <c r="N103" s="177">
        <v>14.6</v>
      </c>
      <c r="O103" s="177"/>
      <c r="P103" s="181">
        <v>0.15736</v>
      </c>
      <c r="Q103" s="181"/>
      <c r="R103" s="181">
        <v>0.15736</v>
      </c>
      <c r="S103" s="178">
        <f>ROUND(G103*(P103),3)</f>
        <v>1.5740000000000001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5</v>
      </c>
      <c r="D104" s="363" t="s">
        <v>120</v>
      </c>
      <c r="E104" s="363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5.21</v>
      </c>
      <c r="T104" s="9"/>
      <c r="U104" s="9"/>
      <c r="V104" s="198">
        <f>ROUND((SUM(V101:V103))/1,2)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9</v>
      </c>
      <c r="D106" s="363" t="s">
        <v>125</v>
      </c>
      <c r="E106" s="363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19</v>
      </c>
      <c r="C107" s="180" t="s">
        <v>126</v>
      </c>
      <c r="D107" s="384" t="s">
        <v>127</v>
      </c>
      <c r="E107" s="384"/>
      <c r="F107" s="174" t="s">
        <v>128</v>
      </c>
      <c r="G107" s="175">
        <v>20</v>
      </c>
      <c r="H107" s="174"/>
      <c r="I107" s="174">
        <f>ROUND(G107*(H107),2)</f>
        <v>0</v>
      </c>
      <c r="J107" s="176">
        <f>ROUND(G107*(N107),2)</f>
        <v>303.8</v>
      </c>
      <c r="K107" s="177">
        <f>ROUND(G107*(O107),2)</f>
        <v>0</v>
      </c>
      <c r="L107" s="177">
        <f>ROUND(G107*(H107),2)</f>
        <v>0</v>
      </c>
      <c r="M107" s="177"/>
      <c r="N107" s="177">
        <v>15.19</v>
      </c>
      <c r="O107" s="177"/>
      <c r="P107" s="181">
        <v>6.9999999999999994E-5</v>
      </c>
      <c r="Q107" s="181"/>
      <c r="R107" s="181">
        <v>6.9999999999999994E-5</v>
      </c>
      <c r="S107" s="178">
        <f>ROUND(G107*(P107),3)</f>
        <v>1E-3</v>
      </c>
      <c r="T107" s="178"/>
      <c r="U107" s="178"/>
      <c r="V107" s="196"/>
      <c r="W107" s="52"/>
      <c r="Z107">
        <v>0</v>
      </c>
    </row>
    <row r="108" spans="1:26" x14ac:dyDescent="0.3">
      <c r="A108" s="9"/>
      <c r="B108" s="210"/>
      <c r="C108" s="172">
        <v>9</v>
      </c>
      <c r="D108" s="363" t="s">
        <v>125</v>
      </c>
      <c r="E108" s="363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39"/>
      <c r="Q108" s="9"/>
      <c r="R108" s="9"/>
      <c r="S108" s="9">
        <f>ROUND((SUM(S106:S107))/1,2)</f>
        <v>0</v>
      </c>
      <c r="T108" s="9"/>
      <c r="U108" s="9"/>
      <c r="V108" s="198">
        <f>ROUND((SUM(V106:V107))/1,2)</f>
        <v>0</v>
      </c>
      <c r="W108" s="215"/>
      <c r="X108" s="137"/>
      <c r="Y108" s="137"/>
      <c r="Z108" s="137"/>
    </row>
    <row r="109" spans="1:26" x14ac:dyDescent="0.3">
      <c r="A109" s="1"/>
      <c r="B109" s="206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9"/>
      <c r="W109" s="52"/>
    </row>
    <row r="110" spans="1:26" x14ac:dyDescent="0.3">
      <c r="A110" s="9"/>
      <c r="B110" s="210"/>
      <c r="C110" s="172">
        <v>99</v>
      </c>
      <c r="D110" s="363" t="s">
        <v>129</v>
      </c>
      <c r="E110" s="363"/>
      <c r="F110" s="138"/>
      <c r="G110" s="171"/>
      <c r="H110" s="138"/>
      <c r="I110" s="138"/>
      <c r="J110" s="139"/>
      <c r="K110" s="139"/>
      <c r="L110" s="139"/>
      <c r="M110" s="139"/>
      <c r="N110" s="139"/>
      <c r="O110" s="139"/>
      <c r="P110" s="139"/>
      <c r="Q110" s="9"/>
      <c r="R110" s="9"/>
      <c r="S110" s="9"/>
      <c r="T110" s="9"/>
      <c r="U110" s="9"/>
      <c r="V110" s="195"/>
      <c r="W110" s="215"/>
      <c r="X110" s="137"/>
      <c r="Y110" s="137"/>
      <c r="Z110" s="137"/>
    </row>
    <row r="111" spans="1:26" ht="25.05" customHeight="1" x14ac:dyDescent="0.3">
      <c r="A111" s="179"/>
      <c r="B111" s="211">
        <v>20</v>
      </c>
      <c r="C111" s="180" t="s">
        <v>130</v>
      </c>
      <c r="D111" s="384" t="s">
        <v>131</v>
      </c>
      <c r="E111" s="384"/>
      <c r="F111" s="173" t="s">
        <v>132</v>
      </c>
      <c r="G111" s="175">
        <v>46.854999999999997</v>
      </c>
      <c r="H111" s="174"/>
      <c r="I111" s="174">
        <f>ROUND(G111*(H111),2)</f>
        <v>0</v>
      </c>
      <c r="J111" s="173">
        <f>ROUND(G111*(N111),2)</f>
        <v>1440.32</v>
      </c>
      <c r="K111" s="178">
        <f>ROUND(G111*(O111),2)</f>
        <v>0</v>
      </c>
      <c r="L111" s="178">
        <f>ROUND(G111*(H111),2)</f>
        <v>0</v>
      </c>
      <c r="M111" s="178"/>
      <c r="N111" s="178">
        <v>30.74</v>
      </c>
      <c r="O111" s="178"/>
      <c r="P111" s="181"/>
      <c r="Q111" s="181"/>
      <c r="R111" s="181"/>
      <c r="S111" s="178">
        <f>ROUND(G111*(P111),3)</f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99</v>
      </c>
      <c r="D112" s="363" t="s">
        <v>129</v>
      </c>
      <c r="E112" s="363"/>
      <c r="F112" s="9"/>
      <c r="G112" s="171"/>
      <c r="H112" s="138"/>
      <c r="I112" s="140">
        <f>ROUND((SUM(I110:I111))/1,2)</f>
        <v>0</v>
      </c>
      <c r="J112" s="9"/>
      <c r="K112" s="9"/>
      <c r="L112" s="9">
        <f>ROUND((SUM(L110:L111))/1,2)</f>
        <v>0</v>
      </c>
      <c r="M112" s="9">
        <f>ROUND((SUM(M110:M111))/1,2)</f>
        <v>0</v>
      </c>
      <c r="N112" s="9"/>
      <c r="O112" s="9"/>
      <c r="P112" s="9"/>
      <c r="Q112" s="9"/>
      <c r="R112" s="9"/>
      <c r="S112" s="9">
        <f>ROUND((SUM(S110:S111))/1,2)</f>
        <v>0</v>
      </c>
      <c r="T112" s="9"/>
      <c r="U112" s="9"/>
      <c r="V112" s="198">
        <f>ROUND((SUM(V110:V111))/1,2)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"/>
      <c r="F113" s="1"/>
      <c r="G113" s="165"/>
      <c r="H113" s="131"/>
      <c r="I113" s="13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9"/>
      <c r="D114" s="365" t="s">
        <v>61</v>
      </c>
      <c r="E114" s="365"/>
      <c r="F114" s="9"/>
      <c r="G114" s="171"/>
      <c r="H114" s="138"/>
      <c r="I114" s="140">
        <f>ROUND((SUM(I81:I113))/2,2)</f>
        <v>0</v>
      </c>
      <c r="J114" s="9"/>
      <c r="K114" s="9"/>
      <c r="L114" s="138">
        <f>ROUND((SUM(L81:L113))/2,2)</f>
        <v>0</v>
      </c>
      <c r="M114" s="138">
        <f>ROUND((SUM(M81:M113))/2,2)</f>
        <v>0</v>
      </c>
      <c r="N114" s="9"/>
      <c r="O114" s="9"/>
      <c r="P114" s="190"/>
      <c r="Q114" s="9"/>
      <c r="R114" s="9"/>
      <c r="S114" s="190">
        <f>ROUND((SUM(S81:S113))/2,2)</f>
        <v>30.24</v>
      </c>
      <c r="T114" s="9"/>
      <c r="U114" s="9"/>
      <c r="V114" s="198">
        <f>ROUND((SUM(V81:V113))/2,2)</f>
        <v>0</v>
      </c>
      <c r="W114" s="52"/>
    </row>
    <row r="115" spans="1:26" x14ac:dyDescent="0.3">
      <c r="A115" s="1"/>
      <c r="B115" s="206"/>
      <c r="C115" s="1"/>
      <c r="D115" s="1"/>
      <c r="E115" s="1"/>
      <c r="F115" s="1"/>
      <c r="G115" s="165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9"/>
      <c r="W115" s="52"/>
    </row>
    <row r="116" spans="1:26" x14ac:dyDescent="0.3">
      <c r="A116" s="9"/>
      <c r="B116" s="210"/>
      <c r="C116" s="9"/>
      <c r="D116" s="365" t="s">
        <v>66</v>
      </c>
      <c r="E116" s="365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5"/>
      <c r="W116" s="215"/>
      <c r="X116" s="137"/>
      <c r="Y116" s="137"/>
      <c r="Z116" s="137"/>
    </row>
    <row r="117" spans="1:26" x14ac:dyDescent="0.3">
      <c r="A117" s="9"/>
      <c r="B117" s="210"/>
      <c r="C117" s="172">
        <v>923</v>
      </c>
      <c r="D117" s="363" t="s">
        <v>133</v>
      </c>
      <c r="E117" s="363"/>
      <c r="F117" s="9"/>
      <c r="G117" s="171"/>
      <c r="H117" s="138"/>
      <c r="I117" s="138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95"/>
      <c r="W117" s="215"/>
      <c r="X117" s="137"/>
      <c r="Y117" s="137"/>
      <c r="Z117" s="137"/>
    </row>
    <row r="118" spans="1:26" ht="25.05" customHeight="1" x14ac:dyDescent="0.3">
      <c r="A118" s="179"/>
      <c r="B118" s="211">
        <v>21</v>
      </c>
      <c r="C118" s="180" t="s">
        <v>134</v>
      </c>
      <c r="D118" s="384" t="s">
        <v>135</v>
      </c>
      <c r="E118" s="384"/>
      <c r="F118" s="173" t="s">
        <v>136</v>
      </c>
      <c r="G118" s="175">
        <v>1</v>
      </c>
      <c r="H118" s="174"/>
      <c r="I118" s="174">
        <f t="shared" ref="I118:I149" si="5">ROUND(G118*(H118),2)</f>
        <v>0</v>
      </c>
      <c r="J118" s="173">
        <f t="shared" ref="J118:J149" si="6">ROUND(G118*(N118),2)</f>
        <v>5.39</v>
      </c>
      <c r="K118" s="178">
        <f t="shared" ref="K118:K149" si="7">ROUND(G118*(O118),2)</f>
        <v>0</v>
      </c>
      <c r="L118" s="178">
        <f>ROUND(G118*(H118),2)</f>
        <v>0</v>
      </c>
      <c r="M118" s="178"/>
      <c r="N118" s="178">
        <v>5.39</v>
      </c>
      <c r="O118" s="178"/>
      <c r="P118" s="181"/>
      <c r="Q118" s="181"/>
      <c r="R118" s="181"/>
      <c r="S118" s="178">
        <f t="shared" ref="S118:S149" si="8">ROUND(G118*(P118),3)</f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2">
        <v>22</v>
      </c>
      <c r="C119" s="188" t="s">
        <v>137</v>
      </c>
      <c r="D119" s="388" t="s">
        <v>243</v>
      </c>
      <c r="E119" s="388"/>
      <c r="F119" s="182" t="s">
        <v>136</v>
      </c>
      <c r="G119" s="184">
        <v>1</v>
      </c>
      <c r="H119" s="183"/>
      <c r="I119" s="183">
        <f t="shared" si="5"/>
        <v>0</v>
      </c>
      <c r="J119" s="182">
        <f t="shared" si="6"/>
        <v>72.34</v>
      </c>
      <c r="K119" s="187">
        <f t="shared" si="7"/>
        <v>0</v>
      </c>
      <c r="L119" s="187"/>
      <c r="M119" s="187">
        <f>ROUND(G119*(H119),2)</f>
        <v>0</v>
      </c>
      <c r="N119" s="187">
        <v>72.34</v>
      </c>
      <c r="O119" s="187"/>
      <c r="P119" s="189">
        <v>5.0000000000000001E-3</v>
      </c>
      <c r="Q119" s="189"/>
      <c r="R119" s="189">
        <v>5.0000000000000001E-3</v>
      </c>
      <c r="S119" s="187">
        <f t="shared" si="8"/>
        <v>5.0000000000000001E-3</v>
      </c>
      <c r="T119" s="187"/>
      <c r="U119" s="187"/>
      <c r="V119" s="197"/>
      <c r="W119" s="52"/>
      <c r="Z119">
        <v>0</v>
      </c>
    </row>
    <row r="120" spans="1:26" ht="25.05" customHeight="1" x14ac:dyDescent="0.3">
      <c r="A120" s="179"/>
      <c r="B120" s="211">
        <v>23</v>
      </c>
      <c r="C120" s="180" t="s">
        <v>141</v>
      </c>
      <c r="D120" s="384" t="s">
        <v>142</v>
      </c>
      <c r="E120" s="384"/>
      <c r="F120" s="173" t="s">
        <v>136</v>
      </c>
      <c r="G120" s="175">
        <v>2</v>
      </c>
      <c r="H120" s="174"/>
      <c r="I120" s="174">
        <f t="shared" si="5"/>
        <v>0</v>
      </c>
      <c r="J120" s="173">
        <f t="shared" si="6"/>
        <v>21.3</v>
      </c>
      <c r="K120" s="178">
        <f t="shared" si="7"/>
        <v>0</v>
      </c>
      <c r="L120" s="178">
        <f>ROUND(G120*(H120),2)</f>
        <v>0</v>
      </c>
      <c r="M120" s="178"/>
      <c r="N120" s="178">
        <v>10.65</v>
      </c>
      <c r="O120" s="178"/>
      <c r="P120" s="181"/>
      <c r="Q120" s="181"/>
      <c r="R120" s="181"/>
      <c r="S120" s="178">
        <f t="shared" si="8"/>
        <v>0</v>
      </c>
      <c r="T120" s="178"/>
      <c r="U120" s="178"/>
      <c r="V120" s="196"/>
      <c r="W120" s="52"/>
      <c r="Z120">
        <v>0</v>
      </c>
    </row>
    <row r="121" spans="1:26" ht="25.05" customHeight="1" x14ac:dyDescent="0.3">
      <c r="A121" s="179"/>
      <c r="B121" s="212">
        <v>24</v>
      </c>
      <c r="C121" s="188" t="s">
        <v>146</v>
      </c>
      <c r="D121" s="388" t="s">
        <v>249</v>
      </c>
      <c r="E121" s="388"/>
      <c r="F121" s="182" t="s">
        <v>136</v>
      </c>
      <c r="G121" s="184">
        <v>2</v>
      </c>
      <c r="H121" s="183"/>
      <c r="I121" s="183">
        <f t="shared" si="5"/>
        <v>0</v>
      </c>
      <c r="J121" s="182">
        <f t="shared" si="6"/>
        <v>685.68</v>
      </c>
      <c r="K121" s="187">
        <f t="shared" si="7"/>
        <v>0</v>
      </c>
      <c r="L121" s="187"/>
      <c r="M121" s="187">
        <f>ROUND(G121*(H121),2)</f>
        <v>0</v>
      </c>
      <c r="N121" s="187">
        <v>342.84</v>
      </c>
      <c r="O121" s="187"/>
      <c r="P121" s="189">
        <v>2.8000000000000001E-2</v>
      </c>
      <c r="Q121" s="189"/>
      <c r="R121" s="189">
        <v>2.8000000000000001E-2</v>
      </c>
      <c r="S121" s="187">
        <f t="shared" si="8"/>
        <v>5.6000000000000001E-2</v>
      </c>
      <c r="T121" s="187"/>
      <c r="U121" s="187"/>
      <c r="V121" s="197"/>
      <c r="W121" s="52"/>
      <c r="Z121">
        <v>0</v>
      </c>
    </row>
    <row r="122" spans="1:26" ht="25.05" customHeight="1" x14ac:dyDescent="0.3">
      <c r="A122" s="179"/>
      <c r="B122" s="211">
        <v>25</v>
      </c>
      <c r="C122" s="180" t="s">
        <v>213</v>
      </c>
      <c r="D122" s="384" t="s">
        <v>214</v>
      </c>
      <c r="E122" s="384"/>
      <c r="F122" s="173" t="s">
        <v>136</v>
      </c>
      <c r="G122" s="175">
        <v>1</v>
      </c>
      <c r="H122" s="174"/>
      <c r="I122" s="174">
        <f t="shared" si="5"/>
        <v>0</v>
      </c>
      <c r="J122" s="173">
        <f t="shared" si="6"/>
        <v>9.1300000000000008</v>
      </c>
      <c r="K122" s="178">
        <f t="shared" si="7"/>
        <v>0</v>
      </c>
      <c r="L122" s="178">
        <f>ROUND(G122*(H122),2)</f>
        <v>0</v>
      </c>
      <c r="M122" s="178"/>
      <c r="N122" s="178">
        <v>9.1300000000000008</v>
      </c>
      <c r="O122" s="178"/>
      <c r="P122" s="181"/>
      <c r="Q122" s="181"/>
      <c r="R122" s="181"/>
      <c r="S122" s="178">
        <f t="shared" si="8"/>
        <v>0</v>
      </c>
      <c r="T122" s="178"/>
      <c r="U122" s="178"/>
      <c r="V122" s="196"/>
      <c r="W122" s="52"/>
      <c r="Z122">
        <v>0</v>
      </c>
    </row>
    <row r="123" spans="1:26" ht="25.05" customHeight="1" x14ac:dyDescent="0.3">
      <c r="A123" s="179"/>
      <c r="B123" s="212">
        <v>26</v>
      </c>
      <c r="C123" s="188" t="s">
        <v>215</v>
      </c>
      <c r="D123" s="388" t="s">
        <v>265</v>
      </c>
      <c r="E123" s="388"/>
      <c r="F123" s="182" t="s">
        <v>136</v>
      </c>
      <c r="G123" s="184">
        <v>1</v>
      </c>
      <c r="H123" s="183"/>
      <c r="I123" s="183">
        <f t="shared" si="5"/>
        <v>0</v>
      </c>
      <c r="J123" s="182">
        <f t="shared" si="6"/>
        <v>18.87</v>
      </c>
      <c r="K123" s="187">
        <f t="shared" si="7"/>
        <v>0</v>
      </c>
      <c r="L123" s="187"/>
      <c r="M123" s="187">
        <f>ROUND(G123*(H123),2)</f>
        <v>0</v>
      </c>
      <c r="N123" s="187">
        <v>18.87</v>
      </c>
      <c r="O123" s="187"/>
      <c r="P123" s="189"/>
      <c r="Q123" s="189"/>
      <c r="R123" s="189"/>
      <c r="S123" s="187">
        <f t="shared" si="8"/>
        <v>0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1">
        <v>27</v>
      </c>
      <c r="C124" s="180" t="s">
        <v>219</v>
      </c>
      <c r="D124" s="384" t="s">
        <v>220</v>
      </c>
      <c r="E124" s="384"/>
      <c r="F124" s="173" t="s">
        <v>136</v>
      </c>
      <c r="G124" s="175">
        <v>2</v>
      </c>
      <c r="H124" s="174"/>
      <c r="I124" s="174">
        <f t="shared" si="5"/>
        <v>0</v>
      </c>
      <c r="J124" s="173">
        <f t="shared" si="6"/>
        <v>18.12</v>
      </c>
      <c r="K124" s="178">
        <f t="shared" si="7"/>
        <v>0</v>
      </c>
      <c r="L124" s="178">
        <f>ROUND(G124*(H124),2)</f>
        <v>0</v>
      </c>
      <c r="M124" s="178"/>
      <c r="N124" s="178">
        <v>9.06</v>
      </c>
      <c r="O124" s="178"/>
      <c r="P124" s="181"/>
      <c r="Q124" s="181"/>
      <c r="R124" s="181"/>
      <c r="S124" s="178">
        <f t="shared" si="8"/>
        <v>0</v>
      </c>
      <c r="T124" s="178"/>
      <c r="U124" s="178"/>
      <c r="V124" s="196"/>
      <c r="W124" s="52"/>
      <c r="Z124">
        <v>0</v>
      </c>
    </row>
    <row r="125" spans="1:26" ht="25.05" customHeight="1" x14ac:dyDescent="0.3">
      <c r="A125" s="179"/>
      <c r="B125" s="212">
        <v>28</v>
      </c>
      <c r="C125" s="188" t="s">
        <v>221</v>
      </c>
      <c r="D125" s="388" t="s">
        <v>266</v>
      </c>
      <c r="E125" s="388"/>
      <c r="F125" s="182" t="s">
        <v>136</v>
      </c>
      <c r="G125" s="184">
        <v>2</v>
      </c>
      <c r="H125" s="183"/>
      <c r="I125" s="183">
        <f t="shared" si="5"/>
        <v>0</v>
      </c>
      <c r="J125" s="182">
        <f t="shared" si="6"/>
        <v>92.26</v>
      </c>
      <c r="K125" s="187">
        <f t="shared" si="7"/>
        <v>0</v>
      </c>
      <c r="L125" s="187"/>
      <c r="M125" s="187">
        <f>ROUND(G125*(H125),2)</f>
        <v>0</v>
      </c>
      <c r="N125" s="187">
        <v>46.13</v>
      </c>
      <c r="O125" s="187"/>
      <c r="P125" s="189"/>
      <c r="Q125" s="189"/>
      <c r="R125" s="189"/>
      <c r="S125" s="187">
        <f t="shared" si="8"/>
        <v>0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1">
        <v>29</v>
      </c>
      <c r="C126" s="180" t="s">
        <v>151</v>
      </c>
      <c r="D126" s="384" t="s">
        <v>152</v>
      </c>
      <c r="E126" s="384"/>
      <c r="F126" s="173" t="s">
        <v>136</v>
      </c>
      <c r="G126" s="175">
        <v>1</v>
      </c>
      <c r="H126" s="174"/>
      <c r="I126" s="174">
        <f t="shared" si="5"/>
        <v>0</v>
      </c>
      <c r="J126" s="173">
        <f t="shared" si="6"/>
        <v>11.58</v>
      </c>
      <c r="K126" s="178">
        <f t="shared" si="7"/>
        <v>0</v>
      </c>
      <c r="L126" s="178">
        <f>ROUND(G126*(H126),2)</f>
        <v>0</v>
      </c>
      <c r="M126" s="178"/>
      <c r="N126" s="178">
        <v>11.58</v>
      </c>
      <c r="O126" s="178"/>
      <c r="P126" s="181">
        <v>3.6000000000000002E-4</v>
      </c>
      <c r="Q126" s="181"/>
      <c r="R126" s="181">
        <v>3.6000000000000002E-4</v>
      </c>
      <c r="S126" s="178">
        <f t="shared" si="8"/>
        <v>0</v>
      </c>
      <c r="T126" s="178"/>
      <c r="U126" s="178"/>
      <c r="V126" s="196"/>
      <c r="W126" s="52"/>
      <c r="Z126">
        <v>0</v>
      </c>
    </row>
    <row r="127" spans="1:26" ht="48.6" customHeight="1" x14ac:dyDescent="0.3">
      <c r="A127" s="179"/>
      <c r="B127" s="212">
        <v>30</v>
      </c>
      <c r="C127" s="188" t="s">
        <v>153</v>
      </c>
      <c r="D127" s="388" t="s">
        <v>251</v>
      </c>
      <c r="E127" s="388"/>
      <c r="F127" s="182" t="s">
        <v>150</v>
      </c>
      <c r="G127" s="184">
        <v>1</v>
      </c>
      <c r="H127" s="183"/>
      <c r="I127" s="183">
        <f t="shared" si="5"/>
        <v>0</v>
      </c>
      <c r="J127" s="182">
        <f t="shared" si="6"/>
        <v>193.17</v>
      </c>
      <c r="K127" s="187">
        <f t="shared" si="7"/>
        <v>0</v>
      </c>
      <c r="L127" s="187"/>
      <c r="M127" s="187">
        <f>ROUND(G127*(H127),2)</f>
        <v>0</v>
      </c>
      <c r="N127" s="187">
        <v>193.17</v>
      </c>
      <c r="O127" s="187"/>
      <c r="P127" s="189">
        <v>4.4999999999999998E-2</v>
      </c>
      <c r="Q127" s="189"/>
      <c r="R127" s="189">
        <v>4.4999999999999998E-2</v>
      </c>
      <c r="S127" s="187">
        <f t="shared" si="8"/>
        <v>4.4999999999999998E-2</v>
      </c>
      <c r="T127" s="187"/>
      <c r="U127" s="187"/>
      <c r="V127" s="197"/>
      <c r="W127" s="52"/>
      <c r="Z127">
        <v>0</v>
      </c>
    </row>
    <row r="128" spans="1:26" ht="25.05" customHeight="1" x14ac:dyDescent="0.3">
      <c r="A128" s="179"/>
      <c r="B128" s="211">
        <v>31</v>
      </c>
      <c r="C128" s="180" t="s">
        <v>222</v>
      </c>
      <c r="D128" s="384" t="s">
        <v>223</v>
      </c>
      <c r="E128" s="384"/>
      <c r="F128" s="173" t="s">
        <v>128</v>
      </c>
      <c r="G128" s="175">
        <v>71</v>
      </c>
      <c r="H128" s="174"/>
      <c r="I128" s="174">
        <f t="shared" si="5"/>
        <v>0</v>
      </c>
      <c r="J128" s="173">
        <f t="shared" si="6"/>
        <v>166.14</v>
      </c>
      <c r="K128" s="178">
        <f t="shared" si="7"/>
        <v>0</v>
      </c>
      <c r="L128" s="178">
        <f>ROUND(G128*(H128),2)</f>
        <v>0</v>
      </c>
      <c r="M128" s="178"/>
      <c r="N128" s="178">
        <v>2.34</v>
      </c>
      <c r="O128" s="178"/>
      <c r="P128" s="181"/>
      <c r="Q128" s="181"/>
      <c r="R128" s="181"/>
      <c r="S128" s="178">
        <f t="shared" si="8"/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2">
        <v>32</v>
      </c>
      <c r="C129" s="188" t="s">
        <v>224</v>
      </c>
      <c r="D129" s="388" t="s">
        <v>263</v>
      </c>
      <c r="E129" s="388"/>
      <c r="F129" s="182" t="s">
        <v>128</v>
      </c>
      <c r="G129" s="184">
        <v>71</v>
      </c>
      <c r="H129" s="183"/>
      <c r="I129" s="183">
        <f t="shared" si="5"/>
        <v>0</v>
      </c>
      <c r="J129" s="182">
        <f t="shared" si="6"/>
        <v>395.47</v>
      </c>
      <c r="K129" s="187">
        <f t="shared" si="7"/>
        <v>0</v>
      </c>
      <c r="L129" s="187"/>
      <c r="M129" s="187">
        <f>ROUND(G129*(H129),2)</f>
        <v>0</v>
      </c>
      <c r="N129" s="187">
        <v>5.57</v>
      </c>
      <c r="O129" s="187"/>
      <c r="P129" s="189"/>
      <c r="Q129" s="189"/>
      <c r="R129" s="189"/>
      <c r="S129" s="187">
        <f t="shared" si="8"/>
        <v>0</v>
      </c>
      <c r="T129" s="187"/>
      <c r="U129" s="187"/>
      <c r="V129" s="197"/>
      <c r="W129" s="52"/>
      <c r="Z129">
        <v>0</v>
      </c>
    </row>
    <row r="130" spans="1:26" ht="25.05" customHeight="1" x14ac:dyDescent="0.3">
      <c r="A130" s="179"/>
      <c r="B130" s="211">
        <v>33</v>
      </c>
      <c r="C130" s="180" t="s">
        <v>158</v>
      </c>
      <c r="D130" s="384" t="s">
        <v>159</v>
      </c>
      <c r="E130" s="384"/>
      <c r="F130" s="173" t="s">
        <v>128</v>
      </c>
      <c r="G130" s="175">
        <v>8</v>
      </c>
      <c r="H130" s="174"/>
      <c r="I130" s="174">
        <f t="shared" si="5"/>
        <v>0</v>
      </c>
      <c r="J130" s="173">
        <f t="shared" si="6"/>
        <v>37.840000000000003</v>
      </c>
      <c r="K130" s="178">
        <f t="shared" si="7"/>
        <v>0</v>
      </c>
      <c r="L130" s="178">
        <f>ROUND(G130*(H130),2)</f>
        <v>0</v>
      </c>
      <c r="M130" s="178"/>
      <c r="N130" s="178">
        <v>4.7300000000000004</v>
      </c>
      <c r="O130" s="178"/>
      <c r="P130" s="181"/>
      <c r="Q130" s="181"/>
      <c r="R130" s="181"/>
      <c r="S130" s="178">
        <f t="shared" si="8"/>
        <v>0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2">
        <v>34</v>
      </c>
      <c r="C131" s="188" t="s">
        <v>160</v>
      </c>
      <c r="D131" s="388" t="s">
        <v>253</v>
      </c>
      <c r="E131" s="388"/>
      <c r="F131" s="182" t="s">
        <v>157</v>
      </c>
      <c r="G131" s="184">
        <v>8</v>
      </c>
      <c r="H131" s="183"/>
      <c r="I131" s="183">
        <f t="shared" si="5"/>
        <v>0</v>
      </c>
      <c r="J131" s="182">
        <f t="shared" si="6"/>
        <v>124.64</v>
      </c>
      <c r="K131" s="187">
        <f t="shared" si="7"/>
        <v>0</v>
      </c>
      <c r="L131" s="187"/>
      <c r="M131" s="187">
        <f>ROUND(G131*(H131),2)</f>
        <v>0</v>
      </c>
      <c r="N131" s="187">
        <v>15.58</v>
      </c>
      <c r="O131" s="187"/>
      <c r="P131" s="189"/>
      <c r="Q131" s="189"/>
      <c r="R131" s="189"/>
      <c r="S131" s="187">
        <f t="shared" si="8"/>
        <v>0</v>
      </c>
      <c r="T131" s="187"/>
      <c r="U131" s="187"/>
      <c r="V131" s="197"/>
      <c r="W131" s="52"/>
      <c r="Z131">
        <v>0</v>
      </c>
    </row>
    <row r="132" spans="1:26" ht="25.05" customHeight="1" x14ac:dyDescent="0.3">
      <c r="A132" s="179"/>
      <c r="B132" s="211">
        <v>35</v>
      </c>
      <c r="C132" s="180" t="s">
        <v>161</v>
      </c>
      <c r="D132" s="384" t="s">
        <v>162</v>
      </c>
      <c r="E132" s="384"/>
      <c r="F132" s="173" t="s">
        <v>128</v>
      </c>
      <c r="G132" s="175">
        <v>8</v>
      </c>
      <c r="H132" s="174"/>
      <c r="I132" s="174">
        <f t="shared" si="5"/>
        <v>0</v>
      </c>
      <c r="J132" s="173">
        <f t="shared" si="6"/>
        <v>375.76</v>
      </c>
      <c r="K132" s="178">
        <f t="shared" si="7"/>
        <v>0</v>
      </c>
      <c r="L132" s="178">
        <f>ROUND(G132*(H132),2)</f>
        <v>0</v>
      </c>
      <c r="M132" s="178"/>
      <c r="N132" s="178">
        <v>46.97</v>
      </c>
      <c r="O132" s="178"/>
      <c r="P132" s="181">
        <v>2.4730000000000002E-2</v>
      </c>
      <c r="Q132" s="181"/>
      <c r="R132" s="181">
        <v>2.4730000000000002E-2</v>
      </c>
      <c r="S132" s="178">
        <f t="shared" si="8"/>
        <v>0.19800000000000001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36</v>
      </c>
      <c r="C133" s="180" t="s">
        <v>225</v>
      </c>
      <c r="D133" s="384" t="s">
        <v>226</v>
      </c>
      <c r="E133" s="384"/>
      <c r="F133" s="173" t="s">
        <v>136</v>
      </c>
      <c r="G133" s="175">
        <v>2</v>
      </c>
      <c r="H133" s="174"/>
      <c r="I133" s="174">
        <f t="shared" si="5"/>
        <v>0</v>
      </c>
      <c r="J133" s="173">
        <f t="shared" si="6"/>
        <v>2.1800000000000002</v>
      </c>
      <c r="K133" s="178">
        <f t="shared" si="7"/>
        <v>0</v>
      </c>
      <c r="L133" s="178">
        <f>ROUND(G133*(H133),2)</f>
        <v>0</v>
      </c>
      <c r="M133" s="178"/>
      <c r="N133" s="178">
        <v>1.0900000000000001</v>
      </c>
      <c r="O133" s="178"/>
      <c r="P133" s="181"/>
      <c r="Q133" s="181"/>
      <c r="R133" s="181"/>
      <c r="S133" s="178">
        <f t="shared" si="8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2">
        <v>37</v>
      </c>
      <c r="C134" s="188" t="s">
        <v>227</v>
      </c>
      <c r="D134" s="388" t="s">
        <v>267</v>
      </c>
      <c r="E134" s="388"/>
      <c r="F134" s="182" t="s">
        <v>136</v>
      </c>
      <c r="G134" s="184">
        <v>2</v>
      </c>
      <c r="H134" s="183"/>
      <c r="I134" s="183">
        <f t="shared" si="5"/>
        <v>0</v>
      </c>
      <c r="J134" s="182">
        <f t="shared" si="6"/>
        <v>190.48</v>
      </c>
      <c r="K134" s="187">
        <f t="shared" si="7"/>
        <v>0</v>
      </c>
      <c r="L134" s="187"/>
      <c r="M134" s="187">
        <f>ROUND(G134*(H134),2)</f>
        <v>0</v>
      </c>
      <c r="N134" s="187">
        <v>95.24</v>
      </c>
      <c r="O134" s="187"/>
      <c r="P134" s="189">
        <v>2.3E-3</v>
      </c>
      <c r="Q134" s="189"/>
      <c r="R134" s="189">
        <v>2.3E-3</v>
      </c>
      <c r="S134" s="187">
        <f t="shared" si="8"/>
        <v>5.0000000000000001E-3</v>
      </c>
      <c r="T134" s="187"/>
      <c r="U134" s="187"/>
      <c r="V134" s="197"/>
      <c r="W134" s="52"/>
      <c r="Z134">
        <v>0</v>
      </c>
    </row>
    <row r="135" spans="1:26" ht="25.05" customHeight="1" x14ac:dyDescent="0.3">
      <c r="A135" s="179"/>
      <c r="B135" s="211">
        <v>38</v>
      </c>
      <c r="C135" s="180" t="s">
        <v>178</v>
      </c>
      <c r="D135" s="384" t="s">
        <v>179</v>
      </c>
      <c r="E135" s="384"/>
      <c r="F135" s="173" t="s">
        <v>136</v>
      </c>
      <c r="G135" s="175">
        <v>2</v>
      </c>
      <c r="H135" s="174"/>
      <c r="I135" s="174">
        <f t="shared" si="5"/>
        <v>0</v>
      </c>
      <c r="J135" s="173">
        <f t="shared" si="6"/>
        <v>31.96</v>
      </c>
      <c r="K135" s="178">
        <f t="shared" si="7"/>
        <v>0</v>
      </c>
      <c r="L135" s="178">
        <f>ROUND(G135*(H135),2)</f>
        <v>0</v>
      </c>
      <c r="M135" s="178"/>
      <c r="N135" s="178">
        <v>15.98</v>
      </c>
      <c r="O135" s="178"/>
      <c r="P135" s="181"/>
      <c r="Q135" s="181"/>
      <c r="R135" s="181"/>
      <c r="S135" s="178">
        <f t="shared" si="8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2">
        <v>39</v>
      </c>
      <c r="C136" s="188" t="s">
        <v>182</v>
      </c>
      <c r="D136" s="388" t="s">
        <v>183</v>
      </c>
      <c r="E136" s="388"/>
      <c r="F136" s="182" t="s">
        <v>136</v>
      </c>
      <c r="G136" s="184">
        <v>2</v>
      </c>
      <c r="H136" s="183"/>
      <c r="I136" s="183">
        <f t="shared" si="5"/>
        <v>0</v>
      </c>
      <c r="J136" s="182">
        <f t="shared" si="6"/>
        <v>58.56</v>
      </c>
      <c r="K136" s="187">
        <f t="shared" si="7"/>
        <v>0</v>
      </c>
      <c r="L136" s="187"/>
      <c r="M136" s="187">
        <f>ROUND(G136*(H136),2)</f>
        <v>0</v>
      </c>
      <c r="N136" s="187">
        <v>29.28</v>
      </c>
      <c r="O136" s="187"/>
      <c r="P136" s="189">
        <v>8.0000000000000002E-3</v>
      </c>
      <c r="Q136" s="189"/>
      <c r="R136" s="189">
        <v>8.0000000000000002E-3</v>
      </c>
      <c r="S136" s="187">
        <f t="shared" si="8"/>
        <v>1.6E-2</v>
      </c>
      <c r="T136" s="187"/>
      <c r="U136" s="187"/>
      <c r="V136" s="197"/>
      <c r="W136" s="52"/>
      <c r="Z136">
        <v>0</v>
      </c>
    </row>
    <row r="137" spans="1:26" ht="25.05" customHeight="1" x14ac:dyDescent="0.3">
      <c r="A137" s="179"/>
      <c r="B137" s="211">
        <v>40</v>
      </c>
      <c r="C137" s="180" t="s">
        <v>184</v>
      </c>
      <c r="D137" s="384" t="s">
        <v>185</v>
      </c>
      <c r="E137" s="384"/>
      <c r="F137" s="173" t="s">
        <v>136</v>
      </c>
      <c r="G137" s="175">
        <v>3</v>
      </c>
      <c r="H137" s="174"/>
      <c r="I137" s="174">
        <f t="shared" si="5"/>
        <v>0</v>
      </c>
      <c r="J137" s="173">
        <f t="shared" si="6"/>
        <v>13.2</v>
      </c>
      <c r="K137" s="178">
        <f t="shared" si="7"/>
        <v>0</v>
      </c>
      <c r="L137" s="178">
        <f>ROUND(G137*(H137),2)</f>
        <v>0</v>
      </c>
      <c r="M137" s="178"/>
      <c r="N137" s="178">
        <v>4.4000000000000004</v>
      </c>
      <c r="O137" s="178"/>
      <c r="P137" s="181"/>
      <c r="Q137" s="181"/>
      <c r="R137" s="181"/>
      <c r="S137" s="178">
        <f t="shared" si="8"/>
        <v>0</v>
      </c>
      <c r="T137" s="178"/>
      <c r="U137" s="178"/>
      <c r="V137" s="196"/>
      <c r="W137" s="52"/>
      <c r="Z137">
        <v>0</v>
      </c>
    </row>
    <row r="138" spans="1:26" ht="25.05" customHeight="1" x14ac:dyDescent="0.3">
      <c r="A138" s="179"/>
      <c r="B138" s="212">
        <v>41</v>
      </c>
      <c r="C138" s="188" t="s">
        <v>186</v>
      </c>
      <c r="D138" s="388" t="s">
        <v>187</v>
      </c>
      <c r="E138" s="388"/>
      <c r="F138" s="182" t="s">
        <v>150</v>
      </c>
      <c r="G138" s="184">
        <v>2</v>
      </c>
      <c r="H138" s="183"/>
      <c r="I138" s="183">
        <f t="shared" si="5"/>
        <v>0</v>
      </c>
      <c r="J138" s="182">
        <f t="shared" si="6"/>
        <v>44.4</v>
      </c>
      <c r="K138" s="187">
        <f t="shared" si="7"/>
        <v>0</v>
      </c>
      <c r="L138" s="187"/>
      <c r="M138" s="187">
        <f>ROUND(G138*(H138),2)</f>
        <v>0</v>
      </c>
      <c r="N138" s="187">
        <v>22.2</v>
      </c>
      <c r="O138" s="187"/>
      <c r="P138" s="189">
        <v>1.4500000000000001E-2</v>
      </c>
      <c r="Q138" s="189"/>
      <c r="R138" s="189">
        <v>1.4500000000000001E-2</v>
      </c>
      <c r="S138" s="187">
        <f t="shared" si="8"/>
        <v>2.9000000000000001E-2</v>
      </c>
      <c r="T138" s="187"/>
      <c r="U138" s="187"/>
      <c r="V138" s="197"/>
      <c r="W138" s="52"/>
      <c r="Z138">
        <v>0</v>
      </c>
    </row>
    <row r="139" spans="1:26" ht="25.05" customHeight="1" x14ac:dyDescent="0.3">
      <c r="A139" s="179"/>
      <c r="B139" s="212">
        <v>42</v>
      </c>
      <c r="C139" s="188" t="s">
        <v>188</v>
      </c>
      <c r="D139" s="388" t="s">
        <v>189</v>
      </c>
      <c r="E139" s="388"/>
      <c r="F139" s="182" t="s">
        <v>150</v>
      </c>
      <c r="G139" s="184">
        <v>1</v>
      </c>
      <c r="H139" s="183"/>
      <c r="I139" s="183">
        <f t="shared" si="5"/>
        <v>0</v>
      </c>
      <c r="J139" s="182">
        <f t="shared" si="6"/>
        <v>51.4</v>
      </c>
      <c r="K139" s="187">
        <f t="shared" si="7"/>
        <v>0</v>
      </c>
      <c r="L139" s="187"/>
      <c r="M139" s="187">
        <f>ROUND(G139*(H139),2)</f>
        <v>0</v>
      </c>
      <c r="N139" s="187">
        <v>51.4</v>
      </c>
      <c r="O139" s="187"/>
      <c r="P139" s="189">
        <v>3.7600000000000001E-2</v>
      </c>
      <c r="Q139" s="189"/>
      <c r="R139" s="189">
        <v>3.7600000000000001E-2</v>
      </c>
      <c r="S139" s="187">
        <f t="shared" si="8"/>
        <v>3.7999999999999999E-2</v>
      </c>
      <c r="T139" s="187"/>
      <c r="U139" s="187"/>
      <c r="V139" s="197"/>
      <c r="W139" s="52"/>
      <c r="Z139">
        <v>0</v>
      </c>
    </row>
    <row r="140" spans="1:26" ht="25.05" customHeight="1" x14ac:dyDescent="0.3">
      <c r="A140" s="179"/>
      <c r="B140" s="211">
        <v>43</v>
      </c>
      <c r="C140" s="180" t="s">
        <v>190</v>
      </c>
      <c r="D140" s="384" t="s">
        <v>191</v>
      </c>
      <c r="E140" s="384"/>
      <c r="F140" s="173" t="s">
        <v>136</v>
      </c>
      <c r="G140" s="175">
        <v>1</v>
      </c>
      <c r="H140" s="174"/>
      <c r="I140" s="174">
        <f t="shared" si="5"/>
        <v>0</v>
      </c>
      <c r="J140" s="173">
        <f t="shared" si="6"/>
        <v>7.89</v>
      </c>
      <c r="K140" s="178">
        <f t="shared" si="7"/>
        <v>0</v>
      </c>
      <c r="L140" s="178">
        <f>ROUND(G140*(H140),2)</f>
        <v>0</v>
      </c>
      <c r="M140" s="178"/>
      <c r="N140" s="178">
        <v>7.89</v>
      </c>
      <c r="O140" s="178"/>
      <c r="P140" s="181"/>
      <c r="Q140" s="181"/>
      <c r="R140" s="181"/>
      <c r="S140" s="178">
        <f t="shared" si="8"/>
        <v>0</v>
      </c>
      <c r="T140" s="178"/>
      <c r="U140" s="178"/>
      <c r="V140" s="196"/>
      <c r="W140" s="52"/>
      <c r="Z140">
        <v>0</v>
      </c>
    </row>
    <row r="141" spans="1:26" ht="25.05" customHeight="1" x14ac:dyDescent="0.3">
      <c r="A141" s="179"/>
      <c r="B141" s="212">
        <v>44</v>
      </c>
      <c r="C141" s="188" t="s">
        <v>192</v>
      </c>
      <c r="D141" s="388" t="s">
        <v>193</v>
      </c>
      <c r="E141" s="388"/>
      <c r="F141" s="182" t="s">
        <v>128</v>
      </c>
      <c r="G141" s="184">
        <v>1</v>
      </c>
      <c r="H141" s="183"/>
      <c r="I141" s="183">
        <f t="shared" si="5"/>
        <v>0</v>
      </c>
      <c r="J141" s="182">
        <f t="shared" si="6"/>
        <v>10.14</v>
      </c>
      <c r="K141" s="187">
        <f t="shared" si="7"/>
        <v>0</v>
      </c>
      <c r="L141" s="187"/>
      <c r="M141" s="187">
        <f>ROUND(G141*(H141),2)</f>
        <v>0</v>
      </c>
      <c r="N141" s="187">
        <v>10.14</v>
      </c>
      <c r="O141" s="187"/>
      <c r="P141" s="189">
        <v>3.65E-3</v>
      </c>
      <c r="Q141" s="189"/>
      <c r="R141" s="189">
        <v>3.65E-3</v>
      </c>
      <c r="S141" s="187">
        <f t="shared" si="8"/>
        <v>4.0000000000000001E-3</v>
      </c>
      <c r="T141" s="187"/>
      <c r="U141" s="187"/>
      <c r="V141" s="197"/>
      <c r="W141" s="52"/>
      <c r="Z141">
        <v>0</v>
      </c>
    </row>
    <row r="142" spans="1:26" ht="25.05" customHeight="1" x14ac:dyDescent="0.3">
      <c r="A142" s="179"/>
      <c r="B142" s="211">
        <v>45</v>
      </c>
      <c r="C142" s="180" t="s">
        <v>194</v>
      </c>
      <c r="D142" s="384" t="s">
        <v>195</v>
      </c>
      <c r="E142" s="384"/>
      <c r="F142" s="173" t="s">
        <v>136</v>
      </c>
      <c r="G142" s="175">
        <v>1</v>
      </c>
      <c r="H142" s="174"/>
      <c r="I142" s="174">
        <f t="shared" si="5"/>
        <v>0</v>
      </c>
      <c r="J142" s="173">
        <f t="shared" si="6"/>
        <v>84.37</v>
      </c>
      <c r="K142" s="178">
        <f t="shared" si="7"/>
        <v>0</v>
      </c>
      <c r="L142" s="178">
        <f>ROUND(G142*(H142),2)</f>
        <v>0</v>
      </c>
      <c r="M142" s="178"/>
      <c r="N142" s="178">
        <v>84.37</v>
      </c>
      <c r="O142" s="178"/>
      <c r="P142" s="181">
        <v>3.7299999999999998E-3</v>
      </c>
      <c r="Q142" s="181"/>
      <c r="R142" s="181">
        <v>3.7299999999999998E-3</v>
      </c>
      <c r="S142" s="178">
        <f t="shared" si="8"/>
        <v>4.0000000000000001E-3</v>
      </c>
      <c r="T142" s="178"/>
      <c r="U142" s="178"/>
      <c r="V142" s="196"/>
      <c r="W142" s="52"/>
      <c r="Z142">
        <v>0</v>
      </c>
    </row>
    <row r="143" spans="1:26" ht="25.05" customHeight="1" x14ac:dyDescent="0.3">
      <c r="A143" s="179"/>
      <c r="B143" s="211">
        <v>46</v>
      </c>
      <c r="C143" s="180" t="s">
        <v>196</v>
      </c>
      <c r="D143" s="384" t="s">
        <v>197</v>
      </c>
      <c r="E143" s="384"/>
      <c r="F143" s="173" t="s">
        <v>198</v>
      </c>
      <c r="G143" s="175">
        <v>71</v>
      </c>
      <c r="H143" s="174"/>
      <c r="I143" s="174">
        <f t="shared" si="5"/>
        <v>0</v>
      </c>
      <c r="J143" s="173">
        <f t="shared" si="6"/>
        <v>47.57</v>
      </c>
      <c r="K143" s="178">
        <f t="shared" si="7"/>
        <v>0</v>
      </c>
      <c r="L143" s="178">
        <f>ROUND(G143*(H143),2)</f>
        <v>0</v>
      </c>
      <c r="M143" s="178"/>
      <c r="N143" s="178">
        <v>0.67</v>
      </c>
      <c r="O143" s="178"/>
      <c r="P143" s="181"/>
      <c r="Q143" s="181"/>
      <c r="R143" s="181"/>
      <c r="S143" s="178">
        <f t="shared" si="8"/>
        <v>0</v>
      </c>
      <c r="T143" s="178"/>
      <c r="U143" s="178"/>
      <c r="V143" s="196"/>
      <c r="W143" s="52"/>
      <c r="Z143">
        <v>0</v>
      </c>
    </row>
    <row r="144" spans="1:26" ht="25.05" customHeight="1" x14ac:dyDescent="0.3">
      <c r="A144" s="179"/>
      <c r="B144" s="211">
        <v>47</v>
      </c>
      <c r="C144" s="180" t="s">
        <v>199</v>
      </c>
      <c r="D144" s="384" t="s">
        <v>200</v>
      </c>
      <c r="E144" s="384"/>
      <c r="F144" s="173" t="s">
        <v>128</v>
      </c>
      <c r="G144" s="175">
        <v>71</v>
      </c>
      <c r="H144" s="174"/>
      <c r="I144" s="174">
        <f t="shared" si="5"/>
        <v>0</v>
      </c>
      <c r="J144" s="173">
        <f t="shared" si="6"/>
        <v>113.6</v>
      </c>
      <c r="K144" s="178">
        <f t="shared" si="7"/>
        <v>0</v>
      </c>
      <c r="L144" s="178">
        <f>ROUND(G144*(H144),2)</f>
        <v>0</v>
      </c>
      <c r="M144" s="178"/>
      <c r="N144" s="178">
        <v>1.6</v>
      </c>
      <c r="O144" s="178"/>
      <c r="P144" s="181">
        <v>1.0000000000000001E-5</v>
      </c>
      <c r="Q144" s="181"/>
      <c r="R144" s="181">
        <v>1.0000000000000001E-5</v>
      </c>
      <c r="S144" s="178">
        <f t="shared" si="8"/>
        <v>1E-3</v>
      </c>
      <c r="T144" s="178"/>
      <c r="U144" s="178"/>
      <c r="V144" s="196"/>
      <c r="W144" s="52"/>
      <c r="Z144">
        <v>0</v>
      </c>
    </row>
    <row r="145" spans="1:26" ht="25.05" customHeight="1" x14ac:dyDescent="0.3">
      <c r="A145" s="179"/>
      <c r="B145" s="211">
        <v>48</v>
      </c>
      <c r="C145" s="180" t="s">
        <v>201</v>
      </c>
      <c r="D145" s="384" t="s">
        <v>202</v>
      </c>
      <c r="E145" s="384"/>
      <c r="F145" s="173" t="s">
        <v>128</v>
      </c>
      <c r="G145" s="175">
        <v>71</v>
      </c>
      <c r="H145" s="174"/>
      <c r="I145" s="174">
        <f t="shared" si="5"/>
        <v>0</v>
      </c>
      <c r="J145" s="173">
        <f t="shared" si="6"/>
        <v>92.3</v>
      </c>
      <c r="K145" s="178">
        <f t="shared" si="7"/>
        <v>0</v>
      </c>
      <c r="L145" s="178">
        <f>ROUND(G145*(H145),2)</f>
        <v>0</v>
      </c>
      <c r="M145" s="178"/>
      <c r="N145" s="178">
        <v>1.3</v>
      </c>
      <c r="O145" s="178"/>
      <c r="P145" s="181"/>
      <c r="Q145" s="181"/>
      <c r="R145" s="181"/>
      <c r="S145" s="178">
        <f t="shared" si="8"/>
        <v>0</v>
      </c>
      <c r="T145" s="178"/>
      <c r="U145" s="178"/>
      <c r="V145" s="196"/>
      <c r="W145" s="52"/>
      <c r="Z145">
        <v>0</v>
      </c>
    </row>
    <row r="146" spans="1:26" ht="25.05" customHeight="1" x14ac:dyDescent="0.3">
      <c r="A146" s="179"/>
      <c r="B146" s="212">
        <v>49</v>
      </c>
      <c r="C146" s="188" t="s">
        <v>203</v>
      </c>
      <c r="D146" s="388" t="s">
        <v>204</v>
      </c>
      <c r="E146" s="388"/>
      <c r="F146" s="182" t="s">
        <v>128</v>
      </c>
      <c r="G146" s="184">
        <v>71</v>
      </c>
      <c r="H146" s="183"/>
      <c r="I146" s="183">
        <f t="shared" si="5"/>
        <v>0</v>
      </c>
      <c r="J146" s="182">
        <f t="shared" si="6"/>
        <v>37.630000000000003</v>
      </c>
      <c r="K146" s="187">
        <f t="shared" si="7"/>
        <v>0</v>
      </c>
      <c r="L146" s="187"/>
      <c r="M146" s="187">
        <f>ROUND(G146*(H146),2)</f>
        <v>0</v>
      </c>
      <c r="N146" s="187">
        <v>0.53</v>
      </c>
      <c r="O146" s="187"/>
      <c r="P146" s="189"/>
      <c r="Q146" s="189"/>
      <c r="R146" s="189"/>
      <c r="S146" s="187">
        <f t="shared" si="8"/>
        <v>0</v>
      </c>
      <c r="T146" s="187"/>
      <c r="U146" s="187"/>
      <c r="V146" s="197"/>
      <c r="W146" s="52"/>
      <c r="Z146">
        <v>0</v>
      </c>
    </row>
    <row r="147" spans="1:26" ht="25.05" customHeight="1" x14ac:dyDescent="0.3">
      <c r="A147" s="179"/>
      <c r="B147" s="211">
        <v>50</v>
      </c>
      <c r="C147" s="180" t="s">
        <v>205</v>
      </c>
      <c r="D147" s="384" t="s">
        <v>206</v>
      </c>
      <c r="E147" s="384"/>
      <c r="F147" s="173" t="s">
        <v>128</v>
      </c>
      <c r="G147" s="175">
        <v>71</v>
      </c>
      <c r="H147" s="174"/>
      <c r="I147" s="174">
        <f t="shared" si="5"/>
        <v>0</v>
      </c>
      <c r="J147" s="173">
        <f t="shared" si="6"/>
        <v>34.79</v>
      </c>
      <c r="K147" s="178">
        <f t="shared" si="7"/>
        <v>0</v>
      </c>
      <c r="L147" s="178">
        <f>ROUND(G147*(H147),2)</f>
        <v>0</v>
      </c>
      <c r="M147" s="178"/>
      <c r="N147" s="178">
        <v>0.49</v>
      </c>
      <c r="O147" s="178"/>
      <c r="P147" s="181"/>
      <c r="Q147" s="181"/>
      <c r="R147" s="181"/>
      <c r="S147" s="178">
        <f t="shared" si="8"/>
        <v>0</v>
      </c>
      <c r="T147" s="178"/>
      <c r="U147" s="178"/>
      <c r="V147" s="196"/>
      <c r="W147" s="52"/>
      <c r="Z147">
        <v>0</v>
      </c>
    </row>
    <row r="148" spans="1:26" ht="25.05" customHeight="1" x14ac:dyDescent="0.3">
      <c r="A148" s="179"/>
      <c r="B148" s="212">
        <v>51</v>
      </c>
      <c r="C148" s="188" t="s">
        <v>207</v>
      </c>
      <c r="D148" s="388" t="s">
        <v>208</v>
      </c>
      <c r="E148" s="388"/>
      <c r="F148" s="182" t="s">
        <v>198</v>
      </c>
      <c r="G148" s="184">
        <v>71</v>
      </c>
      <c r="H148" s="183"/>
      <c r="I148" s="183">
        <f t="shared" si="5"/>
        <v>0</v>
      </c>
      <c r="J148" s="182">
        <f t="shared" si="6"/>
        <v>42.6</v>
      </c>
      <c r="K148" s="187">
        <f t="shared" si="7"/>
        <v>0</v>
      </c>
      <c r="L148" s="187"/>
      <c r="M148" s="187">
        <f>ROUND(G148*(H148),2)</f>
        <v>0</v>
      </c>
      <c r="N148" s="187">
        <v>0.6</v>
      </c>
      <c r="O148" s="187"/>
      <c r="P148" s="189">
        <v>2.1000000000000001E-4</v>
      </c>
      <c r="Q148" s="189"/>
      <c r="R148" s="189">
        <v>2.1000000000000001E-4</v>
      </c>
      <c r="S148" s="187">
        <f t="shared" si="8"/>
        <v>1.4999999999999999E-2</v>
      </c>
      <c r="T148" s="187"/>
      <c r="U148" s="187"/>
      <c r="V148" s="197"/>
      <c r="W148" s="52"/>
      <c r="Z148">
        <v>0</v>
      </c>
    </row>
    <row r="149" spans="1:26" ht="25.05" customHeight="1" x14ac:dyDescent="0.3">
      <c r="A149" s="179"/>
      <c r="B149" s="211">
        <v>52</v>
      </c>
      <c r="C149" s="180" t="s">
        <v>209</v>
      </c>
      <c r="D149" s="384" t="s">
        <v>210</v>
      </c>
      <c r="E149" s="384"/>
      <c r="F149" s="173" t="s">
        <v>128</v>
      </c>
      <c r="G149" s="175">
        <v>71</v>
      </c>
      <c r="H149" s="174"/>
      <c r="I149" s="174">
        <f t="shared" si="5"/>
        <v>0</v>
      </c>
      <c r="J149" s="173">
        <f t="shared" si="6"/>
        <v>82.36</v>
      </c>
      <c r="K149" s="178">
        <f t="shared" si="7"/>
        <v>0</v>
      </c>
      <c r="L149" s="178">
        <f>ROUND(G149*(H149),2)</f>
        <v>0</v>
      </c>
      <c r="M149" s="178"/>
      <c r="N149" s="178">
        <v>1.1599999999999999</v>
      </c>
      <c r="O149" s="178"/>
      <c r="P149" s="181"/>
      <c r="Q149" s="181"/>
      <c r="R149" s="181"/>
      <c r="S149" s="178">
        <f t="shared" si="8"/>
        <v>0</v>
      </c>
      <c r="T149" s="178"/>
      <c r="U149" s="178"/>
      <c r="V149" s="196"/>
      <c r="W149" s="52"/>
      <c r="Z149">
        <v>0</v>
      </c>
    </row>
    <row r="150" spans="1:26" x14ac:dyDescent="0.3">
      <c r="A150" s="9"/>
      <c r="B150" s="210"/>
      <c r="C150" s="172">
        <v>923</v>
      </c>
      <c r="D150" s="363" t="s">
        <v>133</v>
      </c>
      <c r="E150" s="363"/>
      <c r="F150" s="9"/>
      <c r="G150" s="171"/>
      <c r="H150" s="138"/>
      <c r="I150" s="140">
        <f>ROUND((SUM(I117:I149))/1,2)</f>
        <v>0</v>
      </c>
      <c r="J150" s="9"/>
      <c r="K150" s="9"/>
      <c r="L150" s="9">
        <f>ROUND((SUM(L117:L149))/1,2)</f>
        <v>0</v>
      </c>
      <c r="M150" s="9">
        <f>ROUND((SUM(M117:M149))/1,2)</f>
        <v>0</v>
      </c>
      <c r="N150" s="9"/>
      <c r="O150" s="9"/>
      <c r="P150" s="190"/>
      <c r="Q150" s="1"/>
      <c r="R150" s="1"/>
      <c r="S150" s="190">
        <f>ROUND((SUM(S117:S149))/1,2)</f>
        <v>0.42</v>
      </c>
      <c r="T150" s="2"/>
      <c r="U150" s="2"/>
      <c r="V150" s="198">
        <f>ROUND((SUM(V117:V149))/1,2)</f>
        <v>0</v>
      </c>
      <c r="W150" s="52"/>
    </row>
    <row r="151" spans="1:26" x14ac:dyDescent="0.3">
      <c r="A151" s="1"/>
      <c r="B151" s="206"/>
      <c r="C151" s="1"/>
      <c r="D151" s="1"/>
      <c r="E151" s="1"/>
      <c r="F151" s="1"/>
      <c r="G151" s="165"/>
      <c r="H151" s="131"/>
      <c r="I151" s="13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99"/>
      <c r="W151" s="52"/>
    </row>
    <row r="152" spans="1:26" x14ac:dyDescent="0.3">
      <c r="A152" s="9"/>
      <c r="B152" s="210"/>
      <c r="C152" s="9"/>
      <c r="D152" s="365" t="s">
        <v>66</v>
      </c>
      <c r="E152" s="365"/>
      <c r="F152" s="9"/>
      <c r="G152" s="171"/>
      <c r="H152" s="138"/>
      <c r="I152" s="140">
        <f>ROUND((SUM(I116:I151))/2,2)</f>
        <v>0</v>
      </c>
      <c r="J152" s="9"/>
      <c r="K152" s="9"/>
      <c r="L152" s="9">
        <f>ROUND((SUM(L116:L151))/2,2)</f>
        <v>0</v>
      </c>
      <c r="M152" s="9">
        <f>ROUND((SUM(M116:M151))/2,2)</f>
        <v>0</v>
      </c>
      <c r="N152" s="9"/>
      <c r="O152" s="9"/>
      <c r="P152" s="190"/>
      <c r="Q152" s="1"/>
      <c r="R152" s="1"/>
      <c r="S152" s="190">
        <f>ROUND((SUM(S116:S151))/2,2)</f>
        <v>0.42</v>
      </c>
      <c r="T152" s="1"/>
      <c r="U152" s="1"/>
      <c r="V152" s="198">
        <f>ROUND((SUM(V116:V151))/2,2)</f>
        <v>0</v>
      </c>
      <c r="W152" s="52"/>
    </row>
    <row r="153" spans="1:26" x14ac:dyDescent="0.3">
      <c r="A153" s="1"/>
      <c r="B153" s="213"/>
      <c r="C153" s="191"/>
      <c r="D153" s="389" t="s">
        <v>68</v>
      </c>
      <c r="E153" s="389"/>
      <c r="F153" s="191"/>
      <c r="G153" s="192"/>
      <c r="H153" s="193"/>
      <c r="I153" s="193">
        <f>ROUND((SUM(I81:I152))/3,2)</f>
        <v>0</v>
      </c>
      <c r="J153" s="191"/>
      <c r="K153" s="191">
        <f>ROUND((SUM(K81:K152))/3,2)</f>
        <v>0</v>
      </c>
      <c r="L153" s="191">
        <f>ROUND((SUM(L81:L152))/3,2)</f>
        <v>0</v>
      </c>
      <c r="M153" s="191">
        <f>ROUND((SUM(M81:M152))/3,2)</f>
        <v>0</v>
      </c>
      <c r="N153" s="191"/>
      <c r="O153" s="191"/>
      <c r="P153" s="192"/>
      <c r="Q153" s="191"/>
      <c r="R153" s="191"/>
      <c r="S153" s="192">
        <f>ROUND((SUM(S81:S152))/3,2)</f>
        <v>30.66</v>
      </c>
      <c r="T153" s="191"/>
      <c r="U153" s="191"/>
      <c r="V153" s="200">
        <f>ROUND((SUM(V81:V152))/3,2)</f>
        <v>0</v>
      </c>
      <c r="W153" s="52"/>
      <c r="Y153">
        <f>(SUM(Y81:Y152))</f>
        <v>0</v>
      </c>
      <c r="Z153">
        <f>(SUM(Z81:Z152))</f>
        <v>0</v>
      </c>
    </row>
  </sheetData>
  <mergeCells count="117">
    <mergeCell ref="D148:E148"/>
    <mergeCell ref="D149:E149"/>
    <mergeCell ref="D150:E150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0:E110"/>
    <mergeCell ref="D111:E111"/>
    <mergeCell ref="D112:E112"/>
    <mergeCell ref="D114:E114"/>
    <mergeCell ref="D116:E116"/>
    <mergeCell ref="D117:E117"/>
    <mergeCell ref="D102:E102"/>
    <mergeCell ref="D103:E103"/>
    <mergeCell ref="D104:E104"/>
    <mergeCell ref="D106:E106"/>
    <mergeCell ref="D107:E107"/>
    <mergeCell ref="D108:E108"/>
    <mergeCell ref="D95:E95"/>
    <mergeCell ref="D96:E96"/>
    <mergeCell ref="D97:E97"/>
    <mergeCell ref="D98:E98"/>
    <mergeCell ref="D99:E99"/>
    <mergeCell ref="D101:E101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E72"/>
    <mergeCell ref="B73:E73"/>
    <mergeCell ref="B74:E74"/>
    <mergeCell ref="I72:P72"/>
    <mergeCell ref="D81:E81"/>
    <mergeCell ref="D82:E82"/>
    <mergeCell ref="B62:D62"/>
    <mergeCell ref="B63:D63"/>
    <mergeCell ref="B64:D64"/>
    <mergeCell ref="B66:D66"/>
    <mergeCell ref="B70:V70"/>
    <mergeCell ref="H1:I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E664E468-168C-4E7E-AF28-DEF1C90A59BA}"/>
    <hyperlink ref="E1:F1" location="A54:A54" tooltip="Klikni na prechod ku rekapitulácii..." display="Rekapitulácia rozpočtu" xr:uid="{EE9A208B-AA5C-418C-8FDE-B33F2EC93ECA}"/>
    <hyperlink ref="H1:I1" location="B80:B80" tooltip="Klikni na prechod ku Rozpočet..." display="Rozpočet" xr:uid="{9A9877E1-58A4-41D9-9A2D-586AE4A2C2C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 xml:space="preserve">&amp;C&amp;B&amp; Rozpočet Vodovod Prosačov / SO 07.3 - Zásobny rad 3 a rozvodná sieť Prosačov- Miestný rad 3-1, D90, 71m   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C354-B0DE-4624-99A3-09960D80AF48}">
  <dimension ref="A1:AA158"/>
  <sheetViews>
    <sheetView workbookViewId="0">
      <pane ySplit="1" topLeftCell="A131" activePane="bottomLeft" state="frozen"/>
      <selection pane="bottomLeft" activeCell="D138" sqref="D138:E13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17</v>
      </c>
      <c r="C1" s="323"/>
      <c r="D1" s="11"/>
      <c r="E1" s="324" t="s">
        <v>0</v>
      </c>
      <c r="F1" s="325"/>
      <c r="G1" s="12"/>
      <c r="H1" s="372" t="s">
        <v>69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17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229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25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26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27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12" t="s">
        <v>36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15603'!E60</f>
        <v>0</v>
      </c>
      <c r="D15" s="57">
        <f>'SO 15603'!F60</f>
        <v>0</v>
      </c>
      <c r="E15" s="66">
        <f>'SO 15603'!G60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18" t="s">
        <v>37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(SUM(Z81:Z157))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>
        <f>'SO 15603'!E64</f>
        <v>0</v>
      </c>
      <c r="D17" s="57">
        <f>'SO 15603'!F64</f>
        <v>0</v>
      </c>
      <c r="E17" s="66">
        <f>'SO 15603'!G64</f>
        <v>0</v>
      </c>
      <c r="F17" s="319" t="s">
        <v>38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(SUM(Y81:Y157))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54"/>
      <c r="G19" s="341"/>
      <c r="H19" s="355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2" t="s">
        <v>35</v>
      </c>
      <c r="G20" s="356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57" t="s">
        <v>47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57" t="s">
        <v>48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57" t="s">
        <v>49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8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0" t="s">
        <v>35</v>
      </c>
      <c r="G25" s="341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2" t="s">
        <v>39</v>
      </c>
      <c r="G26" s="343"/>
      <c r="H26" s="344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5" t="s">
        <v>40</v>
      </c>
      <c r="G27" s="346"/>
      <c r="H27" s="347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8" t="s">
        <v>41</v>
      </c>
      <c r="G28" s="349"/>
      <c r="H28" s="216">
        <f>P27-SUM('SO 15603'!K81:'SO 15603'!K157)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0" t="s">
        <v>42</v>
      </c>
      <c r="G29" s="351"/>
      <c r="H29" s="32">
        <f>SUM('SO 15603'!K81:'SO 15603'!K157)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2" t="s">
        <v>43</v>
      </c>
      <c r="G30" s="353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6"/>
      <c r="G31" s="37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7" t="s">
        <v>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80" t="s">
        <v>25</v>
      </c>
      <c r="C46" s="381"/>
      <c r="D46" s="381"/>
      <c r="E46" s="382"/>
      <c r="F46" s="383" t="s">
        <v>22</v>
      </c>
      <c r="G46" s="381"/>
      <c r="H46" s="38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80" t="s">
        <v>26</v>
      </c>
      <c r="C47" s="381"/>
      <c r="D47" s="381"/>
      <c r="E47" s="382"/>
      <c r="F47" s="383" t="s">
        <v>20</v>
      </c>
      <c r="G47" s="381"/>
      <c r="H47" s="38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80" t="s">
        <v>27</v>
      </c>
      <c r="C48" s="381"/>
      <c r="D48" s="381"/>
      <c r="E48" s="382"/>
      <c r="F48" s="383" t="s">
        <v>59</v>
      </c>
      <c r="G48" s="381"/>
      <c r="H48" s="38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37" t="s">
        <v>1</v>
      </c>
      <c r="C49" s="338"/>
      <c r="D49" s="338"/>
      <c r="E49" s="338"/>
      <c r="F49" s="338"/>
      <c r="G49" s="338"/>
      <c r="H49" s="338"/>
      <c r="I49" s="33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229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5" t="s">
        <v>56</v>
      </c>
      <c r="C54" s="37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3" t="s">
        <v>61</v>
      </c>
      <c r="C55" s="362"/>
      <c r="D55" s="362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66" t="s">
        <v>62</v>
      </c>
      <c r="C56" s="367"/>
      <c r="D56" s="367"/>
      <c r="E56" s="138">
        <f>'SO 15603'!L99</f>
        <v>0</v>
      </c>
      <c r="F56" s="138">
        <f>'SO 15603'!M99</f>
        <v>0</v>
      </c>
      <c r="G56" s="138">
        <f>'SO 15603'!I99</f>
        <v>0</v>
      </c>
      <c r="H56" s="139">
        <f>'SO 15603'!S99</f>
        <v>119.16</v>
      </c>
      <c r="I56" s="139">
        <f>'SO 15603'!V99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66" t="s">
        <v>63</v>
      </c>
      <c r="C57" s="367"/>
      <c r="D57" s="367"/>
      <c r="E57" s="138">
        <f>'SO 15603'!L104</f>
        <v>0</v>
      </c>
      <c r="F57" s="138">
        <f>'SO 15603'!M104</f>
        <v>0</v>
      </c>
      <c r="G57" s="138">
        <f>'SO 15603'!I104</f>
        <v>0</v>
      </c>
      <c r="H57" s="139">
        <f>'SO 15603'!S104</f>
        <v>3.12</v>
      </c>
      <c r="I57" s="139">
        <f>'SO 15603'!V104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66" t="s">
        <v>64</v>
      </c>
      <c r="C58" s="367"/>
      <c r="D58" s="367"/>
      <c r="E58" s="138">
        <f>'SO 15603'!L108</f>
        <v>0</v>
      </c>
      <c r="F58" s="138">
        <f>'SO 15603'!M108</f>
        <v>0</v>
      </c>
      <c r="G58" s="138">
        <f>'SO 15603'!I108</f>
        <v>0</v>
      </c>
      <c r="H58" s="139">
        <f>'SO 15603'!S108</f>
        <v>0</v>
      </c>
      <c r="I58" s="139">
        <f>'SO 15603'!V108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66" t="s">
        <v>65</v>
      </c>
      <c r="C59" s="367"/>
      <c r="D59" s="367"/>
      <c r="E59" s="138">
        <f>'SO 15603'!L112</f>
        <v>0</v>
      </c>
      <c r="F59" s="138">
        <f>'SO 15603'!M112</f>
        <v>0</v>
      </c>
      <c r="G59" s="138">
        <f>'SO 15603'!I112</f>
        <v>0</v>
      </c>
      <c r="H59" s="139">
        <f>'SO 15603'!S112</f>
        <v>0</v>
      </c>
      <c r="I59" s="139">
        <f>'SO 15603'!V112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64" t="s">
        <v>61</v>
      </c>
      <c r="C60" s="365"/>
      <c r="D60" s="365"/>
      <c r="E60" s="140">
        <f>'SO 15603'!L114</f>
        <v>0</v>
      </c>
      <c r="F60" s="140">
        <f>'SO 15603'!M114</f>
        <v>0</v>
      </c>
      <c r="G60" s="140">
        <f>'SO 15603'!I114</f>
        <v>0</v>
      </c>
      <c r="H60" s="141">
        <f>'SO 15603'!S114</f>
        <v>122.28</v>
      </c>
      <c r="I60" s="141">
        <f>'SO 15603'!V114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64" t="s">
        <v>66</v>
      </c>
      <c r="C62" s="365"/>
      <c r="D62" s="365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66" t="s">
        <v>67</v>
      </c>
      <c r="C63" s="367"/>
      <c r="D63" s="367"/>
      <c r="E63" s="138">
        <f>'SO 15603'!L155</f>
        <v>0</v>
      </c>
      <c r="F63" s="138">
        <f>'SO 15603'!M155</f>
        <v>0</v>
      </c>
      <c r="G63" s="138">
        <f>'SO 15603'!I155</f>
        <v>0</v>
      </c>
      <c r="H63" s="139">
        <f>'SO 15603'!S155</f>
        <v>1.51</v>
      </c>
      <c r="I63" s="139">
        <f>'SO 15603'!V155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64" t="s">
        <v>66</v>
      </c>
      <c r="C64" s="365"/>
      <c r="D64" s="365"/>
      <c r="E64" s="140">
        <f>'SO 15603'!L157</f>
        <v>0</v>
      </c>
      <c r="F64" s="140">
        <f>'SO 15603'!M157</f>
        <v>0</v>
      </c>
      <c r="G64" s="140">
        <f>'SO 15603'!I157</f>
        <v>0</v>
      </c>
      <c r="H64" s="141">
        <f>'SO 15603'!S157</f>
        <v>1.51</v>
      </c>
      <c r="I64" s="141">
        <f>'SO 15603'!V157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1"/>
      <c r="B65" s="206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68" t="s">
        <v>68</v>
      </c>
      <c r="C66" s="369"/>
      <c r="D66" s="369"/>
      <c r="E66" s="144">
        <f>'SO 15603'!L158</f>
        <v>0</v>
      </c>
      <c r="F66" s="144">
        <f>'SO 15603'!M158</f>
        <v>0</v>
      </c>
      <c r="G66" s="144">
        <f>'SO 15603'!I158</f>
        <v>0</v>
      </c>
      <c r="H66" s="145">
        <f>'SO 15603'!S158</f>
        <v>123.79</v>
      </c>
      <c r="I66" s="145">
        <f>'SO 15603'!V158</f>
        <v>0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5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70" t="s">
        <v>69</v>
      </c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201"/>
      <c r="B72" s="385" t="s">
        <v>25</v>
      </c>
      <c r="C72" s="386"/>
      <c r="D72" s="386"/>
      <c r="E72" s="387"/>
      <c r="F72" s="166"/>
      <c r="G72" s="166"/>
      <c r="H72" s="167" t="s">
        <v>80</v>
      </c>
      <c r="I72" s="359" t="s">
        <v>81</v>
      </c>
      <c r="J72" s="360"/>
      <c r="K72" s="360"/>
      <c r="L72" s="360"/>
      <c r="M72" s="360"/>
      <c r="N72" s="360"/>
      <c r="O72" s="360"/>
      <c r="P72" s="361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201"/>
      <c r="B73" s="380" t="s">
        <v>26</v>
      </c>
      <c r="C73" s="381"/>
      <c r="D73" s="381"/>
      <c r="E73" s="382"/>
      <c r="F73" s="162"/>
      <c r="G73" s="162"/>
      <c r="H73" s="163" t="s">
        <v>20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201"/>
      <c r="B74" s="380" t="s">
        <v>27</v>
      </c>
      <c r="C74" s="381"/>
      <c r="D74" s="381"/>
      <c r="E74" s="382"/>
      <c r="F74" s="162"/>
      <c r="G74" s="162"/>
      <c r="H74" s="163" t="s">
        <v>82</v>
      </c>
      <c r="I74" s="163" t="s">
        <v>24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83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229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7" t="s">
        <v>60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8" t="s">
        <v>70</v>
      </c>
      <c r="C80" s="127" t="s">
        <v>71</v>
      </c>
      <c r="D80" s="127" t="s">
        <v>72</v>
      </c>
      <c r="E80" s="155"/>
      <c r="F80" s="155" t="s">
        <v>73</v>
      </c>
      <c r="G80" s="155" t="s">
        <v>74</v>
      </c>
      <c r="H80" s="156" t="s">
        <v>75</v>
      </c>
      <c r="I80" s="156" t="s">
        <v>76</v>
      </c>
      <c r="J80" s="156"/>
      <c r="K80" s="156"/>
      <c r="L80" s="156"/>
      <c r="M80" s="156"/>
      <c r="N80" s="156"/>
      <c r="O80" s="156"/>
      <c r="P80" s="156" t="s">
        <v>77</v>
      </c>
      <c r="Q80" s="157"/>
      <c r="R80" s="157"/>
      <c r="S80" s="127" t="s">
        <v>78</v>
      </c>
      <c r="T80" s="158"/>
      <c r="U80" s="158"/>
      <c r="V80" s="127" t="s">
        <v>79</v>
      </c>
      <c r="W80" s="52"/>
    </row>
    <row r="81" spans="1:26" x14ac:dyDescent="0.3">
      <c r="A81" s="9"/>
      <c r="B81" s="209"/>
      <c r="C81" s="169"/>
      <c r="D81" s="362" t="s">
        <v>61</v>
      </c>
      <c r="E81" s="362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4"/>
      <c r="W81" s="215"/>
      <c r="X81" s="137"/>
      <c r="Y81" s="137"/>
      <c r="Z81" s="137"/>
    </row>
    <row r="82" spans="1:26" x14ac:dyDescent="0.3">
      <c r="A82" s="9"/>
      <c r="B82" s="210"/>
      <c r="C82" s="172">
        <v>1</v>
      </c>
      <c r="D82" s="363" t="s">
        <v>84</v>
      </c>
      <c r="E82" s="363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5"/>
      <c r="W82" s="215"/>
      <c r="X82" s="137"/>
      <c r="Y82" s="137"/>
      <c r="Z82" s="137"/>
    </row>
    <row r="83" spans="1:26" ht="25.05" customHeight="1" x14ac:dyDescent="0.3">
      <c r="A83" s="179"/>
      <c r="B83" s="211">
        <v>1</v>
      </c>
      <c r="C83" s="180" t="s">
        <v>85</v>
      </c>
      <c r="D83" s="384" t="s">
        <v>86</v>
      </c>
      <c r="E83" s="384"/>
      <c r="F83" s="174" t="s">
        <v>87</v>
      </c>
      <c r="G83" s="175">
        <v>6</v>
      </c>
      <c r="H83" s="174"/>
      <c r="I83" s="174">
        <f t="shared" ref="I83:I98" si="0">ROUND(G83*(H83),2)</f>
        <v>0</v>
      </c>
      <c r="J83" s="176">
        <f t="shared" ref="J83:J98" si="1">ROUND(G83*(N83),2)</f>
        <v>59.76</v>
      </c>
      <c r="K83" s="177">
        <f t="shared" ref="K83:K98" si="2">ROUND(G83*(O83),2)</f>
        <v>0</v>
      </c>
      <c r="L83" s="177">
        <f t="shared" ref="L83:L96" si="3">ROUND(G83*(H83),2)</f>
        <v>0</v>
      </c>
      <c r="M83" s="177"/>
      <c r="N83" s="177">
        <v>9.9600000000000009</v>
      </c>
      <c r="O83" s="177"/>
      <c r="P83" s="181"/>
      <c r="Q83" s="181"/>
      <c r="R83" s="181"/>
      <c r="S83" s="178">
        <f t="shared" ref="S83:S98" si="4">ROUND(G83*(P83),3)</f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2</v>
      </c>
      <c r="C84" s="180" t="s">
        <v>88</v>
      </c>
      <c r="D84" s="384" t="s">
        <v>89</v>
      </c>
      <c r="E84" s="384"/>
      <c r="F84" s="174" t="s">
        <v>87</v>
      </c>
      <c r="G84" s="175">
        <v>6</v>
      </c>
      <c r="H84" s="174"/>
      <c r="I84" s="174">
        <f t="shared" si="0"/>
        <v>0</v>
      </c>
      <c r="J84" s="176">
        <f t="shared" si="1"/>
        <v>58.62</v>
      </c>
      <c r="K84" s="177">
        <f t="shared" si="2"/>
        <v>0</v>
      </c>
      <c r="L84" s="177">
        <f t="shared" si="3"/>
        <v>0</v>
      </c>
      <c r="M84" s="177"/>
      <c r="N84" s="177">
        <v>9.77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3</v>
      </c>
      <c r="C85" s="180" t="s">
        <v>90</v>
      </c>
      <c r="D85" s="384" t="s">
        <v>91</v>
      </c>
      <c r="E85" s="384"/>
      <c r="F85" s="174" t="s">
        <v>92</v>
      </c>
      <c r="G85" s="175">
        <v>6</v>
      </c>
      <c r="H85" s="174"/>
      <c r="I85" s="174">
        <f t="shared" si="0"/>
        <v>0</v>
      </c>
      <c r="J85" s="176">
        <f t="shared" si="1"/>
        <v>94.86</v>
      </c>
      <c r="K85" s="177">
        <f t="shared" si="2"/>
        <v>0</v>
      </c>
      <c r="L85" s="177">
        <f t="shared" si="3"/>
        <v>0</v>
      </c>
      <c r="M85" s="177"/>
      <c r="N85" s="177">
        <v>15.81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4</v>
      </c>
      <c r="C86" s="180" t="s">
        <v>93</v>
      </c>
      <c r="D86" s="384" t="s">
        <v>94</v>
      </c>
      <c r="E86" s="384"/>
      <c r="F86" s="174" t="s">
        <v>92</v>
      </c>
      <c r="G86" s="175">
        <v>389.37599999999998</v>
      </c>
      <c r="H86" s="174"/>
      <c r="I86" s="174">
        <f t="shared" si="0"/>
        <v>0</v>
      </c>
      <c r="J86" s="176">
        <f t="shared" si="1"/>
        <v>3738.01</v>
      </c>
      <c r="K86" s="177">
        <f t="shared" si="2"/>
        <v>0</v>
      </c>
      <c r="L86" s="177">
        <f t="shared" si="3"/>
        <v>0</v>
      </c>
      <c r="M86" s="177"/>
      <c r="N86" s="177">
        <v>9.6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5</v>
      </c>
      <c r="C87" s="180" t="s">
        <v>95</v>
      </c>
      <c r="D87" s="384" t="s">
        <v>96</v>
      </c>
      <c r="E87" s="384"/>
      <c r="F87" s="174" t="s">
        <v>92</v>
      </c>
      <c r="G87" s="175">
        <v>389.37599999999998</v>
      </c>
      <c r="H87" s="174"/>
      <c r="I87" s="174">
        <f t="shared" si="0"/>
        <v>0</v>
      </c>
      <c r="J87" s="176">
        <f t="shared" si="1"/>
        <v>369.91</v>
      </c>
      <c r="K87" s="177">
        <f t="shared" si="2"/>
        <v>0</v>
      </c>
      <c r="L87" s="177">
        <f t="shared" si="3"/>
        <v>0</v>
      </c>
      <c r="M87" s="177"/>
      <c r="N87" s="177">
        <v>0.95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6</v>
      </c>
      <c r="C88" s="180" t="s">
        <v>97</v>
      </c>
      <c r="D88" s="384" t="s">
        <v>98</v>
      </c>
      <c r="E88" s="384"/>
      <c r="F88" s="174" t="s">
        <v>99</v>
      </c>
      <c r="G88" s="175">
        <v>43.264000000000003</v>
      </c>
      <c r="H88" s="174"/>
      <c r="I88" s="174">
        <f t="shared" si="0"/>
        <v>0</v>
      </c>
      <c r="J88" s="176">
        <f t="shared" si="1"/>
        <v>999.4</v>
      </c>
      <c r="K88" s="177">
        <f t="shared" si="2"/>
        <v>0</v>
      </c>
      <c r="L88" s="177">
        <f t="shared" si="3"/>
        <v>0</v>
      </c>
      <c r="M88" s="177"/>
      <c r="N88" s="177">
        <v>23.1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7</v>
      </c>
      <c r="C89" s="180" t="s">
        <v>100</v>
      </c>
      <c r="D89" s="384" t="s">
        <v>101</v>
      </c>
      <c r="E89" s="384"/>
      <c r="F89" s="174" t="s">
        <v>99</v>
      </c>
      <c r="G89" s="175">
        <v>43.264000000000003</v>
      </c>
      <c r="H89" s="174"/>
      <c r="I89" s="174">
        <f t="shared" si="0"/>
        <v>0</v>
      </c>
      <c r="J89" s="176">
        <f t="shared" si="1"/>
        <v>102.97</v>
      </c>
      <c r="K89" s="177">
        <f t="shared" si="2"/>
        <v>0</v>
      </c>
      <c r="L89" s="177">
        <f t="shared" si="3"/>
        <v>0</v>
      </c>
      <c r="M89" s="177"/>
      <c r="N89" s="177">
        <v>2.38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8</v>
      </c>
      <c r="C90" s="180" t="s">
        <v>102</v>
      </c>
      <c r="D90" s="384" t="s">
        <v>103</v>
      </c>
      <c r="E90" s="384"/>
      <c r="F90" s="174" t="s">
        <v>87</v>
      </c>
      <c r="G90" s="175">
        <v>1014</v>
      </c>
      <c r="H90" s="174"/>
      <c r="I90" s="174">
        <f t="shared" si="0"/>
        <v>0</v>
      </c>
      <c r="J90" s="176">
        <f t="shared" si="1"/>
        <v>7300.8</v>
      </c>
      <c r="K90" s="177">
        <f t="shared" si="2"/>
        <v>0</v>
      </c>
      <c r="L90" s="177">
        <f t="shared" si="3"/>
        <v>0</v>
      </c>
      <c r="M90" s="177"/>
      <c r="N90" s="177">
        <v>7.2</v>
      </c>
      <c r="O90" s="177"/>
      <c r="P90" s="181">
        <v>8.5000000000000006E-4</v>
      </c>
      <c r="Q90" s="181"/>
      <c r="R90" s="181">
        <v>8.5000000000000006E-4</v>
      </c>
      <c r="S90" s="178">
        <f t="shared" si="4"/>
        <v>0.86199999999999999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9</v>
      </c>
      <c r="C91" s="180" t="s">
        <v>104</v>
      </c>
      <c r="D91" s="384" t="s">
        <v>105</v>
      </c>
      <c r="E91" s="384"/>
      <c r="F91" s="174" t="s">
        <v>87</v>
      </c>
      <c r="G91" s="175">
        <v>1014</v>
      </c>
      <c r="H91" s="174"/>
      <c r="I91" s="174">
        <f t="shared" si="0"/>
        <v>0</v>
      </c>
      <c r="J91" s="176">
        <f t="shared" si="1"/>
        <v>4005.3</v>
      </c>
      <c r="K91" s="177">
        <f t="shared" si="2"/>
        <v>0</v>
      </c>
      <c r="L91" s="177">
        <f t="shared" si="3"/>
        <v>0</v>
      </c>
      <c r="M91" s="177"/>
      <c r="N91" s="177">
        <v>3.95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10</v>
      </c>
      <c r="C92" s="180" t="s">
        <v>106</v>
      </c>
      <c r="D92" s="384" t="s">
        <v>107</v>
      </c>
      <c r="E92" s="384"/>
      <c r="F92" s="174" t="s">
        <v>92</v>
      </c>
      <c r="G92" s="175">
        <v>118.3</v>
      </c>
      <c r="H92" s="174"/>
      <c r="I92" s="174">
        <f t="shared" si="0"/>
        <v>0</v>
      </c>
      <c r="J92" s="176">
        <f t="shared" si="1"/>
        <v>4603.05</v>
      </c>
      <c r="K92" s="177">
        <f t="shared" si="2"/>
        <v>0</v>
      </c>
      <c r="L92" s="177">
        <f t="shared" si="3"/>
        <v>0</v>
      </c>
      <c r="M92" s="177"/>
      <c r="N92" s="177">
        <v>38.909999999999997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11</v>
      </c>
      <c r="C93" s="180" t="s">
        <v>108</v>
      </c>
      <c r="D93" s="384" t="s">
        <v>109</v>
      </c>
      <c r="E93" s="384"/>
      <c r="F93" s="174" t="s">
        <v>92</v>
      </c>
      <c r="G93" s="175">
        <v>118.3</v>
      </c>
      <c r="H93" s="174"/>
      <c r="I93" s="174">
        <f t="shared" si="0"/>
        <v>0</v>
      </c>
      <c r="J93" s="176">
        <f t="shared" si="1"/>
        <v>520.52</v>
      </c>
      <c r="K93" s="177">
        <f t="shared" si="2"/>
        <v>0</v>
      </c>
      <c r="L93" s="177">
        <f t="shared" si="3"/>
        <v>0</v>
      </c>
      <c r="M93" s="177"/>
      <c r="N93" s="177">
        <v>4.4000000000000004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12</v>
      </c>
      <c r="C94" s="180" t="s">
        <v>110</v>
      </c>
      <c r="D94" s="384" t="s">
        <v>111</v>
      </c>
      <c r="E94" s="384"/>
      <c r="F94" s="174" t="s">
        <v>92</v>
      </c>
      <c r="G94" s="175">
        <v>118.3</v>
      </c>
      <c r="H94" s="174"/>
      <c r="I94" s="174">
        <f t="shared" si="0"/>
        <v>0</v>
      </c>
      <c r="J94" s="176">
        <f t="shared" si="1"/>
        <v>875.42</v>
      </c>
      <c r="K94" s="177">
        <f t="shared" si="2"/>
        <v>0</v>
      </c>
      <c r="L94" s="177">
        <f t="shared" si="3"/>
        <v>0</v>
      </c>
      <c r="M94" s="177"/>
      <c r="N94" s="177">
        <v>7.4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13</v>
      </c>
      <c r="C95" s="180" t="s">
        <v>112</v>
      </c>
      <c r="D95" s="384" t="s">
        <v>113</v>
      </c>
      <c r="E95" s="384"/>
      <c r="F95" s="174" t="s">
        <v>99</v>
      </c>
      <c r="G95" s="175">
        <v>314.33999999999997</v>
      </c>
      <c r="H95" s="174"/>
      <c r="I95" s="174">
        <f t="shared" si="0"/>
        <v>0</v>
      </c>
      <c r="J95" s="176">
        <f t="shared" si="1"/>
        <v>1191.3499999999999</v>
      </c>
      <c r="K95" s="177">
        <f t="shared" si="2"/>
        <v>0</v>
      </c>
      <c r="L95" s="177">
        <f t="shared" si="3"/>
        <v>0</v>
      </c>
      <c r="M95" s="177"/>
      <c r="N95" s="177">
        <v>3.79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14</v>
      </c>
      <c r="C96" s="180" t="s">
        <v>114</v>
      </c>
      <c r="D96" s="384" t="s">
        <v>115</v>
      </c>
      <c r="E96" s="384"/>
      <c r="F96" s="174" t="s">
        <v>92</v>
      </c>
      <c r="G96" s="175">
        <v>118.3</v>
      </c>
      <c r="H96" s="174"/>
      <c r="I96" s="174">
        <f t="shared" si="0"/>
        <v>0</v>
      </c>
      <c r="J96" s="176">
        <f t="shared" si="1"/>
        <v>1917.64</v>
      </c>
      <c r="K96" s="177">
        <f t="shared" si="2"/>
        <v>0</v>
      </c>
      <c r="L96" s="177">
        <f t="shared" si="3"/>
        <v>0</v>
      </c>
      <c r="M96" s="177"/>
      <c r="N96" s="177">
        <v>16.21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2">
        <v>15</v>
      </c>
      <c r="C97" s="188" t="s">
        <v>116</v>
      </c>
      <c r="D97" s="388" t="s">
        <v>117</v>
      </c>
      <c r="E97" s="388"/>
      <c r="F97" s="183" t="s">
        <v>99</v>
      </c>
      <c r="G97" s="184">
        <v>118.3</v>
      </c>
      <c r="H97" s="183"/>
      <c r="I97" s="183">
        <f t="shared" si="0"/>
        <v>0</v>
      </c>
      <c r="J97" s="185">
        <f t="shared" si="1"/>
        <v>1051.69</v>
      </c>
      <c r="K97" s="186">
        <f t="shared" si="2"/>
        <v>0</v>
      </c>
      <c r="L97" s="186"/>
      <c r="M97" s="186">
        <f>ROUND(G97*(H97),2)</f>
        <v>0</v>
      </c>
      <c r="N97" s="186">
        <v>8.89</v>
      </c>
      <c r="O97" s="186"/>
      <c r="P97" s="189">
        <v>1</v>
      </c>
      <c r="Q97" s="189"/>
      <c r="R97" s="189">
        <v>1</v>
      </c>
      <c r="S97" s="187">
        <f t="shared" si="4"/>
        <v>118.3</v>
      </c>
      <c r="T97" s="187"/>
      <c r="U97" s="187"/>
      <c r="V97" s="197"/>
      <c r="W97" s="52"/>
      <c r="Z97">
        <v>0</v>
      </c>
    </row>
    <row r="98" spans="1:26" ht="25.05" customHeight="1" x14ac:dyDescent="0.3">
      <c r="A98" s="179"/>
      <c r="B98" s="211">
        <v>16</v>
      </c>
      <c r="C98" s="180" t="s">
        <v>118</v>
      </c>
      <c r="D98" s="384" t="s">
        <v>119</v>
      </c>
      <c r="E98" s="384"/>
      <c r="F98" s="174" t="s">
        <v>92</v>
      </c>
      <c r="G98" s="175">
        <v>118.3</v>
      </c>
      <c r="H98" s="174"/>
      <c r="I98" s="174">
        <f t="shared" si="0"/>
        <v>0</v>
      </c>
      <c r="J98" s="176">
        <f t="shared" si="1"/>
        <v>751.21</v>
      </c>
      <c r="K98" s="177">
        <f t="shared" si="2"/>
        <v>0</v>
      </c>
      <c r="L98" s="177">
        <f>ROUND(G98*(H98),2)</f>
        <v>0</v>
      </c>
      <c r="M98" s="177"/>
      <c r="N98" s="177">
        <v>6.35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63" t="s">
        <v>84</v>
      </c>
      <c r="E99" s="363"/>
      <c r="F99" s="138"/>
      <c r="G99" s="171"/>
      <c r="H99" s="138"/>
      <c r="I99" s="140">
        <f>ROUND((SUM(I82:I98))/1,2)</f>
        <v>0</v>
      </c>
      <c r="J99" s="139"/>
      <c r="K99" s="139"/>
      <c r="L99" s="139">
        <f>ROUND((SUM(L82:L98))/1,2)</f>
        <v>0</v>
      </c>
      <c r="M99" s="139">
        <f>ROUND((SUM(M82:M98))/1,2)</f>
        <v>0</v>
      </c>
      <c r="N99" s="139"/>
      <c r="O99" s="139"/>
      <c r="P99" s="139"/>
      <c r="Q99" s="9"/>
      <c r="R99" s="9"/>
      <c r="S99" s="9">
        <f>ROUND((SUM(S82:S98))/1,2)</f>
        <v>119.16</v>
      </c>
      <c r="T99" s="9"/>
      <c r="U99" s="9"/>
      <c r="V99" s="198">
        <f>ROUND((SUM(V82:V98))/1,2)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5</v>
      </c>
      <c r="D101" s="363" t="s">
        <v>120</v>
      </c>
      <c r="E101" s="363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17</v>
      </c>
      <c r="C102" s="180" t="s">
        <v>121</v>
      </c>
      <c r="D102" s="384" t="s">
        <v>122</v>
      </c>
      <c r="E102" s="384"/>
      <c r="F102" s="174" t="s">
        <v>87</v>
      </c>
      <c r="G102" s="175">
        <v>6</v>
      </c>
      <c r="H102" s="174"/>
      <c r="I102" s="174">
        <f>ROUND(G102*(H102),2)</f>
        <v>0</v>
      </c>
      <c r="J102" s="176">
        <f>ROUND(G102*(N102),2)</f>
        <v>124.2</v>
      </c>
      <c r="K102" s="177">
        <f>ROUND(G102*(O102),2)</f>
        <v>0</v>
      </c>
      <c r="L102" s="177">
        <f>ROUND(G102*(H102),2)</f>
        <v>0</v>
      </c>
      <c r="M102" s="177"/>
      <c r="N102" s="177">
        <v>20.7</v>
      </c>
      <c r="O102" s="177"/>
      <c r="P102" s="181">
        <v>0.36334</v>
      </c>
      <c r="Q102" s="181"/>
      <c r="R102" s="181">
        <v>0.36334</v>
      </c>
      <c r="S102" s="178">
        <f>ROUND(G102*(P102),3)</f>
        <v>2.1800000000000002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18</v>
      </c>
      <c r="C103" s="180" t="s">
        <v>123</v>
      </c>
      <c r="D103" s="384" t="s">
        <v>124</v>
      </c>
      <c r="E103" s="384"/>
      <c r="F103" s="174" t="s">
        <v>87</v>
      </c>
      <c r="G103" s="175">
        <v>6</v>
      </c>
      <c r="H103" s="174"/>
      <c r="I103" s="174">
        <f>ROUND(G103*(H103),2)</f>
        <v>0</v>
      </c>
      <c r="J103" s="176">
        <f>ROUND(G103*(N103),2)</f>
        <v>87.6</v>
      </c>
      <c r="K103" s="177">
        <f>ROUND(G103*(O103),2)</f>
        <v>0</v>
      </c>
      <c r="L103" s="177">
        <f>ROUND(G103*(H103),2)</f>
        <v>0</v>
      </c>
      <c r="M103" s="177"/>
      <c r="N103" s="177">
        <v>14.6</v>
      </c>
      <c r="O103" s="177"/>
      <c r="P103" s="181">
        <v>0.15736</v>
      </c>
      <c r="Q103" s="181"/>
      <c r="R103" s="181">
        <v>0.15736</v>
      </c>
      <c r="S103" s="178">
        <f>ROUND(G103*(P103),3)</f>
        <v>0.94399999999999995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5</v>
      </c>
      <c r="D104" s="363" t="s">
        <v>120</v>
      </c>
      <c r="E104" s="363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3.12</v>
      </c>
      <c r="T104" s="9"/>
      <c r="U104" s="9"/>
      <c r="V104" s="198">
        <f>ROUND((SUM(V101:V103))/1,2)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9</v>
      </c>
      <c r="D106" s="363" t="s">
        <v>125</v>
      </c>
      <c r="E106" s="363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19</v>
      </c>
      <c r="C107" s="180" t="s">
        <v>126</v>
      </c>
      <c r="D107" s="384" t="s">
        <v>127</v>
      </c>
      <c r="E107" s="384"/>
      <c r="F107" s="174" t="s">
        <v>128</v>
      </c>
      <c r="G107" s="175">
        <v>15</v>
      </c>
      <c r="H107" s="174"/>
      <c r="I107" s="174">
        <f>ROUND(G107*(H107),2)</f>
        <v>0</v>
      </c>
      <c r="J107" s="176">
        <f>ROUND(G107*(N107),2)</f>
        <v>227.85</v>
      </c>
      <c r="K107" s="177">
        <f>ROUND(G107*(O107),2)</f>
        <v>0</v>
      </c>
      <c r="L107" s="177">
        <f>ROUND(G107*(H107),2)</f>
        <v>0</v>
      </c>
      <c r="M107" s="177"/>
      <c r="N107" s="177">
        <v>15.19</v>
      </c>
      <c r="O107" s="177"/>
      <c r="P107" s="181">
        <v>6.9999999999999994E-5</v>
      </c>
      <c r="Q107" s="181"/>
      <c r="R107" s="181">
        <v>6.9999999999999994E-5</v>
      </c>
      <c r="S107" s="178">
        <f>ROUND(G107*(P107),3)</f>
        <v>1E-3</v>
      </c>
      <c r="T107" s="178"/>
      <c r="U107" s="178"/>
      <c r="V107" s="196"/>
      <c r="W107" s="52"/>
      <c r="Z107">
        <v>0</v>
      </c>
    </row>
    <row r="108" spans="1:26" x14ac:dyDescent="0.3">
      <c r="A108" s="9"/>
      <c r="B108" s="210"/>
      <c r="C108" s="172">
        <v>9</v>
      </c>
      <c r="D108" s="363" t="s">
        <v>125</v>
      </c>
      <c r="E108" s="363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39"/>
      <c r="Q108" s="9"/>
      <c r="R108" s="9"/>
      <c r="S108" s="9">
        <f>ROUND((SUM(S106:S107))/1,2)</f>
        <v>0</v>
      </c>
      <c r="T108" s="9"/>
      <c r="U108" s="9"/>
      <c r="V108" s="198">
        <f>ROUND((SUM(V106:V107))/1,2)</f>
        <v>0</v>
      </c>
      <c r="W108" s="215"/>
      <c r="X108" s="137"/>
      <c r="Y108" s="137"/>
      <c r="Z108" s="137"/>
    </row>
    <row r="109" spans="1:26" x14ac:dyDescent="0.3">
      <c r="A109" s="1"/>
      <c r="B109" s="206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9"/>
      <c r="W109" s="52"/>
    </row>
    <row r="110" spans="1:26" x14ac:dyDescent="0.3">
      <c r="A110" s="9"/>
      <c r="B110" s="210"/>
      <c r="C110" s="172">
        <v>99</v>
      </c>
      <c r="D110" s="363" t="s">
        <v>129</v>
      </c>
      <c r="E110" s="363"/>
      <c r="F110" s="138"/>
      <c r="G110" s="171"/>
      <c r="H110" s="138"/>
      <c r="I110" s="138"/>
      <c r="J110" s="139"/>
      <c r="K110" s="139"/>
      <c r="L110" s="139"/>
      <c r="M110" s="139"/>
      <c r="N110" s="139"/>
      <c r="O110" s="139"/>
      <c r="P110" s="139"/>
      <c r="Q110" s="9"/>
      <c r="R110" s="9"/>
      <c r="S110" s="9"/>
      <c r="T110" s="9"/>
      <c r="U110" s="9"/>
      <c r="V110" s="195"/>
      <c r="W110" s="215"/>
      <c r="X110" s="137"/>
      <c r="Y110" s="137"/>
      <c r="Z110" s="137"/>
    </row>
    <row r="111" spans="1:26" ht="25.05" customHeight="1" x14ac:dyDescent="0.3">
      <c r="A111" s="179"/>
      <c r="B111" s="211">
        <v>20</v>
      </c>
      <c r="C111" s="180" t="s">
        <v>130</v>
      </c>
      <c r="D111" s="384" t="s">
        <v>131</v>
      </c>
      <c r="E111" s="384"/>
      <c r="F111" s="173" t="s">
        <v>132</v>
      </c>
      <c r="G111" s="175">
        <v>201.53399999999999</v>
      </c>
      <c r="H111" s="174"/>
      <c r="I111" s="174">
        <f>ROUND(G111*(H111),2)</f>
        <v>0</v>
      </c>
      <c r="J111" s="173">
        <f>ROUND(G111*(N111),2)</f>
        <v>6195.16</v>
      </c>
      <c r="K111" s="178">
        <f>ROUND(G111*(O111),2)</f>
        <v>0</v>
      </c>
      <c r="L111" s="178">
        <f>ROUND(G111*(H111),2)</f>
        <v>0</v>
      </c>
      <c r="M111" s="178"/>
      <c r="N111" s="178">
        <v>30.74</v>
      </c>
      <c r="O111" s="178"/>
      <c r="P111" s="181"/>
      <c r="Q111" s="181"/>
      <c r="R111" s="181"/>
      <c r="S111" s="178">
        <f>ROUND(G111*(P111),3)</f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99</v>
      </c>
      <c r="D112" s="363" t="s">
        <v>129</v>
      </c>
      <c r="E112" s="363"/>
      <c r="F112" s="9"/>
      <c r="G112" s="171"/>
      <c r="H112" s="138"/>
      <c r="I112" s="140">
        <f>ROUND((SUM(I110:I111))/1,2)</f>
        <v>0</v>
      </c>
      <c r="J112" s="9"/>
      <c r="K112" s="9"/>
      <c r="L112" s="9">
        <f>ROUND((SUM(L110:L111))/1,2)</f>
        <v>0</v>
      </c>
      <c r="M112" s="9">
        <f>ROUND((SUM(M110:M111))/1,2)</f>
        <v>0</v>
      </c>
      <c r="N112" s="9"/>
      <c r="O112" s="9"/>
      <c r="P112" s="9"/>
      <c r="Q112" s="9"/>
      <c r="R112" s="9"/>
      <c r="S112" s="9">
        <f>ROUND((SUM(S110:S111))/1,2)</f>
        <v>0</v>
      </c>
      <c r="T112" s="9"/>
      <c r="U112" s="9"/>
      <c r="V112" s="198">
        <f>ROUND((SUM(V110:V111))/1,2)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"/>
      <c r="F113" s="1"/>
      <c r="G113" s="165"/>
      <c r="H113" s="131"/>
      <c r="I113" s="13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9"/>
      <c r="D114" s="365" t="s">
        <v>61</v>
      </c>
      <c r="E114" s="365"/>
      <c r="F114" s="9"/>
      <c r="G114" s="171"/>
      <c r="H114" s="138"/>
      <c r="I114" s="140">
        <f>ROUND((SUM(I81:I113))/2,2)</f>
        <v>0</v>
      </c>
      <c r="J114" s="9"/>
      <c r="K114" s="9"/>
      <c r="L114" s="138">
        <f>ROUND((SUM(L81:L113))/2,2)</f>
        <v>0</v>
      </c>
      <c r="M114" s="138">
        <f>ROUND((SUM(M81:M113))/2,2)</f>
        <v>0</v>
      </c>
      <c r="N114" s="9"/>
      <c r="O114" s="9"/>
      <c r="P114" s="190"/>
      <c r="Q114" s="9"/>
      <c r="R114" s="9"/>
      <c r="S114" s="190">
        <f>ROUND((SUM(S81:S113))/2,2)</f>
        <v>122.28</v>
      </c>
      <c r="T114" s="9"/>
      <c r="U114" s="9"/>
      <c r="V114" s="198">
        <f>ROUND((SUM(V81:V113))/2,2)</f>
        <v>0</v>
      </c>
      <c r="W114" s="52"/>
    </row>
    <row r="115" spans="1:26" x14ac:dyDescent="0.3">
      <c r="A115" s="1"/>
      <c r="B115" s="206"/>
      <c r="C115" s="1"/>
      <c r="D115" s="1"/>
      <c r="E115" s="1"/>
      <c r="F115" s="1"/>
      <c r="G115" s="165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9"/>
      <c r="W115" s="52"/>
    </row>
    <row r="116" spans="1:26" x14ac:dyDescent="0.3">
      <c r="A116" s="9"/>
      <c r="B116" s="210"/>
      <c r="C116" s="9"/>
      <c r="D116" s="365" t="s">
        <v>66</v>
      </c>
      <c r="E116" s="365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5"/>
      <c r="W116" s="215"/>
      <c r="X116" s="137"/>
      <c r="Y116" s="137"/>
      <c r="Z116" s="137"/>
    </row>
    <row r="117" spans="1:26" x14ac:dyDescent="0.3">
      <c r="A117" s="9"/>
      <c r="B117" s="210"/>
      <c r="C117" s="172">
        <v>923</v>
      </c>
      <c r="D117" s="363" t="s">
        <v>133</v>
      </c>
      <c r="E117" s="363"/>
      <c r="F117" s="9"/>
      <c r="G117" s="171"/>
      <c r="H117" s="138"/>
      <c r="I117" s="138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95"/>
      <c r="W117" s="215"/>
      <c r="X117" s="137"/>
      <c r="Y117" s="137"/>
      <c r="Z117" s="137"/>
    </row>
    <row r="118" spans="1:26" ht="25.05" customHeight="1" x14ac:dyDescent="0.3">
      <c r="A118" s="179"/>
      <c r="B118" s="211">
        <v>21</v>
      </c>
      <c r="C118" s="180" t="s">
        <v>134</v>
      </c>
      <c r="D118" s="384" t="s">
        <v>135</v>
      </c>
      <c r="E118" s="384"/>
      <c r="F118" s="173" t="s">
        <v>136</v>
      </c>
      <c r="G118" s="175">
        <v>6</v>
      </c>
      <c r="H118" s="174"/>
      <c r="I118" s="174">
        <f t="shared" ref="I118:I154" si="5">ROUND(G118*(H118),2)</f>
        <v>0</v>
      </c>
      <c r="J118" s="173">
        <f t="shared" ref="J118:J154" si="6">ROUND(G118*(N118),2)</f>
        <v>32.340000000000003</v>
      </c>
      <c r="K118" s="178">
        <f t="shared" ref="K118:K154" si="7">ROUND(G118*(O118),2)</f>
        <v>0</v>
      </c>
      <c r="L118" s="178">
        <f>ROUND(G118*(H118),2)</f>
        <v>0</v>
      </c>
      <c r="M118" s="178"/>
      <c r="N118" s="178">
        <v>5.39</v>
      </c>
      <c r="O118" s="178"/>
      <c r="P118" s="181"/>
      <c r="Q118" s="181"/>
      <c r="R118" s="181"/>
      <c r="S118" s="178">
        <f t="shared" ref="S118:S154" si="8">ROUND(G118*(P118),3)</f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2">
        <v>22</v>
      </c>
      <c r="C119" s="188" t="s">
        <v>137</v>
      </c>
      <c r="D119" s="388" t="s">
        <v>243</v>
      </c>
      <c r="E119" s="388"/>
      <c r="F119" s="182" t="s">
        <v>136</v>
      </c>
      <c r="G119" s="184">
        <v>3</v>
      </c>
      <c r="H119" s="183"/>
      <c r="I119" s="183">
        <f t="shared" si="5"/>
        <v>0</v>
      </c>
      <c r="J119" s="182">
        <f t="shared" si="6"/>
        <v>217.02</v>
      </c>
      <c r="K119" s="187">
        <f t="shared" si="7"/>
        <v>0</v>
      </c>
      <c r="L119" s="187"/>
      <c r="M119" s="187">
        <f>ROUND(G119*(H119),2)</f>
        <v>0</v>
      </c>
      <c r="N119" s="187">
        <v>72.34</v>
      </c>
      <c r="O119" s="187"/>
      <c r="P119" s="189">
        <v>5.0000000000000001E-3</v>
      </c>
      <c r="Q119" s="189"/>
      <c r="R119" s="189">
        <v>5.0000000000000001E-3</v>
      </c>
      <c r="S119" s="187">
        <f t="shared" si="8"/>
        <v>1.4999999999999999E-2</v>
      </c>
      <c r="T119" s="187"/>
      <c r="U119" s="187"/>
      <c r="V119" s="197"/>
      <c r="W119" s="52"/>
      <c r="Z119">
        <v>0</v>
      </c>
    </row>
    <row r="120" spans="1:26" ht="25.05" customHeight="1" x14ac:dyDescent="0.3">
      <c r="A120" s="179"/>
      <c r="B120" s="212">
        <v>23</v>
      </c>
      <c r="C120" s="188" t="s">
        <v>138</v>
      </c>
      <c r="D120" s="388" t="s">
        <v>268</v>
      </c>
      <c r="E120" s="388"/>
      <c r="F120" s="182" t="s">
        <v>136</v>
      </c>
      <c r="G120" s="184">
        <v>2</v>
      </c>
      <c r="H120" s="183"/>
      <c r="I120" s="183">
        <f t="shared" si="5"/>
        <v>0</v>
      </c>
      <c r="J120" s="182">
        <f t="shared" si="6"/>
        <v>198.38</v>
      </c>
      <c r="K120" s="187">
        <f t="shared" si="7"/>
        <v>0</v>
      </c>
      <c r="L120" s="187"/>
      <c r="M120" s="187">
        <f>ROUND(G120*(H120),2)</f>
        <v>0</v>
      </c>
      <c r="N120" s="187">
        <v>99.19</v>
      </c>
      <c r="O120" s="187"/>
      <c r="P120" s="189">
        <v>2.1000000000000001E-2</v>
      </c>
      <c r="Q120" s="189"/>
      <c r="R120" s="189">
        <v>2.1000000000000001E-2</v>
      </c>
      <c r="S120" s="187">
        <f t="shared" si="8"/>
        <v>4.2000000000000003E-2</v>
      </c>
      <c r="T120" s="187"/>
      <c r="U120" s="187"/>
      <c r="V120" s="197"/>
      <c r="W120" s="52"/>
      <c r="Z120">
        <v>0</v>
      </c>
    </row>
    <row r="121" spans="1:26" ht="25.05" customHeight="1" x14ac:dyDescent="0.3">
      <c r="A121" s="179"/>
      <c r="B121" s="212">
        <v>24</v>
      </c>
      <c r="C121" s="188" t="s">
        <v>140</v>
      </c>
      <c r="D121" s="388" t="s">
        <v>246</v>
      </c>
      <c r="E121" s="388"/>
      <c r="F121" s="182" t="s">
        <v>136</v>
      </c>
      <c r="G121" s="184">
        <v>1</v>
      </c>
      <c r="H121" s="183"/>
      <c r="I121" s="183">
        <f t="shared" si="5"/>
        <v>0</v>
      </c>
      <c r="J121" s="182">
        <f t="shared" si="6"/>
        <v>207.57</v>
      </c>
      <c r="K121" s="187">
        <f t="shared" si="7"/>
        <v>0</v>
      </c>
      <c r="L121" s="187"/>
      <c r="M121" s="187">
        <f>ROUND(G121*(H121),2)</f>
        <v>0</v>
      </c>
      <c r="N121" s="187">
        <v>207.57</v>
      </c>
      <c r="O121" s="187"/>
      <c r="P121" s="189">
        <v>3.4000000000000002E-2</v>
      </c>
      <c r="Q121" s="189"/>
      <c r="R121" s="189">
        <v>3.4000000000000002E-2</v>
      </c>
      <c r="S121" s="187">
        <f t="shared" si="8"/>
        <v>3.4000000000000002E-2</v>
      </c>
      <c r="T121" s="187"/>
      <c r="U121" s="187"/>
      <c r="V121" s="197"/>
      <c r="W121" s="52"/>
      <c r="Z121">
        <v>0</v>
      </c>
    </row>
    <row r="122" spans="1:26" ht="25.05" customHeight="1" x14ac:dyDescent="0.3">
      <c r="A122" s="179"/>
      <c r="B122" s="211">
        <v>25</v>
      </c>
      <c r="C122" s="180" t="s">
        <v>141</v>
      </c>
      <c r="D122" s="384" t="s">
        <v>142</v>
      </c>
      <c r="E122" s="384"/>
      <c r="F122" s="173" t="s">
        <v>136</v>
      </c>
      <c r="G122" s="175">
        <v>6</v>
      </c>
      <c r="H122" s="174"/>
      <c r="I122" s="174">
        <f t="shared" si="5"/>
        <v>0</v>
      </c>
      <c r="J122" s="173">
        <f t="shared" si="6"/>
        <v>63.9</v>
      </c>
      <c r="K122" s="178">
        <f t="shared" si="7"/>
        <v>0</v>
      </c>
      <c r="L122" s="178">
        <f>ROUND(G122*(H122),2)</f>
        <v>0</v>
      </c>
      <c r="M122" s="178"/>
      <c r="N122" s="178">
        <v>10.65</v>
      </c>
      <c r="O122" s="178"/>
      <c r="P122" s="181"/>
      <c r="Q122" s="181"/>
      <c r="R122" s="181"/>
      <c r="S122" s="178">
        <f t="shared" si="8"/>
        <v>0</v>
      </c>
      <c r="T122" s="178"/>
      <c r="U122" s="178"/>
      <c r="V122" s="196"/>
      <c r="W122" s="52"/>
      <c r="Z122">
        <v>0</v>
      </c>
    </row>
    <row r="123" spans="1:26" ht="25.05" customHeight="1" x14ac:dyDescent="0.3">
      <c r="A123" s="179"/>
      <c r="B123" s="212">
        <v>26</v>
      </c>
      <c r="C123" s="188" t="s">
        <v>143</v>
      </c>
      <c r="D123" s="388" t="s">
        <v>247</v>
      </c>
      <c r="E123" s="388"/>
      <c r="F123" s="182" t="s">
        <v>144</v>
      </c>
      <c r="G123" s="184">
        <v>3</v>
      </c>
      <c r="H123" s="183"/>
      <c r="I123" s="183">
        <f t="shared" si="5"/>
        <v>0</v>
      </c>
      <c r="J123" s="182">
        <f t="shared" si="6"/>
        <v>1224.27</v>
      </c>
      <c r="K123" s="187">
        <f t="shared" si="7"/>
        <v>0</v>
      </c>
      <c r="L123" s="187"/>
      <c r="M123" s="187">
        <f>ROUND(G123*(H123),2)</f>
        <v>0</v>
      </c>
      <c r="N123" s="187">
        <v>408.09</v>
      </c>
      <c r="O123" s="187"/>
      <c r="P123" s="189">
        <v>3.7999999999999999E-2</v>
      </c>
      <c r="Q123" s="189"/>
      <c r="R123" s="189">
        <v>3.7999999999999999E-2</v>
      </c>
      <c r="S123" s="187">
        <f t="shared" si="8"/>
        <v>0.114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2">
        <v>27</v>
      </c>
      <c r="C124" s="188" t="s">
        <v>145</v>
      </c>
      <c r="D124" s="388" t="s">
        <v>248</v>
      </c>
      <c r="E124" s="388"/>
      <c r="F124" s="182" t="s">
        <v>136</v>
      </c>
      <c r="G124" s="184">
        <v>1</v>
      </c>
      <c r="H124" s="183"/>
      <c r="I124" s="183">
        <f t="shared" si="5"/>
        <v>0</v>
      </c>
      <c r="J124" s="182">
        <f t="shared" si="6"/>
        <v>489.01</v>
      </c>
      <c r="K124" s="187">
        <f t="shared" si="7"/>
        <v>0</v>
      </c>
      <c r="L124" s="187"/>
      <c r="M124" s="187">
        <f>ROUND(G124*(H124),2)</f>
        <v>0</v>
      </c>
      <c r="N124" s="187">
        <v>489.01</v>
      </c>
      <c r="O124" s="187"/>
      <c r="P124" s="189">
        <v>5.2999999999999999E-2</v>
      </c>
      <c r="Q124" s="189"/>
      <c r="R124" s="189">
        <v>5.2999999999999999E-2</v>
      </c>
      <c r="S124" s="187">
        <f t="shared" si="8"/>
        <v>5.2999999999999999E-2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2">
        <v>28</v>
      </c>
      <c r="C125" s="188" t="s">
        <v>146</v>
      </c>
      <c r="D125" s="388" t="s">
        <v>249</v>
      </c>
      <c r="E125" s="388"/>
      <c r="F125" s="182" t="s">
        <v>136</v>
      </c>
      <c r="G125" s="184">
        <v>2</v>
      </c>
      <c r="H125" s="183"/>
      <c r="I125" s="183">
        <f t="shared" si="5"/>
        <v>0</v>
      </c>
      <c r="J125" s="182">
        <f t="shared" si="6"/>
        <v>685.68</v>
      </c>
      <c r="K125" s="187">
        <f t="shared" si="7"/>
        <v>0</v>
      </c>
      <c r="L125" s="187"/>
      <c r="M125" s="187">
        <f>ROUND(G125*(H125),2)</f>
        <v>0</v>
      </c>
      <c r="N125" s="187">
        <v>342.84</v>
      </c>
      <c r="O125" s="187"/>
      <c r="P125" s="189">
        <v>2.8000000000000001E-2</v>
      </c>
      <c r="Q125" s="189"/>
      <c r="R125" s="189">
        <v>2.8000000000000001E-2</v>
      </c>
      <c r="S125" s="187">
        <f t="shared" si="8"/>
        <v>5.6000000000000001E-2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1">
        <v>29</v>
      </c>
      <c r="C126" s="180" t="s">
        <v>147</v>
      </c>
      <c r="D126" s="384" t="s">
        <v>148</v>
      </c>
      <c r="E126" s="384"/>
      <c r="F126" s="173" t="s">
        <v>136</v>
      </c>
      <c r="G126" s="175">
        <v>2</v>
      </c>
      <c r="H126" s="174"/>
      <c r="I126" s="174">
        <f t="shared" si="5"/>
        <v>0</v>
      </c>
      <c r="J126" s="173">
        <f t="shared" si="6"/>
        <v>20.82</v>
      </c>
      <c r="K126" s="178">
        <f t="shared" si="7"/>
        <v>0</v>
      </c>
      <c r="L126" s="178">
        <f>ROUND(G126*(H126),2)</f>
        <v>0</v>
      </c>
      <c r="M126" s="178"/>
      <c r="N126" s="178">
        <v>10.41</v>
      </c>
      <c r="O126" s="178"/>
      <c r="P126" s="181"/>
      <c r="Q126" s="181"/>
      <c r="R126" s="181"/>
      <c r="S126" s="178">
        <f t="shared" si="8"/>
        <v>0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2">
        <v>30</v>
      </c>
      <c r="C127" s="188" t="s">
        <v>149</v>
      </c>
      <c r="D127" s="388" t="s">
        <v>269</v>
      </c>
      <c r="E127" s="388"/>
      <c r="F127" s="182" t="s">
        <v>136</v>
      </c>
      <c r="G127" s="184">
        <v>2</v>
      </c>
      <c r="H127" s="183"/>
      <c r="I127" s="183">
        <f t="shared" si="5"/>
        <v>0</v>
      </c>
      <c r="J127" s="182">
        <f t="shared" si="6"/>
        <v>46.06</v>
      </c>
      <c r="K127" s="187">
        <f t="shared" si="7"/>
        <v>0</v>
      </c>
      <c r="L127" s="187"/>
      <c r="M127" s="187">
        <f>ROUND(G127*(H127),2)</f>
        <v>0</v>
      </c>
      <c r="N127" s="187">
        <v>23.03</v>
      </c>
      <c r="O127" s="187"/>
      <c r="P127" s="189"/>
      <c r="Q127" s="189"/>
      <c r="R127" s="189"/>
      <c r="S127" s="187">
        <f t="shared" si="8"/>
        <v>0</v>
      </c>
      <c r="T127" s="187"/>
      <c r="U127" s="187"/>
      <c r="V127" s="197"/>
      <c r="W127" s="52"/>
      <c r="Z127">
        <v>0</v>
      </c>
    </row>
    <row r="128" spans="1:26" ht="25.05" customHeight="1" x14ac:dyDescent="0.3">
      <c r="A128" s="179"/>
      <c r="B128" s="211">
        <v>31</v>
      </c>
      <c r="C128" s="180" t="s">
        <v>151</v>
      </c>
      <c r="D128" s="384" t="s">
        <v>152</v>
      </c>
      <c r="E128" s="384"/>
      <c r="F128" s="173" t="s">
        <v>136</v>
      </c>
      <c r="G128" s="175">
        <v>3</v>
      </c>
      <c r="H128" s="174"/>
      <c r="I128" s="174">
        <f t="shared" si="5"/>
        <v>0</v>
      </c>
      <c r="J128" s="173">
        <f t="shared" si="6"/>
        <v>34.74</v>
      </c>
      <c r="K128" s="178">
        <f t="shared" si="7"/>
        <v>0</v>
      </c>
      <c r="L128" s="178">
        <f>ROUND(G128*(H128),2)</f>
        <v>0</v>
      </c>
      <c r="M128" s="178"/>
      <c r="N128" s="178">
        <v>11.58</v>
      </c>
      <c r="O128" s="178"/>
      <c r="P128" s="181">
        <v>3.6000000000000002E-4</v>
      </c>
      <c r="Q128" s="181"/>
      <c r="R128" s="181">
        <v>3.6000000000000002E-4</v>
      </c>
      <c r="S128" s="178">
        <f t="shared" si="8"/>
        <v>1E-3</v>
      </c>
      <c r="T128" s="178"/>
      <c r="U128" s="178"/>
      <c r="V128" s="196"/>
      <c r="W128" s="52"/>
      <c r="Z128">
        <v>0</v>
      </c>
    </row>
    <row r="129" spans="1:26" ht="50.4" customHeight="1" x14ac:dyDescent="0.3">
      <c r="A129" s="179"/>
      <c r="B129" s="212">
        <v>32</v>
      </c>
      <c r="C129" s="188" t="s">
        <v>153</v>
      </c>
      <c r="D129" s="388" t="s">
        <v>251</v>
      </c>
      <c r="E129" s="388"/>
      <c r="F129" s="182" t="s">
        <v>150</v>
      </c>
      <c r="G129" s="184">
        <v>3</v>
      </c>
      <c r="H129" s="183"/>
      <c r="I129" s="183">
        <f t="shared" si="5"/>
        <v>0</v>
      </c>
      <c r="J129" s="182">
        <f t="shared" si="6"/>
        <v>579.51</v>
      </c>
      <c r="K129" s="187">
        <f t="shared" si="7"/>
        <v>0</v>
      </c>
      <c r="L129" s="187"/>
      <c r="M129" s="187">
        <f>ROUND(G129*(H129),2)</f>
        <v>0</v>
      </c>
      <c r="N129" s="187">
        <v>193.17</v>
      </c>
      <c r="O129" s="187"/>
      <c r="P129" s="189">
        <v>4.4999999999999998E-2</v>
      </c>
      <c r="Q129" s="189"/>
      <c r="R129" s="189">
        <v>4.4999999999999998E-2</v>
      </c>
      <c r="S129" s="187">
        <f t="shared" si="8"/>
        <v>0.13500000000000001</v>
      </c>
      <c r="T129" s="187"/>
      <c r="U129" s="187"/>
      <c r="V129" s="197"/>
      <c r="W129" s="52"/>
      <c r="Z129">
        <v>0</v>
      </c>
    </row>
    <row r="130" spans="1:26" ht="25.05" customHeight="1" x14ac:dyDescent="0.3">
      <c r="A130" s="179"/>
      <c r="B130" s="211">
        <v>33</v>
      </c>
      <c r="C130" s="180" t="s">
        <v>154</v>
      </c>
      <c r="D130" s="384" t="s">
        <v>155</v>
      </c>
      <c r="E130" s="384"/>
      <c r="F130" s="173" t="s">
        <v>128</v>
      </c>
      <c r="G130" s="175">
        <v>338</v>
      </c>
      <c r="H130" s="174"/>
      <c r="I130" s="174">
        <f t="shared" si="5"/>
        <v>0</v>
      </c>
      <c r="J130" s="173">
        <f t="shared" si="6"/>
        <v>983.58</v>
      </c>
      <c r="K130" s="178">
        <f t="shared" si="7"/>
        <v>0</v>
      </c>
      <c r="L130" s="178">
        <f>ROUND(G130*(H130),2)</f>
        <v>0</v>
      </c>
      <c r="M130" s="178"/>
      <c r="N130" s="178">
        <v>2.91</v>
      </c>
      <c r="O130" s="178"/>
      <c r="P130" s="181"/>
      <c r="Q130" s="181"/>
      <c r="R130" s="181"/>
      <c r="S130" s="178">
        <f t="shared" si="8"/>
        <v>0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2">
        <v>34</v>
      </c>
      <c r="C131" s="188" t="s">
        <v>156</v>
      </c>
      <c r="D131" s="388" t="s">
        <v>252</v>
      </c>
      <c r="E131" s="388"/>
      <c r="F131" s="182" t="s">
        <v>157</v>
      </c>
      <c r="G131" s="184">
        <v>338</v>
      </c>
      <c r="H131" s="183"/>
      <c r="I131" s="183">
        <f t="shared" si="5"/>
        <v>0</v>
      </c>
      <c r="J131" s="182">
        <f t="shared" si="6"/>
        <v>2518.1</v>
      </c>
      <c r="K131" s="187">
        <f t="shared" si="7"/>
        <v>0</v>
      </c>
      <c r="L131" s="187"/>
      <c r="M131" s="187">
        <f>ROUND(G131*(H131),2)</f>
        <v>0</v>
      </c>
      <c r="N131" s="187">
        <v>7.45</v>
      </c>
      <c r="O131" s="187"/>
      <c r="P131" s="189"/>
      <c r="Q131" s="189"/>
      <c r="R131" s="189"/>
      <c r="S131" s="187">
        <f t="shared" si="8"/>
        <v>0</v>
      </c>
      <c r="T131" s="187"/>
      <c r="U131" s="187"/>
      <c r="V131" s="197"/>
      <c r="W131" s="52"/>
      <c r="Z131">
        <v>0</v>
      </c>
    </row>
    <row r="132" spans="1:26" ht="25.05" customHeight="1" x14ac:dyDescent="0.3">
      <c r="A132" s="179"/>
      <c r="B132" s="211">
        <v>35</v>
      </c>
      <c r="C132" s="180" t="s">
        <v>158</v>
      </c>
      <c r="D132" s="384" t="s">
        <v>159</v>
      </c>
      <c r="E132" s="384"/>
      <c r="F132" s="173" t="s">
        <v>128</v>
      </c>
      <c r="G132" s="175">
        <v>28</v>
      </c>
      <c r="H132" s="174"/>
      <c r="I132" s="174">
        <f t="shared" si="5"/>
        <v>0</v>
      </c>
      <c r="J132" s="173">
        <f t="shared" si="6"/>
        <v>132.44</v>
      </c>
      <c r="K132" s="178">
        <f t="shared" si="7"/>
        <v>0</v>
      </c>
      <c r="L132" s="178">
        <f>ROUND(G132*(H132),2)</f>
        <v>0</v>
      </c>
      <c r="M132" s="178"/>
      <c r="N132" s="178">
        <v>4.7300000000000004</v>
      </c>
      <c r="O132" s="178"/>
      <c r="P132" s="181"/>
      <c r="Q132" s="181"/>
      <c r="R132" s="181"/>
      <c r="S132" s="178">
        <f t="shared" si="8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2">
        <v>36</v>
      </c>
      <c r="C133" s="188" t="s">
        <v>160</v>
      </c>
      <c r="D133" s="388" t="s">
        <v>253</v>
      </c>
      <c r="E133" s="388"/>
      <c r="F133" s="182" t="s">
        <v>157</v>
      </c>
      <c r="G133" s="184">
        <v>28</v>
      </c>
      <c r="H133" s="183"/>
      <c r="I133" s="183">
        <f t="shared" si="5"/>
        <v>0</v>
      </c>
      <c r="J133" s="182">
        <f t="shared" si="6"/>
        <v>436.24</v>
      </c>
      <c r="K133" s="187">
        <f t="shared" si="7"/>
        <v>0</v>
      </c>
      <c r="L133" s="187"/>
      <c r="M133" s="187">
        <f>ROUND(G133*(H133),2)</f>
        <v>0</v>
      </c>
      <c r="N133" s="187">
        <v>15.58</v>
      </c>
      <c r="O133" s="187"/>
      <c r="P133" s="189"/>
      <c r="Q133" s="189"/>
      <c r="R133" s="189"/>
      <c r="S133" s="187">
        <f t="shared" si="8"/>
        <v>0</v>
      </c>
      <c r="T133" s="187"/>
      <c r="U133" s="187"/>
      <c r="V133" s="197"/>
      <c r="W133" s="52"/>
      <c r="Z133">
        <v>0</v>
      </c>
    </row>
    <row r="134" spans="1:26" ht="25.05" customHeight="1" x14ac:dyDescent="0.3">
      <c r="A134" s="179"/>
      <c r="B134" s="211">
        <v>37</v>
      </c>
      <c r="C134" s="180" t="s">
        <v>161</v>
      </c>
      <c r="D134" s="384" t="s">
        <v>162</v>
      </c>
      <c r="E134" s="384"/>
      <c r="F134" s="173" t="s">
        <v>128</v>
      </c>
      <c r="G134" s="175">
        <v>28</v>
      </c>
      <c r="H134" s="174"/>
      <c r="I134" s="174">
        <f t="shared" si="5"/>
        <v>0</v>
      </c>
      <c r="J134" s="173">
        <f t="shared" si="6"/>
        <v>1315.16</v>
      </c>
      <c r="K134" s="178">
        <f t="shared" si="7"/>
        <v>0</v>
      </c>
      <c r="L134" s="178">
        <f>ROUND(G134*(H134),2)</f>
        <v>0</v>
      </c>
      <c r="M134" s="178"/>
      <c r="N134" s="178">
        <v>46.97</v>
      </c>
      <c r="O134" s="178"/>
      <c r="P134" s="181">
        <v>2.4730000000000002E-2</v>
      </c>
      <c r="Q134" s="181"/>
      <c r="R134" s="181">
        <v>2.4730000000000002E-2</v>
      </c>
      <c r="S134" s="178">
        <f t="shared" si="8"/>
        <v>0.69199999999999995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38</v>
      </c>
      <c r="C135" s="180" t="s">
        <v>172</v>
      </c>
      <c r="D135" s="384" t="s">
        <v>173</v>
      </c>
      <c r="E135" s="384"/>
      <c r="F135" s="173" t="s">
        <v>136</v>
      </c>
      <c r="G135" s="175">
        <v>1</v>
      </c>
      <c r="H135" s="174"/>
      <c r="I135" s="174">
        <f t="shared" si="5"/>
        <v>0</v>
      </c>
      <c r="J135" s="173">
        <f t="shared" si="6"/>
        <v>10.86</v>
      </c>
      <c r="K135" s="178">
        <f t="shared" si="7"/>
        <v>0</v>
      </c>
      <c r="L135" s="178">
        <f>ROUND(G135*(H135),2)</f>
        <v>0</v>
      </c>
      <c r="M135" s="178"/>
      <c r="N135" s="178">
        <v>10.86</v>
      </c>
      <c r="O135" s="178"/>
      <c r="P135" s="181"/>
      <c r="Q135" s="181"/>
      <c r="R135" s="181"/>
      <c r="S135" s="178">
        <f t="shared" si="8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2">
        <v>39</v>
      </c>
      <c r="C136" s="188" t="s">
        <v>174</v>
      </c>
      <c r="D136" s="388" t="s">
        <v>257</v>
      </c>
      <c r="E136" s="388"/>
      <c r="F136" s="182" t="s">
        <v>150</v>
      </c>
      <c r="G136" s="184">
        <v>1</v>
      </c>
      <c r="H136" s="183"/>
      <c r="I136" s="183">
        <f t="shared" si="5"/>
        <v>0</v>
      </c>
      <c r="J136" s="182">
        <f t="shared" si="6"/>
        <v>54.37</v>
      </c>
      <c r="K136" s="187">
        <f t="shared" si="7"/>
        <v>0</v>
      </c>
      <c r="L136" s="187"/>
      <c r="M136" s="187">
        <f>ROUND(G136*(H136),2)</f>
        <v>0</v>
      </c>
      <c r="N136" s="187">
        <v>54.37</v>
      </c>
      <c r="O136" s="187"/>
      <c r="P136" s="189">
        <v>1.49E-3</v>
      </c>
      <c r="Q136" s="189"/>
      <c r="R136" s="189">
        <v>1.49E-3</v>
      </c>
      <c r="S136" s="187">
        <f t="shared" si="8"/>
        <v>1E-3</v>
      </c>
      <c r="T136" s="187"/>
      <c r="U136" s="187"/>
      <c r="V136" s="197"/>
      <c r="W136" s="52"/>
      <c r="Z136">
        <v>0</v>
      </c>
    </row>
    <row r="137" spans="1:26" ht="25.05" customHeight="1" x14ac:dyDescent="0.3">
      <c r="A137" s="179"/>
      <c r="B137" s="211">
        <v>40</v>
      </c>
      <c r="C137" s="180" t="s">
        <v>175</v>
      </c>
      <c r="D137" s="384" t="s">
        <v>176</v>
      </c>
      <c r="E137" s="384"/>
      <c r="F137" s="173" t="s">
        <v>136</v>
      </c>
      <c r="G137" s="175">
        <v>8</v>
      </c>
      <c r="H137" s="174"/>
      <c r="I137" s="174">
        <f t="shared" si="5"/>
        <v>0</v>
      </c>
      <c r="J137" s="173">
        <f t="shared" si="6"/>
        <v>11.28</v>
      </c>
      <c r="K137" s="178">
        <f t="shared" si="7"/>
        <v>0</v>
      </c>
      <c r="L137" s="178">
        <f>ROUND(G137*(H137),2)</f>
        <v>0</v>
      </c>
      <c r="M137" s="178"/>
      <c r="N137" s="178">
        <v>1.41</v>
      </c>
      <c r="O137" s="178"/>
      <c r="P137" s="181"/>
      <c r="Q137" s="181"/>
      <c r="R137" s="181"/>
      <c r="S137" s="178">
        <f t="shared" si="8"/>
        <v>0</v>
      </c>
      <c r="T137" s="178"/>
      <c r="U137" s="178"/>
      <c r="V137" s="196"/>
      <c r="W137" s="52"/>
      <c r="Z137">
        <v>0</v>
      </c>
    </row>
    <row r="138" spans="1:26" ht="25.05" customHeight="1" x14ac:dyDescent="0.3">
      <c r="A138" s="179"/>
      <c r="B138" s="212">
        <v>41</v>
      </c>
      <c r="C138" s="188" t="s">
        <v>177</v>
      </c>
      <c r="D138" s="388" t="s">
        <v>270</v>
      </c>
      <c r="E138" s="388"/>
      <c r="F138" s="182" t="s">
        <v>150</v>
      </c>
      <c r="G138" s="184">
        <v>8</v>
      </c>
      <c r="H138" s="183"/>
      <c r="I138" s="183">
        <f t="shared" si="5"/>
        <v>0</v>
      </c>
      <c r="J138" s="182">
        <f t="shared" si="6"/>
        <v>1015.76</v>
      </c>
      <c r="K138" s="187">
        <f t="shared" si="7"/>
        <v>0</v>
      </c>
      <c r="L138" s="187"/>
      <c r="M138" s="187">
        <f>ROUND(G138*(H138),2)</f>
        <v>0</v>
      </c>
      <c r="N138" s="187">
        <v>126.97</v>
      </c>
      <c r="O138" s="187"/>
      <c r="P138" s="189">
        <v>3.2000000000000002E-3</v>
      </c>
      <c r="Q138" s="189"/>
      <c r="R138" s="189">
        <v>3.2000000000000002E-3</v>
      </c>
      <c r="S138" s="187">
        <f t="shared" si="8"/>
        <v>2.5999999999999999E-2</v>
      </c>
      <c r="T138" s="187"/>
      <c r="U138" s="187"/>
      <c r="V138" s="197"/>
      <c r="W138" s="52"/>
      <c r="Z138">
        <v>0</v>
      </c>
    </row>
    <row r="139" spans="1:26" ht="25.05" customHeight="1" x14ac:dyDescent="0.3">
      <c r="A139" s="179"/>
      <c r="B139" s="211">
        <v>42</v>
      </c>
      <c r="C139" s="180" t="s">
        <v>178</v>
      </c>
      <c r="D139" s="384" t="s">
        <v>179</v>
      </c>
      <c r="E139" s="384"/>
      <c r="F139" s="173" t="s">
        <v>136</v>
      </c>
      <c r="G139" s="175">
        <v>6</v>
      </c>
      <c r="H139" s="174"/>
      <c r="I139" s="174">
        <f t="shared" si="5"/>
        <v>0</v>
      </c>
      <c r="J139" s="173">
        <f t="shared" si="6"/>
        <v>95.88</v>
      </c>
      <c r="K139" s="178">
        <f t="shared" si="7"/>
        <v>0</v>
      </c>
      <c r="L139" s="178">
        <f>ROUND(G139*(H139),2)</f>
        <v>0</v>
      </c>
      <c r="M139" s="178"/>
      <c r="N139" s="178">
        <v>15.98</v>
      </c>
      <c r="O139" s="178"/>
      <c r="P139" s="181"/>
      <c r="Q139" s="181"/>
      <c r="R139" s="181"/>
      <c r="S139" s="178">
        <f t="shared" si="8"/>
        <v>0</v>
      </c>
      <c r="T139" s="178"/>
      <c r="U139" s="178"/>
      <c r="V139" s="196"/>
      <c r="W139" s="52"/>
      <c r="Z139">
        <v>0</v>
      </c>
    </row>
    <row r="140" spans="1:26" ht="25.05" customHeight="1" x14ac:dyDescent="0.3">
      <c r="A140" s="179"/>
      <c r="B140" s="212">
        <v>43</v>
      </c>
      <c r="C140" s="188" t="s">
        <v>180</v>
      </c>
      <c r="D140" s="388" t="s">
        <v>181</v>
      </c>
      <c r="E140" s="388"/>
      <c r="F140" s="182" t="s">
        <v>144</v>
      </c>
      <c r="G140" s="184">
        <v>3</v>
      </c>
      <c r="H140" s="183"/>
      <c r="I140" s="183">
        <f t="shared" si="5"/>
        <v>0</v>
      </c>
      <c r="J140" s="182">
        <f t="shared" si="6"/>
        <v>94.92</v>
      </c>
      <c r="K140" s="187">
        <f t="shared" si="7"/>
        <v>0</v>
      </c>
      <c r="L140" s="187"/>
      <c r="M140" s="187">
        <f>ROUND(G140*(H140),2)</f>
        <v>0</v>
      </c>
      <c r="N140" s="187">
        <v>31.64</v>
      </c>
      <c r="O140" s="187"/>
      <c r="P140" s="189">
        <v>8.0000000000000002E-3</v>
      </c>
      <c r="Q140" s="189"/>
      <c r="R140" s="189">
        <v>8.0000000000000002E-3</v>
      </c>
      <c r="S140" s="187">
        <f t="shared" si="8"/>
        <v>2.4E-2</v>
      </c>
      <c r="T140" s="187"/>
      <c r="U140" s="187"/>
      <c r="V140" s="197"/>
      <c r="W140" s="52"/>
      <c r="Z140">
        <v>0</v>
      </c>
    </row>
    <row r="141" spans="1:26" ht="25.05" customHeight="1" x14ac:dyDescent="0.3">
      <c r="A141" s="179"/>
      <c r="B141" s="212">
        <v>44</v>
      </c>
      <c r="C141" s="188" t="s">
        <v>182</v>
      </c>
      <c r="D141" s="388" t="s">
        <v>183</v>
      </c>
      <c r="E141" s="388"/>
      <c r="F141" s="182" t="s">
        <v>136</v>
      </c>
      <c r="G141" s="184">
        <v>3</v>
      </c>
      <c r="H141" s="183"/>
      <c r="I141" s="183">
        <f t="shared" si="5"/>
        <v>0</v>
      </c>
      <c r="J141" s="182">
        <f t="shared" si="6"/>
        <v>87.84</v>
      </c>
      <c r="K141" s="187">
        <f t="shared" si="7"/>
        <v>0</v>
      </c>
      <c r="L141" s="187"/>
      <c r="M141" s="187">
        <f>ROUND(G141*(H141),2)</f>
        <v>0</v>
      </c>
      <c r="N141" s="187">
        <v>29.28</v>
      </c>
      <c r="O141" s="187"/>
      <c r="P141" s="189">
        <v>8.0000000000000002E-3</v>
      </c>
      <c r="Q141" s="189"/>
      <c r="R141" s="189">
        <v>8.0000000000000002E-3</v>
      </c>
      <c r="S141" s="187">
        <f t="shared" si="8"/>
        <v>2.4E-2</v>
      </c>
      <c r="T141" s="187"/>
      <c r="U141" s="187"/>
      <c r="V141" s="197"/>
      <c r="W141" s="52"/>
      <c r="Z141">
        <v>0</v>
      </c>
    </row>
    <row r="142" spans="1:26" ht="25.05" customHeight="1" x14ac:dyDescent="0.3">
      <c r="A142" s="179"/>
      <c r="B142" s="211">
        <v>45</v>
      </c>
      <c r="C142" s="180" t="s">
        <v>184</v>
      </c>
      <c r="D142" s="384" t="s">
        <v>185</v>
      </c>
      <c r="E142" s="384"/>
      <c r="F142" s="173" t="s">
        <v>136</v>
      </c>
      <c r="G142" s="175">
        <v>9</v>
      </c>
      <c r="H142" s="174"/>
      <c r="I142" s="174">
        <f t="shared" si="5"/>
        <v>0</v>
      </c>
      <c r="J142" s="173">
        <f t="shared" si="6"/>
        <v>39.6</v>
      </c>
      <c r="K142" s="178">
        <f t="shared" si="7"/>
        <v>0</v>
      </c>
      <c r="L142" s="178">
        <f>ROUND(G142*(H142),2)</f>
        <v>0</v>
      </c>
      <c r="M142" s="178"/>
      <c r="N142" s="178">
        <v>4.4000000000000004</v>
      </c>
      <c r="O142" s="178"/>
      <c r="P142" s="181"/>
      <c r="Q142" s="181"/>
      <c r="R142" s="181"/>
      <c r="S142" s="178">
        <f t="shared" si="8"/>
        <v>0</v>
      </c>
      <c r="T142" s="178"/>
      <c r="U142" s="178"/>
      <c r="V142" s="196"/>
      <c r="W142" s="52"/>
      <c r="Z142">
        <v>0</v>
      </c>
    </row>
    <row r="143" spans="1:26" ht="25.05" customHeight="1" x14ac:dyDescent="0.3">
      <c r="A143" s="179"/>
      <c r="B143" s="212">
        <v>46</v>
      </c>
      <c r="C143" s="188" t="s">
        <v>186</v>
      </c>
      <c r="D143" s="388" t="s">
        <v>187</v>
      </c>
      <c r="E143" s="388"/>
      <c r="F143" s="182" t="s">
        <v>150</v>
      </c>
      <c r="G143" s="184">
        <v>6</v>
      </c>
      <c r="H143" s="183"/>
      <c r="I143" s="183">
        <f t="shared" si="5"/>
        <v>0</v>
      </c>
      <c r="J143" s="182">
        <f t="shared" si="6"/>
        <v>133.19999999999999</v>
      </c>
      <c r="K143" s="187">
        <f t="shared" si="7"/>
        <v>0</v>
      </c>
      <c r="L143" s="187"/>
      <c r="M143" s="187">
        <f>ROUND(G143*(H143),2)</f>
        <v>0</v>
      </c>
      <c r="N143" s="187">
        <v>22.2</v>
      </c>
      <c r="O143" s="187"/>
      <c r="P143" s="189">
        <v>1.4500000000000001E-2</v>
      </c>
      <c r="Q143" s="189"/>
      <c r="R143" s="189">
        <v>1.4500000000000001E-2</v>
      </c>
      <c r="S143" s="187">
        <f t="shared" si="8"/>
        <v>8.6999999999999994E-2</v>
      </c>
      <c r="T143" s="187"/>
      <c r="U143" s="187"/>
      <c r="V143" s="197"/>
      <c r="W143" s="52"/>
      <c r="Z143">
        <v>0</v>
      </c>
    </row>
    <row r="144" spans="1:26" ht="25.05" customHeight="1" x14ac:dyDescent="0.3">
      <c r="A144" s="179"/>
      <c r="B144" s="212">
        <v>47</v>
      </c>
      <c r="C144" s="188" t="s">
        <v>188</v>
      </c>
      <c r="D144" s="388" t="s">
        <v>189</v>
      </c>
      <c r="E144" s="388"/>
      <c r="F144" s="182" t="s">
        <v>150</v>
      </c>
      <c r="G144" s="184">
        <v>3</v>
      </c>
      <c r="H144" s="183"/>
      <c r="I144" s="183">
        <f t="shared" si="5"/>
        <v>0</v>
      </c>
      <c r="J144" s="182">
        <f t="shared" si="6"/>
        <v>154.19999999999999</v>
      </c>
      <c r="K144" s="187">
        <f t="shared" si="7"/>
        <v>0</v>
      </c>
      <c r="L144" s="187"/>
      <c r="M144" s="187">
        <f>ROUND(G144*(H144),2)</f>
        <v>0</v>
      </c>
      <c r="N144" s="187">
        <v>51.4</v>
      </c>
      <c r="O144" s="187"/>
      <c r="P144" s="189">
        <v>3.7600000000000001E-2</v>
      </c>
      <c r="Q144" s="189"/>
      <c r="R144" s="189">
        <v>3.7600000000000001E-2</v>
      </c>
      <c r="S144" s="187">
        <f t="shared" si="8"/>
        <v>0.113</v>
      </c>
      <c r="T144" s="187"/>
      <c r="U144" s="187"/>
      <c r="V144" s="197"/>
      <c r="W144" s="52"/>
      <c r="Z144">
        <v>0</v>
      </c>
    </row>
    <row r="145" spans="1:26" ht="25.05" customHeight="1" x14ac:dyDescent="0.3">
      <c r="A145" s="179"/>
      <c r="B145" s="211">
        <v>48</v>
      </c>
      <c r="C145" s="180" t="s">
        <v>190</v>
      </c>
      <c r="D145" s="384" t="s">
        <v>191</v>
      </c>
      <c r="E145" s="384"/>
      <c r="F145" s="173" t="s">
        <v>136</v>
      </c>
      <c r="G145" s="175">
        <v>3</v>
      </c>
      <c r="H145" s="174"/>
      <c r="I145" s="174">
        <f t="shared" si="5"/>
        <v>0</v>
      </c>
      <c r="J145" s="173">
        <f t="shared" si="6"/>
        <v>23.67</v>
      </c>
      <c r="K145" s="178">
        <f t="shared" si="7"/>
        <v>0</v>
      </c>
      <c r="L145" s="178">
        <f>ROUND(G145*(H145),2)</f>
        <v>0</v>
      </c>
      <c r="M145" s="178"/>
      <c r="N145" s="178">
        <v>7.89</v>
      </c>
      <c r="O145" s="178"/>
      <c r="P145" s="181"/>
      <c r="Q145" s="181"/>
      <c r="R145" s="181"/>
      <c r="S145" s="178">
        <f t="shared" si="8"/>
        <v>0</v>
      </c>
      <c r="T145" s="178"/>
      <c r="U145" s="178"/>
      <c r="V145" s="196"/>
      <c r="W145" s="52"/>
      <c r="Z145">
        <v>0</v>
      </c>
    </row>
    <row r="146" spans="1:26" ht="25.05" customHeight="1" x14ac:dyDescent="0.3">
      <c r="A146" s="179"/>
      <c r="B146" s="212">
        <v>49</v>
      </c>
      <c r="C146" s="188" t="s">
        <v>192</v>
      </c>
      <c r="D146" s="388" t="s">
        <v>193</v>
      </c>
      <c r="E146" s="388"/>
      <c r="F146" s="182" t="s">
        <v>128</v>
      </c>
      <c r="G146" s="184">
        <v>3</v>
      </c>
      <c r="H146" s="183"/>
      <c r="I146" s="183">
        <f t="shared" si="5"/>
        <v>0</v>
      </c>
      <c r="J146" s="182">
        <f t="shared" si="6"/>
        <v>30.42</v>
      </c>
      <c r="K146" s="187">
        <f t="shared" si="7"/>
        <v>0</v>
      </c>
      <c r="L146" s="187"/>
      <c r="M146" s="187">
        <f>ROUND(G146*(H146),2)</f>
        <v>0</v>
      </c>
      <c r="N146" s="187">
        <v>10.14</v>
      </c>
      <c r="O146" s="187"/>
      <c r="P146" s="189">
        <v>3.65E-3</v>
      </c>
      <c r="Q146" s="189"/>
      <c r="R146" s="189">
        <v>3.65E-3</v>
      </c>
      <c r="S146" s="187">
        <f t="shared" si="8"/>
        <v>1.0999999999999999E-2</v>
      </c>
      <c r="T146" s="187"/>
      <c r="U146" s="187"/>
      <c r="V146" s="197"/>
      <c r="W146" s="52"/>
      <c r="Z146">
        <v>0</v>
      </c>
    </row>
    <row r="147" spans="1:26" ht="25.05" customHeight="1" x14ac:dyDescent="0.3">
      <c r="A147" s="179"/>
      <c r="B147" s="211">
        <v>50</v>
      </c>
      <c r="C147" s="180" t="s">
        <v>194</v>
      </c>
      <c r="D147" s="384" t="s">
        <v>195</v>
      </c>
      <c r="E147" s="384"/>
      <c r="F147" s="173" t="s">
        <v>136</v>
      </c>
      <c r="G147" s="175">
        <v>3</v>
      </c>
      <c r="H147" s="174"/>
      <c r="I147" s="174">
        <f t="shared" si="5"/>
        <v>0</v>
      </c>
      <c r="J147" s="173">
        <f t="shared" si="6"/>
        <v>253.11</v>
      </c>
      <c r="K147" s="178">
        <f t="shared" si="7"/>
        <v>0</v>
      </c>
      <c r="L147" s="178">
        <f>ROUND(G147*(H147),2)</f>
        <v>0</v>
      </c>
      <c r="M147" s="178"/>
      <c r="N147" s="178">
        <v>84.37</v>
      </c>
      <c r="O147" s="178"/>
      <c r="P147" s="181">
        <v>3.7299999999999998E-3</v>
      </c>
      <c r="Q147" s="181"/>
      <c r="R147" s="181">
        <v>3.7299999999999998E-3</v>
      </c>
      <c r="S147" s="178">
        <f t="shared" si="8"/>
        <v>1.0999999999999999E-2</v>
      </c>
      <c r="T147" s="178"/>
      <c r="U147" s="178"/>
      <c r="V147" s="196"/>
      <c r="W147" s="52"/>
      <c r="Z147">
        <v>0</v>
      </c>
    </row>
    <row r="148" spans="1:26" ht="25.05" customHeight="1" x14ac:dyDescent="0.3">
      <c r="A148" s="179"/>
      <c r="B148" s="211">
        <v>51</v>
      </c>
      <c r="C148" s="180" t="s">
        <v>196</v>
      </c>
      <c r="D148" s="384" t="s">
        <v>197</v>
      </c>
      <c r="E148" s="384"/>
      <c r="F148" s="173" t="s">
        <v>198</v>
      </c>
      <c r="G148" s="175">
        <v>338</v>
      </c>
      <c r="H148" s="174"/>
      <c r="I148" s="174">
        <f t="shared" si="5"/>
        <v>0</v>
      </c>
      <c r="J148" s="173">
        <f t="shared" si="6"/>
        <v>226.46</v>
      </c>
      <c r="K148" s="178">
        <f t="shared" si="7"/>
        <v>0</v>
      </c>
      <c r="L148" s="178">
        <f>ROUND(G148*(H148),2)</f>
        <v>0</v>
      </c>
      <c r="M148" s="178"/>
      <c r="N148" s="178">
        <v>0.67</v>
      </c>
      <c r="O148" s="178"/>
      <c r="P148" s="181"/>
      <c r="Q148" s="181"/>
      <c r="R148" s="181"/>
      <c r="S148" s="178">
        <f t="shared" si="8"/>
        <v>0</v>
      </c>
      <c r="T148" s="178"/>
      <c r="U148" s="178"/>
      <c r="V148" s="196"/>
      <c r="W148" s="52"/>
      <c r="Z148">
        <v>0</v>
      </c>
    </row>
    <row r="149" spans="1:26" ht="25.05" customHeight="1" x14ac:dyDescent="0.3">
      <c r="A149" s="179"/>
      <c r="B149" s="211">
        <v>52</v>
      </c>
      <c r="C149" s="180" t="s">
        <v>199</v>
      </c>
      <c r="D149" s="384" t="s">
        <v>200</v>
      </c>
      <c r="E149" s="384"/>
      <c r="F149" s="173" t="s">
        <v>128</v>
      </c>
      <c r="G149" s="175">
        <v>338</v>
      </c>
      <c r="H149" s="174"/>
      <c r="I149" s="174">
        <f t="shared" si="5"/>
        <v>0</v>
      </c>
      <c r="J149" s="173">
        <f t="shared" si="6"/>
        <v>540.79999999999995</v>
      </c>
      <c r="K149" s="178">
        <f t="shared" si="7"/>
        <v>0</v>
      </c>
      <c r="L149" s="178">
        <f>ROUND(G149*(H149),2)</f>
        <v>0</v>
      </c>
      <c r="M149" s="178"/>
      <c r="N149" s="178">
        <v>1.6</v>
      </c>
      <c r="O149" s="178"/>
      <c r="P149" s="181">
        <v>1.0000000000000001E-5</v>
      </c>
      <c r="Q149" s="181"/>
      <c r="R149" s="181">
        <v>1.0000000000000001E-5</v>
      </c>
      <c r="S149" s="178">
        <f t="shared" si="8"/>
        <v>3.0000000000000001E-3</v>
      </c>
      <c r="T149" s="178"/>
      <c r="U149" s="178"/>
      <c r="V149" s="196"/>
      <c r="W149" s="52"/>
      <c r="Z149">
        <v>0</v>
      </c>
    </row>
    <row r="150" spans="1:26" ht="25.05" customHeight="1" x14ac:dyDescent="0.3">
      <c r="A150" s="179"/>
      <c r="B150" s="211">
        <v>53</v>
      </c>
      <c r="C150" s="180" t="s">
        <v>201</v>
      </c>
      <c r="D150" s="384" t="s">
        <v>202</v>
      </c>
      <c r="E150" s="384"/>
      <c r="F150" s="173" t="s">
        <v>128</v>
      </c>
      <c r="G150" s="175">
        <v>338</v>
      </c>
      <c r="H150" s="174"/>
      <c r="I150" s="174">
        <f t="shared" si="5"/>
        <v>0</v>
      </c>
      <c r="J150" s="173">
        <f t="shared" si="6"/>
        <v>439.4</v>
      </c>
      <c r="K150" s="178">
        <f t="shared" si="7"/>
        <v>0</v>
      </c>
      <c r="L150" s="178">
        <f>ROUND(G150*(H150),2)</f>
        <v>0</v>
      </c>
      <c r="M150" s="178"/>
      <c r="N150" s="178">
        <v>1.3</v>
      </c>
      <c r="O150" s="178"/>
      <c r="P150" s="181"/>
      <c r="Q150" s="181"/>
      <c r="R150" s="181"/>
      <c r="S150" s="178">
        <f t="shared" si="8"/>
        <v>0</v>
      </c>
      <c r="T150" s="178"/>
      <c r="U150" s="178"/>
      <c r="V150" s="196"/>
      <c r="W150" s="52"/>
      <c r="Z150">
        <v>0</v>
      </c>
    </row>
    <row r="151" spans="1:26" ht="25.05" customHeight="1" x14ac:dyDescent="0.3">
      <c r="A151" s="179"/>
      <c r="B151" s="212">
        <v>54</v>
      </c>
      <c r="C151" s="188" t="s">
        <v>203</v>
      </c>
      <c r="D151" s="388" t="s">
        <v>204</v>
      </c>
      <c r="E151" s="388"/>
      <c r="F151" s="182" t="s">
        <v>128</v>
      </c>
      <c r="G151" s="184">
        <v>338</v>
      </c>
      <c r="H151" s="183"/>
      <c r="I151" s="183">
        <f t="shared" si="5"/>
        <v>0</v>
      </c>
      <c r="J151" s="182">
        <f t="shared" si="6"/>
        <v>179.14</v>
      </c>
      <c r="K151" s="187">
        <f t="shared" si="7"/>
        <v>0</v>
      </c>
      <c r="L151" s="187"/>
      <c r="M151" s="187">
        <f>ROUND(G151*(H151),2)</f>
        <v>0</v>
      </c>
      <c r="N151" s="187">
        <v>0.53</v>
      </c>
      <c r="O151" s="187"/>
      <c r="P151" s="189"/>
      <c r="Q151" s="189"/>
      <c r="R151" s="189"/>
      <c r="S151" s="187">
        <f t="shared" si="8"/>
        <v>0</v>
      </c>
      <c r="T151" s="187"/>
      <c r="U151" s="187"/>
      <c r="V151" s="197"/>
      <c r="W151" s="52"/>
      <c r="Z151">
        <v>0</v>
      </c>
    </row>
    <row r="152" spans="1:26" ht="25.05" customHeight="1" x14ac:dyDescent="0.3">
      <c r="A152" s="179"/>
      <c r="B152" s="211">
        <v>55</v>
      </c>
      <c r="C152" s="180" t="s">
        <v>205</v>
      </c>
      <c r="D152" s="384" t="s">
        <v>206</v>
      </c>
      <c r="E152" s="384"/>
      <c r="F152" s="173" t="s">
        <v>128</v>
      </c>
      <c r="G152" s="175">
        <v>338</v>
      </c>
      <c r="H152" s="174"/>
      <c r="I152" s="174">
        <f t="shared" si="5"/>
        <v>0</v>
      </c>
      <c r="J152" s="173">
        <f t="shared" si="6"/>
        <v>165.62</v>
      </c>
      <c r="K152" s="178">
        <f t="shared" si="7"/>
        <v>0</v>
      </c>
      <c r="L152" s="178">
        <f>ROUND(G152*(H152),2)</f>
        <v>0</v>
      </c>
      <c r="M152" s="178"/>
      <c r="N152" s="178">
        <v>0.49</v>
      </c>
      <c r="O152" s="178"/>
      <c r="P152" s="181"/>
      <c r="Q152" s="181"/>
      <c r="R152" s="181"/>
      <c r="S152" s="178">
        <f t="shared" si="8"/>
        <v>0</v>
      </c>
      <c r="T152" s="178"/>
      <c r="U152" s="178"/>
      <c r="V152" s="196"/>
      <c r="W152" s="52"/>
      <c r="Z152">
        <v>0</v>
      </c>
    </row>
    <row r="153" spans="1:26" ht="25.05" customHeight="1" x14ac:dyDescent="0.3">
      <c r="A153" s="179"/>
      <c r="B153" s="212">
        <v>56</v>
      </c>
      <c r="C153" s="188" t="s">
        <v>207</v>
      </c>
      <c r="D153" s="388" t="s">
        <v>208</v>
      </c>
      <c r="E153" s="388"/>
      <c r="F153" s="182" t="s">
        <v>198</v>
      </c>
      <c r="G153" s="184">
        <v>338</v>
      </c>
      <c r="H153" s="183"/>
      <c r="I153" s="183">
        <f t="shared" si="5"/>
        <v>0</v>
      </c>
      <c r="J153" s="182">
        <f t="shared" si="6"/>
        <v>202.8</v>
      </c>
      <c r="K153" s="187">
        <f t="shared" si="7"/>
        <v>0</v>
      </c>
      <c r="L153" s="187"/>
      <c r="M153" s="187">
        <f>ROUND(G153*(H153),2)</f>
        <v>0</v>
      </c>
      <c r="N153" s="187">
        <v>0.6</v>
      </c>
      <c r="O153" s="187"/>
      <c r="P153" s="189">
        <v>2.1000000000000001E-4</v>
      </c>
      <c r="Q153" s="189"/>
      <c r="R153" s="189">
        <v>2.1000000000000001E-4</v>
      </c>
      <c r="S153" s="187">
        <f t="shared" si="8"/>
        <v>7.0999999999999994E-2</v>
      </c>
      <c r="T153" s="187"/>
      <c r="U153" s="187"/>
      <c r="V153" s="197"/>
      <c r="W153" s="52"/>
      <c r="Z153">
        <v>0</v>
      </c>
    </row>
    <row r="154" spans="1:26" ht="25.05" customHeight="1" x14ac:dyDescent="0.3">
      <c r="A154" s="179"/>
      <c r="B154" s="211">
        <v>57</v>
      </c>
      <c r="C154" s="180" t="s">
        <v>209</v>
      </c>
      <c r="D154" s="384" t="s">
        <v>210</v>
      </c>
      <c r="E154" s="384"/>
      <c r="F154" s="173" t="s">
        <v>128</v>
      </c>
      <c r="G154" s="175">
        <v>338</v>
      </c>
      <c r="H154" s="174"/>
      <c r="I154" s="174">
        <f t="shared" si="5"/>
        <v>0</v>
      </c>
      <c r="J154" s="173">
        <f t="shared" si="6"/>
        <v>392.08</v>
      </c>
      <c r="K154" s="178">
        <f t="shared" si="7"/>
        <v>0</v>
      </c>
      <c r="L154" s="178">
        <f>ROUND(G154*(H154),2)</f>
        <v>0</v>
      </c>
      <c r="M154" s="178"/>
      <c r="N154" s="178">
        <v>1.1599999999999999</v>
      </c>
      <c r="O154" s="178"/>
      <c r="P154" s="181"/>
      <c r="Q154" s="181"/>
      <c r="R154" s="181"/>
      <c r="S154" s="178">
        <f t="shared" si="8"/>
        <v>0</v>
      </c>
      <c r="T154" s="178"/>
      <c r="U154" s="178"/>
      <c r="V154" s="196"/>
      <c r="W154" s="52"/>
      <c r="Z154">
        <v>0</v>
      </c>
    </row>
    <row r="155" spans="1:26" x14ac:dyDescent="0.3">
      <c r="A155" s="9"/>
      <c r="B155" s="210"/>
      <c r="C155" s="172">
        <v>923</v>
      </c>
      <c r="D155" s="363" t="s">
        <v>133</v>
      </c>
      <c r="E155" s="363"/>
      <c r="F155" s="9"/>
      <c r="G155" s="171"/>
      <c r="H155" s="138"/>
      <c r="I155" s="140">
        <f>ROUND((SUM(I117:I154))/1,2)</f>
        <v>0</v>
      </c>
      <c r="J155" s="9"/>
      <c r="K155" s="9"/>
      <c r="L155" s="9">
        <f>ROUND((SUM(L117:L154))/1,2)</f>
        <v>0</v>
      </c>
      <c r="M155" s="9">
        <f>ROUND((SUM(M117:M154))/1,2)</f>
        <v>0</v>
      </c>
      <c r="N155" s="9"/>
      <c r="O155" s="9"/>
      <c r="P155" s="190"/>
      <c r="Q155" s="1"/>
      <c r="R155" s="1"/>
      <c r="S155" s="190">
        <f>ROUND((SUM(S117:S154))/1,2)</f>
        <v>1.51</v>
      </c>
      <c r="T155" s="2"/>
      <c r="U155" s="2"/>
      <c r="V155" s="198">
        <f>ROUND((SUM(V117:V154))/1,2)</f>
        <v>0</v>
      </c>
      <c r="W155" s="52"/>
    </row>
    <row r="156" spans="1:26" x14ac:dyDescent="0.3">
      <c r="A156" s="1"/>
      <c r="B156" s="206"/>
      <c r="C156" s="1"/>
      <c r="D156" s="1"/>
      <c r="E156" s="1"/>
      <c r="F156" s="1"/>
      <c r="G156" s="165"/>
      <c r="H156" s="131"/>
      <c r="I156" s="13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99"/>
      <c r="W156" s="52"/>
    </row>
    <row r="157" spans="1:26" x14ac:dyDescent="0.3">
      <c r="A157" s="9"/>
      <c r="B157" s="210"/>
      <c r="C157" s="9"/>
      <c r="D157" s="365" t="s">
        <v>66</v>
      </c>
      <c r="E157" s="365"/>
      <c r="F157" s="9"/>
      <c r="G157" s="171"/>
      <c r="H157" s="138"/>
      <c r="I157" s="140">
        <f>ROUND((SUM(I116:I156))/2,2)</f>
        <v>0</v>
      </c>
      <c r="J157" s="9"/>
      <c r="K157" s="9"/>
      <c r="L157" s="9">
        <f>ROUND((SUM(L116:L156))/2,2)</f>
        <v>0</v>
      </c>
      <c r="M157" s="9">
        <f>ROUND((SUM(M116:M156))/2,2)</f>
        <v>0</v>
      </c>
      <c r="N157" s="9"/>
      <c r="O157" s="9"/>
      <c r="P157" s="190"/>
      <c r="Q157" s="1"/>
      <c r="R157" s="1"/>
      <c r="S157" s="190">
        <f>ROUND((SUM(S116:S156))/2,2)</f>
        <v>1.51</v>
      </c>
      <c r="T157" s="1"/>
      <c r="U157" s="1"/>
      <c r="V157" s="198">
        <f>ROUND((SUM(V116:V156))/2,2)</f>
        <v>0</v>
      </c>
      <c r="W157" s="52"/>
    </row>
    <row r="158" spans="1:26" x14ac:dyDescent="0.3">
      <c r="A158" s="1"/>
      <c r="B158" s="213"/>
      <c r="C158" s="191"/>
      <c r="D158" s="389" t="s">
        <v>68</v>
      </c>
      <c r="E158" s="389"/>
      <c r="F158" s="191"/>
      <c r="G158" s="192"/>
      <c r="H158" s="193"/>
      <c r="I158" s="193">
        <f>ROUND((SUM(I81:I157))/3,2)</f>
        <v>0</v>
      </c>
      <c r="J158" s="191"/>
      <c r="K158" s="191">
        <f>ROUND((SUM(K81:K157))/3,2)</f>
        <v>0</v>
      </c>
      <c r="L158" s="191">
        <f>ROUND((SUM(L81:L157))/3,2)</f>
        <v>0</v>
      </c>
      <c r="M158" s="191">
        <f>ROUND((SUM(M81:M157))/3,2)</f>
        <v>0</v>
      </c>
      <c r="N158" s="191"/>
      <c r="O158" s="191"/>
      <c r="P158" s="192"/>
      <c r="Q158" s="191"/>
      <c r="R158" s="191"/>
      <c r="S158" s="192">
        <f>ROUND((SUM(S81:S157))/3,2)</f>
        <v>123.79</v>
      </c>
      <c r="T158" s="191"/>
      <c r="U158" s="191"/>
      <c r="V158" s="200">
        <f>ROUND((SUM(V81:V157))/3,2)</f>
        <v>0</v>
      </c>
      <c r="W158" s="52"/>
      <c r="Y158">
        <f>(SUM(Y81:Y157))</f>
        <v>0</v>
      </c>
      <c r="Z158">
        <f>(SUM(Z81:Z157))</f>
        <v>0</v>
      </c>
    </row>
  </sheetData>
  <mergeCells count="122">
    <mergeCell ref="D154:E154"/>
    <mergeCell ref="D155:E155"/>
    <mergeCell ref="D157:E157"/>
    <mergeCell ref="D158:E158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0:E110"/>
    <mergeCell ref="D111:E111"/>
    <mergeCell ref="D112:E112"/>
    <mergeCell ref="D114:E114"/>
    <mergeCell ref="D116:E116"/>
    <mergeCell ref="D117:E117"/>
    <mergeCell ref="D102:E102"/>
    <mergeCell ref="D103:E103"/>
    <mergeCell ref="D104:E104"/>
    <mergeCell ref="D106:E106"/>
    <mergeCell ref="D107:E107"/>
    <mergeCell ref="D108:E108"/>
    <mergeCell ref="D95:E95"/>
    <mergeCell ref="D96:E96"/>
    <mergeCell ref="D97:E97"/>
    <mergeCell ref="D98:E98"/>
    <mergeCell ref="D99:E99"/>
    <mergeCell ref="D101:E101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4:E74"/>
    <mergeCell ref="I72:P72"/>
    <mergeCell ref="D81:E81"/>
    <mergeCell ref="D82:E82"/>
    <mergeCell ref="B62:D62"/>
    <mergeCell ref="B63:D63"/>
    <mergeCell ref="B64:D64"/>
    <mergeCell ref="B66:D66"/>
    <mergeCell ref="B70:V70"/>
    <mergeCell ref="B72:E72"/>
    <mergeCell ref="B73:E73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3:H23"/>
    <mergeCell ref="F24:H24"/>
    <mergeCell ref="B11:H11"/>
    <mergeCell ref="F14:H14"/>
    <mergeCell ref="F15:H15"/>
    <mergeCell ref="F16:H16"/>
    <mergeCell ref="F17:H17"/>
    <mergeCell ref="F18:H18"/>
    <mergeCell ref="F22:H22"/>
    <mergeCell ref="F25:H25"/>
    <mergeCell ref="F26:H26"/>
    <mergeCell ref="F27:H27"/>
    <mergeCell ref="F28:G28"/>
    <mergeCell ref="F29:G29"/>
    <mergeCell ref="F30:G30"/>
    <mergeCell ref="F19:H19"/>
    <mergeCell ref="H1:I1"/>
    <mergeCell ref="B1:C1"/>
    <mergeCell ref="E1:F1"/>
    <mergeCell ref="B2:V2"/>
    <mergeCell ref="B3:V3"/>
    <mergeCell ref="B7:H7"/>
    <mergeCell ref="B9:H9"/>
    <mergeCell ref="F20:H20"/>
    <mergeCell ref="F21:H21"/>
  </mergeCells>
  <hyperlinks>
    <hyperlink ref="B1:C1" location="A2:A2" tooltip="Klikni na prechod ku Kryciemu listu..." display="Krycí list rozpočtu" xr:uid="{B7542EB4-96E3-41BB-B1C3-D7AAF14B85F3}"/>
    <hyperlink ref="E1:F1" location="A54:A54" tooltip="Klikni na prechod ku rekapitulácii..." display="Rekapitulácia rozpočtu" xr:uid="{2DBCA940-2D23-4470-A5E9-D2679F59748D}"/>
    <hyperlink ref="H1:I1" location="B80:B80" tooltip="Klikni na prechod ku Rozpočet..." display="Rozpočet" xr:uid="{F6EEE26E-8A61-417B-95DD-59A0C73FD57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Vodovod Prosačov / SO 07.3 - Zásobny rad 3 a rozvodná sieť Prosačov -  Miestný rad 4, D110, 338m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CDB1-41EB-42E9-A97D-EA73B68F0754}">
  <dimension ref="A1:AA157"/>
  <sheetViews>
    <sheetView workbookViewId="0">
      <pane ySplit="1" topLeftCell="A137" activePane="bottomLeft" state="frozen"/>
      <selection pane="bottomLeft" activeCell="D139" sqref="D139:E13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2" t="s">
        <v>17</v>
      </c>
      <c r="C1" s="323"/>
      <c r="D1" s="11"/>
      <c r="E1" s="324" t="s">
        <v>0</v>
      </c>
      <c r="F1" s="325"/>
      <c r="G1" s="12"/>
      <c r="H1" s="372" t="s">
        <v>69</v>
      </c>
      <c r="I1" s="323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6" t="s">
        <v>17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8"/>
      <c r="R2" s="328"/>
      <c r="S2" s="328"/>
      <c r="T2" s="328"/>
      <c r="U2" s="328"/>
      <c r="V2" s="329"/>
      <c r="W2" s="52"/>
    </row>
    <row r="3" spans="1:23" ht="18" customHeight="1" x14ac:dyDescent="0.3">
      <c r="A3" s="14"/>
      <c r="B3" s="330" t="s">
        <v>1</v>
      </c>
      <c r="C3" s="331"/>
      <c r="D3" s="331"/>
      <c r="E3" s="331"/>
      <c r="F3" s="331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3"/>
      <c r="W3" s="52"/>
    </row>
    <row r="4" spans="1:23" ht="18" customHeight="1" x14ac:dyDescent="0.3">
      <c r="A4" s="14"/>
      <c r="B4" s="42" t="s">
        <v>230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4" t="s">
        <v>25</v>
      </c>
      <c r="C7" s="335"/>
      <c r="D7" s="335"/>
      <c r="E7" s="335"/>
      <c r="F7" s="335"/>
      <c r="G7" s="335"/>
      <c r="H7" s="33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9" t="s">
        <v>26</v>
      </c>
      <c r="C9" s="310"/>
      <c r="D9" s="310"/>
      <c r="E9" s="310"/>
      <c r="F9" s="310"/>
      <c r="G9" s="310"/>
      <c r="H9" s="311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9" t="s">
        <v>27</v>
      </c>
      <c r="C11" s="310"/>
      <c r="D11" s="310"/>
      <c r="E11" s="310"/>
      <c r="F11" s="310"/>
      <c r="G11" s="310"/>
      <c r="H11" s="311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312" t="s">
        <v>36</v>
      </c>
      <c r="G14" s="313"/>
      <c r="H14" s="314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15604'!E60</f>
        <v>0</v>
      </c>
      <c r="D15" s="57">
        <f>'SO 15604'!F60</f>
        <v>0</v>
      </c>
      <c r="E15" s="66">
        <f>'SO 15604'!G60</f>
        <v>0</v>
      </c>
      <c r="F15" s="315"/>
      <c r="G15" s="316"/>
      <c r="H15" s="31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318" t="s">
        <v>37</v>
      </c>
      <c r="G16" s="316"/>
      <c r="H16" s="317"/>
      <c r="I16" s="24"/>
      <c r="J16" s="24"/>
      <c r="K16" s="25"/>
      <c r="L16" s="25"/>
      <c r="M16" s="25"/>
      <c r="N16" s="25"/>
      <c r="O16" s="72"/>
      <c r="P16" s="82">
        <f>(SUM(Z81:Z156))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>
        <f>'SO 15604'!E64</f>
        <v>0</v>
      </c>
      <c r="D17" s="57">
        <f>'SO 15604'!F64</f>
        <v>0</v>
      </c>
      <c r="E17" s="66">
        <f>'SO 15604'!G64</f>
        <v>0</v>
      </c>
      <c r="F17" s="319" t="s">
        <v>38</v>
      </c>
      <c r="G17" s="316"/>
      <c r="H17" s="317"/>
      <c r="I17" s="24"/>
      <c r="J17" s="24"/>
      <c r="K17" s="25"/>
      <c r="L17" s="25"/>
      <c r="M17" s="25"/>
      <c r="N17" s="25"/>
      <c r="O17" s="72"/>
      <c r="P17" s="82">
        <f>(SUM(Y81:Y156))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20"/>
      <c r="G18" s="321"/>
      <c r="H18" s="31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54"/>
      <c r="G19" s="341"/>
      <c r="H19" s="355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342" t="s">
        <v>35</v>
      </c>
      <c r="G20" s="356"/>
      <c r="H20" s="314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357" t="s">
        <v>47</v>
      </c>
      <c r="G21" s="316"/>
      <c r="H21" s="31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357" t="s">
        <v>48</v>
      </c>
      <c r="G22" s="316"/>
      <c r="H22" s="31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357" t="s">
        <v>49</v>
      </c>
      <c r="G23" s="316"/>
      <c r="H23" s="31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8"/>
      <c r="G24" s="321"/>
      <c r="H24" s="31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0" t="s">
        <v>35</v>
      </c>
      <c r="G25" s="341"/>
      <c r="H25" s="31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342" t="s">
        <v>39</v>
      </c>
      <c r="G26" s="343"/>
      <c r="H26" s="344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5" t="s">
        <v>40</v>
      </c>
      <c r="G27" s="346"/>
      <c r="H27" s="347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8" t="s">
        <v>41</v>
      </c>
      <c r="G28" s="349"/>
      <c r="H28" s="216">
        <f>P27-SUM('SO 15604'!K81:'SO 15604'!K156)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0" t="s">
        <v>42</v>
      </c>
      <c r="G29" s="351"/>
      <c r="H29" s="32">
        <f>SUM('SO 15604'!K81:'SO 15604'!K156)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2" t="s">
        <v>43</v>
      </c>
      <c r="G30" s="353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6"/>
      <c r="G31" s="37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7" t="s">
        <v>0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80" t="s">
        <v>25</v>
      </c>
      <c r="C46" s="381"/>
      <c r="D46" s="381"/>
      <c r="E46" s="382"/>
      <c r="F46" s="383" t="s">
        <v>22</v>
      </c>
      <c r="G46" s="381"/>
      <c r="H46" s="38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80" t="s">
        <v>26</v>
      </c>
      <c r="C47" s="381"/>
      <c r="D47" s="381"/>
      <c r="E47" s="382"/>
      <c r="F47" s="383" t="s">
        <v>20</v>
      </c>
      <c r="G47" s="381"/>
      <c r="H47" s="38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80" t="s">
        <v>27</v>
      </c>
      <c r="C48" s="381"/>
      <c r="D48" s="381"/>
      <c r="E48" s="382"/>
      <c r="F48" s="383" t="s">
        <v>59</v>
      </c>
      <c r="G48" s="381"/>
      <c r="H48" s="38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37" t="s">
        <v>1</v>
      </c>
      <c r="C49" s="338"/>
      <c r="D49" s="338"/>
      <c r="E49" s="338"/>
      <c r="F49" s="338"/>
      <c r="G49" s="338"/>
      <c r="H49" s="338"/>
      <c r="I49" s="33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5" t="s">
        <v>56</v>
      </c>
      <c r="C54" s="37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3" t="s">
        <v>61</v>
      </c>
      <c r="C55" s="362"/>
      <c r="D55" s="362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66" t="s">
        <v>62</v>
      </c>
      <c r="C56" s="367"/>
      <c r="D56" s="367"/>
      <c r="E56" s="138">
        <f>'SO 15604'!L99</f>
        <v>0</v>
      </c>
      <c r="F56" s="138">
        <f>'SO 15604'!M99</f>
        <v>0</v>
      </c>
      <c r="G56" s="138">
        <f>'SO 15604'!I99</f>
        <v>0</v>
      </c>
      <c r="H56" s="139">
        <f>'SO 15604'!S99</f>
        <v>50.77</v>
      </c>
      <c r="I56" s="139">
        <f>'SO 15604'!V99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66" t="s">
        <v>63</v>
      </c>
      <c r="C57" s="367"/>
      <c r="D57" s="367"/>
      <c r="E57" s="138">
        <f>'SO 15604'!L104</f>
        <v>0</v>
      </c>
      <c r="F57" s="138">
        <f>'SO 15604'!M104</f>
        <v>0</v>
      </c>
      <c r="G57" s="138">
        <f>'SO 15604'!I104</f>
        <v>0</v>
      </c>
      <c r="H57" s="139">
        <f>'SO 15604'!S104</f>
        <v>3.65</v>
      </c>
      <c r="I57" s="139">
        <f>'SO 15604'!V104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66" t="s">
        <v>64</v>
      </c>
      <c r="C58" s="367"/>
      <c r="D58" s="367"/>
      <c r="E58" s="138">
        <f>'SO 15604'!L108</f>
        <v>0</v>
      </c>
      <c r="F58" s="138">
        <f>'SO 15604'!M108</f>
        <v>0</v>
      </c>
      <c r="G58" s="138">
        <f>'SO 15604'!I108</f>
        <v>0</v>
      </c>
      <c r="H58" s="139">
        <f>'SO 15604'!S108</f>
        <v>0</v>
      </c>
      <c r="I58" s="139">
        <f>'SO 15604'!V108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66" t="s">
        <v>65</v>
      </c>
      <c r="C59" s="367"/>
      <c r="D59" s="367"/>
      <c r="E59" s="138">
        <f>'SO 15604'!L112</f>
        <v>0</v>
      </c>
      <c r="F59" s="138">
        <f>'SO 15604'!M112</f>
        <v>0</v>
      </c>
      <c r="G59" s="138">
        <f>'SO 15604'!I112</f>
        <v>0</v>
      </c>
      <c r="H59" s="139">
        <f>'SO 15604'!S112</f>
        <v>0</v>
      </c>
      <c r="I59" s="139">
        <f>'SO 15604'!V112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64" t="s">
        <v>61</v>
      </c>
      <c r="C60" s="365"/>
      <c r="D60" s="365"/>
      <c r="E60" s="140">
        <f>'SO 15604'!L114</f>
        <v>0</v>
      </c>
      <c r="F60" s="140">
        <f>'SO 15604'!M114</f>
        <v>0</v>
      </c>
      <c r="G60" s="140">
        <f>'SO 15604'!I114</f>
        <v>0</v>
      </c>
      <c r="H60" s="141">
        <f>'SO 15604'!S114</f>
        <v>54.42</v>
      </c>
      <c r="I60" s="141">
        <f>'SO 15604'!V114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64" t="s">
        <v>66</v>
      </c>
      <c r="C62" s="365"/>
      <c r="D62" s="365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9"/>
      <c r="B63" s="366" t="s">
        <v>67</v>
      </c>
      <c r="C63" s="367"/>
      <c r="D63" s="367"/>
      <c r="E63" s="138">
        <f>'SO 15604'!L154</f>
        <v>0</v>
      </c>
      <c r="F63" s="138">
        <f>'SO 15604'!M154</f>
        <v>0</v>
      </c>
      <c r="G63" s="138">
        <f>'SO 15604'!I154</f>
        <v>0</v>
      </c>
      <c r="H63" s="139">
        <f>'SO 15604'!S154</f>
        <v>0.62</v>
      </c>
      <c r="I63" s="139">
        <f>'SO 15604'!V154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5"/>
      <c r="X63" s="137"/>
      <c r="Y63" s="137"/>
      <c r="Z63" s="137"/>
    </row>
    <row r="64" spans="1:26" x14ac:dyDescent="0.3">
      <c r="A64" s="9"/>
      <c r="B64" s="364" t="s">
        <v>66</v>
      </c>
      <c r="C64" s="365"/>
      <c r="D64" s="365"/>
      <c r="E64" s="140">
        <f>'SO 15604'!L156</f>
        <v>0</v>
      </c>
      <c r="F64" s="140">
        <f>'SO 15604'!M156</f>
        <v>0</v>
      </c>
      <c r="G64" s="140">
        <f>'SO 15604'!I156</f>
        <v>0</v>
      </c>
      <c r="H64" s="141">
        <f>'SO 15604'!S156</f>
        <v>0.62</v>
      </c>
      <c r="I64" s="141">
        <f>'SO 15604'!V156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5"/>
      <c r="X64" s="137"/>
      <c r="Y64" s="137"/>
      <c r="Z64" s="137"/>
    </row>
    <row r="65" spans="1:26" x14ac:dyDescent="0.3">
      <c r="A65" s="1"/>
      <c r="B65" s="206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68" t="s">
        <v>68</v>
      </c>
      <c r="C66" s="369"/>
      <c r="D66" s="369"/>
      <c r="E66" s="144">
        <f>'SO 15604'!L157</f>
        <v>0</v>
      </c>
      <c r="F66" s="144">
        <f>'SO 15604'!M157</f>
        <v>0</v>
      </c>
      <c r="G66" s="144">
        <f>'SO 15604'!I157</f>
        <v>0</v>
      </c>
      <c r="H66" s="145">
        <f>'SO 15604'!S157</f>
        <v>55.04</v>
      </c>
      <c r="I66" s="145">
        <f>'SO 15604'!V157</f>
        <v>0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5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70" t="s">
        <v>69</v>
      </c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201"/>
      <c r="B72" s="385" t="s">
        <v>25</v>
      </c>
      <c r="C72" s="386"/>
      <c r="D72" s="386"/>
      <c r="E72" s="387"/>
      <c r="F72" s="166"/>
      <c r="G72" s="166"/>
      <c r="H72" s="167" t="s">
        <v>80</v>
      </c>
      <c r="I72" s="359" t="s">
        <v>81</v>
      </c>
      <c r="J72" s="360"/>
      <c r="K72" s="360"/>
      <c r="L72" s="360"/>
      <c r="M72" s="360"/>
      <c r="N72" s="360"/>
      <c r="O72" s="360"/>
      <c r="P72" s="361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201"/>
      <c r="B73" s="380" t="s">
        <v>26</v>
      </c>
      <c r="C73" s="381"/>
      <c r="D73" s="381"/>
      <c r="E73" s="382"/>
      <c r="F73" s="162"/>
      <c r="G73" s="162"/>
      <c r="H73" s="163" t="s">
        <v>20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201"/>
      <c r="B74" s="380" t="s">
        <v>27</v>
      </c>
      <c r="C74" s="381"/>
      <c r="D74" s="381"/>
      <c r="E74" s="382"/>
      <c r="F74" s="162"/>
      <c r="G74" s="162"/>
      <c r="H74" s="163" t="s">
        <v>82</v>
      </c>
      <c r="I74" s="163" t="s">
        <v>24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83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230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7" t="s">
        <v>60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8" t="s">
        <v>70</v>
      </c>
      <c r="C80" s="127" t="s">
        <v>71</v>
      </c>
      <c r="D80" s="127" t="s">
        <v>72</v>
      </c>
      <c r="E80" s="155"/>
      <c r="F80" s="155" t="s">
        <v>73</v>
      </c>
      <c r="G80" s="155" t="s">
        <v>74</v>
      </c>
      <c r="H80" s="156" t="s">
        <v>75</v>
      </c>
      <c r="I80" s="156" t="s">
        <v>76</v>
      </c>
      <c r="J80" s="156"/>
      <c r="K80" s="156"/>
      <c r="L80" s="156"/>
      <c r="M80" s="156"/>
      <c r="N80" s="156"/>
      <c r="O80" s="156"/>
      <c r="P80" s="156" t="s">
        <v>77</v>
      </c>
      <c r="Q80" s="157"/>
      <c r="R80" s="157"/>
      <c r="S80" s="127" t="s">
        <v>78</v>
      </c>
      <c r="T80" s="158"/>
      <c r="U80" s="158"/>
      <c r="V80" s="127" t="s">
        <v>79</v>
      </c>
      <c r="W80" s="52"/>
    </row>
    <row r="81" spans="1:26" x14ac:dyDescent="0.3">
      <c r="A81" s="9"/>
      <c r="B81" s="209"/>
      <c r="C81" s="169"/>
      <c r="D81" s="362" t="s">
        <v>61</v>
      </c>
      <c r="E81" s="362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4"/>
      <c r="W81" s="215"/>
      <c r="X81" s="137"/>
      <c r="Y81" s="137"/>
      <c r="Z81" s="137"/>
    </row>
    <row r="82" spans="1:26" x14ac:dyDescent="0.3">
      <c r="A82" s="9"/>
      <c r="B82" s="210"/>
      <c r="C82" s="172">
        <v>1</v>
      </c>
      <c r="D82" s="363" t="s">
        <v>84</v>
      </c>
      <c r="E82" s="363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5"/>
      <c r="W82" s="215"/>
      <c r="X82" s="137"/>
      <c r="Y82" s="137"/>
      <c r="Z82" s="137"/>
    </row>
    <row r="83" spans="1:26" ht="25.05" customHeight="1" x14ac:dyDescent="0.3">
      <c r="A83" s="179"/>
      <c r="B83" s="211">
        <v>1</v>
      </c>
      <c r="C83" s="180" t="s">
        <v>85</v>
      </c>
      <c r="D83" s="384" t="s">
        <v>86</v>
      </c>
      <c r="E83" s="384"/>
      <c r="F83" s="174" t="s">
        <v>87</v>
      </c>
      <c r="G83" s="175">
        <v>7</v>
      </c>
      <c r="H83" s="174"/>
      <c r="I83" s="174">
        <f t="shared" ref="I83:I98" si="0">ROUND(G83*(H83),2)</f>
        <v>0</v>
      </c>
      <c r="J83" s="176">
        <f t="shared" ref="J83:J98" si="1">ROUND(G83*(N83),2)</f>
        <v>69.72</v>
      </c>
      <c r="K83" s="177">
        <f t="shared" ref="K83:K98" si="2">ROUND(G83*(O83),2)</f>
        <v>0</v>
      </c>
      <c r="L83" s="177">
        <f t="shared" ref="L83:L96" si="3">ROUND(G83*(H83),2)</f>
        <v>0</v>
      </c>
      <c r="M83" s="177"/>
      <c r="N83" s="177">
        <v>9.9600000000000009</v>
      </c>
      <c r="O83" s="177"/>
      <c r="P83" s="181"/>
      <c r="Q83" s="181"/>
      <c r="R83" s="181"/>
      <c r="S83" s="178">
        <f t="shared" ref="S83:S98" si="4">ROUND(G83*(P83),3)</f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2</v>
      </c>
      <c r="C84" s="180" t="s">
        <v>88</v>
      </c>
      <c r="D84" s="384" t="s">
        <v>89</v>
      </c>
      <c r="E84" s="384"/>
      <c r="F84" s="174" t="s">
        <v>87</v>
      </c>
      <c r="G84" s="175">
        <v>7</v>
      </c>
      <c r="H84" s="174"/>
      <c r="I84" s="174">
        <f t="shared" si="0"/>
        <v>0</v>
      </c>
      <c r="J84" s="176">
        <f t="shared" si="1"/>
        <v>68.39</v>
      </c>
      <c r="K84" s="177">
        <f t="shared" si="2"/>
        <v>0</v>
      </c>
      <c r="L84" s="177">
        <f t="shared" si="3"/>
        <v>0</v>
      </c>
      <c r="M84" s="177"/>
      <c r="N84" s="177">
        <v>9.77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3</v>
      </c>
      <c r="C85" s="180" t="s">
        <v>90</v>
      </c>
      <c r="D85" s="384" t="s">
        <v>91</v>
      </c>
      <c r="E85" s="384"/>
      <c r="F85" s="174" t="s">
        <v>92</v>
      </c>
      <c r="G85" s="175">
        <v>7</v>
      </c>
      <c r="H85" s="174"/>
      <c r="I85" s="174">
        <f t="shared" si="0"/>
        <v>0</v>
      </c>
      <c r="J85" s="176">
        <f t="shared" si="1"/>
        <v>110.67</v>
      </c>
      <c r="K85" s="177">
        <f t="shared" si="2"/>
        <v>0</v>
      </c>
      <c r="L85" s="177">
        <f t="shared" si="3"/>
        <v>0</v>
      </c>
      <c r="M85" s="177"/>
      <c r="N85" s="177">
        <v>15.81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4</v>
      </c>
      <c r="C86" s="180" t="s">
        <v>93</v>
      </c>
      <c r="D86" s="384" t="s">
        <v>94</v>
      </c>
      <c r="E86" s="384"/>
      <c r="F86" s="174" t="s">
        <v>92</v>
      </c>
      <c r="G86" s="175">
        <v>165.88800000000001</v>
      </c>
      <c r="H86" s="174"/>
      <c r="I86" s="174">
        <f t="shared" si="0"/>
        <v>0</v>
      </c>
      <c r="J86" s="176">
        <f t="shared" si="1"/>
        <v>1592.52</v>
      </c>
      <c r="K86" s="177">
        <f t="shared" si="2"/>
        <v>0</v>
      </c>
      <c r="L86" s="177">
        <f t="shared" si="3"/>
        <v>0</v>
      </c>
      <c r="M86" s="177"/>
      <c r="N86" s="177">
        <v>9.6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5</v>
      </c>
      <c r="C87" s="180" t="s">
        <v>95</v>
      </c>
      <c r="D87" s="384" t="s">
        <v>96</v>
      </c>
      <c r="E87" s="384"/>
      <c r="F87" s="174" t="s">
        <v>92</v>
      </c>
      <c r="G87" s="175">
        <v>165.88800000000001</v>
      </c>
      <c r="H87" s="174"/>
      <c r="I87" s="174">
        <f t="shared" si="0"/>
        <v>0</v>
      </c>
      <c r="J87" s="176">
        <f t="shared" si="1"/>
        <v>157.59</v>
      </c>
      <c r="K87" s="177">
        <f t="shared" si="2"/>
        <v>0</v>
      </c>
      <c r="L87" s="177">
        <f t="shared" si="3"/>
        <v>0</v>
      </c>
      <c r="M87" s="177"/>
      <c r="N87" s="177">
        <v>0.95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6</v>
      </c>
      <c r="C88" s="180" t="s">
        <v>97</v>
      </c>
      <c r="D88" s="384" t="s">
        <v>98</v>
      </c>
      <c r="E88" s="384"/>
      <c r="F88" s="174" t="s">
        <v>99</v>
      </c>
      <c r="G88" s="175">
        <v>18.431999999999999</v>
      </c>
      <c r="H88" s="174"/>
      <c r="I88" s="174">
        <f t="shared" si="0"/>
        <v>0</v>
      </c>
      <c r="J88" s="176">
        <f t="shared" si="1"/>
        <v>425.78</v>
      </c>
      <c r="K88" s="177">
        <f t="shared" si="2"/>
        <v>0</v>
      </c>
      <c r="L88" s="177">
        <f t="shared" si="3"/>
        <v>0</v>
      </c>
      <c r="M88" s="177"/>
      <c r="N88" s="177">
        <v>23.1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7</v>
      </c>
      <c r="C89" s="180" t="s">
        <v>100</v>
      </c>
      <c r="D89" s="384" t="s">
        <v>101</v>
      </c>
      <c r="E89" s="384"/>
      <c r="F89" s="174" t="s">
        <v>99</v>
      </c>
      <c r="G89" s="175">
        <v>18.431999999999999</v>
      </c>
      <c r="H89" s="174"/>
      <c r="I89" s="174">
        <f t="shared" si="0"/>
        <v>0</v>
      </c>
      <c r="J89" s="176">
        <f t="shared" si="1"/>
        <v>43.87</v>
      </c>
      <c r="K89" s="177">
        <f t="shared" si="2"/>
        <v>0</v>
      </c>
      <c r="L89" s="177">
        <f t="shared" si="3"/>
        <v>0</v>
      </c>
      <c r="M89" s="177"/>
      <c r="N89" s="177">
        <v>2.38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8</v>
      </c>
      <c r="C90" s="180" t="s">
        <v>102</v>
      </c>
      <c r="D90" s="384" t="s">
        <v>103</v>
      </c>
      <c r="E90" s="384"/>
      <c r="F90" s="174" t="s">
        <v>87</v>
      </c>
      <c r="G90" s="175">
        <v>432</v>
      </c>
      <c r="H90" s="174"/>
      <c r="I90" s="174">
        <f t="shared" si="0"/>
        <v>0</v>
      </c>
      <c r="J90" s="176">
        <f t="shared" si="1"/>
        <v>3110.4</v>
      </c>
      <c r="K90" s="177">
        <f t="shared" si="2"/>
        <v>0</v>
      </c>
      <c r="L90" s="177">
        <f t="shared" si="3"/>
        <v>0</v>
      </c>
      <c r="M90" s="177"/>
      <c r="N90" s="177">
        <v>7.2</v>
      </c>
      <c r="O90" s="177"/>
      <c r="P90" s="181">
        <v>8.5000000000000006E-4</v>
      </c>
      <c r="Q90" s="181"/>
      <c r="R90" s="181">
        <v>8.5000000000000006E-4</v>
      </c>
      <c r="S90" s="178">
        <f t="shared" si="4"/>
        <v>0.36699999999999999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9</v>
      </c>
      <c r="C91" s="180" t="s">
        <v>104</v>
      </c>
      <c r="D91" s="384" t="s">
        <v>105</v>
      </c>
      <c r="E91" s="384"/>
      <c r="F91" s="174" t="s">
        <v>87</v>
      </c>
      <c r="G91" s="175">
        <v>432</v>
      </c>
      <c r="H91" s="174"/>
      <c r="I91" s="174">
        <f t="shared" si="0"/>
        <v>0</v>
      </c>
      <c r="J91" s="176">
        <f t="shared" si="1"/>
        <v>1706.4</v>
      </c>
      <c r="K91" s="177">
        <f t="shared" si="2"/>
        <v>0</v>
      </c>
      <c r="L91" s="177">
        <f t="shared" si="3"/>
        <v>0</v>
      </c>
      <c r="M91" s="177"/>
      <c r="N91" s="177">
        <v>3.95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10</v>
      </c>
      <c r="C92" s="180" t="s">
        <v>106</v>
      </c>
      <c r="D92" s="384" t="s">
        <v>107</v>
      </c>
      <c r="E92" s="384"/>
      <c r="F92" s="174" t="s">
        <v>92</v>
      </c>
      <c r="G92" s="175">
        <v>50.4</v>
      </c>
      <c r="H92" s="174"/>
      <c r="I92" s="174">
        <f t="shared" si="0"/>
        <v>0</v>
      </c>
      <c r="J92" s="176">
        <f t="shared" si="1"/>
        <v>1961.06</v>
      </c>
      <c r="K92" s="177">
        <f t="shared" si="2"/>
        <v>0</v>
      </c>
      <c r="L92" s="177">
        <f t="shared" si="3"/>
        <v>0</v>
      </c>
      <c r="M92" s="177"/>
      <c r="N92" s="177">
        <v>38.909999999999997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11</v>
      </c>
      <c r="C93" s="180" t="s">
        <v>108</v>
      </c>
      <c r="D93" s="384" t="s">
        <v>109</v>
      </c>
      <c r="E93" s="384"/>
      <c r="F93" s="174" t="s">
        <v>92</v>
      </c>
      <c r="G93" s="175">
        <v>50.4</v>
      </c>
      <c r="H93" s="174"/>
      <c r="I93" s="174">
        <f t="shared" si="0"/>
        <v>0</v>
      </c>
      <c r="J93" s="176">
        <f t="shared" si="1"/>
        <v>221.76</v>
      </c>
      <c r="K93" s="177">
        <f t="shared" si="2"/>
        <v>0</v>
      </c>
      <c r="L93" s="177">
        <f t="shared" si="3"/>
        <v>0</v>
      </c>
      <c r="M93" s="177"/>
      <c r="N93" s="177">
        <v>4.4000000000000004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12</v>
      </c>
      <c r="C94" s="180" t="s">
        <v>110</v>
      </c>
      <c r="D94" s="384" t="s">
        <v>111</v>
      </c>
      <c r="E94" s="384"/>
      <c r="F94" s="174" t="s">
        <v>92</v>
      </c>
      <c r="G94" s="175">
        <v>50.4</v>
      </c>
      <c r="H94" s="174"/>
      <c r="I94" s="174">
        <f t="shared" si="0"/>
        <v>0</v>
      </c>
      <c r="J94" s="176">
        <f t="shared" si="1"/>
        <v>372.96</v>
      </c>
      <c r="K94" s="177">
        <f t="shared" si="2"/>
        <v>0</v>
      </c>
      <c r="L94" s="177">
        <f t="shared" si="3"/>
        <v>0</v>
      </c>
      <c r="M94" s="177"/>
      <c r="N94" s="177">
        <v>7.4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13</v>
      </c>
      <c r="C95" s="180" t="s">
        <v>112</v>
      </c>
      <c r="D95" s="384" t="s">
        <v>113</v>
      </c>
      <c r="E95" s="384"/>
      <c r="F95" s="174" t="s">
        <v>99</v>
      </c>
      <c r="G95" s="175">
        <v>133.91200000000001</v>
      </c>
      <c r="H95" s="174"/>
      <c r="I95" s="174">
        <f t="shared" si="0"/>
        <v>0</v>
      </c>
      <c r="J95" s="176">
        <f t="shared" si="1"/>
        <v>507.53</v>
      </c>
      <c r="K95" s="177">
        <f t="shared" si="2"/>
        <v>0</v>
      </c>
      <c r="L95" s="177">
        <f t="shared" si="3"/>
        <v>0</v>
      </c>
      <c r="M95" s="177"/>
      <c r="N95" s="177">
        <v>3.79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14</v>
      </c>
      <c r="C96" s="180" t="s">
        <v>114</v>
      </c>
      <c r="D96" s="384" t="s">
        <v>115</v>
      </c>
      <c r="E96" s="384"/>
      <c r="F96" s="174" t="s">
        <v>92</v>
      </c>
      <c r="G96" s="175">
        <v>50.4</v>
      </c>
      <c r="H96" s="174"/>
      <c r="I96" s="174">
        <f t="shared" si="0"/>
        <v>0</v>
      </c>
      <c r="J96" s="176">
        <f t="shared" si="1"/>
        <v>816.98</v>
      </c>
      <c r="K96" s="177">
        <f t="shared" si="2"/>
        <v>0</v>
      </c>
      <c r="L96" s="177">
        <f t="shared" si="3"/>
        <v>0</v>
      </c>
      <c r="M96" s="177"/>
      <c r="N96" s="177">
        <v>16.21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2">
        <v>15</v>
      </c>
      <c r="C97" s="188" t="s">
        <v>116</v>
      </c>
      <c r="D97" s="388" t="s">
        <v>117</v>
      </c>
      <c r="E97" s="388"/>
      <c r="F97" s="183" t="s">
        <v>99</v>
      </c>
      <c r="G97" s="184">
        <v>50.4</v>
      </c>
      <c r="H97" s="183"/>
      <c r="I97" s="183">
        <f t="shared" si="0"/>
        <v>0</v>
      </c>
      <c r="J97" s="185">
        <f t="shared" si="1"/>
        <v>448.06</v>
      </c>
      <c r="K97" s="186">
        <f t="shared" si="2"/>
        <v>0</v>
      </c>
      <c r="L97" s="186"/>
      <c r="M97" s="186">
        <f>ROUND(G97*(H97),2)</f>
        <v>0</v>
      </c>
      <c r="N97" s="186">
        <v>8.89</v>
      </c>
      <c r="O97" s="186"/>
      <c r="P97" s="189">
        <v>1</v>
      </c>
      <c r="Q97" s="189"/>
      <c r="R97" s="189">
        <v>1</v>
      </c>
      <c r="S97" s="187">
        <f t="shared" si="4"/>
        <v>50.4</v>
      </c>
      <c r="T97" s="187"/>
      <c r="U97" s="187"/>
      <c r="V97" s="197"/>
      <c r="W97" s="52"/>
      <c r="Z97">
        <v>0</v>
      </c>
    </row>
    <row r="98" spans="1:26" ht="25.05" customHeight="1" x14ac:dyDescent="0.3">
      <c r="A98" s="179"/>
      <c r="B98" s="211">
        <v>16</v>
      </c>
      <c r="C98" s="180" t="s">
        <v>118</v>
      </c>
      <c r="D98" s="384" t="s">
        <v>119</v>
      </c>
      <c r="E98" s="384"/>
      <c r="F98" s="174" t="s">
        <v>92</v>
      </c>
      <c r="G98" s="175">
        <v>50.4</v>
      </c>
      <c r="H98" s="174"/>
      <c r="I98" s="174">
        <f t="shared" si="0"/>
        <v>0</v>
      </c>
      <c r="J98" s="176">
        <f t="shared" si="1"/>
        <v>320.04000000000002</v>
      </c>
      <c r="K98" s="177">
        <f t="shared" si="2"/>
        <v>0</v>
      </c>
      <c r="L98" s="177">
        <f>ROUND(G98*(H98),2)</f>
        <v>0</v>
      </c>
      <c r="M98" s="177"/>
      <c r="N98" s="177">
        <v>6.35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63" t="s">
        <v>84</v>
      </c>
      <c r="E99" s="363"/>
      <c r="F99" s="138"/>
      <c r="G99" s="171"/>
      <c r="H99" s="138"/>
      <c r="I99" s="140">
        <f>ROUND((SUM(I82:I98))/1,2)</f>
        <v>0</v>
      </c>
      <c r="J99" s="139"/>
      <c r="K99" s="139"/>
      <c r="L99" s="139">
        <f>ROUND((SUM(L82:L98))/1,2)</f>
        <v>0</v>
      </c>
      <c r="M99" s="139">
        <f>ROUND((SUM(M82:M98))/1,2)</f>
        <v>0</v>
      </c>
      <c r="N99" s="139"/>
      <c r="O99" s="139"/>
      <c r="P99" s="139"/>
      <c r="Q99" s="9"/>
      <c r="R99" s="9"/>
      <c r="S99" s="9">
        <f>ROUND((SUM(S82:S98))/1,2)</f>
        <v>50.77</v>
      </c>
      <c r="T99" s="9"/>
      <c r="U99" s="9"/>
      <c r="V99" s="198">
        <f>ROUND((SUM(V82:V98))/1,2)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5</v>
      </c>
      <c r="D101" s="363" t="s">
        <v>120</v>
      </c>
      <c r="E101" s="363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17</v>
      </c>
      <c r="C102" s="180" t="s">
        <v>121</v>
      </c>
      <c r="D102" s="384" t="s">
        <v>122</v>
      </c>
      <c r="E102" s="384"/>
      <c r="F102" s="174" t="s">
        <v>87</v>
      </c>
      <c r="G102" s="175">
        <v>7</v>
      </c>
      <c r="H102" s="174"/>
      <c r="I102" s="174">
        <f>ROUND(G102*(H102),2)</f>
        <v>0</v>
      </c>
      <c r="J102" s="176">
        <f>ROUND(G102*(N102),2)</f>
        <v>144.9</v>
      </c>
      <c r="K102" s="177">
        <f>ROUND(G102*(O102),2)</f>
        <v>0</v>
      </c>
      <c r="L102" s="177">
        <f>ROUND(G102*(H102),2)</f>
        <v>0</v>
      </c>
      <c r="M102" s="177"/>
      <c r="N102" s="177">
        <v>20.7</v>
      </c>
      <c r="O102" s="177"/>
      <c r="P102" s="181">
        <v>0.36334</v>
      </c>
      <c r="Q102" s="181"/>
      <c r="R102" s="181">
        <v>0.36334</v>
      </c>
      <c r="S102" s="178">
        <f>ROUND(G102*(P102),3)</f>
        <v>2.5430000000000001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18</v>
      </c>
      <c r="C103" s="180" t="s">
        <v>123</v>
      </c>
      <c r="D103" s="384" t="s">
        <v>124</v>
      </c>
      <c r="E103" s="384"/>
      <c r="F103" s="174" t="s">
        <v>87</v>
      </c>
      <c r="G103" s="175">
        <v>7</v>
      </c>
      <c r="H103" s="174"/>
      <c r="I103" s="174">
        <f>ROUND(G103*(H103),2)</f>
        <v>0</v>
      </c>
      <c r="J103" s="176">
        <f>ROUND(G103*(N103),2)</f>
        <v>102.2</v>
      </c>
      <c r="K103" s="177">
        <f>ROUND(G103*(O103),2)</f>
        <v>0</v>
      </c>
      <c r="L103" s="177">
        <f>ROUND(G103*(H103),2)</f>
        <v>0</v>
      </c>
      <c r="M103" s="177"/>
      <c r="N103" s="177">
        <v>14.6</v>
      </c>
      <c r="O103" s="177"/>
      <c r="P103" s="181">
        <v>0.15736</v>
      </c>
      <c r="Q103" s="181"/>
      <c r="R103" s="181">
        <v>0.15736</v>
      </c>
      <c r="S103" s="178">
        <f>ROUND(G103*(P103),3)</f>
        <v>1.1020000000000001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5</v>
      </c>
      <c r="D104" s="363" t="s">
        <v>120</v>
      </c>
      <c r="E104" s="363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3.65</v>
      </c>
      <c r="T104" s="9"/>
      <c r="U104" s="9"/>
      <c r="V104" s="198">
        <f>ROUND((SUM(V101:V103))/1,2)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9</v>
      </c>
      <c r="D106" s="363" t="s">
        <v>125</v>
      </c>
      <c r="E106" s="363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19</v>
      </c>
      <c r="C107" s="180" t="s">
        <v>126</v>
      </c>
      <c r="D107" s="384" t="s">
        <v>127</v>
      </c>
      <c r="E107" s="384"/>
      <c r="F107" s="174" t="s">
        <v>128</v>
      </c>
      <c r="G107" s="175">
        <v>14</v>
      </c>
      <c r="H107" s="174"/>
      <c r="I107" s="174">
        <f>ROUND(G107*(H107),2)</f>
        <v>0</v>
      </c>
      <c r="J107" s="176">
        <f>ROUND(G107*(N107),2)</f>
        <v>212.66</v>
      </c>
      <c r="K107" s="177">
        <f>ROUND(G107*(O107),2)</f>
        <v>0</v>
      </c>
      <c r="L107" s="177">
        <f>ROUND(G107*(H107),2)</f>
        <v>0</v>
      </c>
      <c r="M107" s="177"/>
      <c r="N107" s="177">
        <v>15.19</v>
      </c>
      <c r="O107" s="177"/>
      <c r="P107" s="181">
        <v>6.9999999999999994E-5</v>
      </c>
      <c r="Q107" s="181"/>
      <c r="R107" s="181">
        <v>6.9999999999999994E-5</v>
      </c>
      <c r="S107" s="178">
        <f>ROUND(G107*(P107),3)</f>
        <v>1E-3</v>
      </c>
      <c r="T107" s="178"/>
      <c r="U107" s="178"/>
      <c r="V107" s="196"/>
      <c r="W107" s="52"/>
      <c r="Z107">
        <v>0</v>
      </c>
    </row>
    <row r="108" spans="1:26" x14ac:dyDescent="0.3">
      <c r="A108" s="9"/>
      <c r="B108" s="210"/>
      <c r="C108" s="172">
        <v>9</v>
      </c>
      <c r="D108" s="363" t="s">
        <v>125</v>
      </c>
      <c r="E108" s="363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39"/>
      <c r="Q108" s="9"/>
      <c r="R108" s="9"/>
      <c r="S108" s="9">
        <f>ROUND((SUM(S106:S107))/1,2)</f>
        <v>0</v>
      </c>
      <c r="T108" s="9"/>
      <c r="U108" s="9"/>
      <c r="V108" s="198">
        <f>ROUND((SUM(V106:V107))/1,2)</f>
        <v>0</v>
      </c>
      <c r="W108" s="215"/>
      <c r="X108" s="137"/>
      <c r="Y108" s="137"/>
      <c r="Z108" s="137"/>
    </row>
    <row r="109" spans="1:26" x14ac:dyDescent="0.3">
      <c r="A109" s="1"/>
      <c r="B109" s="206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9"/>
      <c r="W109" s="52"/>
    </row>
    <row r="110" spans="1:26" x14ac:dyDescent="0.3">
      <c r="A110" s="9"/>
      <c r="B110" s="210"/>
      <c r="C110" s="172">
        <v>99</v>
      </c>
      <c r="D110" s="363" t="s">
        <v>129</v>
      </c>
      <c r="E110" s="363"/>
      <c r="F110" s="138"/>
      <c r="G110" s="171"/>
      <c r="H110" s="138"/>
      <c r="I110" s="138"/>
      <c r="J110" s="139"/>
      <c r="K110" s="139"/>
      <c r="L110" s="139"/>
      <c r="M110" s="139"/>
      <c r="N110" s="139"/>
      <c r="O110" s="139"/>
      <c r="P110" s="139"/>
      <c r="Q110" s="9"/>
      <c r="R110" s="9"/>
      <c r="S110" s="9"/>
      <c r="T110" s="9"/>
      <c r="U110" s="9"/>
      <c r="V110" s="195"/>
      <c r="W110" s="215"/>
      <c r="X110" s="137"/>
      <c r="Y110" s="137"/>
      <c r="Z110" s="137"/>
    </row>
    <row r="111" spans="1:26" ht="25.05" customHeight="1" x14ac:dyDescent="0.3">
      <c r="A111" s="179"/>
      <c r="B111" s="211">
        <v>20</v>
      </c>
      <c r="C111" s="180" t="s">
        <v>130</v>
      </c>
      <c r="D111" s="384" t="s">
        <v>131</v>
      </c>
      <c r="E111" s="384"/>
      <c r="F111" s="173" t="s">
        <v>132</v>
      </c>
      <c r="G111" s="175">
        <v>88.159000000000006</v>
      </c>
      <c r="H111" s="174"/>
      <c r="I111" s="174">
        <f>ROUND(G111*(H111),2)</f>
        <v>0</v>
      </c>
      <c r="J111" s="173">
        <f>ROUND(G111*(N111),2)</f>
        <v>2710.01</v>
      </c>
      <c r="K111" s="178">
        <f>ROUND(G111*(O111),2)</f>
        <v>0</v>
      </c>
      <c r="L111" s="178">
        <f>ROUND(G111*(H111),2)</f>
        <v>0</v>
      </c>
      <c r="M111" s="178"/>
      <c r="N111" s="178">
        <v>30.74</v>
      </c>
      <c r="O111" s="178"/>
      <c r="P111" s="181"/>
      <c r="Q111" s="181"/>
      <c r="R111" s="181"/>
      <c r="S111" s="178">
        <f>ROUND(G111*(P111),3)</f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99</v>
      </c>
      <c r="D112" s="363" t="s">
        <v>129</v>
      </c>
      <c r="E112" s="363"/>
      <c r="F112" s="9"/>
      <c r="G112" s="171"/>
      <c r="H112" s="138"/>
      <c r="I112" s="140">
        <f>ROUND((SUM(I110:I111))/1,2)</f>
        <v>0</v>
      </c>
      <c r="J112" s="9"/>
      <c r="K112" s="9"/>
      <c r="L112" s="9">
        <f>ROUND((SUM(L110:L111))/1,2)</f>
        <v>0</v>
      </c>
      <c r="M112" s="9">
        <f>ROUND((SUM(M110:M111))/1,2)</f>
        <v>0</v>
      </c>
      <c r="N112" s="9"/>
      <c r="O112" s="9"/>
      <c r="P112" s="9"/>
      <c r="Q112" s="9"/>
      <c r="R112" s="9"/>
      <c r="S112" s="9">
        <f>ROUND((SUM(S110:S111))/1,2)</f>
        <v>0</v>
      </c>
      <c r="T112" s="9"/>
      <c r="U112" s="9"/>
      <c r="V112" s="198">
        <f>ROUND((SUM(V110:V111))/1,2)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"/>
      <c r="F113" s="1"/>
      <c r="G113" s="165"/>
      <c r="H113" s="131"/>
      <c r="I113" s="13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9"/>
      <c r="D114" s="365" t="s">
        <v>61</v>
      </c>
      <c r="E114" s="365"/>
      <c r="F114" s="9"/>
      <c r="G114" s="171"/>
      <c r="H114" s="138"/>
      <c r="I114" s="140">
        <f>ROUND((SUM(I81:I113))/2,2)</f>
        <v>0</v>
      </c>
      <c r="J114" s="9"/>
      <c r="K114" s="9"/>
      <c r="L114" s="138">
        <f>ROUND((SUM(L81:L113))/2,2)</f>
        <v>0</v>
      </c>
      <c r="M114" s="138">
        <f>ROUND((SUM(M81:M113))/2,2)</f>
        <v>0</v>
      </c>
      <c r="N114" s="9"/>
      <c r="O114" s="9"/>
      <c r="P114" s="190"/>
      <c r="Q114" s="9"/>
      <c r="R114" s="9"/>
      <c r="S114" s="190">
        <f>ROUND((SUM(S81:S113))/2,2)</f>
        <v>54.42</v>
      </c>
      <c r="T114" s="9"/>
      <c r="U114" s="9"/>
      <c r="V114" s="198">
        <f>ROUND((SUM(V81:V113))/2,2)</f>
        <v>0</v>
      </c>
      <c r="W114" s="52"/>
    </row>
    <row r="115" spans="1:26" x14ac:dyDescent="0.3">
      <c r="A115" s="1"/>
      <c r="B115" s="206"/>
      <c r="C115" s="1"/>
      <c r="D115" s="1"/>
      <c r="E115" s="1"/>
      <c r="F115" s="1"/>
      <c r="G115" s="165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9"/>
      <c r="W115" s="52"/>
    </row>
    <row r="116" spans="1:26" x14ac:dyDescent="0.3">
      <c r="A116" s="9"/>
      <c r="B116" s="210"/>
      <c r="C116" s="9"/>
      <c r="D116" s="365" t="s">
        <v>66</v>
      </c>
      <c r="E116" s="365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5"/>
      <c r="W116" s="215"/>
      <c r="X116" s="137"/>
      <c r="Y116" s="137"/>
      <c r="Z116" s="137"/>
    </row>
    <row r="117" spans="1:26" x14ac:dyDescent="0.3">
      <c r="A117" s="9"/>
      <c r="B117" s="210"/>
      <c r="C117" s="172">
        <v>923</v>
      </c>
      <c r="D117" s="363" t="s">
        <v>133</v>
      </c>
      <c r="E117" s="363"/>
      <c r="F117" s="9"/>
      <c r="G117" s="171"/>
      <c r="H117" s="138"/>
      <c r="I117" s="138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95"/>
      <c r="W117" s="215"/>
      <c r="X117" s="137"/>
      <c r="Y117" s="137"/>
      <c r="Z117" s="137"/>
    </row>
    <row r="118" spans="1:26" ht="25.05" customHeight="1" x14ac:dyDescent="0.3">
      <c r="A118" s="179"/>
      <c r="B118" s="211">
        <v>21</v>
      </c>
      <c r="C118" s="180" t="s">
        <v>134</v>
      </c>
      <c r="D118" s="384" t="s">
        <v>135</v>
      </c>
      <c r="E118" s="384"/>
      <c r="F118" s="173" t="s">
        <v>136</v>
      </c>
      <c r="G118" s="175">
        <v>3</v>
      </c>
      <c r="H118" s="174"/>
      <c r="I118" s="174">
        <f t="shared" ref="I118:I153" si="5">ROUND(G118*(H118),2)</f>
        <v>0</v>
      </c>
      <c r="J118" s="173">
        <f t="shared" ref="J118:J153" si="6">ROUND(G118*(N118),2)</f>
        <v>16.170000000000002</v>
      </c>
      <c r="K118" s="178">
        <f t="shared" ref="K118:K153" si="7">ROUND(G118*(O118),2)</f>
        <v>0</v>
      </c>
      <c r="L118" s="178">
        <f>ROUND(G118*(H118),2)</f>
        <v>0</v>
      </c>
      <c r="M118" s="178"/>
      <c r="N118" s="178">
        <v>5.39</v>
      </c>
      <c r="O118" s="178"/>
      <c r="P118" s="181"/>
      <c r="Q118" s="181"/>
      <c r="R118" s="181"/>
      <c r="S118" s="178">
        <f t="shared" ref="S118:S153" si="8">ROUND(G118*(P118),3)</f>
        <v>0</v>
      </c>
      <c r="T118" s="178"/>
      <c r="U118" s="178"/>
      <c r="V118" s="196"/>
      <c r="W118" s="52"/>
      <c r="Z118">
        <v>0</v>
      </c>
    </row>
    <row r="119" spans="1:26" ht="25.05" customHeight="1" x14ac:dyDescent="0.3">
      <c r="A119" s="179"/>
      <c r="B119" s="212">
        <v>22</v>
      </c>
      <c r="C119" s="188" t="s">
        <v>137</v>
      </c>
      <c r="D119" s="388" t="s">
        <v>271</v>
      </c>
      <c r="E119" s="388"/>
      <c r="F119" s="182" t="s">
        <v>136</v>
      </c>
      <c r="G119" s="184">
        <v>2</v>
      </c>
      <c r="H119" s="183"/>
      <c r="I119" s="183">
        <f t="shared" si="5"/>
        <v>0</v>
      </c>
      <c r="J119" s="182">
        <f t="shared" si="6"/>
        <v>144.68</v>
      </c>
      <c r="K119" s="187">
        <f t="shared" si="7"/>
        <v>0</v>
      </c>
      <c r="L119" s="187"/>
      <c r="M119" s="187">
        <f>ROUND(G119*(H119),2)</f>
        <v>0</v>
      </c>
      <c r="N119" s="187">
        <v>72.34</v>
      </c>
      <c r="O119" s="187"/>
      <c r="P119" s="189">
        <v>5.0000000000000001E-3</v>
      </c>
      <c r="Q119" s="189"/>
      <c r="R119" s="189">
        <v>5.0000000000000001E-3</v>
      </c>
      <c r="S119" s="187">
        <f t="shared" si="8"/>
        <v>0.01</v>
      </c>
      <c r="T119" s="187"/>
      <c r="U119" s="187"/>
      <c r="V119" s="197"/>
      <c r="W119" s="52"/>
      <c r="Z119">
        <v>0</v>
      </c>
    </row>
    <row r="120" spans="1:26" ht="25.05" customHeight="1" x14ac:dyDescent="0.3">
      <c r="A120" s="179"/>
      <c r="B120" s="212">
        <v>23</v>
      </c>
      <c r="C120" s="188" t="s">
        <v>138</v>
      </c>
      <c r="D120" s="388" t="s">
        <v>268</v>
      </c>
      <c r="E120" s="388"/>
      <c r="F120" s="182" t="s">
        <v>136</v>
      </c>
      <c r="G120" s="184">
        <v>1</v>
      </c>
      <c r="H120" s="183"/>
      <c r="I120" s="183">
        <f t="shared" si="5"/>
        <v>0</v>
      </c>
      <c r="J120" s="182">
        <f t="shared" si="6"/>
        <v>99.19</v>
      </c>
      <c r="K120" s="187">
        <f t="shared" si="7"/>
        <v>0</v>
      </c>
      <c r="L120" s="187"/>
      <c r="M120" s="187">
        <f>ROUND(G120*(H120),2)</f>
        <v>0</v>
      </c>
      <c r="N120" s="187">
        <v>99.19</v>
      </c>
      <c r="O120" s="187"/>
      <c r="P120" s="189">
        <v>2.1000000000000001E-2</v>
      </c>
      <c r="Q120" s="189"/>
      <c r="R120" s="189">
        <v>2.1000000000000001E-2</v>
      </c>
      <c r="S120" s="187">
        <f t="shared" si="8"/>
        <v>2.1000000000000001E-2</v>
      </c>
      <c r="T120" s="187"/>
      <c r="U120" s="187"/>
      <c r="V120" s="197"/>
      <c r="W120" s="52"/>
      <c r="Z120">
        <v>0</v>
      </c>
    </row>
    <row r="121" spans="1:26" ht="25.05" customHeight="1" x14ac:dyDescent="0.3">
      <c r="A121" s="179"/>
      <c r="B121" s="211">
        <v>24</v>
      </c>
      <c r="C121" s="180" t="s">
        <v>141</v>
      </c>
      <c r="D121" s="384" t="s">
        <v>142</v>
      </c>
      <c r="E121" s="384"/>
      <c r="F121" s="173" t="s">
        <v>136</v>
      </c>
      <c r="G121" s="175">
        <v>3</v>
      </c>
      <c r="H121" s="174"/>
      <c r="I121" s="174">
        <f t="shared" si="5"/>
        <v>0</v>
      </c>
      <c r="J121" s="173">
        <f t="shared" si="6"/>
        <v>31.95</v>
      </c>
      <c r="K121" s="178">
        <f t="shared" si="7"/>
        <v>0</v>
      </c>
      <c r="L121" s="178">
        <f>ROUND(G121*(H121),2)</f>
        <v>0</v>
      </c>
      <c r="M121" s="178"/>
      <c r="N121" s="178">
        <v>10.65</v>
      </c>
      <c r="O121" s="178"/>
      <c r="P121" s="181"/>
      <c r="Q121" s="181"/>
      <c r="R121" s="181"/>
      <c r="S121" s="178">
        <f t="shared" si="8"/>
        <v>0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2">
        <v>25</v>
      </c>
      <c r="C122" s="188" t="s">
        <v>143</v>
      </c>
      <c r="D122" s="388" t="s">
        <v>247</v>
      </c>
      <c r="E122" s="388"/>
      <c r="F122" s="182" t="s">
        <v>144</v>
      </c>
      <c r="G122" s="184">
        <v>1</v>
      </c>
      <c r="H122" s="183"/>
      <c r="I122" s="183">
        <f t="shared" si="5"/>
        <v>0</v>
      </c>
      <c r="J122" s="182">
        <f t="shared" si="6"/>
        <v>408.09</v>
      </c>
      <c r="K122" s="187">
        <f t="shared" si="7"/>
        <v>0</v>
      </c>
      <c r="L122" s="187"/>
      <c r="M122" s="187">
        <f>ROUND(G122*(H122),2)</f>
        <v>0</v>
      </c>
      <c r="N122" s="187">
        <v>408.09</v>
      </c>
      <c r="O122" s="187"/>
      <c r="P122" s="189">
        <v>3.7999999999999999E-2</v>
      </c>
      <c r="Q122" s="189"/>
      <c r="R122" s="189">
        <v>3.7999999999999999E-2</v>
      </c>
      <c r="S122" s="187">
        <f t="shared" si="8"/>
        <v>3.7999999999999999E-2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2">
        <v>26</v>
      </c>
      <c r="C123" s="188" t="s">
        <v>145</v>
      </c>
      <c r="D123" s="388" t="s">
        <v>248</v>
      </c>
      <c r="E123" s="388"/>
      <c r="F123" s="182" t="s">
        <v>136</v>
      </c>
      <c r="G123" s="184">
        <v>1</v>
      </c>
      <c r="H123" s="183"/>
      <c r="I123" s="183">
        <f t="shared" si="5"/>
        <v>0</v>
      </c>
      <c r="J123" s="182">
        <f t="shared" si="6"/>
        <v>489.01</v>
      </c>
      <c r="K123" s="187">
        <f t="shared" si="7"/>
        <v>0</v>
      </c>
      <c r="L123" s="187"/>
      <c r="M123" s="187">
        <f>ROUND(G123*(H123),2)</f>
        <v>0</v>
      </c>
      <c r="N123" s="187">
        <v>489.01</v>
      </c>
      <c r="O123" s="187"/>
      <c r="P123" s="189">
        <v>5.2999999999999999E-2</v>
      </c>
      <c r="Q123" s="189"/>
      <c r="R123" s="189">
        <v>5.2999999999999999E-2</v>
      </c>
      <c r="S123" s="187">
        <f t="shared" si="8"/>
        <v>5.2999999999999999E-2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2">
        <v>27</v>
      </c>
      <c r="C124" s="188" t="s">
        <v>146</v>
      </c>
      <c r="D124" s="388" t="s">
        <v>249</v>
      </c>
      <c r="E124" s="388"/>
      <c r="F124" s="182" t="s">
        <v>136</v>
      </c>
      <c r="G124" s="184">
        <v>1</v>
      </c>
      <c r="H124" s="183"/>
      <c r="I124" s="183">
        <f t="shared" si="5"/>
        <v>0</v>
      </c>
      <c r="J124" s="182">
        <f t="shared" si="6"/>
        <v>342.84</v>
      </c>
      <c r="K124" s="187">
        <f t="shared" si="7"/>
        <v>0</v>
      </c>
      <c r="L124" s="187"/>
      <c r="M124" s="187">
        <f>ROUND(G124*(H124),2)</f>
        <v>0</v>
      </c>
      <c r="N124" s="187">
        <v>342.84</v>
      </c>
      <c r="O124" s="187"/>
      <c r="P124" s="189">
        <v>2.8000000000000001E-2</v>
      </c>
      <c r="Q124" s="189"/>
      <c r="R124" s="189">
        <v>2.8000000000000001E-2</v>
      </c>
      <c r="S124" s="187">
        <f t="shared" si="8"/>
        <v>2.8000000000000001E-2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1">
        <v>28</v>
      </c>
      <c r="C125" s="180" t="s">
        <v>147</v>
      </c>
      <c r="D125" s="384" t="s">
        <v>148</v>
      </c>
      <c r="E125" s="384"/>
      <c r="F125" s="173" t="s">
        <v>136</v>
      </c>
      <c r="G125" s="175">
        <v>1</v>
      </c>
      <c r="H125" s="174"/>
      <c r="I125" s="174">
        <f t="shared" si="5"/>
        <v>0</v>
      </c>
      <c r="J125" s="173">
        <f t="shared" si="6"/>
        <v>10.41</v>
      </c>
      <c r="K125" s="178">
        <f t="shared" si="7"/>
        <v>0</v>
      </c>
      <c r="L125" s="178">
        <f>ROUND(G125*(H125),2)</f>
        <v>0</v>
      </c>
      <c r="M125" s="178"/>
      <c r="N125" s="178">
        <v>10.41</v>
      </c>
      <c r="O125" s="178"/>
      <c r="P125" s="181"/>
      <c r="Q125" s="181"/>
      <c r="R125" s="181"/>
      <c r="S125" s="178">
        <f t="shared" si="8"/>
        <v>0</v>
      </c>
      <c r="T125" s="178"/>
      <c r="U125" s="178"/>
      <c r="V125" s="196"/>
      <c r="W125" s="52"/>
      <c r="Z125">
        <v>0</v>
      </c>
    </row>
    <row r="126" spans="1:26" ht="25.05" customHeight="1" x14ac:dyDescent="0.3">
      <c r="A126" s="179"/>
      <c r="B126" s="212">
        <v>29</v>
      </c>
      <c r="C126" s="188" t="s">
        <v>149</v>
      </c>
      <c r="D126" s="388" t="s">
        <v>272</v>
      </c>
      <c r="E126" s="388"/>
      <c r="F126" s="182" t="s">
        <v>150</v>
      </c>
      <c r="G126" s="184">
        <v>1</v>
      </c>
      <c r="H126" s="183"/>
      <c r="I126" s="183">
        <f t="shared" si="5"/>
        <v>0</v>
      </c>
      <c r="J126" s="182">
        <f t="shared" si="6"/>
        <v>26.71</v>
      </c>
      <c r="K126" s="187">
        <f t="shared" si="7"/>
        <v>0</v>
      </c>
      <c r="L126" s="187"/>
      <c r="M126" s="187">
        <f>ROUND(G126*(H126),2)</f>
        <v>0</v>
      </c>
      <c r="N126" s="187">
        <v>26.71</v>
      </c>
      <c r="O126" s="187"/>
      <c r="P126" s="189"/>
      <c r="Q126" s="189"/>
      <c r="R126" s="189"/>
      <c r="S126" s="187">
        <f t="shared" si="8"/>
        <v>0</v>
      </c>
      <c r="T126" s="187"/>
      <c r="U126" s="187"/>
      <c r="V126" s="197"/>
      <c r="W126" s="52"/>
      <c r="Z126">
        <v>0</v>
      </c>
    </row>
    <row r="127" spans="1:26" ht="25.05" customHeight="1" x14ac:dyDescent="0.3">
      <c r="A127" s="179"/>
      <c r="B127" s="211">
        <v>30</v>
      </c>
      <c r="C127" s="180" t="s">
        <v>151</v>
      </c>
      <c r="D127" s="384" t="s">
        <v>152</v>
      </c>
      <c r="E127" s="384"/>
      <c r="F127" s="173" t="s">
        <v>136</v>
      </c>
      <c r="G127" s="175">
        <v>2</v>
      </c>
      <c r="H127" s="174"/>
      <c r="I127" s="174">
        <f t="shared" si="5"/>
        <v>0</v>
      </c>
      <c r="J127" s="173">
        <f t="shared" si="6"/>
        <v>23.16</v>
      </c>
      <c r="K127" s="178">
        <f t="shared" si="7"/>
        <v>0</v>
      </c>
      <c r="L127" s="178">
        <f>ROUND(G127*(H127),2)</f>
        <v>0</v>
      </c>
      <c r="M127" s="178"/>
      <c r="N127" s="178">
        <v>11.58</v>
      </c>
      <c r="O127" s="178"/>
      <c r="P127" s="181">
        <v>3.6000000000000002E-4</v>
      </c>
      <c r="Q127" s="181"/>
      <c r="R127" s="181">
        <v>3.6000000000000002E-4</v>
      </c>
      <c r="S127" s="178">
        <f t="shared" si="8"/>
        <v>1E-3</v>
      </c>
      <c r="T127" s="178"/>
      <c r="U127" s="178"/>
      <c r="V127" s="196"/>
      <c r="W127" s="52"/>
      <c r="Z127">
        <v>0</v>
      </c>
    </row>
    <row r="128" spans="1:26" ht="40.200000000000003" customHeight="1" x14ac:dyDescent="0.3">
      <c r="A128" s="179"/>
      <c r="B128" s="212">
        <v>31</v>
      </c>
      <c r="C128" s="188" t="s">
        <v>153</v>
      </c>
      <c r="D128" s="388" t="s">
        <v>251</v>
      </c>
      <c r="E128" s="388"/>
      <c r="F128" s="182" t="s">
        <v>150</v>
      </c>
      <c r="G128" s="184">
        <v>2</v>
      </c>
      <c r="H128" s="183"/>
      <c r="I128" s="183">
        <f t="shared" si="5"/>
        <v>0</v>
      </c>
      <c r="J128" s="182">
        <f t="shared" si="6"/>
        <v>386.34</v>
      </c>
      <c r="K128" s="187">
        <f t="shared" si="7"/>
        <v>0</v>
      </c>
      <c r="L128" s="187"/>
      <c r="M128" s="187">
        <f>ROUND(G128*(H128),2)</f>
        <v>0</v>
      </c>
      <c r="N128" s="187">
        <v>193.17</v>
      </c>
      <c r="O128" s="187"/>
      <c r="P128" s="189">
        <v>4.4999999999999998E-2</v>
      </c>
      <c r="Q128" s="189"/>
      <c r="R128" s="189">
        <v>4.4999999999999998E-2</v>
      </c>
      <c r="S128" s="187">
        <f t="shared" si="8"/>
        <v>0.09</v>
      </c>
      <c r="T128" s="187"/>
      <c r="U128" s="187"/>
      <c r="V128" s="197"/>
      <c r="W128" s="52"/>
      <c r="Z128">
        <v>0</v>
      </c>
    </row>
    <row r="129" spans="1:26" ht="25.05" customHeight="1" x14ac:dyDescent="0.3">
      <c r="A129" s="179"/>
      <c r="B129" s="211">
        <v>32</v>
      </c>
      <c r="C129" s="180" t="s">
        <v>154</v>
      </c>
      <c r="D129" s="384" t="s">
        <v>155</v>
      </c>
      <c r="E129" s="384"/>
      <c r="F129" s="173" t="s">
        <v>128</v>
      </c>
      <c r="G129" s="175">
        <v>144</v>
      </c>
      <c r="H129" s="174"/>
      <c r="I129" s="174">
        <f t="shared" si="5"/>
        <v>0</v>
      </c>
      <c r="J129" s="173">
        <f t="shared" si="6"/>
        <v>419.04</v>
      </c>
      <c r="K129" s="178">
        <f t="shared" si="7"/>
        <v>0</v>
      </c>
      <c r="L129" s="178">
        <f>ROUND(G129*(H129),2)</f>
        <v>0</v>
      </c>
      <c r="M129" s="178"/>
      <c r="N129" s="178">
        <v>2.91</v>
      </c>
      <c r="O129" s="178"/>
      <c r="P129" s="181"/>
      <c r="Q129" s="181"/>
      <c r="R129" s="181"/>
      <c r="S129" s="178">
        <f t="shared" si="8"/>
        <v>0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2">
        <v>33</v>
      </c>
      <c r="C130" s="188" t="s">
        <v>156</v>
      </c>
      <c r="D130" s="388" t="s">
        <v>252</v>
      </c>
      <c r="E130" s="388"/>
      <c r="F130" s="182" t="s">
        <v>157</v>
      </c>
      <c r="G130" s="184">
        <v>144</v>
      </c>
      <c r="H130" s="183"/>
      <c r="I130" s="183">
        <f t="shared" si="5"/>
        <v>0</v>
      </c>
      <c r="J130" s="182">
        <f t="shared" si="6"/>
        <v>1072.8</v>
      </c>
      <c r="K130" s="187">
        <f t="shared" si="7"/>
        <v>0</v>
      </c>
      <c r="L130" s="187"/>
      <c r="M130" s="187">
        <f>ROUND(G130*(H130),2)</f>
        <v>0</v>
      </c>
      <c r="N130" s="187">
        <v>7.45</v>
      </c>
      <c r="O130" s="187"/>
      <c r="P130" s="189"/>
      <c r="Q130" s="189"/>
      <c r="R130" s="189"/>
      <c r="S130" s="187">
        <f t="shared" si="8"/>
        <v>0</v>
      </c>
      <c r="T130" s="187"/>
      <c r="U130" s="187"/>
      <c r="V130" s="197"/>
      <c r="W130" s="52"/>
      <c r="Z130">
        <v>0</v>
      </c>
    </row>
    <row r="131" spans="1:26" ht="25.05" customHeight="1" x14ac:dyDescent="0.3">
      <c r="A131" s="179"/>
      <c r="B131" s="211">
        <v>34</v>
      </c>
      <c r="C131" s="180" t="s">
        <v>158</v>
      </c>
      <c r="D131" s="384" t="s">
        <v>159</v>
      </c>
      <c r="E131" s="384"/>
      <c r="F131" s="173" t="s">
        <v>128</v>
      </c>
      <c r="G131" s="175">
        <v>7</v>
      </c>
      <c r="H131" s="174"/>
      <c r="I131" s="174">
        <f t="shared" si="5"/>
        <v>0</v>
      </c>
      <c r="J131" s="173">
        <f t="shared" si="6"/>
        <v>33.11</v>
      </c>
      <c r="K131" s="178">
        <f t="shared" si="7"/>
        <v>0</v>
      </c>
      <c r="L131" s="178">
        <f>ROUND(G131*(H131),2)</f>
        <v>0</v>
      </c>
      <c r="M131" s="178"/>
      <c r="N131" s="178">
        <v>4.7300000000000004</v>
      </c>
      <c r="O131" s="178"/>
      <c r="P131" s="181"/>
      <c r="Q131" s="181"/>
      <c r="R131" s="181"/>
      <c r="S131" s="178">
        <f t="shared" si="8"/>
        <v>0</v>
      </c>
      <c r="T131" s="178"/>
      <c r="U131" s="178"/>
      <c r="V131" s="196"/>
      <c r="W131" s="52"/>
      <c r="Z131">
        <v>0</v>
      </c>
    </row>
    <row r="132" spans="1:26" ht="25.05" customHeight="1" x14ac:dyDescent="0.3">
      <c r="A132" s="179"/>
      <c r="B132" s="212">
        <v>35</v>
      </c>
      <c r="C132" s="188" t="s">
        <v>160</v>
      </c>
      <c r="D132" s="388" t="s">
        <v>253</v>
      </c>
      <c r="E132" s="388"/>
      <c r="F132" s="182" t="s">
        <v>157</v>
      </c>
      <c r="G132" s="184">
        <v>7</v>
      </c>
      <c r="H132" s="183"/>
      <c r="I132" s="183">
        <f t="shared" si="5"/>
        <v>0</v>
      </c>
      <c r="J132" s="182">
        <f t="shared" si="6"/>
        <v>109.06</v>
      </c>
      <c r="K132" s="187">
        <f t="shared" si="7"/>
        <v>0</v>
      </c>
      <c r="L132" s="187"/>
      <c r="M132" s="187">
        <f>ROUND(G132*(H132),2)</f>
        <v>0</v>
      </c>
      <c r="N132" s="187">
        <v>15.58</v>
      </c>
      <c r="O132" s="187"/>
      <c r="P132" s="189"/>
      <c r="Q132" s="189"/>
      <c r="R132" s="189"/>
      <c r="S132" s="187">
        <f t="shared" si="8"/>
        <v>0</v>
      </c>
      <c r="T132" s="187"/>
      <c r="U132" s="187"/>
      <c r="V132" s="197"/>
      <c r="W132" s="52"/>
      <c r="Z132">
        <v>0</v>
      </c>
    </row>
    <row r="133" spans="1:26" ht="25.05" customHeight="1" x14ac:dyDescent="0.3">
      <c r="A133" s="179"/>
      <c r="B133" s="211">
        <v>36</v>
      </c>
      <c r="C133" s="180" t="s">
        <v>161</v>
      </c>
      <c r="D133" s="384" t="s">
        <v>162</v>
      </c>
      <c r="E133" s="384"/>
      <c r="F133" s="173" t="s">
        <v>128</v>
      </c>
      <c r="G133" s="175">
        <v>7</v>
      </c>
      <c r="H133" s="174"/>
      <c r="I133" s="174">
        <f t="shared" si="5"/>
        <v>0</v>
      </c>
      <c r="J133" s="173">
        <f t="shared" si="6"/>
        <v>328.79</v>
      </c>
      <c r="K133" s="178">
        <f t="shared" si="7"/>
        <v>0</v>
      </c>
      <c r="L133" s="178">
        <f>ROUND(G133*(H133),2)</f>
        <v>0</v>
      </c>
      <c r="M133" s="178"/>
      <c r="N133" s="178">
        <v>46.97</v>
      </c>
      <c r="O133" s="178"/>
      <c r="P133" s="181">
        <v>2.4730000000000002E-2</v>
      </c>
      <c r="Q133" s="181"/>
      <c r="R133" s="181">
        <v>2.4730000000000002E-2</v>
      </c>
      <c r="S133" s="178">
        <f t="shared" si="8"/>
        <v>0.17299999999999999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37</v>
      </c>
      <c r="C134" s="180" t="s">
        <v>172</v>
      </c>
      <c r="D134" s="384" t="s">
        <v>173</v>
      </c>
      <c r="E134" s="384"/>
      <c r="F134" s="173" t="s">
        <v>136</v>
      </c>
      <c r="G134" s="175">
        <v>2</v>
      </c>
      <c r="H134" s="174"/>
      <c r="I134" s="174">
        <f t="shared" si="5"/>
        <v>0</v>
      </c>
      <c r="J134" s="173">
        <f t="shared" si="6"/>
        <v>21.72</v>
      </c>
      <c r="K134" s="178">
        <f t="shared" si="7"/>
        <v>0</v>
      </c>
      <c r="L134" s="178">
        <f>ROUND(G134*(H134),2)</f>
        <v>0</v>
      </c>
      <c r="M134" s="178"/>
      <c r="N134" s="178">
        <v>10.86</v>
      </c>
      <c r="O134" s="178"/>
      <c r="P134" s="181"/>
      <c r="Q134" s="181"/>
      <c r="R134" s="181"/>
      <c r="S134" s="178">
        <f t="shared" si="8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2">
        <v>38</v>
      </c>
      <c r="C135" s="188" t="s">
        <v>174</v>
      </c>
      <c r="D135" s="388" t="s">
        <v>257</v>
      </c>
      <c r="E135" s="388"/>
      <c r="F135" s="182" t="s">
        <v>150</v>
      </c>
      <c r="G135" s="184">
        <v>2</v>
      </c>
      <c r="H135" s="183"/>
      <c r="I135" s="183">
        <f t="shared" si="5"/>
        <v>0</v>
      </c>
      <c r="J135" s="182">
        <f t="shared" si="6"/>
        <v>108.74</v>
      </c>
      <c r="K135" s="187">
        <f t="shared" si="7"/>
        <v>0</v>
      </c>
      <c r="L135" s="187"/>
      <c r="M135" s="187">
        <f>ROUND(G135*(H135),2)</f>
        <v>0</v>
      </c>
      <c r="N135" s="187">
        <v>54.37</v>
      </c>
      <c r="O135" s="187"/>
      <c r="P135" s="189">
        <v>1.49E-3</v>
      </c>
      <c r="Q135" s="189"/>
      <c r="R135" s="189">
        <v>1.49E-3</v>
      </c>
      <c r="S135" s="187">
        <f t="shared" si="8"/>
        <v>3.0000000000000001E-3</v>
      </c>
      <c r="T135" s="187"/>
      <c r="U135" s="187"/>
      <c r="V135" s="197"/>
      <c r="W135" s="52"/>
      <c r="Z135">
        <v>0</v>
      </c>
    </row>
    <row r="136" spans="1:26" ht="25.05" customHeight="1" x14ac:dyDescent="0.3">
      <c r="A136" s="179"/>
      <c r="B136" s="211">
        <v>39</v>
      </c>
      <c r="C136" s="180" t="s">
        <v>175</v>
      </c>
      <c r="D136" s="384" t="s">
        <v>176</v>
      </c>
      <c r="E136" s="384"/>
      <c r="F136" s="173" t="s">
        <v>136</v>
      </c>
      <c r="G136" s="175">
        <v>4</v>
      </c>
      <c r="H136" s="174"/>
      <c r="I136" s="174">
        <f t="shared" si="5"/>
        <v>0</v>
      </c>
      <c r="J136" s="173">
        <f t="shared" si="6"/>
        <v>5.64</v>
      </c>
      <c r="K136" s="178">
        <f t="shared" si="7"/>
        <v>0</v>
      </c>
      <c r="L136" s="178">
        <f>ROUND(G136*(H136),2)</f>
        <v>0</v>
      </c>
      <c r="M136" s="178"/>
      <c r="N136" s="178">
        <v>1.41</v>
      </c>
      <c r="O136" s="178"/>
      <c r="P136" s="181"/>
      <c r="Q136" s="181"/>
      <c r="R136" s="181"/>
      <c r="S136" s="178">
        <f t="shared" si="8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2">
        <v>40</v>
      </c>
      <c r="C137" s="188" t="s">
        <v>177</v>
      </c>
      <c r="D137" s="388" t="s">
        <v>270</v>
      </c>
      <c r="E137" s="388"/>
      <c r="F137" s="182" t="s">
        <v>150</v>
      </c>
      <c r="G137" s="184">
        <v>4</v>
      </c>
      <c r="H137" s="183"/>
      <c r="I137" s="183">
        <f t="shared" si="5"/>
        <v>0</v>
      </c>
      <c r="J137" s="182">
        <f t="shared" si="6"/>
        <v>507.88</v>
      </c>
      <c r="K137" s="187">
        <f t="shared" si="7"/>
        <v>0</v>
      </c>
      <c r="L137" s="187"/>
      <c r="M137" s="187">
        <f>ROUND(G137*(H137),2)</f>
        <v>0</v>
      </c>
      <c r="N137" s="187">
        <v>126.97</v>
      </c>
      <c r="O137" s="187"/>
      <c r="P137" s="189">
        <v>3.2000000000000002E-3</v>
      </c>
      <c r="Q137" s="189"/>
      <c r="R137" s="189">
        <v>3.2000000000000002E-3</v>
      </c>
      <c r="S137" s="187">
        <f t="shared" si="8"/>
        <v>1.2999999999999999E-2</v>
      </c>
      <c r="T137" s="187"/>
      <c r="U137" s="187"/>
      <c r="V137" s="197"/>
      <c r="W137" s="52"/>
      <c r="Z137">
        <v>0</v>
      </c>
    </row>
    <row r="138" spans="1:26" ht="25.05" customHeight="1" x14ac:dyDescent="0.3">
      <c r="A138" s="179"/>
      <c r="B138" s="211">
        <v>41</v>
      </c>
      <c r="C138" s="180" t="s">
        <v>178</v>
      </c>
      <c r="D138" s="384" t="s">
        <v>179</v>
      </c>
      <c r="E138" s="384"/>
      <c r="F138" s="173" t="s">
        <v>136</v>
      </c>
      <c r="G138" s="175">
        <v>3</v>
      </c>
      <c r="H138" s="174"/>
      <c r="I138" s="174">
        <f t="shared" si="5"/>
        <v>0</v>
      </c>
      <c r="J138" s="173">
        <f t="shared" si="6"/>
        <v>47.94</v>
      </c>
      <c r="K138" s="178">
        <f t="shared" si="7"/>
        <v>0</v>
      </c>
      <c r="L138" s="178">
        <f>ROUND(G138*(H138),2)</f>
        <v>0</v>
      </c>
      <c r="M138" s="178"/>
      <c r="N138" s="178">
        <v>15.98</v>
      </c>
      <c r="O138" s="178"/>
      <c r="P138" s="181"/>
      <c r="Q138" s="181"/>
      <c r="R138" s="181"/>
      <c r="S138" s="178">
        <f t="shared" si="8"/>
        <v>0</v>
      </c>
      <c r="T138" s="178"/>
      <c r="U138" s="178"/>
      <c r="V138" s="196"/>
      <c r="W138" s="52"/>
      <c r="Z138">
        <v>0</v>
      </c>
    </row>
    <row r="139" spans="1:26" ht="25.05" customHeight="1" x14ac:dyDescent="0.3">
      <c r="A139" s="179"/>
      <c r="B139" s="212">
        <v>42</v>
      </c>
      <c r="C139" s="188" t="s">
        <v>180</v>
      </c>
      <c r="D139" s="388" t="s">
        <v>181</v>
      </c>
      <c r="E139" s="388"/>
      <c r="F139" s="182" t="s">
        <v>144</v>
      </c>
      <c r="G139" s="184">
        <v>1</v>
      </c>
      <c r="H139" s="183"/>
      <c r="I139" s="183">
        <f t="shared" si="5"/>
        <v>0</v>
      </c>
      <c r="J139" s="182">
        <f t="shared" si="6"/>
        <v>31.64</v>
      </c>
      <c r="K139" s="187">
        <f t="shared" si="7"/>
        <v>0</v>
      </c>
      <c r="L139" s="187"/>
      <c r="M139" s="187">
        <f>ROUND(G139*(H139),2)</f>
        <v>0</v>
      </c>
      <c r="N139" s="187">
        <v>31.64</v>
      </c>
      <c r="O139" s="187"/>
      <c r="P139" s="189">
        <v>8.0000000000000002E-3</v>
      </c>
      <c r="Q139" s="189"/>
      <c r="R139" s="189">
        <v>8.0000000000000002E-3</v>
      </c>
      <c r="S139" s="187">
        <f t="shared" si="8"/>
        <v>8.0000000000000002E-3</v>
      </c>
      <c r="T139" s="187"/>
      <c r="U139" s="187"/>
      <c r="V139" s="197"/>
      <c r="W139" s="52"/>
      <c r="Z139">
        <v>0</v>
      </c>
    </row>
    <row r="140" spans="1:26" ht="25.05" customHeight="1" x14ac:dyDescent="0.3">
      <c r="A140" s="179"/>
      <c r="B140" s="212">
        <v>43</v>
      </c>
      <c r="C140" s="188" t="s">
        <v>182</v>
      </c>
      <c r="D140" s="388" t="s">
        <v>183</v>
      </c>
      <c r="E140" s="388"/>
      <c r="F140" s="182" t="s">
        <v>136</v>
      </c>
      <c r="G140" s="184">
        <v>2</v>
      </c>
      <c r="H140" s="183"/>
      <c r="I140" s="183">
        <f t="shared" si="5"/>
        <v>0</v>
      </c>
      <c r="J140" s="182">
        <f t="shared" si="6"/>
        <v>58.56</v>
      </c>
      <c r="K140" s="187">
        <f t="shared" si="7"/>
        <v>0</v>
      </c>
      <c r="L140" s="187"/>
      <c r="M140" s="187">
        <f>ROUND(G140*(H140),2)</f>
        <v>0</v>
      </c>
      <c r="N140" s="187">
        <v>29.28</v>
      </c>
      <c r="O140" s="187"/>
      <c r="P140" s="189">
        <v>8.0000000000000002E-3</v>
      </c>
      <c r="Q140" s="189"/>
      <c r="R140" s="189">
        <v>8.0000000000000002E-3</v>
      </c>
      <c r="S140" s="187">
        <f t="shared" si="8"/>
        <v>1.6E-2</v>
      </c>
      <c r="T140" s="187"/>
      <c r="U140" s="187"/>
      <c r="V140" s="197"/>
      <c r="W140" s="52"/>
      <c r="Z140">
        <v>0</v>
      </c>
    </row>
    <row r="141" spans="1:26" ht="25.05" customHeight="1" x14ac:dyDescent="0.3">
      <c r="A141" s="179"/>
      <c r="B141" s="211">
        <v>44</v>
      </c>
      <c r="C141" s="180" t="s">
        <v>184</v>
      </c>
      <c r="D141" s="384" t="s">
        <v>185</v>
      </c>
      <c r="E141" s="384"/>
      <c r="F141" s="173" t="s">
        <v>136</v>
      </c>
      <c r="G141" s="175">
        <v>5</v>
      </c>
      <c r="H141" s="174"/>
      <c r="I141" s="174">
        <f t="shared" si="5"/>
        <v>0</v>
      </c>
      <c r="J141" s="173">
        <f t="shared" si="6"/>
        <v>22</v>
      </c>
      <c r="K141" s="178">
        <f t="shared" si="7"/>
        <v>0</v>
      </c>
      <c r="L141" s="178">
        <f>ROUND(G141*(H141),2)</f>
        <v>0</v>
      </c>
      <c r="M141" s="178"/>
      <c r="N141" s="178">
        <v>4.4000000000000004</v>
      </c>
      <c r="O141" s="178"/>
      <c r="P141" s="181"/>
      <c r="Q141" s="181"/>
      <c r="R141" s="181"/>
      <c r="S141" s="178">
        <f t="shared" si="8"/>
        <v>0</v>
      </c>
      <c r="T141" s="178"/>
      <c r="U141" s="178"/>
      <c r="V141" s="196"/>
      <c r="W141" s="52"/>
      <c r="Z141">
        <v>0</v>
      </c>
    </row>
    <row r="142" spans="1:26" ht="25.05" customHeight="1" x14ac:dyDescent="0.3">
      <c r="A142" s="179"/>
      <c r="B142" s="212">
        <v>45</v>
      </c>
      <c r="C142" s="188" t="s">
        <v>186</v>
      </c>
      <c r="D142" s="388" t="s">
        <v>187</v>
      </c>
      <c r="E142" s="388"/>
      <c r="F142" s="182" t="s">
        <v>150</v>
      </c>
      <c r="G142" s="184">
        <v>3</v>
      </c>
      <c r="H142" s="183"/>
      <c r="I142" s="183">
        <f t="shared" si="5"/>
        <v>0</v>
      </c>
      <c r="J142" s="182">
        <f t="shared" si="6"/>
        <v>66.599999999999994</v>
      </c>
      <c r="K142" s="187">
        <f t="shared" si="7"/>
        <v>0</v>
      </c>
      <c r="L142" s="187"/>
      <c r="M142" s="187">
        <f>ROUND(G142*(H142),2)</f>
        <v>0</v>
      </c>
      <c r="N142" s="187">
        <v>22.2</v>
      </c>
      <c r="O142" s="187"/>
      <c r="P142" s="189">
        <v>1.4500000000000001E-2</v>
      </c>
      <c r="Q142" s="189"/>
      <c r="R142" s="189">
        <v>1.4500000000000001E-2</v>
      </c>
      <c r="S142" s="187">
        <f t="shared" si="8"/>
        <v>4.3999999999999997E-2</v>
      </c>
      <c r="T142" s="187"/>
      <c r="U142" s="187"/>
      <c r="V142" s="197"/>
      <c r="W142" s="52"/>
      <c r="Z142">
        <v>0</v>
      </c>
    </row>
    <row r="143" spans="1:26" ht="25.05" customHeight="1" x14ac:dyDescent="0.3">
      <c r="A143" s="179"/>
      <c r="B143" s="212">
        <v>46</v>
      </c>
      <c r="C143" s="188" t="s">
        <v>188</v>
      </c>
      <c r="D143" s="388" t="s">
        <v>189</v>
      </c>
      <c r="E143" s="388"/>
      <c r="F143" s="182" t="s">
        <v>150</v>
      </c>
      <c r="G143" s="184">
        <v>2</v>
      </c>
      <c r="H143" s="183"/>
      <c r="I143" s="183">
        <f t="shared" si="5"/>
        <v>0</v>
      </c>
      <c r="J143" s="182">
        <f t="shared" si="6"/>
        <v>102.8</v>
      </c>
      <c r="K143" s="187">
        <f t="shared" si="7"/>
        <v>0</v>
      </c>
      <c r="L143" s="187"/>
      <c r="M143" s="187">
        <f>ROUND(G143*(H143),2)</f>
        <v>0</v>
      </c>
      <c r="N143" s="187">
        <v>51.4</v>
      </c>
      <c r="O143" s="187"/>
      <c r="P143" s="189">
        <v>3.7600000000000001E-2</v>
      </c>
      <c r="Q143" s="189"/>
      <c r="R143" s="189">
        <v>3.7600000000000001E-2</v>
      </c>
      <c r="S143" s="187">
        <f t="shared" si="8"/>
        <v>7.4999999999999997E-2</v>
      </c>
      <c r="T143" s="187"/>
      <c r="U143" s="187"/>
      <c r="V143" s="197"/>
      <c r="W143" s="52"/>
      <c r="Z143">
        <v>0</v>
      </c>
    </row>
    <row r="144" spans="1:26" ht="25.05" customHeight="1" x14ac:dyDescent="0.3">
      <c r="A144" s="179"/>
      <c r="B144" s="211">
        <v>47</v>
      </c>
      <c r="C144" s="180" t="s">
        <v>190</v>
      </c>
      <c r="D144" s="384" t="s">
        <v>191</v>
      </c>
      <c r="E144" s="384"/>
      <c r="F144" s="173" t="s">
        <v>136</v>
      </c>
      <c r="G144" s="175">
        <v>2</v>
      </c>
      <c r="H144" s="174"/>
      <c r="I144" s="174">
        <f t="shared" si="5"/>
        <v>0</v>
      </c>
      <c r="J144" s="173">
        <f t="shared" si="6"/>
        <v>15.78</v>
      </c>
      <c r="K144" s="178">
        <f t="shared" si="7"/>
        <v>0</v>
      </c>
      <c r="L144" s="178">
        <f>ROUND(G144*(H144),2)</f>
        <v>0</v>
      </c>
      <c r="M144" s="178"/>
      <c r="N144" s="178">
        <v>7.89</v>
      </c>
      <c r="O144" s="178"/>
      <c r="P144" s="181"/>
      <c r="Q144" s="181"/>
      <c r="R144" s="181"/>
      <c r="S144" s="178">
        <f t="shared" si="8"/>
        <v>0</v>
      </c>
      <c r="T144" s="178"/>
      <c r="U144" s="178"/>
      <c r="V144" s="196"/>
      <c r="W144" s="52"/>
      <c r="Z144">
        <v>0</v>
      </c>
    </row>
    <row r="145" spans="1:26" ht="25.05" customHeight="1" x14ac:dyDescent="0.3">
      <c r="A145" s="179"/>
      <c r="B145" s="212">
        <v>48</v>
      </c>
      <c r="C145" s="188" t="s">
        <v>192</v>
      </c>
      <c r="D145" s="388" t="s">
        <v>193</v>
      </c>
      <c r="E145" s="388"/>
      <c r="F145" s="182" t="s">
        <v>128</v>
      </c>
      <c r="G145" s="184">
        <v>2</v>
      </c>
      <c r="H145" s="183"/>
      <c r="I145" s="183">
        <f t="shared" si="5"/>
        <v>0</v>
      </c>
      <c r="J145" s="182">
        <f t="shared" si="6"/>
        <v>20.28</v>
      </c>
      <c r="K145" s="187">
        <f t="shared" si="7"/>
        <v>0</v>
      </c>
      <c r="L145" s="187"/>
      <c r="M145" s="187">
        <f>ROUND(G145*(H145),2)</f>
        <v>0</v>
      </c>
      <c r="N145" s="187">
        <v>10.14</v>
      </c>
      <c r="O145" s="187"/>
      <c r="P145" s="189">
        <v>3.65E-3</v>
      </c>
      <c r="Q145" s="189"/>
      <c r="R145" s="189">
        <v>3.65E-3</v>
      </c>
      <c r="S145" s="187">
        <f t="shared" si="8"/>
        <v>7.0000000000000001E-3</v>
      </c>
      <c r="T145" s="187"/>
      <c r="U145" s="187"/>
      <c r="V145" s="197"/>
      <c r="W145" s="52"/>
      <c r="Z145">
        <v>0</v>
      </c>
    </row>
    <row r="146" spans="1:26" ht="25.05" customHeight="1" x14ac:dyDescent="0.3">
      <c r="A146" s="179"/>
      <c r="B146" s="211">
        <v>49</v>
      </c>
      <c r="C146" s="180" t="s">
        <v>194</v>
      </c>
      <c r="D146" s="384" t="s">
        <v>195</v>
      </c>
      <c r="E146" s="384"/>
      <c r="F146" s="173" t="s">
        <v>136</v>
      </c>
      <c r="G146" s="175">
        <v>1</v>
      </c>
      <c r="H146" s="174"/>
      <c r="I146" s="174">
        <f t="shared" si="5"/>
        <v>0</v>
      </c>
      <c r="J146" s="173">
        <f t="shared" si="6"/>
        <v>84.37</v>
      </c>
      <c r="K146" s="178">
        <f t="shared" si="7"/>
        <v>0</v>
      </c>
      <c r="L146" s="178">
        <f>ROUND(G146*(H146),2)</f>
        <v>0</v>
      </c>
      <c r="M146" s="178"/>
      <c r="N146" s="178">
        <v>84.37</v>
      </c>
      <c r="O146" s="178"/>
      <c r="P146" s="181">
        <v>3.7299999999999998E-3</v>
      </c>
      <c r="Q146" s="181"/>
      <c r="R146" s="181">
        <v>3.7299999999999998E-3</v>
      </c>
      <c r="S146" s="178">
        <f t="shared" si="8"/>
        <v>4.0000000000000001E-3</v>
      </c>
      <c r="T146" s="178"/>
      <c r="U146" s="178"/>
      <c r="V146" s="196"/>
      <c r="W146" s="52"/>
      <c r="Z146">
        <v>0</v>
      </c>
    </row>
    <row r="147" spans="1:26" ht="25.05" customHeight="1" x14ac:dyDescent="0.3">
      <c r="A147" s="179"/>
      <c r="B147" s="211">
        <v>50</v>
      </c>
      <c r="C147" s="180" t="s">
        <v>196</v>
      </c>
      <c r="D147" s="384" t="s">
        <v>197</v>
      </c>
      <c r="E147" s="384"/>
      <c r="F147" s="173" t="s">
        <v>198</v>
      </c>
      <c r="G147" s="175">
        <v>144</v>
      </c>
      <c r="H147" s="174"/>
      <c r="I147" s="174">
        <f t="shared" si="5"/>
        <v>0</v>
      </c>
      <c r="J147" s="173">
        <f t="shared" si="6"/>
        <v>96.48</v>
      </c>
      <c r="K147" s="178">
        <f t="shared" si="7"/>
        <v>0</v>
      </c>
      <c r="L147" s="178">
        <f>ROUND(G147*(H147),2)</f>
        <v>0</v>
      </c>
      <c r="M147" s="178"/>
      <c r="N147" s="178">
        <v>0.67</v>
      </c>
      <c r="O147" s="178"/>
      <c r="P147" s="181"/>
      <c r="Q147" s="181"/>
      <c r="R147" s="181"/>
      <c r="S147" s="178">
        <f t="shared" si="8"/>
        <v>0</v>
      </c>
      <c r="T147" s="178"/>
      <c r="U147" s="178"/>
      <c r="V147" s="196"/>
      <c r="W147" s="52"/>
      <c r="Z147">
        <v>0</v>
      </c>
    </row>
    <row r="148" spans="1:26" ht="25.05" customHeight="1" x14ac:dyDescent="0.3">
      <c r="A148" s="179"/>
      <c r="B148" s="211">
        <v>51</v>
      </c>
      <c r="C148" s="180" t="s">
        <v>199</v>
      </c>
      <c r="D148" s="384" t="s">
        <v>200</v>
      </c>
      <c r="E148" s="384"/>
      <c r="F148" s="173" t="s">
        <v>128</v>
      </c>
      <c r="G148" s="175">
        <v>144</v>
      </c>
      <c r="H148" s="174"/>
      <c r="I148" s="174">
        <f t="shared" si="5"/>
        <v>0</v>
      </c>
      <c r="J148" s="173">
        <f t="shared" si="6"/>
        <v>230.4</v>
      </c>
      <c r="K148" s="178">
        <f t="shared" si="7"/>
        <v>0</v>
      </c>
      <c r="L148" s="178">
        <f>ROUND(G148*(H148),2)</f>
        <v>0</v>
      </c>
      <c r="M148" s="178"/>
      <c r="N148" s="178">
        <v>1.6</v>
      </c>
      <c r="O148" s="178"/>
      <c r="P148" s="181">
        <v>1.0000000000000001E-5</v>
      </c>
      <c r="Q148" s="181"/>
      <c r="R148" s="181">
        <v>1.0000000000000001E-5</v>
      </c>
      <c r="S148" s="178">
        <f t="shared" si="8"/>
        <v>1E-3</v>
      </c>
      <c r="T148" s="178"/>
      <c r="U148" s="178"/>
      <c r="V148" s="196"/>
      <c r="W148" s="52"/>
      <c r="Z148">
        <v>0</v>
      </c>
    </row>
    <row r="149" spans="1:26" ht="25.05" customHeight="1" x14ac:dyDescent="0.3">
      <c r="A149" s="179"/>
      <c r="B149" s="211">
        <v>52</v>
      </c>
      <c r="C149" s="180" t="s">
        <v>201</v>
      </c>
      <c r="D149" s="384" t="s">
        <v>202</v>
      </c>
      <c r="E149" s="384"/>
      <c r="F149" s="173" t="s">
        <v>128</v>
      </c>
      <c r="G149" s="175">
        <v>144</v>
      </c>
      <c r="H149" s="174"/>
      <c r="I149" s="174">
        <f t="shared" si="5"/>
        <v>0</v>
      </c>
      <c r="J149" s="173">
        <f t="shared" si="6"/>
        <v>187.2</v>
      </c>
      <c r="K149" s="178">
        <f t="shared" si="7"/>
        <v>0</v>
      </c>
      <c r="L149" s="178">
        <f>ROUND(G149*(H149),2)</f>
        <v>0</v>
      </c>
      <c r="M149" s="178"/>
      <c r="N149" s="178">
        <v>1.3</v>
      </c>
      <c r="O149" s="178"/>
      <c r="P149" s="181"/>
      <c r="Q149" s="181"/>
      <c r="R149" s="181"/>
      <c r="S149" s="178">
        <f t="shared" si="8"/>
        <v>0</v>
      </c>
      <c r="T149" s="178"/>
      <c r="U149" s="178"/>
      <c r="V149" s="196"/>
      <c r="W149" s="52"/>
      <c r="Z149">
        <v>0</v>
      </c>
    </row>
    <row r="150" spans="1:26" ht="25.05" customHeight="1" x14ac:dyDescent="0.3">
      <c r="A150" s="179"/>
      <c r="B150" s="212">
        <v>53</v>
      </c>
      <c r="C150" s="188" t="s">
        <v>203</v>
      </c>
      <c r="D150" s="388" t="s">
        <v>204</v>
      </c>
      <c r="E150" s="388"/>
      <c r="F150" s="182" t="s">
        <v>128</v>
      </c>
      <c r="G150" s="184">
        <v>144</v>
      </c>
      <c r="H150" s="183"/>
      <c r="I150" s="183">
        <f t="shared" si="5"/>
        <v>0</v>
      </c>
      <c r="J150" s="182">
        <f t="shared" si="6"/>
        <v>76.319999999999993</v>
      </c>
      <c r="K150" s="187">
        <f t="shared" si="7"/>
        <v>0</v>
      </c>
      <c r="L150" s="187"/>
      <c r="M150" s="187">
        <f>ROUND(G150*(H150),2)</f>
        <v>0</v>
      </c>
      <c r="N150" s="187">
        <v>0.53</v>
      </c>
      <c r="O150" s="187"/>
      <c r="P150" s="189"/>
      <c r="Q150" s="189"/>
      <c r="R150" s="189"/>
      <c r="S150" s="187">
        <f t="shared" si="8"/>
        <v>0</v>
      </c>
      <c r="T150" s="187"/>
      <c r="U150" s="187"/>
      <c r="V150" s="197"/>
      <c r="W150" s="52"/>
      <c r="Z150">
        <v>0</v>
      </c>
    </row>
    <row r="151" spans="1:26" ht="25.05" customHeight="1" x14ac:dyDescent="0.3">
      <c r="A151" s="179"/>
      <c r="B151" s="211">
        <v>54</v>
      </c>
      <c r="C151" s="180" t="s">
        <v>205</v>
      </c>
      <c r="D151" s="384" t="s">
        <v>206</v>
      </c>
      <c r="E151" s="384"/>
      <c r="F151" s="173" t="s">
        <v>128</v>
      </c>
      <c r="G151" s="175">
        <v>144</v>
      </c>
      <c r="H151" s="174"/>
      <c r="I151" s="174">
        <f t="shared" si="5"/>
        <v>0</v>
      </c>
      <c r="J151" s="173">
        <f t="shared" si="6"/>
        <v>70.56</v>
      </c>
      <c r="K151" s="178">
        <f t="shared" si="7"/>
        <v>0</v>
      </c>
      <c r="L151" s="178">
        <f>ROUND(G151*(H151),2)</f>
        <v>0</v>
      </c>
      <c r="M151" s="178"/>
      <c r="N151" s="178">
        <v>0.49</v>
      </c>
      <c r="O151" s="178"/>
      <c r="P151" s="181"/>
      <c r="Q151" s="181"/>
      <c r="R151" s="181"/>
      <c r="S151" s="178">
        <f t="shared" si="8"/>
        <v>0</v>
      </c>
      <c r="T151" s="178"/>
      <c r="U151" s="178"/>
      <c r="V151" s="196"/>
      <c r="W151" s="52"/>
      <c r="Z151">
        <v>0</v>
      </c>
    </row>
    <row r="152" spans="1:26" ht="25.05" customHeight="1" x14ac:dyDescent="0.3">
      <c r="A152" s="179"/>
      <c r="B152" s="212">
        <v>55</v>
      </c>
      <c r="C152" s="188" t="s">
        <v>207</v>
      </c>
      <c r="D152" s="388" t="s">
        <v>208</v>
      </c>
      <c r="E152" s="388"/>
      <c r="F152" s="182" t="s">
        <v>198</v>
      </c>
      <c r="G152" s="184">
        <v>144</v>
      </c>
      <c r="H152" s="183"/>
      <c r="I152" s="183">
        <f t="shared" si="5"/>
        <v>0</v>
      </c>
      <c r="J152" s="182">
        <f t="shared" si="6"/>
        <v>86.4</v>
      </c>
      <c r="K152" s="187">
        <f t="shared" si="7"/>
        <v>0</v>
      </c>
      <c r="L152" s="187"/>
      <c r="M152" s="187">
        <f>ROUND(G152*(H152),2)</f>
        <v>0</v>
      </c>
      <c r="N152" s="187">
        <v>0.6</v>
      </c>
      <c r="O152" s="187"/>
      <c r="P152" s="189">
        <v>2.1000000000000001E-4</v>
      </c>
      <c r="Q152" s="189"/>
      <c r="R152" s="189">
        <v>2.1000000000000001E-4</v>
      </c>
      <c r="S152" s="187">
        <f t="shared" si="8"/>
        <v>0.03</v>
      </c>
      <c r="T152" s="187"/>
      <c r="U152" s="187"/>
      <c r="V152" s="197"/>
      <c r="W152" s="52"/>
      <c r="Z152">
        <v>0</v>
      </c>
    </row>
    <row r="153" spans="1:26" ht="25.05" customHeight="1" x14ac:dyDescent="0.3">
      <c r="A153" s="179"/>
      <c r="B153" s="211">
        <v>56</v>
      </c>
      <c r="C153" s="180" t="s">
        <v>209</v>
      </c>
      <c r="D153" s="384" t="s">
        <v>210</v>
      </c>
      <c r="E153" s="384"/>
      <c r="F153" s="173" t="s">
        <v>128</v>
      </c>
      <c r="G153" s="175">
        <v>144</v>
      </c>
      <c r="H153" s="174"/>
      <c r="I153" s="174">
        <f t="shared" si="5"/>
        <v>0</v>
      </c>
      <c r="J153" s="173">
        <f t="shared" si="6"/>
        <v>167.04</v>
      </c>
      <c r="K153" s="178">
        <f t="shared" si="7"/>
        <v>0</v>
      </c>
      <c r="L153" s="178">
        <f>ROUND(G153*(H153),2)</f>
        <v>0</v>
      </c>
      <c r="M153" s="178"/>
      <c r="N153" s="178">
        <v>1.1599999999999999</v>
      </c>
      <c r="O153" s="178"/>
      <c r="P153" s="181"/>
      <c r="Q153" s="181"/>
      <c r="R153" s="181"/>
      <c r="S153" s="178">
        <f t="shared" si="8"/>
        <v>0</v>
      </c>
      <c r="T153" s="178"/>
      <c r="U153" s="178"/>
      <c r="V153" s="196"/>
      <c r="W153" s="52"/>
      <c r="Z153">
        <v>0</v>
      </c>
    </row>
    <row r="154" spans="1:26" x14ac:dyDescent="0.3">
      <c r="A154" s="9"/>
      <c r="B154" s="210"/>
      <c r="C154" s="172">
        <v>923</v>
      </c>
      <c r="D154" s="363" t="s">
        <v>133</v>
      </c>
      <c r="E154" s="363"/>
      <c r="F154" s="9"/>
      <c r="G154" s="171"/>
      <c r="H154" s="138"/>
      <c r="I154" s="140">
        <f>ROUND((SUM(I117:I153))/1,2)</f>
        <v>0</v>
      </c>
      <c r="J154" s="9"/>
      <c r="K154" s="9"/>
      <c r="L154" s="9">
        <f>ROUND((SUM(L117:L153))/1,2)</f>
        <v>0</v>
      </c>
      <c r="M154" s="9">
        <f>ROUND((SUM(M117:M153))/1,2)</f>
        <v>0</v>
      </c>
      <c r="N154" s="9"/>
      <c r="O154" s="9"/>
      <c r="P154" s="190"/>
      <c r="Q154" s="1"/>
      <c r="R154" s="1"/>
      <c r="S154" s="190">
        <f>ROUND((SUM(S117:S153))/1,2)</f>
        <v>0.62</v>
      </c>
      <c r="T154" s="2"/>
      <c r="U154" s="2"/>
      <c r="V154" s="198">
        <f>ROUND((SUM(V117:V153))/1,2)</f>
        <v>0</v>
      </c>
      <c r="W154" s="52"/>
    </row>
    <row r="155" spans="1:26" x14ac:dyDescent="0.3">
      <c r="A155" s="1"/>
      <c r="B155" s="206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99"/>
      <c r="W155" s="52"/>
    </row>
    <row r="156" spans="1:26" x14ac:dyDescent="0.3">
      <c r="A156" s="9"/>
      <c r="B156" s="210"/>
      <c r="C156" s="9"/>
      <c r="D156" s="365" t="s">
        <v>66</v>
      </c>
      <c r="E156" s="365"/>
      <c r="F156" s="9"/>
      <c r="G156" s="171"/>
      <c r="H156" s="138"/>
      <c r="I156" s="140">
        <f>ROUND((SUM(I116:I155))/2,2)</f>
        <v>0</v>
      </c>
      <c r="J156" s="9"/>
      <c r="K156" s="9"/>
      <c r="L156" s="9">
        <f>ROUND((SUM(L116:L155))/2,2)</f>
        <v>0</v>
      </c>
      <c r="M156" s="9">
        <f>ROUND((SUM(M116:M155))/2,2)</f>
        <v>0</v>
      </c>
      <c r="N156" s="9"/>
      <c r="O156" s="9"/>
      <c r="P156" s="190"/>
      <c r="Q156" s="1"/>
      <c r="R156" s="1"/>
      <c r="S156" s="190">
        <f>ROUND((SUM(S116:S155))/2,2)</f>
        <v>0.62</v>
      </c>
      <c r="T156" s="1"/>
      <c r="U156" s="1"/>
      <c r="V156" s="198">
        <f>ROUND((SUM(V116:V155))/2,2)</f>
        <v>0</v>
      </c>
      <c r="W156" s="52"/>
    </row>
    <row r="157" spans="1:26" x14ac:dyDescent="0.3">
      <c r="A157" s="1"/>
      <c r="B157" s="213"/>
      <c r="C157" s="191"/>
      <c r="D157" s="389" t="s">
        <v>68</v>
      </c>
      <c r="E157" s="389"/>
      <c r="F157" s="191"/>
      <c r="G157" s="192"/>
      <c r="H157" s="193"/>
      <c r="I157" s="193">
        <f>ROUND((SUM(I81:I156))/3,2)</f>
        <v>0</v>
      </c>
      <c r="J157" s="191"/>
      <c r="K157" s="191">
        <f>ROUND((SUM(K81:K156))/3,2)</f>
        <v>0</v>
      </c>
      <c r="L157" s="191">
        <f>ROUND((SUM(L81:L156))/3,2)</f>
        <v>0</v>
      </c>
      <c r="M157" s="191">
        <f>ROUND((SUM(M81:M156))/3,2)</f>
        <v>0</v>
      </c>
      <c r="N157" s="191"/>
      <c r="O157" s="191"/>
      <c r="P157" s="192"/>
      <c r="Q157" s="191"/>
      <c r="R157" s="191"/>
      <c r="S157" s="192">
        <f>ROUND((SUM(S81:S156))/3,2)</f>
        <v>55.04</v>
      </c>
      <c r="T157" s="191"/>
      <c r="U157" s="191"/>
      <c r="V157" s="200">
        <f>ROUND((SUM(V81:V156))/3,2)</f>
        <v>0</v>
      </c>
      <c r="W157" s="52"/>
      <c r="Y157">
        <f>(SUM(Y81:Y156))</f>
        <v>0</v>
      </c>
      <c r="Z157">
        <f>(SUM(Z81:Z156))</f>
        <v>0</v>
      </c>
    </row>
  </sheetData>
  <mergeCells count="121">
    <mergeCell ref="D154:E154"/>
    <mergeCell ref="D156:E156"/>
    <mergeCell ref="D157:E157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0:E110"/>
    <mergeCell ref="D111:E111"/>
    <mergeCell ref="D112:E112"/>
    <mergeCell ref="D114:E114"/>
    <mergeCell ref="D116:E116"/>
    <mergeCell ref="D117:E117"/>
    <mergeCell ref="D102:E102"/>
    <mergeCell ref="D103:E103"/>
    <mergeCell ref="D104:E104"/>
    <mergeCell ref="D106:E106"/>
    <mergeCell ref="D107:E107"/>
    <mergeCell ref="D108:E108"/>
    <mergeCell ref="D95:E95"/>
    <mergeCell ref="D96:E96"/>
    <mergeCell ref="D97:E97"/>
    <mergeCell ref="D98:E98"/>
    <mergeCell ref="D99:E99"/>
    <mergeCell ref="D101:E101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4:E74"/>
    <mergeCell ref="I72:P72"/>
    <mergeCell ref="D81:E81"/>
    <mergeCell ref="D82:E82"/>
    <mergeCell ref="B62:D62"/>
    <mergeCell ref="B63:D63"/>
    <mergeCell ref="B64:D64"/>
    <mergeCell ref="B66:D66"/>
    <mergeCell ref="B70:V70"/>
    <mergeCell ref="B72:E72"/>
    <mergeCell ref="B73:E73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3:H23"/>
    <mergeCell ref="F24:H24"/>
    <mergeCell ref="B11:H11"/>
    <mergeCell ref="F14:H14"/>
    <mergeCell ref="F15:H15"/>
    <mergeCell ref="F16:H16"/>
    <mergeCell ref="F17:H17"/>
    <mergeCell ref="F18:H18"/>
    <mergeCell ref="F22:H22"/>
    <mergeCell ref="F25:H25"/>
    <mergeCell ref="F26:H26"/>
    <mergeCell ref="F27:H27"/>
    <mergeCell ref="F28:G28"/>
    <mergeCell ref="F29:G29"/>
    <mergeCell ref="F30:G30"/>
    <mergeCell ref="F19:H19"/>
    <mergeCell ref="H1:I1"/>
    <mergeCell ref="B1:C1"/>
    <mergeCell ref="E1:F1"/>
    <mergeCell ref="B2:V2"/>
    <mergeCell ref="B3:V3"/>
    <mergeCell ref="B7:H7"/>
    <mergeCell ref="B9:H9"/>
    <mergeCell ref="F20:H20"/>
    <mergeCell ref="F21:H21"/>
  </mergeCells>
  <hyperlinks>
    <hyperlink ref="B1:C1" location="A2:A2" tooltip="Klikni na prechod ku Kryciemu listu..." display="Krycí list rozpočtu" xr:uid="{B234C433-7747-4B8C-81A1-B77DC9B40345}"/>
    <hyperlink ref="E1:F1" location="A54:A54" tooltip="Klikni na prechod ku rekapitulácii..." display="Rekapitulácia rozpočtu" xr:uid="{AF45FF97-7137-4C21-A839-B328CB7DE114}"/>
    <hyperlink ref="H1:I1" location="B80:B80" tooltip="Klikni na prechod ku Rozpočet..." display="Rozpočet" xr:uid="{1BFD08FC-329F-4187-8124-217738BCEFD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 xml:space="preserve">&amp;C&amp;B&amp; Rozpočet Vodovod Prosačov / SO 07.3 - Zásobny rad 3 a rozvodná sieť Prosačov - Miestný rad 4-1, D110, 144m   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Rekapitulácia</vt:lpstr>
      <vt:lpstr>Krycí list stavby</vt:lpstr>
      <vt:lpstr>SO 15600</vt:lpstr>
      <vt:lpstr>SO 15601</vt:lpstr>
      <vt:lpstr>SO 15602</vt:lpstr>
      <vt:lpstr>SO 15603</vt:lpstr>
      <vt:lpstr>SO 15604</vt:lpstr>
      <vt:lpstr>'SO 15600'!Oblasť_tlače</vt:lpstr>
      <vt:lpstr>'SO 15601'!Oblasť_tlače</vt:lpstr>
      <vt:lpstr>'SO 15602'!Oblasť_tlače</vt:lpstr>
      <vt:lpstr>'SO 15603'!Oblasť_tlače</vt:lpstr>
      <vt:lpstr>'SO 15604'!Oblasť_tlače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2022-03-09T15:36:21Z</cp:lastPrinted>
  <dcterms:created xsi:type="dcterms:W3CDTF">2022-02-06T11:46:31Z</dcterms:created>
  <dcterms:modified xsi:type="dcterms:W3CDTF">2022-03-09T15:36:31Z</dcterms:modified>
</cp:coreProperties>
</file>