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Nižný Kručov\Nižný Hrabovec\Cesty 2022 EU\E mail\"/>
    </mc:Choice>
  </mc:AlternateContent>
  <xr:revisionPtr revIDLastSave="0" documentId="13_ncr:1_{E8477723-D1CF-4DDE-80CF-9FF1766BFAE0}" xr6:coauthVersionLast="47" xr6:coauthVersionMax="47" xr10:uidLastSave="{00000000-0000-0000-0000-000000000000}"/>
  <bookViews>
    <workbookView xWindow="-108" yWindow="-108" windowWidth="23256" windowHeight="12576" xr2:uid="{EA14CAAB-91DC-4DF9-91E7-3CD45C8DF96D}"/>
  </bookViews>
  <sheets>
    <sheet name="Rekapitulácia" sheetId="1" r:id="rId1"/>
    <sheet name="Krycí list stavby" sheetId="2" r:id="rId2"/>
    <sheet name="SO 15827" sheetId="3" r:id="rId3"/>
    <sheet name="SO 15828" sheetId="4" r:id="rId4"/>
    <sheet name="SO 15829" sheetId="5" r:id="rId5"/>
    <sheet name="SO 15830" sheetId="6" r:id="rId6"/>
    <sheet name="SO 15831" sheetId="7" r:id="rId7"/>
    <sheet name="SO 15832" sheetId="8" r:id="rId8"/>
    <sheet name="SO 15833" sheetId="9" r:id="rId9"/>
    <sheet name="SO 15834" sheetId="10" r:id="rId10"/>
  </sheets>
  <definedNames>
    <definedName name="_xlnm.Print_Area" localSheetId="2">'SO 15827'!$B$2:$V$107</definedName>
    <definedName name="_xlnm.Print_Area" localSheetId="3">'SO 15828'!$B$2:$V$107</definedName>
    <definedName name="_xlnm.Print_Area" localSheetId="4">'SO 15829'!$B$2:$V$106</definedName>
    <definedName name="_xlnm.Print_Area" localSheetId="5">'SO 15830'!$B$2:$V$109</definedName>
    <definedName name="_xlnm.Print_Area" localSheetId="6">'SO 15831'!$B$2:$V$107</definedName>
    <definedName name="_xlnm.Print_Area" localSheetId="7">'SO 15832'!$B$2:$V$107</definedName>
    <definedName name="_xlnm.Print_Area" localSheetId="8">'SO 15833'!$B$2:$V$107</definedName>
    <definedName name="_xlnm.Print_Area" localSheetId="9">'SO 15834'!$B$2:$V$98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E16" i="2"/>
  <c r="D16" i="2"/>
  <c r="C16" i="2"/>
  <c r="F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E15" i="1" s="1"/>
  <c r="I16" i="2" s="1"/>
  <c r="D8" i="1"/>
  <c r="E7" i="1"/>
  <c r="D7" i="1"/>
  <c r="K14" i="1"/>
  <c r="H29" i="10"/>
  <c r="P29" i="10" s="1"/>
  <c r="P17" i="10"/>
  <c r="P16" i="10"/>
  <c r="P20" i="10" s="1"/>
  <c r="Y98" i="10"/>
  <c r="Z98" i="10"/>
  <c r="I58" i="10"/>
  <c r="F58" i="10"/>
  <c r="V95" i="10"/>
  <c r="M95" i="10"/>
  <c r="K94" i="10"/>
  <c r="J94" i="10"/>
  <c r="S94" i="10"/>
  <c r="S95" i="10" s="1"/>
  <c r="H58" i="10" s="1"/>
  <c r="L94" i="10"/>
  <c r="L95" i="10" s="1"/>
  <c r="E58" i="10" s="1"/>
  <c r="I94" i="10"/>
  <c r="I95" i="10" s="1"/>
  <c r="G58" i="10" s="1"/>
  <c r="F57" i="10"/>
  <c r="V91" i="10"/>
  <c r="I57" i="10" s="1"/>
  <c r="M91" i="10"/>
  <c r="K90" i="10"/>
  <c r="J90" i="10"/>
  <c r="S90" i="10"/>
  <c r="L90" i="10"/>
  <c r="I90" i="10"/>
  <c r="K89" i="10"/>
  <c r="J89" i="10"/>
  <c r="S89" i="10"/>
  <c r="L89" i="10"/>
  <c r="I89" i="10"/>
  <c r="K88" i="10"/>
  <c r="J88" i="10"/>
  <c r="S88" i="10"/>
  <c r="L88" i="10"/>
  <c r="I88" i="10"/>
  <c r="K87" i="10"/>
  <c r="J87" i="10"/>
  <c r="S87" i="10"/>
  <c r="S91" i="10" s="1"/>
  <c r="H57" i="10" s="1"/>
  <c r="L87" i="10"/>
  <c r="I87" i="10"/>
  <c r="F56" i="10"/>
  <c r="V84" i="10"/>
  <c r="M84" i="10"/>
  <c r="M97" i="10" s="1"/>
  <c r="K83" i="10"/>
  <c r="J83" i="10"/>
  <c r="S83" i="10"/>
  <c r="L83" i="10"/>
  <c r="I83" i="10"/>
  <c r="K82" i="10"/>
  <c r="J82" i="10"/>
  <c r="S82" i="10"/>
  <c r="L82" i="10"/>
  <c r="I82" i="10"/>
  <c r="K81" i="10"/>
  <c r="J81" i="10"/>
  <c r="S81" i="10"/>
  <c r="L81" i="10"/>
  <c r="I81" i="10"/>
  <c r="K80" i="10"/>
  <c r="J80" i="10"/>
  <c r="S80" i="10"/>
  <c r="L80" i="10"/>
  <c r="I80" i="10"/>
  <c r="K79" i="10"/>
  <c r="J79" i="10"/>
  <c r="S79" i="10"/>
  <c r="L79" i="10"/>
  <c r="I79" i="10"/>
  <c r="K78" i="10"/>
  <c r="K98" i="10" s="1"/>
  <c r="J78" i="10"/>
  <c r="S78" i="10"/>
  <c r="L78" i="10"/>
  <c r="I78" i="10"/>
  <c r="K13" i="1"/>
  <c r="P29" i="9"/>
  <c r="H29" i="9"/>
  <c r="P17" i="9"/>
  <c r="P16" i="9"/>
  <c r="Y107" i="9"/>
  <c r="Z107" i="9"/>
  <c r="V106" i="9"/>
  <c r="V107" i="9" s="1"/>
  <c r="I62" i="9" s="1"/>
  <c r="I59" i="9"/>
  <c r="F59" i="9"/>
  <c r="V104" i="9"/>
  <c r="M104" i="9"/>
  <c r="K103" i="9"/>
  <c r="J103" i="9"/>
  <c r="S103" i="9"/>
  <c r="S104" i="9" s="1"/>
  <c r="H59" i="9" s="1"/>
  <c r="L103" i="9"/>
  <c r="L104" i="9" s="1"/>
  <c r="E59" i="9" s="1"/>
  <c r="I103" i="9"/>
  <c r="I104" i="9" s="1"/>
  <c r="G59" i="9" s="1"/>
  <c r="V100" i="9"/>
  <c r="I58" i="9" s="1"/>
  <c r="K99" i="9"/>
  <c r="J99" i="9"/>
  <c r="S99" i="9"/>
  <c r="L99" i="9"/>
  <c r="I99" i="9"/>
  <c r="K98" i="9"/>
  <c r="J98" i="9"/>
  <c r="S98" i="9"/>
  <c r="M98" i="9"/>
  <c r="M100" i="9" s="1"/>
  <c r="I98" i="9"/>
  <c r="K97" i="9"/>
  <c r="J97" i="9"/>
  <c r="S97" i="9"/>
  <c r="S100" i="9" s="1"/>
  <c r="H58" i="9" s="1"/>
  <c r="L97" i="9"/>
  <c r="L100" i="9" s="1"/>
  <c r="E58" i="9" s="1"/>
  <c r="I97" i="9"/>
  <c r="I57" i="9"/>
  <c r="F57" i="9"/>
  <c r="V94" i="9"/>
  <c r="M94" i="9"/>
  <c r="K93" i="9"/>
  <c r="J93" i="9"/>
  <c r="S93" i="9"/>
  <c r="L93" i="9"/>
  <c r="I93" i="9"/>
  <c r="K92" i="9"/>
  <c r="J92" i="9"/>
  <c r="S92" i="9"/>
  <c r="L92" i="9"/>
  <c r="I92" i="9"/>
  <c r="K91" i="9"/>
  <c r="J91" i="9"/>
  <c r="S91" i="9"/>
  <c r="L91" i="9"/>
  <c r="I91" i="9"/>
  <c r="K90" i="9"/>
  <c r="J90" i="9"/>
  <c r="S90" i="9"/>
  <c r="S94" i="9" s="1"/>
  <c r="H57" i="9" s="1"/>
  <c r="L90" i="9"/>
  <c r="I90" i="9"/>
  <c r="F56" i="9"/>
  <c r="V87" i="9"/>
  <c r="I56" i="9" s="1"/>
  <c r="M87" i="9"/>
  <c r="K86" i="9"/>
  <c r="J86" i="9"/>
  <c r="S86" i="9"/>
  <c r="L86" i="9"/>
  <c r="I86" i="9"/>
  <c r="K85" i="9"/>
  <c r="J85" i="9"/>
  <c r="S85" i="9"/>
  <c r="L85" i="9"/>
  <c r="I85" i="9"/>
  <c r="K84" i="9"/>
  <c r="J84" i="9"/>
  <c r="S84" i="9"/>
  <c r="L84" i="9"/>
  <c r="I84" i="9"/>
  <c r="K83" i="9"/>
  <c r="J83" i="9"/>
  <c r="S83" i="9"/>
  <c r="L83" i="9"/>
  <c r="I83" i="9"/>
  <c r="K82" i="9"/>
  <c r="J82" i="9"/>
  <c r="S82" i="9"/>
  <c r="L82" i="9"/>
  <c r="I82" i="9"/>
  <c r="K81" i="9"/>
  <c r="J81" i="9"/>
  <c r="S81" i="9"/>
  <c r="S87" i="9" s="1"/>
  <c r="H56" i="9" s="1"/>
  <c r="L81" i="9"/>
  <c r="I81" i="9"/>
  <c r="K80" i="9"/>
  <c r="J80" i="9"/>
  <c r="S80" i="9"/>
  <c r="L80" i="9"/>
  <c r="I80" i="9"/>
  <c r="K79" i="9"/>
  <c r="K107" i="9" s="1"/>
  <c r="J79" i="9"/>
  <c r="S79" i="9"/>
  <c r="L79" i="9"/>
  <c r="I79" i="9"/>
  <c r="K12" i="1"/>
  <c r="H29" i="8"/>
  <c r="P29" i="8" s="1"/>
  <c r="P17" i="8"/>
  <c r="P16" i="8"/>
  <c r="Y107" i="8"/>
  <c r="Z107" i="8"/>
  <c r="M106" i="8"/>
  <c r="F60" i="8" s="1"/>
  <c r="I59" i="8"/>
  <c r="F59" i="8"/>
  <c r="S104" i="8"/>
  <c r="H59" i="8" s="1"/>
  <c r="V104" i="8"/>
  <c r="M104" i="8"/>
  <c r="K103" i="8"/>
  <c r="J103" i="8"/>
  <c r="S103" i="8"/>
  <c r="L103" i="8"/>
  <c r="L104" i="8" s="1"/>
  <c r="E59" i="8" s="1"/>
  <c r="I103" i="8"/>
  <c r="I104" i="8" s="1"/>
  <c r="G59" i="8" s="1"/>
  <c r="V100" i="8"/>
  <c r="I58" i="8" s="1"/>
  <c r="M100" i="8"/>
  <c r="F58" i="8" s="1"/>
  <c r="K99" i="8"/>
  <c r="J99" i="8"/>
  <c r="S99" i="8"/>
  <c r="L99" i="8"/>
  <c r="I99" i="8"/>
  <c r="K98" i="8"/>
  <c r="J98" i="8"/>
  <c r="S98" i="8"/>
  <c r="L98" i="8"/>
  <c r="I98" i="8"/>
  <c r="K97" i="8"/>
  <c r="J97" i="8"/>
  <c r="S97" i="8"/>
  <c r="S100" i="8" s="1"/>
  <c r="H58" i="8" s="1"/>
  <c r="L97" i="8"/>
  <c r="I97" i="8"/>
  <c r="K96" i="8"/>
  <c r="J96" i="8"/>
  <c r="S96" i="8"/>
  <c r="L96" i="8"/>
  <c r="I96" i="8"/>
  <c r="I57" i="8"/>
  <c r="V93" i="8"/>
  <c r="V106" i="8" s="1"/>
  <c r="I60" i="8" s="1"/>
  <c r="M93" i="8"/>
  <c r="F57" i="8" s="1"/>
  <c r="K92" i="8"/>
  <c r="J92" i="8"/>
  <c r="S92" i="8"/>
  <c r="L92" i="8"/>
  <c r="I92" i="8"/>
  <c r="K91" i="8"/>
  <c r="J91" i="8"/>
  <c r="S91" i="8"/>
  <c r="L91" i="8"/>
  <c r="I91" i="8"/>
  <c r="K90" i="8"/>
  <c r="J90" i="8"/>
  <c r="S90" i="8"/>
  <c r="L90" i="8"/>
  <c r="I90" i="8"/>
  <c r="K89" i="8"/>
  <c r="J89" i="8"/>
  <c r="S89" i="8"/>
  <c r="L89" i="8"/>
  <c r="I89" i="8"/>
  <c r="K88" i="8"/>
  <c r="J88" i="8"/>
  <c r="S88" i="8"/>
  <c r="L88" i="8"/>
  <c r="I88" i="8"/>
  <c r="K87" i="8"/>
  <c r="J87" i="8"/>
  <c r="S87" i="8"/>
  <c r="L87" i="8"/>
  <c r="I87" i="8"/>
  <c r="K86" i="8"/>
  <c r="J86" i="8"/>
  <c r="S86" i="8"/>
  <c r="L86" i="8"/>
  <c r="I86" i="8"/>
  <c r="K85" i="8"/>
  <c r="J85" i="8"/>
  <c r="S85" i="8"/>
  <c r="L85" i="8"/>
  <c r="I85" i="8"/>
  <c r="K84" i="8"/>
  <c r="J84" i="8"/>
  <c r="S84" i="8"/>
  <c r="S93" i="8" s="1"/>
  <c r="H57" i="8" s="1"/>
  <c r="L84" i="8"/>
  <c r="I84" i="8"/>
  <c r="I56" i="8"/>
  <c r="V81" i="8"/>
  <c r="V107" i="8" s="1"/>
  <c r="I62" i="8" s="1"/>
  <c r="M81" i="8"/>
  <c r="F56" i="8" s="1"/>
  <c r="L81" i="8"/>
  <c r="I81" i="8"/>
  <c r="K80" i="8"/>
  <c r="J80" i="8"/>
  <c r="S80" i="8"/>
  <c r="L80" i="8"/>
  <c r="I80" i="8"/>
  <c r="K79" i="8"/>
  <c r="K107" i="8" s="1"/>
  <c r="J79" i="8"/>
  <c r="S79" i="8"/>
  <c r="S81" i="8" s="1"/>
  <c r="H56" i="8" s="1"/>
  <c r="L79" i="8"/>
  <c r="I79" i="8"/>
  <c r="P20" i="8"/>
  <c r="K11" i="1"/>
  <c r="H29" i="7"/>
  <c r="P29" i="7" s="1"/>
  <c r="P17" i="7"/>
  <c r="P16" i="7"/>
  <c r="Y107" i="7"/>
  <c r="Z107" i="7"/>
  <c r="F59" i="7"/>
  <c r="V104" i="7"/>
  <c r="I59" i="7" s="1"/>
  <c r="M104" i="7"/>
  <c r="K103" i="7"/>
  <c r="J103" i="7"/>
  <c r="S103" i="7"/>
  <c r="S104" i="7" s="1"/>
  <c r="H59" i="7" s="1"/>
  <c r="L103" i="7"/>
  <c r="L104" i="7" s="1"/>
  <c r="E59" i="7" s="1"/>
  <c r="I103" i="7"/>
  <c r="I104" i="7" s="1"/>
  <c r="G59" i="7" s="1"/>
  <c r="S100" i="7"/>
  <c r="H58" i="7" s="1"/>
  <c r="V100" i="7"/>
  <c r="I58" i="7" s="1"/>
  <c r="M100" i="7"/>
  <c r="F58" i="7" s="1"/>
  <c r="K99" i="7"/>
  <c r="J99" i="7"/>
  <c r="S99" i="7"/>
  <c r="L99" i="7"/>
  <c r="I99" i="7"/>
  <c r="K98" i="7"/>
  <c r="J98" i="7"/>
  <c r="S98" i="7"/>
  <c r="L98" i="7"/>
  <c r="I98" i="7"/>
  <c r="K97" i="7"/>
  <c r="J97" i="7"/>
  <c r="S97" i="7"/>
  <c r="L97" i="7"/>
  <c r="I97" i="7"/>
  <c r="K96" i="7"/>
  <c r="J96" i="7"/>
  <c r="S96" i="7"/>
  <c r="L96" i="7"/>
  <c r="I96" i="7"/>
  <c r="V93" i="7"/>
  <c r="V106" i="7" s="1"/>
  <c r="I60" i="7" s="1"/>
  <c r="M93" i="7"/>
  <c r="F57" i="7" s="1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L85" i="7"/>
  <c r="I85" i="7"/>
  <c r="K84" i="7"/>
  <c r="J84" i="7"/>
  <c r="S84" i="7"/>
  <c r="S93" i="7" s="1"/>
  <c r="H57" i="7" s="1"/>
  <c r="L84" i="7"/>
  <c r="I84" i="7"/>
  <c r="I56" i="7"/>
  <c r="V81" i="7"/>
  <c r="V107" i="7" s="1"/>
  <c r="I62" i="7" s="1"/>
  <c r="M81" i="7"/>
  <c r="F56" i="7" s="1"/>
  <c r="L81" i="7"/>
  <c r="E56" i="7" s="1"/>
  <c r="K80" i="7"/>
  <c r="J80" i="7"/>
  <c r="S80" i="7"/>
  <c r="L80" i="7"/>
  <c r="I80" i="7"/>
  <c r="K79" i="7"/>
  <c r="K107" i="7" s="1"/>
  <c r="J79" i="7"/>
  <c r="S79" i="7"/>
  <c r="S81" i="7" s="1"/>
  <c r="L79" i="7"/>
  <c r="I79" i="7"/>
  <c r="P20" i="7"/>
  <c r="K10" i="1"/>
  <c r="H29" i="6"/>
  <c r="P29" i="6" s="1"/>
  <c r="P17" i="6"/>
  <c r="P16" i="6"/>
  <c r="Y109" i="6"/>
  <c r="Z109" i="6"/>
  <c r="F59" i="6"/>
  <c r="V106" i="6"/>
  <c r="I59" i="6" s="1"/>
  <c r="M106" i="6"/>
  <c r="K105" i="6"/>
  <c r="J105" i="6"/>
  <c r="S105" i="6"/>
  <c r="S106" i="6" s="1"/>
  <c r="H59" i="6" s="1"/>
  <c r="L105" i="6"/>
  <c r="L106" i="6" s="1"/>
  <c r="E59" i="6" s="1"/>
  <c r="I105" i="6"/>
  <c r="I106" i="6" s="1"/>
  <c r="G59" i="6" s="1"/>
  <c r="V102" i="6"/>
  <c r="I58" i="6" s="1"/>
  <c r="M102" i="6"/>
  <c r="F58" i="6" s="1"/>
  <c r="K101" i="6"/>
  <c r="J101" i="6"/>
  <c r="S101" i="6"/>
  <c r="L101" i="6"/>
  <c r="I101" i="6"/>
  <c r="K100" i="6"/>
  <c r="J100" i="6"/>
  <c r="S100" i="6"/>
  <c r="L100" i="6"/>
  <c r="I100" i="6"/>
  <c r="K99" i="6"/>
  <c r="J99" i="6"/>
  <c r="S99" i="6"/>
  <c r="L99" i="6"/>
  <c r="I99" i="6"/>
  <c r="K98" i="6"/>
  <c r="J98" i="6"/>
  <c r="S98" i="6"/>
  <c r="L98" i="6"/>
  <c r="I98" i="6"/>
  <c r="K97" i="6"/>
  <c r="J97" i="6"/>
  <c r="S97" i="6"/>
  <c r="L97" i="6"/>
  <c r="I97" i="6"/>
  <c r="K96" i="6"/>
  <c r="J96" i="6"/>
  <c r="S96" i="6"/>
  <c r="S102" i="6" s="1"/>
  <c r="H58" i="6" s="1"/>
  <c r="M96" i="6"/>
  <c r="I96" i="6"/>
  <c r="K95" i="6"/>
  <c r="J95" i="6"/>
  <c r="S95" i="6"/>
  <c r="L95" i="6"/>
  <c r="I95" i="6"/>
  <c r="I57" i="6"/>
  <c r="V92" i="6"/>
  <c r="M92" i="6"/>
  <c r="F57" i="6" s="1"/>
  <c r="K91" i="6"/>
  <c r="J91" i="6"/>
  <c r="S91" i="6"/>
  <c r="L91" i="6"/>
  <c r="I91" i="6"/>
  <c r="K90" i="6"/>
  <c r="J90" i="6"/>
  <c r="S90" i="6"/>
  <c r="L90" i="6"/>
  <c r="I90" i="6"/>
  <c r="K89" i="6"/>
  <c r="J89" i="6"/>
  <c r="S89" i="6"/>
  <c r="L89" i="6"/>
  <c r="I89" i="6"/>
  <c r="K88" i="6"/>
  <c r="J88" i="6"/>
  <c r="S88" i="6"/>
  <c r="L88" i="6"/>
  <c r="I88" i="6"/>
  <c r="K87" i="6"/>
  <c r="J87" i="6"/>
  <c r="S87" i="6"/>
  <c r="L87" i="6"/>
  <c r="I87" i="6"/>
  <c r="K86" i="6"/>
  <c r="J86" i="6"/>
  <c r="S86" i="6"/>
  <c r="L86" i="6"/>
  <c r="I86" i="6"/>
  <c r="K85" i="6"/>
  <c r="J85" i="6"/>
  <c r="S85" i="6"/>
  <c r="L85" i="6"/>
  <c r="I85" i="6"/>
  <c r="K84" i="6"/>
  <c r="J84" i="6"/>
  <c r="S84" i="6"/>
  <c r="S92" i="6" s="1"/>
  <c r="H57" i="6" s="1"/>
  <c r="L84" i="6"/>
  <c r="I84" i="6"/>
  <c r="S81" i="6"/>
  <c r="H56" i="6" s="1"/>
  <c r="V81" i="6"/>
  <c r="M81" i="6"/>
  <c r="F56" i="6" s="1"/>
  <c r="L81" i="6"/>
  <c r="E56" i="6" s="1"/>
  <c r="K80" i="6"/>
  <c r="J80" i="6"/>
  <c r="S80" i="6"/>
  <c r="L80" i="6"/>
  <c r="I80" i="6"/>
  <c r="K79" i="6"/>
  <c r="K109" i="6" s="1"/>
  <c r="J79" i="6"/>
  <c r="S79" i="6"/>
  <c r="L79" i="6"/>
  <c r="I79" i="6"/>
  <c r="P20" i="6"/>
  <c r="K9" i="1"/>
  <c r="P29" i="5"/>
  <c r="H29" i="5"/>
  <c r="P17" i="5"/>
  <c r="P16" i="5"/>
  <c r="Y106" i="5"/>
  <c r="Z106" i="5"/>
  <c r="M105" i="5"/>
  <c r="F60" i="5" s="1"/>
  <c r="I59" i="5"/>
  <c r="F59" i="5"/>
  <c r="S103" i="5"/>
  <c r="H59" i="5" s="1"/>
  <c r="V103" i="5"/>
  <c r="M103" i="5"/>
  <c r="I103" i="5"/>
  <c r="G59" i="5" s="1"/>
  <c r="K102" i="5"/>
  <c r="J102" i="5"/>
  <c r="S102" i="5"/>
  <c r="L102" i="5"/>
  <c r="L103" i="5" s="1"/>
  <c r="E59" i="5" s="1"/>
  <c r="I102" i="5"/>
  <c r="F58" i="5"/>
  <c r="V99" i="5"/>
  <c r="I58" i="5" s="1"/>
  <c r="M99" i="5"/>
  <c r="K98" i="5"/>
  <c r="J98" i="5"/>
  <c r="S98" i="5"/>
  <c r="L98" i="5"/>
  <c r="I98" i="5"/>
  <c r="K97" i="5"/>
  <c r="J97" i="5"/>
  <c r="S97" i="5"/>
  <c r="L97" i="5"/>
  <c r="I97" i="5"/>
  <c r="K96" i="5"/>
  <c r="J96" i="5"/>
  <c r="S96" i="5"/>
  <c r="S99" i="5" s="1"/>
  <c r="H58" i="5" s="1"/>
  <c r="L96" i="5"/>
  <c r="I96" i="5"/>
  <c r="K95" i="5"/>
  <c r="J95" i="5"/>
  <c r="S95" i="5"/>
  <c r="L95" i="5"/>
  <c r="I95" i="5"/>
  <c r="I99" i="5" s="1"/>
  <c r="G58" i="5" s="1"/>
  <c r="I57" i="5"/>
  <c r="V92" i="5"/>
  <c r="M92" i="5"/>
  <c r="F57" i="5" s="1"/>
  <c r="K91" i="5"/>
  <c r="J91" i="5"/>
  <c r="S91" i="5"/>
  <c r="L91" i="5"/>
  <c r="I91" i="5"/>
  <c r="K90" i="5"/>
  <c r="J90" i="5"/>
  <c r="S90" i="5"/>
  <c r="L90" i="5"/>
  <c r="I90" i="5"/>
  <c r="K89" i="5"/>
  <c r="J89" i="5"/>
  <c r="S89" i="5"/>
  <c r="L89" i="5"/>
  <c r="I89" i="5"/>
  <c r="K88" i="5"/>
  <c r="J88" i="5"/>
  <c r="S88" i="5"/>
  <c r="L88" i="5"/>
  <c r="I88" i="5"/>
  <c r="K87" i="5"/>
  <c r="J87" i="5"/>
  <c r="S87" i="5"/>
  <c r="L87" i="5"/>
  <c r="I87" i="5"/>
  <c r="K86" i="5"/>
  <c r="J86" i="5"/>
  <c r="S86" i="5"/>
  <c r="L86" i="5"/>
  <c r="I86" i="5"/>
  <c r="K85" i="5"/>
  <c r="J85" i="5"/>
  <c r="S85" i="5"/>
  <c r="L85" i="5"/>
  <c r="I85" i="5"/>
  <c r="K84" i="5"/>
  <c r="J84" i="5"/>
  <c r="S84" i="5"/>
  <c r="S92" i="5" s="1"/>
  <c r="H57" i="5" s="1"/>
  <c r="L84" i="5"/>
  <c r="I84" i="5"/>
  <c r="F56" i="5"/>
  <c r="S81" i="5"/>
  <c r="H56" i="5" s="1"/>
  <c r="V81" i="5"/>
  <c r="I56" i="5" s="1"/>
  <c r="M81" i="5"/>
  <c r="K80" i="5"/>
  <c r="K106" i="5" s="1"/>
  <c r="J80" i="5"/>
  <c r="S80" i="5"/>
  <c r="L80" i="5"/>
  <c r="I80" i="5"/>
  <c r="K79" i="5"/>
  <c r="J79" i="5"/>
  <c r="S79" i="5"/>
  <c r="L79" i="5"/>
  <c r="L81" i="5" s="1"/>
  <c r="E56" i="5" s="1"/>
  <c r="I79" i="5"/>
  <c r="P20" i="5"/>
  <c r="K8" i="1"/>
  <c r="P29" i="4"/>
  <c r="H29" i="4"/>
  <c r="P17" i="4"/>
  <c r="P16" i="4"/>
  <c r="Y107" i="4"/>
  <c r="Z107" i="4"/>
  <c r="F59" i="4"/>
  <c r="V104" i="4"/>
  <c r="I59" i="4" s="1"/>
  <c r="M104" i="4"/>
  <c r="K103" i="4"/>
  <c r="J103" i="4"/>
  <c r="S103" i="4"/>
  <c r="S104" i="4" s="1"/>
  <c r="H59" i="4" s="1"/>
  <c r="L103" i="4"/>
  <c r="L104" i="4" s="1"/>
  <c r="E59" i="4" s="1"/>
  <c r="I103" i="4"/>
  <c r="I104" i="4" s="1"/>
  <c r="G59" i="4" s="1"/>
  <c r="S100" i="4"/>
  <c r="H58" i="4" s="1"/>
  <c r="V100" i="4"/>
  <c r="I58" i="4" s="1"/>
  <c r="K99" i="4"/>
  <c r="J99" i="4"/>
  <c r="S99" i="4"/>
  <c r="L99" i="4"/>
  <c r="I99" i="4"/>
  <c r="K98" i="4"/>
  <c r="J98" i="4"/>
  <c r="S98" i="4"/>
  <c r="M98" i="4"/>
  <c r="I98" i="4"/>
  <c r="K97" i="4"/>
  <c r="J97" i="4"/>
  <c r="S97" i="4"/>
  <c r="M97" i="4"/>
  <c r="M100" i="4" s="1"/>
  <c r="F58" i="4" s="1"/>
  <c r="I97" i="4"/>
  <c r="K96" i="4"/>
  <c r="J96" i="4"/>
  <c r="S96" i="4"/>
  <c r="L96" i="4"/>
  <c r="I96" i="4"/>
  <c r="I100" i="4" s="1"/>
  <c r="G58" i="4" s="1"/>
  <c r="V93" i="4"/>
  <c r="I57" i="4" s="1"/>
  <c r="M93" i="4"/>
  <c r="F57" i="4" s="1"/>
  <c r="K92" i="4"/>
  <c r="J92" i="4"/>
  <c r="S92" i="4"/>
  <c r="M92" i="4"/>
  <c r="I92" i="4"/>
  <c r="K91" i="4"/>
  <c r="J91" i="4"/>
  <c r="S91" i="4"/>
  <c r="L91" i="4"/>
  <c r="I91" i="4"/>
  <c r="K90" i="4"/>
  <c r="J90" i="4"/>
  <c r="S90" i="4"/>
  <c r="S93" i="4" s="1"/>
  <c r="H57" i="4" s="1"/>
  <c r="L90" i="4"/>
  <c r="L93" i="4" s="1"/>
  <c r="E57" i="4" s="1"/>
  <c r="I90" i="4"/>
  <c r="V87" i="4"/>
  <c r="M87" i="4"/>
  <c r="F56" i="4" s="1"/>
  <c r="K86" i="4"/>
  <c r="J86" i="4"/>
  <c r="S86" i="4"/>
  <c r="L86" i="4"/>
  <c r="I86" i="4"/>
  <c r="K85" i="4"/>
  <c r="J85" i="4"/>
  <c r="S85" i="4"/>
  <c r="L85" i="4"/>
  <c r="I85" i="4"/>
  <c r="K84" i="4"/>
  <c r="J84" i="4"/>
  <c r="S84" i="4"/>
  <c r="L84" i="4"/>
  <c r="I84" i="4"/>
  <c r="K83" i="4"/>
  <c r="J83" i="4"/>
  <c r="S83" i="4"/>
  <c r="L83" i="4"/>
  <c r="I83" i="4"/>
  <c r="K82" i="4"/>
  <c r="J82" i="4"/>
  <c r="S82" i="4"/>
  <c r="L82" i="4"/>
  <c r="I82" i="4"/>
  <c r="K81" i="4"/>
  <c r="J81" i="4"/>
  <c r="S81" i="4"/>
  <c r="L81" i="4"/>
  <c r="I81" i="4"/>
  <c r="K80" i="4"/>
  <c r="J80" i="4"/>
  <c r="S80" i="4"/>
  <c r="S87" i="4" s="1"/>
  <c r="H56" i="4" s="1"/>
  <c r="L80" i="4"/>
  <c r="I80" i="4"/>
  <c r="K79" i="4"/>
  <c r="K107" i="4" s="1"/>
  <c r="J79" i="4"/>
  <c r="S79" i="4"/>
  <c r="L79" i="4"/>
  <c r="I79" i="4"/>
  <c r="P20" i="4"/>
  <c r="K7" i="1"/>
  <c r="H29" i="3"/>
  <c r="P29" i="3" s="1"/>
  <c r="P17" i="3"/>
  <c r="P16" i="3"/>
  <c r="Y107" i="3"/>
  <c r="Z107" i="3"/>
  <c r="V104" i="3"/>
  <c r="I59" i="3" s="1"/>
  <c r="M104" i="3"/>
  <c r="F59" i="3" s="1"/>
  <c r="K103" i="3"/>
  <c r="J103" i="3"/>
  <c r="S103" i="3"/>
  <c r="S104" i="3" s="1"/>
  <c r="H59" i="3" s="1"/>
  <c r="L103" i="3"/>
  <c r="L104" i="3" s="1"/>
  <c r="E59" i="3" s="1"/>
  <c r="I103" i="3"/>
  <c r="I104" i="3" s="1"/>
  <c r="G59" i="3" s="1"/>
  <c r="V100" i="3"/>
  <c r="I58" i="3" s="1"/>
  <c r="K99" i="3"/>
  <c r="J99" i="3"/>
  <c r="S99" i="3"/>
  <c r="L99" i="3"/>
  <c r="I99" i="3"/>
  <c r="I100" i="3" s="1"/>
  <c r="G58" i="3" s="1"/>
  <c r="K98" i="3"/>
  <c r="J98" i="3"/>
  <c r="S98" i="3"/>
  <c r="M98" i="3"/>
  <c r="I98" i="3"/>
  <c r="K97" i="3"/>
  <c r="J97" i="3"/>
  <c r="S97" i="3"/>
  <c r="M97" i="3"/>
  <c r="M100" i="3" s="1"/>
  <c r="F58" i="3" s="1"/>
  <c r="I97" i="3"/>
  <c r="K96" i="3"/>
  <c r="J96" i="3"/>
  <c r="S96" i="3"/>
  <c r="S100" i="3" s="1"/>
  <c r="H58" i="3" s="1"/>
  <c r="L96" i="3"/>
  <c r="I96" i="3"/>
  <c r="V93" i="3"/>
  <c r="I57" i="3" s="1"/>
  <c r="K92" i="3"/>
  <c r="J92" i="3"/>
  <c r="S92" i="3"/>
  <c r="M92" i="3"/>
  <c r="M93" i="3" s="1"/>
  <c r="F57" i="3" s="1"/>
  <c r="I92" i="3"/>
  <c r="K91" i="3"/>
  <c r="J91" i="3"/>
  <c r="S91" i="3"/>
  <c r="L91" i="3"/>
  <c r="I91" i="3"/>
  <c r="K90" i="3"/>
  <c r="J90" i="3"/>
  <c r="S90" i="3"/>
  <c r="S93" i="3" s="1"/>
  <c r="H57" i="3" s="1"/>
  <c r="L90" i="3"/>
  <c r="L93" i="3" s="1"/>
  <c r="E57" i="3" s="1"/>
  <c r="I90" i="3"/>
  <c r="I56" i="3"/>
  <c r="F56" i="3"/>
  <c r="V87" i="3"/>
  <c r="V106" i="3" s="1"/>
  <c r="M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J82" i="3"/>
  <c r="S82" i="3"/>
  <c r="L82" i="3"/>
  <c r="I82" i="3"/>
  <c r="K81" i="3"/>
  <c r="J81" i="3"/>
  <c r="S81" i="3"/>
  <c r="L81" i="3"/>
  <c r="I81" i="3"/>
  <c r="K80" i="3"/>
  <c r="J80" i="3"/>
  <c r="S80" i="3"/>
  <c r="L80" i="3"/>
  <c r="I80" i="3"/>
  <c r="K79" i="3"/>
  <c r="K107" i="3" s="1"/>
  <c r="J79" i="3"/>
  <c r="S79" i="3"/>
  <c r="L79" i="3"/>
  <c r="I79" i="3"/>
  <c r="P20" i="3"/>
  <c r="L91" i="10" l="1"/>
  <c r="E57" i="10" s="1"/>
  <c r="I91" i="10"/>
  <c r="G57" i="10" s="1"/>
  <c r="I94" i="9"/>
  <c r="G57" i="9" s="1"/>
  <c r="L94" i="9"/>
  <c r="E57" i="9" s="1"/>
  <c r="I100" i="9"/>
  <c r="G58" i="9" s="1"/>
  <c r="L93" i="8"/>
  <c r="E57" i="8" s="1"/>
  <c r="I93" i="8"/>
  <c r="G57" i="8" s="1"/>
  <c r="I100" i="8"/>
  <c r="G58" i="8" s="1"/>
  <c r="L100" i="8"/>
  <c r="E58" i="8" s="1"/>
  <c r="I100" i="7"/>
  <c r="G58" i="7" s="1"/>
  <c r="I93" i="7"/>
  <c r="G57" i="7" s="1"/>
  <c r="L100" i="7"/>
  <c r="E58" i="7" s="1"/>
  <c r="L93" i="7"/>
  <c r="E57" i="7" s="1"/>
  <c r="I92" i="6"/>
  <c r="G57" i="6" s="1"/>
  <c r="L92" i="6"/>
  <c r="E57" i="6" s="1"/>
  <c r="I102" i="6"/>
  <c r="G58" i="6" s="1"/>
  <c r="L102" i="6"/>
  <c r="E58" i="6" s="1"/>
  <c r="I92" i="5"/>
  <c r="G57" i="5" s="1"/>
  <c r="L92" i="5"/>
  <c r="E57" i="5" s="1"/>
  <c r="L99" i="5"/>
  <c r="E58" i="5" s="1"/>
  <c r="L100" i="4"/>
  <c r="E58" i="4" s="1"/>
  <c r="I93" i="4"/>
  <c r="G57" i="4" s="1"/>
  <c r="L100" i="3"/>
  <c r="E58" i="3" s="1"/>
  <c r="I93" i="3"/>
  <c r="G57" i="3" s="1"/>
  <c r="D15" i="1"/>
  <c r="I17" i="2" s="1"/>
  <c r="I20" i="2" s="1"/>
  <c r="M98" i="10"/>
  <c r="F61" i="10" s="1"/>
  <c r="F59" i="10"/>
  <c r="D15" i="10" s="1"/>
  <c r="S84" i="10"/>
  <c r="H56" i="10" s="1"/>
  <c r="I84" i="10"/>
  <c r="G56" i="10" s="1"/>
  <c r="L84" i="10"/>
  <c r="E56" i="10" s="1"/>
  <c r="I56" i="10"/>
  <c r="V97" i="10"/>
  <c r="I59" i="10" s="1"/>
  <c r="M106" i="9"/>
  <c r="F60" i="9" s="1"/>
  <c r="D15" i="9" s="1"/>
  <c r="F58" i="9"/>
  <c r="S106" i="9"/>
  <c r="H60" i="9" s="1"/>
  <c r="S107" i="9"/>
  <c r="H62" i="9" s="1"/>
  <c r="L87" i="9"/>
  <c r="E56" i="9" s="1"/>
  <c r="I60" i="9"/>
  <c r="I87" i="9"/>
  <c r="G56" i="9" s="1"/>
  <c r="P20" i="9"/>
  <c r="E56" i="8"/>
  <c r="G56" i="8"/>
  <c r="S106" i="8"/>
  <c r="H60" i="8" s="1"/>
  <c r="S107" i="8"/>
  <c r="H62" i="8" s="1"/>
  <c r="M107" i="8"/>
  <c r="F62" i="8" s="1"/>
  <c r="D15" i="8"/>
  <c r="S106" i="7"/>
  <c r="H60" i="7" s="1"/>
  <c r="H56" i="7"/>
  <c r="L106" i="7"/>
  <c r="E60" i="7" s="1"/>
  <c r="C15" i="7" s="1"/>
  <c r="I81" i="7"/>
  <c r="G56" i="7" s="1"/>
  <c r="I57" i="7"/>
  <c r="M106" i="7"/>
  <c r="F60" i="7" s="1"/>
  <c r="S107" i="7"/>
  <c r="H62" i="7" s="1"/>
  <c r="M107" i="7"/>
  <c r="F62" i="7" s="1"/>
  <c r="D15" i="7"/>
  <c r="S109" i="6"/>
  <c r="H62" i="6" s="1"/>
  <c r="I56" i="6"/>
  <c r="M108" i="6"/>
  <c r="F60" i="6" s="1"/>
  <c r="S108" i="6"/>
  <c r="H60" i="6" s="1"/>
  <c r="V108" i="6"/>
  <c r="I60" i="6" s="1"/>
  <c r="I81" i="6"/>
  <c r="G56" i="6" s="1"/>
  <c r="D15" i="6"/>
  <c r="S105" i="5"/>
  <c r="H60" i="5" s="1"/>
  <c r="V105" i="5"/>
  <c r="I60" i="5" s="1"/>
  <c r="I81" i="5"/>
  <c r="G56" i="5" s="1"/>
  <c r="M106" i="5"/>
  <c r="F62" i="5" s="1"/>
  <c r="D15" i="5"/>
  <c r="S106" i="4"/>
  <c r="H60" i="4" s="1"/>
  <c r="L87" i="4"/>
  <c r="E56" i="4" s="1"/>
  <c r="I56" i="4"/>
  <c r="M106" i="4"/>
  <c r="F60" i="4" s="1"/>
  <c r="D15" i="4" s="1"/>
  <c r="M107" i="4"/>
  <c r="F62" i="4" s="1"/>
  <c r="V106" i="4"/>
  <c r="I60" i="4" s="1"/>
  <c r="I87" i="4"/>
  <c r="G56" i="4" s="1"/>
  <c r="I60" i="3"/>
  <c r="V107" i="3"/>
  <c r="I62" i="3" s="1"/>
  <c r="M106" i="3"/>
  <c r="F60" i="3" s="1"/>
  <c r="D15" i="3" s="1"/>
  <c r="D15" i="2" s="1"/>
  <c r="S87" i="3"/>
  <c r="H56" i="3" s="1"/>
  <c r="L87" i="3"/>
  <c r="E56" i="3" s="1"/>
  <c r="I87" i="3"/>
  <c r="G56" i="3" s="1"/>
  <c r="I97" i="10" l="1"/>
  <c r="I106" i="9"/>
  <c r="G60" i="9" s="1"/>
  <c r="E15" i="9" s="1"/>
  <c r="E21" i="9" s="1"/>
  <c r="I106" i="8"/>
  <c r="G60" i="8" s="1"/>
  <c r="E15" i="8" s="1"/>
  <c r="P21" i="8" s="1"/>
  <c r="L106" i="8"/>
  <c r="E60" i="8" s="1"/>
  <c r="C15" i="8" s="1"/>
  <c r="I106" i="7"/>
  <c r="G60" i="7" s="1"/>
  <c r="E15" i="7" s="1"/>
  <c r="E22" i="7" s="1"/>
  <c r="L108" i="6"/>
  <c r="E60" i="6" s="1"/>
  <c r="C15" i="6" s="1"/>
  <c r="M109" i="6"/>
  <c r="F62" i="6" s="1"/>
  <c r="L105" i="5"/>
  <c r="E60" i="5" s="1"/>
  <c r="C15" i="5" s="1"/>
  <c r="L106" i="4"/>
  <c r="E60" i="4" s="1"/>
  <c r="C15" i="4" s="1"/>
  <c r="S97" i="10"/>
  <c r="H59" i="10" s="1"/>
  <c r="V98" i="10"/>
  <c r="I61" i="10" s="1"/>
  <c r="L97" i="10"/>
  <c r="S98" i="10"/>
  <c r="H61" i="10" s="1"/>
  <c r="M107" i="9"/>
  <c r="F62" i="9" s="1"/>
  <c r="L106" i="9"/>
  <c r="E60" i="9" s="1"/>
  <c r="C15" i="9" s="1"/>
  <c r="P22" i="8"/>
  <c r="E20" i="8"/>
  <c r="E23" i="7"/>
  <c r="E20" i="7"/>
  <c r="P23" i="7"/>
  <c r="P21" i="7"/>
  <c r="P22" i="7"/>
  <c r="E21" i="7"/>
  <c r="L107" i="7"/>
  <c r="E62" i="7" s="1"/>
  <c r="I107" i="7"/>
  <c r="V109" i="6"/>
  <c r="I62" i="6" s="1"/>
  <c r="I108" i="6"/>
  <c r="G60" i="6" s="1"/>
  <c r="E15" i="6" s="1"/>
  <c r="V106" i="5"/>
  <c r="I62" i="5" s="1"/>
  <c r="I105" i="5"/>
  <c r="G60" i="5" s="1"/>
  <c r="E15" i="5" s="1"/>
  <c r="S106" i="5"/>
  <c r="H62" i="5" s="1"/>
  <c r="S107" i="4"/>
  <c r="H62" i="4" s="1"/>
  <c r="V107" i="4"/>
  <c r="I62" i="4" s="1"/>
  <c r="I106" i="4"/>
  <c r="G60" i="4" s="1"/>
  <c r="E15" i="4" s="1"/>
  <c r="P22" i="4" s="1"/>
  <c r="L106" i="3"/>
  <c r="E60" i="3" s="1"/>
  <c r="C15" i="3" s="1"/>
  <c r="S107" i="3"/>
  <c r="H62" i="3" s="1"/>
  <c r="L107" i="3"/>
  <c r="E62" i="3" s="1"/>
  <c r="M107" i="3"/>
  <c r="F62" i="3" s="1"/>
  <c r="S106" i="3"/>
  <c r="H60" i="3" s="1"/>
  <c r="I106" i="3"/>
  <c r="G60" i="3" s="1"/>
  <c r="E15" i="3" s="1"/>
  <c r="G59" i="10" l="1"/>
  <c r="E15" i="10" s="1"/>
  <c r="I98" i="10"/>
  <c r="E20" i="9"/>
  <c r="P23" i="9"/>
  <c r="P22" i="9"/>
  <c r="L107" i="9"/>
  <c r="E62" i="9" s="1"/>
  <c r="I107" i="9"/>
  <c r="P21" i="9"/>
  <c r="E23" i="9"/>
  <c r="E22" i="9"/>
  <c r="P25" i="9" s="1"/>
  <c r="C13" i="1" s="1"/>
  <c r="I107" i="8"/>
  <c r="P23" i="8"/>
  <c r="E23" i="8"/>
  <c r="L107" i="8"/>
  <c r="E62" i="8" s="1"/>
  <c r="E22" i="8"/>
  <c r="E21" i="8"/>
  <c r="P25" i="7"/>
  <c r="G62" i="7"/>
  <c r="B11" i="1"/>
  <c r="L109" i="6"/>
  <c r="E62" i="6" s="1"/>
  <c r="C15" i="2"/>
  <c r="L106" i="5"/>
  <c r="E62" i="5" s="1"/>
  <c r="E15" i="2"/>
  <c r="E20" i="2" s="1"/>
  <c r="L107" i="4"/>
  <c r="E62" i="4" s="1"/>
  <c r="E59" i="10"/>
  <c r="C15" i="10" s="1"/>
  <c r="L98" i="10"/>
  <c r="E61" i="10" s="1"/>
  <c r="P22" i="6"/>
  <c r="P23" i="6"/>
  <c r="E21" i="6"/>
  <c r="E20" i="6"/>
  <c r="P21" i="6"/>
  <c r="E23" i="6"/>
  <c r="E22" i="6"/>
  <c r="I109" i="6"/>
  <c r="E23" i="5"/>
  <c r="E21" i="5"/>
  <c r="E22" i="5"/>
  <c r="E20" i="5"/>
  <c r="P21" i="5"/>
  <c r="P22" i="5"/>
  <c r="P23" i="5"/>
  <c r="I106" i="5"/>
  <c r="P23" i="4"/>
  <c r="E22" i="4"/>
  <c r="I107" i="4"/>
  <c r="P21" i="4"/>
  <c r="E20" i="4"/>
  <c r="E21" i="4"/>
  <c r="E23" i="4"/>
  <c r="P22" i="3"/>
  <c r="P21" i="3"/>
  <c r="E22" i="3"/>
  <c r="E20" i="3"/>
  <c r="P23" i="3"/>
  <c r="E23" i="3"/>
  <c r="E21" i="3"/>
  <c r="I107" i="3"/>
  <c r="G61" i="10" l="1"/>
  <c r="B14" i="1"/>
  <c r="E20" i="10"/>
  <c r="P23" i="10"/>
  <c r="I24" i="2" s="1"/>
  <c r="P22" i="10"/>
  <c r="E23" i="10"/>
  <c r="E24" i="2" s="1"/>
  <c r="E22" i="10"/>
  <c r="E23" i="2" s="1"/>
  <c r="E21" i="10"/>
  <c r="P21" i="10"/>
  <c r="P27" i="9"/>
  <c r="G62" i="9"/>
  <c r="B13" i="1"/>
  <c r="G13" i="1" s="1"/>
  <c r="P25" i="8"/>
  <c r="G62" i="8"/>
  <c r="B12" i="1"/>
  <c r="P27" i="7"/>
  <c r="C11" i="1"/>
  <c r="G11" i="1" s="1"/>
  <c r="G62" i="6"/>
  <c r="B10" i="1"/>
  <c r="I22" i="2"/>
  <c r="I23" i="2"/>
  <c r="G62" i="5"/>
  <c r="B9" i="1"/>
  <c r="P25" i="4"/>
  <c r="G62" i="4"/>
  <c r="B8" i="1"/>
  <c r="G62" i="3"/>
  <c r="B7" i="1"/>
  <c r="P25" i="6"/>
  <c r="P25" i="5"/>
  <c r="P25" i="3"/>
  <c r="P25" i="10" l="1"/>
  <c r="C14" i="1" s="1"/>
  <c r="G14" i="1" s="1"/>
  <c r="E22" i="2"/>
  <c r="H28" i="9"/>
  <c r="P28" i="9" s="1"/>
  <c r="P30" i="9" s="1"/>
  <c r="G12" i="1"/>
  <c r="P27" i="8"/>
  <c r="C12" i="1"/>
  <c r="H28" i="7"/>
  <c r="P28" i="7" s="1"/>
  <c r="P30" i="7" s="1"/>
  <c r="P27" i="6"/>
  <c r="C10" i="1"/>
  <c r="G10" i="1"/>
  <c r="I25" i="2"/>
  <c r="I27" i="2" s="1"/>
  <c r="P27" i="5"/>
  <c r="C9" i="1"/>
  <c r="G9" i="1" s="1"/>
  <c r="P27" i="4"/>
  <c r="C8" i="1"/>
  <c r="G8" i="1" s="1"/>
  <c r="P27" i="3"/>
  <c r="C7" i="1"/>
  <c r="B15" i="1"/>
  <c r="G7" i="1"/>
  <c r="P27" i="10" l="1"/>
  <c r="H28" i="8"/>
  <c r="P28" i="8" s="1"/>
  <c r="P30" i="8" s="1"/>
  <c r="H28" i="6"/>
  <c r="P28" i="6" s="1"/>
  <c r="P30" i="6" s="1"/>
  <c r="C15" i="1"/>
  <c r="H28" i="5"/>
  <c r="P28" i="5" s="1"/>
  <c r="P30" i="5" s="1"/>
  <c r="H28" i="4"/>
  <c r="P28" i="4" s="1"/>
  <c r="P30" i="4" s="1"/>
  <c r="G15" i="1"/>
  <c r="B16" i="1" s="1"/>
  <c r="B17" i="1" s="1"/>
  <c r="H28" i="3"/>
  <c r="P28" i="3" s="1"/>
  <c r="P30" i="3" s="1"/>
  <c r="H28" i="10" l="1"/>
  <c r="P28" i="10" s="1"/>
  <c r="P30" i="10" s="1"/>
  <c r="G17" i="1"/>
  <c r="H29" i="2"/>
  <c r="I29" i="2" s="1"/>
  <c r="G16" i="1"/>
  <c r="H28" i="2"/>
  <c r="I28" i="2" s="1"/>
  <c r="I30" i="2" l="1"/>
  <c r="G18" i="1"/>
</calcChain>
</file>

<file path=xl/sharedStrings.xml><?xml version="1.0" encoding="utf-8"?>
<sst xmlns="http://schemas.openxmlformats.org/spreadsheetml/2006/main" count="1273" uniqueCount="197">
  <si>
    <t>Rekapitulácia rozpočtu</t>
  </si>
  <si>
    <t>Stavba Dobudovanie základnej technickej infraštruktúry v obci Nižný  Hrabovec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</si>
  <si>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</si>
  <si>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</si>
  <si>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</si>
  <si>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</si>
  <si>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</si>
  <si>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</si>
  <si>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</si>
  <si>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</si>
  <si>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</si>
  <si>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</si>
  <si>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Chodník 1</t>
  </si>
  <si>
    <t>Chodník 2</t>
  </si>
  <si>
    <t>Rekonštrukcia cesty C1</t>
  </si>
  <si>
    <t>Rekonštrukcia cesty C2</t>
  </si>
  <si>
    <t>Rekonštrukcia cesty C3</t>
  </si>
  <si>
    <t>Rekonštrukcia cesty C4</t>
  </si>
  <si>
    <t>Odstavná plocha OP1</t>
  </si>
  <si>
    <t>Odstavná plocha OP2</t>
  </si>
  <si>
    <t>Krycí list rozpočtu</t>
  </si>
  <si>
    <t>Objekt Chodník 1</t>
  </si>
  <si>
    <t xml:space="preserve">Miesto:  </t>
  </si>
  <si>
    <t xml:space="preserve">Ks: </t>
  </si>
  <si>
    <t xml:space="preserve">Zákazka: </t>
  </si>
  <si>
    <t xml:space="preserve">Spracoval: </t>
  </si>
  <si>
    <t xml:space="preserve">Dňa </t>
  </si>
  <si>
    <t>30. 8. 2022</t>
  </si>
  <si>
    <t>Odberateľ: Obec Nižný Hrabovec</t>
  </si>
  <si>
    <t>Projektant: Ing. Anton Pavúk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</si>
  <si>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</si>
  <si>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</si>
  <si>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</si>
  <si>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</si>
  <si>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</si>
  <si>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</si>
  <si>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</si>
  <si>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</si>
  <si>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</si>
  <si>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</si>
  <si>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</si>
  <si>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</si>
  <si>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</si>
  <si>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</si>
  <si>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</si>
  <si>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</si>
  <si>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</si>
  <si>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Územie so sťaž. podmienk. 0%</t>
  </si>
  <si>
    <t>Prevádzkové vplyvy 0%</t>
  </si>
  <si>
    <t>Mimoriadne sťaž.podmienky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</si>
  <si>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</si>
  <si>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</si>
  <si>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</si>
  <si>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</si>
  <si>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</si>
  <si>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</si>
  <si>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</si>
  <si>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</si>
  <si>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</si>
  <si>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</si>
  <si>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</si>
  <si>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30. 8. 2022</t>
  </si>
  <si>
    <t>Prehľad rozpočtových nákladov</t>
  </si>
  <si>
    <t>Práce HSV</t>
  </si>
  <si>
    <t xml:space="preserve">   ZEMNÉ PRÁCE</t>
  </si>
  <si>
    <t xml:space="preserve">   SPEVNENÉ PLOCHY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</si>
  <si>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</si>
  <si>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</si>
  <si>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</si>
  <si>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</si>
  <si>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</si>
  <si>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</si>
  <si>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</si>
  <si>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</si>
  <si>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</si>
  <si>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</si>
  <si>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</si>
  <si>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</si>
  <si>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</si>
  <si>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</si>
  <si>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Dátum: </t>
  </si>
  <si>
    <t>Zákazka Dobudovanie základnej technickej infraštruktúry v obci Nižný  Hrabovec</t>
  </si>
  <si>
    <t>ZEMNÉ PRÁCE</t>
  </si>
  <si>
    <t>122101101</t>
  </si>
  <si>
    <t>Odkopávka a prekopávka nezapažená v horninách 1-2 do 100 m3</t>
  </si>
  <si>
    <t>m3</t>
  </si>
  <si>
    <t>122201109</t>
  </si>
  <si>
    <t>Príplatok k cenám za lepivosť horniny</t>
  </si>
  <si>
    <t>132201101</t>
  </si>
  <si>
    <t>Výkop ryhy do šírky 600 mm v horn.3 do 100 m3</t>
  </si>
  <si>
    <t>132201109</t>
  </si>
  <si>
    <t>Hĺbenie rýh šírky do 600 mm zapažených i nezapažených s urovnaním dna. Príplatok k cene za lepivosť horniny 3</t>
  </si>
  <si>
    <t>162301102</t>
  </si>
  <si>
    <t>Vodorovné premiestnenie výkopku tr.1-4,do 1000 m</t>
  </si>
  <si>
    <t>167101101</t>
  </si>
  <si>
    <t>Nakladanie neuľahnutého výkopku z hornín tr.1-4 do 100 m3</t>
  </si>
  <si>
    <t>171201201</t>
  </si>
  <si>
    <t>Uloženie sypaniny na skládky do 100 m3</t>
  </si>
  <si>
    <t>181101102</t>
  </si>
  <si>
    <t>Úprava pláne v zárezoch v hornine 1-4 so zhutnením</t>
  </si>
  <si>
    <t>m2</t>
  </si>
  <si>
    <t>SPEVNENÉ PLOCHY</t>
  </si>
  <si>
    <t>564851111</t>
  </si>
  <si>
    <t>Podklad zo štrkodrviny s rozprestrením a zhutnením, hr.po zhutnení 150 mm</t>
  </si>
  <si>
    <t>596911112</t>
  </si>
  <si>
    <t>Kladenie zámkovej dlažby pre peších nad 20 m2</t>
  </si>
  <si>
    <t>5922901380</t>
  </si>
  <si>
    <t>OSTATNÉ PRÁCE</t>
  </si>
  <si>
    <t>917832111</t>
  </si>
  <si>
    <t xml:space="preserve">Osadenie chodník. obrub. betón. stojatého bez bočnej opory z betónu prostého tr. C 10/12, 5 </t>
  </si>
  <si>
    <t>m</t>
  </si>
  <si>
    <t>592174501</t>
  </si>
  <si>
    <t>ks</t>
  </si>
  <si>
    <t>592174503</t>
  </si>
  <si>
    <t>Obrubník parkový  100/5/20</t>
  </si>
  <si>
    <t>918101111</t>
  </si>
  <si>
    <t>Lôžko pod obrubníky, krajníky alebo obruby z dlažobných kociek z betónu prostého tr. B12,5</t>
  </si>
  <si>
    <t>PRESUNY HMÔT</t>
  </si>
  <si>
    <t>998223011</t>
  </si>
  <si>
    <t>Presun hmôt pre pozemné komunikácie s krytom dláždeným (822 2.3, 822 5.3) akejkoľvek dĺžky objektu</t>
  </si>
  <si>
    <t>t</t>
  </si>
  <si>
    <t>Objekt Chodník 2</t>
  </si>
  <si>
    <t>Obrubník parkový 100/5/20</t>
  </si>
  <si>
    <t>Objekt Rekonštrukcia cesty C1</t>
  </si>
  <si>
    <t>113107121</t>
  </si>
  <si>
    <t>Odstránenie krytu do v ploche 200 m2 z kameniva hrubého drveného, hr. do 100 mm,  -0,13000t</t>
  </si>
  <si>
    <t>113151214</t>
  </si>
  <si>
    <t>Odstránenie asfaltového podkladu alebo krytu frézovaním, v ploche nad 500 m2,pruh nad 750 mm,hr.50 mm,  -0,12700t</t>
  </si>
  <si>
    <t>566904111</t>
  </si>
  <si>
    <t>Upravenie podkladu po prekopoch pre inžinierske siete so zhutnením kamenivom obaľovaným asfaltom</t>
  </si>
  <si>
    <t>569731111</t>
  </si>
  <si>
    <t>Spevnenie krajníc,komunikácií drveným kamenivom s rozprestrením a zhutnením,hr.100 mm</t>
  </si>
  <si>
    <t>572701111</t>
  </si>
  <si>
    <t>Upravenie výtlkov a prepadnutých miest na krajn. alebo komunikáciách kamenivom hrubým drveným</t>
  </si>
  <si>
    <t>572731111</t>
  </si>
  <si>
    <t>Upravenie výtlkov krytu asfalt. zmesou zo štrkop. obal. asfaltom, pri spotrebe na 1km komun. do 10 t</t>
  </si>
  <si>
    <t>572931111</t>
  </si>
  <si>
    <t>Upravenie krytu vozovky po prekopoch siete z kam. ťaž. alebo zo štrk. obal. asfaltom hr.20 až 50 mm</t>
  </si>
  <si>
    <t>573111112</t>
  </si>
  <si>
    <t>Postrek asfaltový infiltračný s posypom kamenivom z asfaltu cestného v množstve 1,00 kg/m2</t>
  </si>
  <si>
    <t>573211111</t>
  </si>
  <si>
    <t>Postrek asfaltový spojovací bez posypu kamenivom z asfaltu cestného v množstve od 0,50 do 0,70 kg/m2</t>
  </si>
  <si>
    <t>577142112</t>
  </si>
  <si>
    <t>Betón asfalt. s rozprestretím a zhutnením, tr.I stredozrnný (ABS) alebo hrubozrnný (ABH) hr.50 mm</t>
  </si>
  <si>
    <t>938908411</t>
  </si>
  <si>
    <t>Očistenie povrchu krytu alebo podkladu asfaltového, betónového alebo dláždeného saponátovým roztokom</t>
  </si>
  <si>
    <t>979082213</t>
  </si>
  <si>
    <t>Vodorovná doprava sutiny so zložením a hrubým urovnaním na vzdialenosť do 1 km</t>
  </si>
  <si>
    <t>979082219</t>
  </si>
  <si>
    <t>Príplatok k cene za každý ďalší aj začatý 1 km nad 1 km</t>
  </si>
  <si>
    <t>979087212</t>
  </si>
  <si>
    <t>Nakladanie na dopravné prostriedky pre vodorovnú dopravu sutiny</t>
  </si>
  <si>
    <t>998225311</t>
  </si>
  <si>
    <t>Presun hmôt pre opravy a údržbu komunikácií a letísk s krytom asfaltovým alebo betónovým</t>
  </si>
  <si>
    <t>Objekt Rekonštrukcia cesty C2</t>
  </si>
  <si>
    <t>Spevnenie krajníc komunikácií</t>
  </si>
  <si>
    <t>Lôžko pod obrub., krajníky alebo obruby z dlažob. kociek z betónu prostého tr. C 10/12,5</t>
  </si>
  <si>
    <t>979087213</t>
  </si>
  <si>
    <t>Nakladanie na dopravné prostriedky pre vodorovnú dopravu vybúraných hmôt</t>
  </si>
  <si>
    <t>Objekt Rekonštrukcia cesty C3</t>
  </si>
  <si>
    <t>564651111</t>
  </si>
  <si>
    <t>Podklad z kameniva hrubého drveného veľ. 63-125 mm s rozprestretím a zhutnením po zhutnení hr.150 mm</t>
  </si>
  <si>
    <t>Objekt Rekonštrukcia cesty C4</t>
  </si>
  <si>
    <t>Objekt Odstavná plocha OP1</t>
  </si>
  <si>
    <t>122202203</t>
  </si>
  <si>
    <t>Odkopávka a prekopávka nezapažená pre cesty a letiská, v hornine 3 od 1000 do 10000m3</t>
  </si>
  <si>
    <t>122202209</t>
  </si>
  <si>
    <t>Príplatok za lepivosť horniny 3</t>
  </si>
  <si>
    <t>162401102</t>
  </si>
  <si>
    <t>Vodorovné premiestnenie výkopku tr.1-4 do 2000 m</t>
  </si>
  <si>
    <t>564251111</t>
  </si>
  <si>
    <t>Podklad alebo podsyp zo štrkopiesku s rozprestretím, vlhčením a zhutnením po zhutnení hr.150 mm</t>
  </si>
  <si>
    <t>564782111</t>
  </si>
  <si>
    <t>Podklad alebo kryt z kameniva hrubého drveného veľ. 32-63mm(vibr.štrk) po zhut.hr. 300 mm</t>
  </si>
  <si>
    <t>Postrek asfaltový spojovací bez posypu kamenivom z asfaltu cestného v množstve od 0, 50 do 0,70 kg/m2</t>
  </si>
  <si>
    <t>577141112</t>
  </si>
  <si>
    <t>Betón asfaltový po zhutnení I.tr. strednozrnný AC 11 (ABS) alebo hrubozrnný (ABH) hr.50mm</t>
  </si>
  <si>
    <t>998225111</t>
  </si>
  <si>
    <t>Presun hmôt pre pozemnú komunikáciu a letisko s krytom asfaltovým akejkoľvek dĺžky objektu</t>
  </si>
  <si>
    <t>Objekt Odstavná plocha OP2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</si>
  <si>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</si>
  <si>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</si>
  <si>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</si>
  <si>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</si>
  <si>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</si>
  <si>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</si>
  <si>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</si>
  <si>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Územie so sťaž. podmienk.</t>
  </si>
  <si>
    <t>Prevádzkové vplyvy</t>
  </si>
  <si>
    <t>Mimoriadne sťaž.podmienky</t>
  </si>
  <si>
    <t>Horské oblasti</t>
  </si>
  <si>
    <t>Mimostavenisková doprava</t>
  </si>
  <si>
    <r>
      <t xml:space="preserve">Zámková dlažba 6 cm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</si>
  <si>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cestný so skosením 100/15/25 </t>
    </r>
    <r>
      <rPr>
        <sz val="8"/>
        <color rgb="FFFF0000"/>
        <rFont val="Arial CE"/>
        <charset val="238"/>
      </rPr>
      <t>obchodný názov a typ uvedie uchádzač</t>
    </r>
  </si>
  <si>
    <r>
      <t xml:space="preserve">Zámková  dlažba 6 cm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</si>
  <si>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cestný so skosením  100/15/25 </t>
    </r>
    <r>
      <rPr>
        <sz val="8"/>
        <color rgb="FFFF0000"/>
        <rFont val="Arial CE"/>
        <charset val="238"/>
      </rPr>
      <t>obchodný názov a typ uvedie uchádzač</t>
    </r>
  </si>
  <si>
    <r>
      <t>Obrubník cestný so skosením  100/15/25</t>
    </r>
    <r>
      <rPr>
        <sz val="8"/>
        <color rgb="FFFF0000"/>
        <rFont val="Arial CE"/>
        <charset val="238"/>
      </rPr>
      <t xml:space="preserve"> 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</si>
</sst>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47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9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6" fillId="0" borderId="59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11" fillId="0" borderId="21" xfId="0" applyFont="1" applyBorder="1"/>
    <xf numFmtId="164" fontId="0" fillId="0" borderId="21" xfId="0" applyNumberFormat="1" applyBorder="1"/>
    <xf numFmtId="164" fontId="11" fillId="0" borderId="21" xfId="0" applyNumberFormat="1" applyFont="1" applyBorder="1"/>
    <xf numFmtId="164" fontId="12" fillId="0" borderId="21" xfId="0" applyNumberFormat="1" applyFont="1" applyBorder="1"/>
    <xf numFmtId="0" fontId="0" fillId="0" borderId="21" xfId="0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5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77" xfId="0" applyFont="1" applyBorder="1"/>
    <xf numFmtId="164" fontId="1" fillId="0" borderId="78" xfId="0" applyNumberFormat="1" applyFont="1" applyBorder="1"/>
    <xf numFmtId="0" fontId="1" fillId="0" borderId="18" xfId="0" applyFont="1" applyBorder="1"/>
    <xf numFmtId="0" fontId="1" fillId="0" borderId="79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0" fontId="6" fillId="0" borderId="87" xfId="0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1" fillId="0" borderId="93" xfId="0" applyFont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4" fontId="5" fillId="0" borderId="2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107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/>
    <xf numFmtId="0" fontId="1" fillId="0" borderId="78" xfId="0" applyFont="1" applyBorder="1"/>
    <xf numFmtId="0" fontId="1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109" xfId="0" applyFont="1" applyBorder="1"/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87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59" xfId="0" applyFont="1" applyBorder="1"/>
    <xf numFmtId="0" fontId="6" fillId="0" borderId="44" xfId="0" applyFont="1" applyBorder="1"/>
    <xf numFmtId="0" fontId="5" fillId="0" borderId="44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2" xfId="0" applyFont="1" applyBorder="1"/>
    <xf numFmtId="0" fontId="1" fillId="0" borderId="83" xfId="0" applyFont="1" applyBorder="1"/>
    <xf numFmtId="0" fontId="1" fillId="0" borderId="36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0" fontId="1" fillId="0" borderId="58" xfId="0" applyFont="1" applyBorder="1"/>
    <xf numFmtId="0" fontId="1" fillId="0" borderId="40" xfId="0" applyFont="1" applyBorder="1"/>
    <xf numFmtId="0" fontId="1" fillId="0" borderId="30" xfId="0" applyFont="1" applyBorder="1"/>
    <xf numFmtId="0" fontId="1" fillId="0" borderId="49" xfId="0" applyFont="1" applyBorder="1"/>
    <xf numFmtId="0" fontId="1" fillId="0" borderId="36" xfId="0" applyFont="1" applyBorder="1" applyAlignment="1">
      <alignment wrapText="1"/>
    </xf>
    <xf numFmtId="0" fontId="6" fillId="0" borderId="38" xfId="0" applyFont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5" fillId="2" borderId="4" xfId="0" applyFont="1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9CE2-F972-4EF3-B9C7-5AEED1CD53E0}">
  <dimension ref="A1:Z18"/>
  <sheetViews>
    <sheetView tabSelected="1" workbookViewId="0">
      <selection activeCell="A20" sqref="A20:G26"/>
    </sheetView>
  </sheetViews>
  <sheetFormatPr defaultColWidth="0" defaultRowHeight="14.4" x14ac:dyDescent="0.3"/>
  <cols>
    <col min="1" max="1" width="32.77734375" customWidth="1"/>
    <col min="2" max="2" width="10.77734375" customWidth="1"/>
    <col min="3" max="3" width="8.77734375" customWidth="1"/>
    <col min="4" max="4" width="7.5546875" customWidth="1"/>
    <col min="5" max="5" width="8.77734375" customWidth="1"/>
    <col min="6" max="6" width="10.4414062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50" t="s">
        <v>0</v>
      </c>
      <c r="B2" s="251"/>
      <c r="C2" s="251"/>
      <c r="D2" s="251"/>
      <c r="E2" s="251"/>
      <c r="F2" s="5" t="s">
        <v>2</v>
      </c>
      <c r="G2" s="5"/>
    </row>
    <row r="3" spans="1:26" x14ac:dyDescent="0.3">
      <c r="A3" s="252" t="s">
        <v>1</v>
      </c>
      <c r="B3" s="252"/>
      <c r="C3" s="252"/>
      <c r="D3" s="252"/>
      <c r="E3" s="252"/>
      <c r="F3" s="6" t="s">
        <v>3</v>
      </c>
      <c r="G3" s="6" t="s">
        <v>4</v>
      </c>
    </row>
    <row r="4" spans="1:26" x14ac:dyDescent="0.3">
      <c r="A4" s="252"/>
      <c r="B4" s="252"/>
      <c r="C4" s="252"/>
      <c r="D4" s="252"/>
      <c r="E4" s="252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31.8" x14ac:dyDescent="0.3">
      <c r="A6" s="346" t="s">
        <v>5</v>
      </c>
      <c r="B6" s="346" t="s">
        <v>6</v>
      </c>
      <c r="C6" s="346" t="s">
        <v>7</v>
      </c>
      <c r="D6" s="346" t="s">
        <v>8</v>
      </c>
      <c r="E6" s="346" t="s">
        <v>9</v>
      </c>
      <c r="F6" s="346" t="s">
        <v>10</v>
      </c>
      <c r="G6" s="346" t="s">
        <v>11</v>
      </c>
    </row>
    <row r="7" spans="1:26" x14ac:dyDescent="0.3">
      <c r="A7" s="2" t="s">
        <v>12</v>
      </c>
      <c r="B7" s="219">
        <f>'SO 15827'!I107-Rekapitulácia!D7</f>
        <v>0</v>
      </c>
      <c r="C7" s="219">
        <f>'SO 15827'!P25</f>
        <v>0</v>
      </c>
      <c r="D7" s="219">
        <f>'SO 15827'!P17</f>
        <v>0</v>
      </c>
      <c r="E7" s="219">
        <f>'SO 15827'!P16</f>
        <v>0</v>
      </c>
      <c r="F7" s="219">
        <v>0</v>
      </c>
      <c r="G7" s="219">
        <f t="shared" ref="G7:G14" si="0">B7+C7+D7+E7+F7</f>
        <v>0</v>
      </c>
      <c r="K7">
        <f>'SO 15827'!K107</f>
        <v>0</v>
      </c>
      <c r="Q7">
        <v>30.126000000000001</v>
      </c>
    </row>
    <row r="8" spans="1:26" x14ac:dyDescent="0.3">
      <c r="A8" s="2" t="s">
        <v>13</v>
      </c>
      <c r="B8" s="219">
        <f>'SO 15828'!I107-Rekapitulácia!D8</f>
        <v>0</v>
      </c>
      <c r="C8" s="219">
        <f>'SO 15828'!P25</f>
        <v>0</v>
      </c>
      <c r="D8" s="219">
        <f>'SO 15828'!P17</f>
        <v>0</v>
      </c>
      <c r="E8" s="219">
        <f>'SO 15828'!P16</f>
        <v>0</v>
      </c>
      <c r="F8" s="219">
        <v>0</v>
      </c>
      <c r="G8" s="219">
        <f t="shared" si="0"/>
        <v>0</v>
      </c>
      <c r="K8">
        <f>'SO 15828'!K107</f>
        <v>0</v>
      </c>
      <c r="Q8">
        <v>30.126000000000001</v>
      </c>
    </row>
    <row r="9" spans="1:26" x14ac:dyDescent="0.3">
      <c r="A9" s="2" t="s">
        <v>14</v>
      </c>
      <c r="B9" s="219">
        <f>'SO 15829'!I106-Rekapitulácia!D9</f>
        <v>0</v>
      </c>
      <c r="C9" s="219">
        <f>'SO 15829'!P25</f>
        <v>0</v>
      </c>
      <c r="D9" s="219">
        <f>'SO 15829'!P17</f>
        <v>0</v>
      </c>
      <c r="E9" s="219">
        <f>'SO 15829'!P16</f>
        <v>0</v>
      </c>
      <c r="F9" s="219">
        <v>0</v>
      </c>
      <c r="G9" s="219">
        <f t="shared" si="0"/>
        <v>0</v>
      </c>
      <c r="K9">
        <f>'SO 15829'!K106</f>
        <v>0</v>
      </c>
      <c r="Q9">
        <v>30.126000000000001</v>
      </c>
    </row>
    <row r="10" spans="1:26" x14ac:dyDescent="0.3">
      <c r="A10" s="2" t="s">
        <v>15</v>
      </c>
      <c r="B10" s="219">
        <f>'SO 15830'!I109-Rekapitulácia!D10</f>
        <v>0</v>
      </c>
      <c r="C10" s="219">
        <f>'SO 15830'!P25</f>
        <v>0</v>
      </c>
      <c r="D10" s="219">
        <f>'SO 15830'!P17</f>
        <v>0</v>
      </c>
      <c r="E10" s="219">
        <f>'SO 15830'!P16</f>
        <v>0</v>
      </c>
      <c r="F10" s="219">
        <v>0</v>
      </c>
      <c r="G10" s="219">
        <f t="shared" si="0"/>
        <v>0</v>
      </c>
      <c r="K10">
        <f>'SO 15830'!K109</f>
        <v>0</v>
      </c>
      <c r="Q10">
        <v>30.126000000000001</v>
      </c>
    </row>
    <row r="11" spans="1:26" x14ac:dyDescent="0.3">
      <c r="A11" s="2" t="s">
        <v>16</v>
      </c>
      <c r="B11" s="219">
        <f>'SO 15831'!I107-Rekapitulácia!D11</f>
        <v>0</v>
      </c>
      <c r="C11" s="219">
        <f>'SO 15831'!P25</f>
        <v>0</v>
      </c>
      <c r="D11" s="219">
        <f>'SO 15831'!P17</f>
        <v>0</v>
      </c>
      <c r="E11" s="219">
        <f>'SO 15831'!P16</f>
        <v>0</v>
      </c>
      <c r="F11" s="219">
        <v>0</v>
      </c>
      <c r="G11" s="219">
        <f t="shared" si="0"/>
        <v>0</v>
      </c>
      <c r="K11">
        <f>'SO 15831'!K107</f>
        <v>0</v>
      </c>
      <c r="Q11">
        <v>30.126000000000001</v>
      </c>
    </row>
    <row r="12" spans="1:26" x14ac:dyDescent="0.3">
      <c r="A12" s="2" t="s">
        <v>17</v>
      </c>
      <c r="B12" s="219">
        <f>'SO 15832'!I107-Rekapitulácia!D12</f>
        <v>0</v>
      </c>
      <c r="C12" s="219">
        <f>'SO 15832'!P25</f>
        <v>0</v>
      </c>
      <c r="D12" s="219">
        <f>'SO 15832'!P17</f>
        <v>0</v>
      </c>
      <c r="E12" s="219">
        <f>'SO 15832'!P16</f>
        <v>0</v>
      </c>
      <c r="F12" s="219">
        <v>0</v>
      </c>
      <c r="G12" s="219">
        <f t="shared" si="0"/>
        <v>0</v>
      </c>
      <c r="K12">
        <f>'SO 15832'!K107</f>
        <v>0</v>
      </c>
      <c r="Q12">
        <v>30.126000000000001</v>
      </c>
    </row>
    <row r="13" spans="1:26" x14ac:dyDescent="0.3">
      <c r="A13" s="2" t="s">
        <v>18</v>
      </c>
      <c r="B13" s="219">
        <f>'SO 15833'!I107-Rekapitulácia!D13</f>
        <v>0</v>
      </c>
      <c r="C13" s="219">
        <f>'SO 15833'!P25</f>
        <v>0</v>
      </c>
      <c r="D13" s="219">
        <f>'SO 15833'!P17</f>
        <v>0</v>
      </c>
      <c r="E13" s="219">
        <f>'SO 15833'!P16</f>
        <v>0</v>
      </c>
      <c r="F13" s="219">
        <v>0</v>
      </c>
      <c r="G13" s="219">
        <f t="shared" si="0"/>
        <v>0</v>
      </c>
      <c r="K13">
        <f>'SO 15833'!K107</f>
        <v>0</v>
      </c>
      <c r="Q13">
        <v>30.126000000000001</v>
      </c>
    </row>
    <row r="14" spans="1:26" x14ac:dyDescent="0.3">
      <c r="A14" s="2" t="s">
        <v>19</v>
      </c>
      <c r="B14" s="221">
        <f>'SO 15834'!I98-Rekapitulácia!D14</f>
        <v>0</v>
      </c>
      <c r="C14" s="221">
        <f>'SO 15834'!P25</f>
        <v>0</v>
      </c>
      <c r="D14" s="221">
        <f>'SO 15834'!P17</f>
        <v>0</v>
      </c>
      <c r="E14" s="221">
        <f>'SO 15834'!P16</f>
        <v>0</v>
      </c>
      <c r="F14" s="221">
        <v>0</v>
      </c>
      <c r="G14" s="221">
        <f t="shared" si="0"/>
        <v>0</v>
      </c>
      <c r="K14">
        <f>'SO 15834'!K98</f>
        <v>0</v>
      </c>
      <c r="Q14">
        <v>30.126000000000001</v>
      </c>
    </row>
    <row r="15" spans="1:26" x14ac:dyDescent="0.3">
      <c r="A15" s="224" t="s">
        <v>180</v>
      </c>
      <c r="B15" s="225">
        <f>SUM(B7:B14)</f>
        <v>0</v>
      </c>
      <c r="C15" s="225">
        <f>SUM(C7:C14)</f>
        <v>0</v>
      </c>
      <c r="D15" s="225">
        <f>SUM(D7:D14)</f>
        <v>0</v>
      </c>
      <c r="E15" s="225">
        <f>SUM(E7:E14)</f>
        <v>0</v>
      </c>
      <c r="F15" s="225">
        <f>SUM(F7:F14)</f>
        <v>0</v>
      </c>
      <c r="G15" s="225">
        <f>SUM(G7:G14)-SUM(Z7:Z14)</f>
        <v>0</v>
      </c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3">
      <c r="A16" s="222" t="s">
        <v>181</v>
      </c>
      <c r="B16" s="223">
        <f>G15-SUM(Rekapitulácia!K7:'Rekapitulácia'!K14)*1</f>
        <v>0</v>
      </c>
      <c r="C16" s="223"/>
      <c r="D16" s="223"/>
      <c r="E16" s="223"/>
      <c r="F16" s="223"/>
      <c r="G16" s="223">
        <f>ROUND(((ROUND(B16,2)*20)/100),2)*1</f>
        <v>0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3">
      <c r="A17" s="4" t="s">
        <v>182</v>
      </c>
      <c r="B17" s="220">
        <f>(G15-B16)</f>
        <v>0</v>
      </c>
      <c r="C17" s="220"/>
      <c r="D17" s="220"/>
      <c r="E17" s="220"/>
      <c r="F17" s="220"/>
      <c r="G17" s="220">
        <f>ROUND(((ROUND(B17,2)*0)/100),2)</f>
        <v>0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3">
      <c r="A18" s="226" t="s">
        <v>183</v>
      </c>
      <c r="B18" s="227"/>
      <c r="C18" s="227"/>
      <c r="D18" s="227"/>
      <c r="E18" s="227"/>
      <c r="F18" s="227"/>
      <c r="G18" s="227">
        <f>SUM(G15:G17)</f>
        <v>0</v>
      </c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91CE-1159-4CF5-AD47-A7390485BACF}">
  <dimension ref="A1:AA98"/>
  <sheetViews>
    <sheetView workbookViewId="0">
      <pane ySplit="1" topLeftCell="A86" activePane="bottomLeft" state="frozen"/>
      <selection pane="bottomLeft" activeCell="H94" sqref="H78:H9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7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36" t="s">
        <v>20</v>
      </c>
      <c r="C1" s="295"/>
      <c r="D1" s="11"/>
      <c r="E1" s="337" t="s">
        <v>0</v>
      </c>
      <c r="F1" s="338"/>
      <c r="G1" s="12"/>
      <c r="H1" s="294" t="s">
        <v>69</v>
      </c>
      <c r="I1" s="295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39" t="s">
        <v>20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1"/>
      <c r="R2" s="341"/>
      <c r="S2" s="341"/>
      <c r="T2" s="341"/>
      <c r="U2" s="341"/>
      <c r="V2" s="342"/>
      <c r="W2" s="54"/>
    </row>
    <row r="3" spans="1:23" ht="18" customHeight="1" x14ac:dyDescent="0.3">
      <c r="A3" s="14"/>
      <c r="B3" s="277" t="s">
        <v>1</v>
      </c>
      <c r="C3" s="278"/>
      <c r="D3" s="278"/>
      <c r="E3" s="278"/>
      <c r="F3" s="278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80"/>
      <c r="W3" s="54"/>
    </row>
    <row r="4" spans="1:23" ht="18" customHeight="1" x14ac:dyDescent="0.3">
      <c r="A4" s="14"/>
      <c r="B4" s="44" t="s">
        <v>179</v>
      </c>
      <c r="C4" s="31"/>
      <c r="D4" s="24"/>
      <c r="E4" s="24"/>
      <c r="F4" s="45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24</v>
      </c>
      <c r="C6" s="31"/>
      <c r="D6" s="45" t="s">
        <v>25</v>
      </c>
      <c r="E6" s="24"/>
      <c r="F6" s="45" t="s">
        <v>26</v>
      </c>
      <c r="G6" s="45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43" t="s">
        <v>28</v>
      </c>
      <c r="C7" s="344"/>
      <c r="D7" s="344"/>
      <c r="E7" s="344"/>
      <c r="F7" s="344"/>
      <c r="G7" s="344"/>
      <c r="H7" s="345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31</v>
      </c>
      <c r="C8" s="47"/>
      <c r="D8" s="27"/>
      <c r="E8" s="27"/>
      <c r="F8" s="51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81" t="s">
        <v>29</v>
      </c>
      <c r="C9" s="282"/>
      <c r="D9" s="282"/>
      <c r="E9" s="282"/>
      <c r="F9" s="282"/>
      <c r="G9" s="282"/>
      <c r="H9" s="334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31</v>
      </c>
      <c r="C10" s="31"/>
      <c r="D10" s="24"/>
      <c r="E10" s="24"/>
      <c r="F10" s="45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81" t="s">
        <v>30</v>
      </c>
      <c r="C11" s="282"/>
      <c r="D11" s="282"/>
      <c r="E11" s="282"/>
      <c r="F11" s="282"/>
      <c r="G11" s="282"/>
      <c r="H11" s="334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31</v>
      </c>
      <c r="C12" s="31"/>
      <c r="D12" s="24"/>
      <c r="E12" s="24"/>
      <c r="F12" s="45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52</v>
      </c>
      <c r="D14" s="62" t="s">
        <v>53</v>
      </c>
      <c r="E14" s="67" t="s">
        <v>54</v>
      </c>
      <c r="F14" s="283"/>
      <c r="G14" s="268"/>
      <c r="H14" s="332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33</v>
      </c>
      <c r="C15" s="64">
        <f>'SO 15834'!E59</f>
        <v>0</v>
      </c>
      <c r="D15" s="59">
        <f>'SO 15834'!F59</f>
        <v>0</v>
      </c>
      <c r="E15" s="68">
        <f>'SO 15834'!G59</f>
        <v>0</v>
      </c>
      <c r="F15" s="335"/>
      <c r="G15" s="261"/>
      <c r="H15" s="319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34</v>
      </c>
      <c r="C16" s="93"/>
      <c r="D16" s="94"/>
      <c r="E16" s="95"/>
      <c r="F16" s="267" t="s">
        <v>39</v>
      </c>
      <c r="G16" s="261"/>
      <c r="H16" s="319"/>
      <c r="I16" s="24"/>
      <c r="J16" s="24"/>
      <c r="K16" s="25"/>
      <c r="L16" s="25"/>
      <c r="M16" s="25"/>
      <c r="N16" s="25"/>
      <c r="O16" s="75"/>
      <c r="P16" s="85">
        <f>(SUM(Z76:Z97))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35</v>
      </c>
      <c r="C17" s="64"/>
      <c r="D17" s="59"/>
      <c r="E17" s="68"/>
      <c r="F17" s="269" t="s">
        <v>40</v>
      </c>
      <c r="G17" s="261"/>
      <c r="H17" s="319"/>
      <c r="I17" s="24"/>
      <c r="J17" s="24"/>
      <c r="K17" s="25"/>
      <c r="L17" s="25"/>
      <c r="M17" s="25"/>
      <c r="N17" s="25"/>
      <c r="O17" s="75"/>
      <c r="P17" s="85">
        <f>(SUM(Y76:Y97))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36</v>
      </c>
      <c r="C18" s="65"/>
      <c r="D18" s="60"/>
      <c r="E18" s="69"/>
      <c r="F18" s="271"/>
      <c r="G18" s="263"/>
      <c r="H18" s="319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37</v>
      </c>
      <c r="C19" s="66"/>
      <c r="D19" s="61"/>
      <c r="E19" s="69"/>
      <c r="F19" s="330"/>
      <c r="G19" s="318"/>
      <c r="H19" s="331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38</v>
      </c>
      <c r="C20" s="58"/>
      <c r="D20" s="96"/>
      <c r="E20" s="97">
        <f>SUM(E15:E19)</f>
        <v>0</v>
      </c>
      <c r="F20" s="264" t="s">
        <v>38</v>
      </c>
      <c r="G20" s="270"/>
      <c r="H20" s="332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46</v>
      </c>
      <c r="C21" s="52"/>
      <c r="D21" s="92"/>
      <c r="E21" s="70">
        <f>((E15*U22*0)+(E16*V22*0)+(E17*W22*0))/100</f>
        <v>0</v>
      </c>
      <c r="F21" s="260" t="s">
        <v>49</v>
      </c>
      <c r="G21" s="261"/>
      <c r="H21" s="319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47</v>
      </c>
      <c r="C22" s="33"/>
      <c r="D22" s="72"/>
      <c r="E22" s="71">
        <f>((E15*U23*0)+(E16*V23*0)+(E17*W23*0))/100</f>
        <v>0</v>
      </c>
      <c r="F22" s="260" t="s">
        <v>50</v>
      </c>
      <c r="G22" s="261"/>
      <c r="H22" s="319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48</v>
      </c>
      <c r="C23" s="33"/>
      <c r="D23" s="72"/>
      <c r="E23" s="71">
        <f>((E15*U24*0)+(E16*V24*0)+(E17*W24*0))/100</f>
        <v>0</v>
      </c>
      <c r="F23" s="260" t="s">
        <v>51</v>
      </c>
      <c r="G23" s="261"/>
      <c r="H23" s="319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33"/>
      <c r="G24" s="263"/>
      <c r="H24" s="319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17" t="s">
        <v>38</v>
      </c>
      <c r="G25" s="318"/>
      <c r="H25" s="319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57</v>
      </c>
      <c r="C26" s="99"/>
      <c r="D26" s="101"/>
      <c r="E26" s="111"/>
      <c r="F26" s="264" t="s">
        <v>41</v>
      </c>
      <c r="G26" s="320"/>
      <c r="H26" s="321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2" t="s">
        <v>42</v>
      </c>
      <c r="G27" s="254"/>
      <c r="H27" s="323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4" t="s">
        <v>43</v>
      </c>
      <c r="G28" s="325"/>
      <c r="H28" s="218">
        <f>P27-SUM('SO 15834'!K76:'SO 15834'!K97)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6" t="s">
        <v>44</v>
      </c>
      <c r="G29" s="327"/>
      <c r="H29" s="32">
        <f>SUM('SO 15834'!K76:'SO 15834'!K97)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28" t="s">
        <v>45</v>
      </c>
      <c r="G30" s="329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54"/>
      <c r="G31" s="259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55</v>
      </c>
      <c r="C32" s="106"/>
      <c r="D32" s="18"/>
      <c r="E32" s="116" t="s">
        <v>56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6"/>
    </row>
    <row r="42" spans="1:23" x14ac:dyDescent="0.3">
      <c r="A42" s="136"/>
      <c r="B42" s="20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6"/>
    </row>
    <row r="43" spans="1:23" x14ac:dyDescent="0.3">
      <c r="A43" s="136"/>
      <c r="B43" s="20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10" t="s">
        <v>0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2"/>
      <c r="W44" s="54"/>
    </row>
    <row r="45" spans="1:23" x14ac:dyDescent="0.3">
      <c r="A45" s="136"/>
      <c r="B45" s="20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5"/>
      <c r="B46" s="299" t="s">
        <v>28</v>
      </c>
      <c r="C46" s="300"/>
      <c r="D46" s="300"/>
      <c r="E46" s="301"/>
      <c r="F46" s="313" t="s">
        <v>25</v>
      </c>
      <c r="G46" s="300"/>
      <c r="H46" s="301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5"/>
      <c r="B47" s="299" t="s">
        <v>29</v>
      </c>
      <c r="C47" s="300"/>
      <c r="D47" s="300"/>
      <c r="E47" s="301"/>
      <c r="F47" s="313" t="s">
        <v>23</v>
      </c>
      <c r="G47" s="300"/>
      <c r="H47" s="301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5"/>
      <c r="B48" s="299" t="s">
        <v>30</v>
      </c>
      <c r="C48" s="300"/>
      <c r="D48" s="300"/>
      <c r="E48" s="301"/>
      <c r="F48" s="313" t="s">
        <v>61</v>
      </c>
      <c r="G48" s="300"/>
      <c r="H48" s="301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5"/>
      <c r="B49" s="314" t="s">
        <v>1</v>
      </c>
      <c r="C49" s="315"/>
      <c r="D49" s="315"/>
      <c r="E49" s="315"/>
      <c r="F49" s="315"/>
      <c r="G49" s="315"/>
      <c r="H49" s="315"/>
      <c r="I49" s="31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9" t="s">
        <v>179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08" t="s">
        <v>58</v>
      </c>
      <c r="C54" s="309"/>
      <c r="D54" s="134"/>
      <c r="E54" s="134" t="s">
        <v>52</v>
      </c>
      <c r="F54" s="134" t="s">
        <v>53</v>
      </c>
      <c r="G54" s="134" t="s">
        <v>38</v>
      </c>
      <c r="H54" s="134" t="s">
        <v>59</v>
      </c>
      <c r="I54" s="134" t="s">
        <v>60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5" t="s">
        <v>63</v>
      </c>
      <c r="C55" s="289"/>
      <c r="D55" s="289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7"/>
      <c r="X55" s="143"/>
      <c r="Y55" s="143"/>
      <c r="Z55" s="143"/>
    </row>
    <row r="56" spans="1:26" x14ac:dyDescent="0.3">
      <c r="A56" s="9"/>
      <c r="B56" s="306" t="s">
        <v>64</v>
      </c>
      <c r="C56" s="264"/>
      <c r="D56" s="264"/>
      <c r="E56" s="68">
        <f>'SO 15834'!L84</f>
        <v>0</v>
      </c>
      <c r="F56" s="68">
        <f>'SO 15834'!M84</f>
        <v>0</v>
      </c>
      <c r="G56" s="68">
        <f>'SO 15834'!I84</f>
        <v>0</v>
      </c>
      <c r="H56" s="144">
        <f>'SO 15834'!S84</f>
        <v>0</v>
      </c>
      <c r="I56" s="144">
        <f>'SO 15834'!V84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7"/>
      <c r="X56" s="143"/>
      <c r="Y56" s="143"/>
      <c r="Z56" s="143"/>
    </row>
    <row r="57" spans="1:26" x14ac:dyDescent="0.3">
      <c r="A57" s="9"/>
      <c r="B57" s="306" t="s">
        <v>65</v>
      </c>
      <c r="C57" s="264"/>
      <c r="D57" s="264"/>
      <c r="E57" s="68">
        <f>'SO 15834'!L91</f>
        <v>0</v>
      </c>
      <c r="F57" s="68">
        <f>'SO 15834'!M91</f>
        <v>0</v>
      </c>
      <c r="G57" s="68">
        <f>'SO 15834'!I91</f>
        <v>0</v>
      </c>
      <c r="H57" s="144">
        <f>'SO 15834'!S91</f>
        <v>460.06</v>
      </c>
      <c r="I57" s="144">
        <f>'SO 15834'!V91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7"/>
      <c r="X57" s="143"/>
      <c r="Y57" s="143"/>
      <c r="Z57" s="143"/>
    </row>
    <row r="58" spans="1:26" x14ac:dyDescent="0.3">
      <c r="A58" s="9"/>
      <c r="B58" s="306" t="s">
        <v>67</v>
      </c>
      <c r="C58" s="264"/>
      <c r="D58" s="264"/>
      <c r="E58" s="68">
        <f>'SO 15834'!L95</f>
        <v>0</v>
      </c>
      <c r="F58" s="68">
        <f>'SO 15834'!M95</f>
        <v>0</v>
      </c>
      <c r="G58" s="68">
        <f>'SO 15834'!I95</f>
        <v>0</v>
      </c>
      <c r="H58" s="144">
        <f>'SO 15834'!S95</f>
        <v>0</v>
      </c>
      <c r="I58" s="144">
        <f>'SO 15834'!V95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7"/>
      <c r="X58" s="143"/>
      <c r="Y58" s="143"/>
      <c r="Z58" s="143"/>
    </row>
    <row r="59" spans="1:26" x14ac:dyDescent="0.3">
      <c r="A59" s="9"/>
      <c r="B59" s="307" t="s">
        <v>63</v>
      </c>
      <c r="C59" s="285"/>
      <c r="D59" s="285"/>
      <c r="E59" s="145">
        <f>'SO 15834'!L97</f>
        <v>0</v>
      </c>
      <c r="F59" s="145">
        <f>'SO 15834'!M97</f>
        <v>0</v>
      </c>
      <c r="G59" s="145">
        <f>'SO 15834'!I97</f>
        <v>0</v>
      </c>
      <c r="H59" s="146">
        <f>'SO 15834'!S97</f>
        <v>460.06</v>
      </c>
      <c r="I59" s="146">
        <f>'SO 15834'!V97</f>
        <v>0</v>
      </c>
      <c r="J59" s="146"/>
      <c r="K59" s="146"/>
      <c r="L59" s="146"/>
      <c r="M59" s="146"/>
      <c r="N59" s="146"/>
      <c r="O59" s="146"/>
      <c r="P59" s="146"/>
      <c r="Q59" s="143"/>
      <c r="R59" s="143"/>
      <c r="S59" s="143"/>
      <c r="T59" s="143"/>
      <c r="U59" s="143"/>
      <c r="V59" s="155"/>
      <c r="W59" s="217"/>
      <c r="X59" s="143"/>
      <c r="Y59" s="143"/>
      <c r="Z59" s="143"/>
    </row>
    <row r="60" spans="1:26" x14ac:dyDescent="0.3">
      <c r="A60" s="1"/>
      <c r="B60" s="210"/>
      <c r="C60" s="1"/>
      <c r="D60" s="1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V60" s="156"/>
      <c r="W60" s="54"/>
    </row>
    <row r="61" spans="1:26" x14ac:dyDescent="0.3">
      <c r="A61" s="147"/>
      <c r="B61" s="290" t="s">
        <v>68</v>
      </c>
      <c r="C61" s="291"/>
      <c r="D61" s="291"/>
      <c r="E61" s="149">
        <f>'SO 15834'!L98</f>
        <v>0</v>
      </c>
      <c r="F61" s="149">
        <f>'SO 15834'!M98</f>
        <v>0</v>
      </c>
      <c r="G61" s="149">
        <f>'SO 15834'!I98</f>
        <v>0</v>
      </c>
      <c r="H61" s="150">
        <f>'SO 15834'!S98</f>
        <v>460.06</v>
      </c>
      <c r="I61" s="150">
        <f>'SO 15834'!V98</f>
        <v>0</v>
      </c>
      <c r="J61" s="151"/>
      <c r="K61" s="151"/>
      <c r="L61" s="151"/>
      <c r="M61" s="151"/>
      <c r="N61" s="151"/>
      <c r="O61" s="151"/>
      <c r="P61" s="151"/>
      <c r="Q61" s="152"/>
      <c r="R61" s="152"/>
      <c r="S61" s="152"/>
      <c r="T61" s="152"/>
      <c r="U61" s="152"/>
      <c r="V61" s="157"/>
      <c r="W61" s="217"/>
      <c r="X61" s="148"/>
      <c r="Y61" s="148"/>
      <c r="Z61" s="148"/>
    </row>
    <row r="62" spans="1:26" x14ac:dyDescent="0.3">
      <c r="A62" s="14"/>
      <c r="B62" s="41"/>
      <c r="C62" s="3"/>
      <c r="D62" s="3"/>
      <c r="E62" s="13"/>
      <c r="F62" s="13"/>
      <c r="G62" s="13"/>
      <c r="H62" s="158"/>
      <c r="I62" s="158"/>
      <c r="J62" s="158"/>
      <c r="K62" s="158"/>
      <c r="L62" s="158"/>
      <c r="M62" s="158"/>
      <c r="N62" s="158"/>
      <c r="O62" s="158"/>
      <c r="P62" s="158"/>
      <c r="Q62" s="10"/>
      <c r="R62" s="10"/>
      <c r="S62" s="10"/>
      <c r="T62" s="10"/>
      <c r="U62" s="10"/>
      <c r="V62" s="10"/>
      <c r="W62" s="54"/>
    </row>
    <row r="63" spans="1:26" x14ac:dyDescent="0.3">
      <c r="A63" s="14"/>
      <c r="B63" s="41"/>
      <c r="C63" s="3"/>
      <c r="D63" s="3"/>
      <c r="E63" s="13"/>
      <c r="F63" s="13"/>
      <c r="G63" s="13"/>
      <c r="H63" s="158"/>
      <c r="I63" s="158"/>
      <c r="J63" s="158"/>
      <c r="K63" s="158"/>
      <c r="L63" s="158"/>
      <c r="M63" s="158"/>
      <c r="N63" s="158"/>
      <c r="O63" s="158"/>
      <c r="P63" s="158"/>
      <c r="Q63" s="10"/>
      <c r="R63" s="10"/>
      <c r="S63" s="10"/>
      <c r="T63" s="10"/>
      <c r="U63" s="10"/>
      <c r="V63" s="10"/>
      <c r="W63" s="54"/>
    </row>
    <row r="64" spans="1:26" x14ac:dyDescent="0.3">
      <c r="A64" s="14"/>
      <c r="B64" s="37"/>
      <c r="C64" s="8"/>
      <c r="D64" s="8"/>
      <c r="E64" s="26"/>
      <c r="F64" s="26"/>
      <c r="G64" s="26"/>
      <c r="H64" s="159"/>
      <c r="I64" s="159"/>
      <c r="J64" s="159"/>
      <c r="K64" s="159"/>
      <c r="L64" s="159"/>
      <c r="M64" s="159"/>
      <c r="N64" s="159"/>
      <c r="O64" s="159"/>
      <c r="P64" s="159"/>
      <c r="Q64" s="15"/>
      <c r="R64" s="15"/>
      <c r="S64" s="15"/>
      <c r="T64" s="15"/>
      <c r="U64" s="15"/>
      <c r="V64" s="15"/>
      <c r="W64" s="54"/>
    </row>
    <row r="65" spans="1:26" ht="34.950000000000003" customHeight="1" x14ac:dyDescent="0.3">
      <c r="A65" s="1"/>
      <c r="B65" s="292" t="s">
        <v>69</v>
      </c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54"/>
    </row>
    <row r="66" spans="1:26" x14ac:dyDescent="0.3">
      <c r="A66" s="14"/>
      <c r="B66" s="98"/>
      <c r="C66" s="18"/>
      <c r="D66" s="18"/>
      <c r="E66" s="100"/>
      <c r="F66" s="100"/>
      <c r="G66" s="100"/>
      <c r="H66" s="173"/>
      <c r="I66" s="173"/>
      <c r="J66" s="173"/>
      <c r="K66" s="173"/>
      <c r="L66" s="173"/>
      <c r="M66" s="173"/>
      <c r="N66" s="173"/>
      <c r="O66" s="173"/>
      <c r="P66" s="173"/>
      <c r="Q66" s="19"/>
      <c r="R66" s="19"/>
      <c r="S66" s="19"/>
      <c r="T66" s="19"/>
      <c r="U66" s="19"/>
      <c r="V66" s="19"/>
      <c r="W66" s="54"/>
    </row>
    <row r="67" spans="1:26" ht="19.95" customHeight="1" x14ac:dyDescent="0.3">
      <c r="A67" s="205"/>
      <c r="B67" s="296" t="s">
        <v>28</v>
      </c>
      <c r="C67" s="297"/>
      <c r="D67" s="297"/>
      <c r="E67" s="298"/>
      <c r="F67" s="171"/>
      <c r="G67" s="171"/>
      <c r="H67" s="172" t="s">
        <v>25</v>
      </c>
      <c r="I67" s="302"/>
      <c r="J67" s="303"/>
      <c r="K67" s="303"/>
      <c r="L67" s="303"/>
      <c r="M67" s="303"/>
      <c r="N67" s="303"/>
      <c r="O67" s="303"/>
      <c r="P67" s="304"/>
      <c r="Q67" s="17"/>
      <c r="R67" s="17"/>
      <c r="S67" s="17"/>
      <c r="T67" s="17"/>
      <c r="U67" s="17"/>
      <c r="V67" s="17"/>
      <c r="W67" s="54"/>
    </row>
    <row r="68" spans="1:26" ht="19.95" customHeight="1" x14ac:dyDescent="0.3">
      <c r="A68" s="205"/>
      <c r="B68" s="299" t="s">
        <v>29</v>
      </c>
      <c r="C68" s="300"/>
      <c r="D68" s="300"/>
      <c r="E68" s="301"/>
      <c r="F68" s="167"/>
      <c r="G68" s="167"/>
      <c r="H68" s="168" t="s">
        <v>23</v>
      </c>
      <c r="I68" s="168"/>
      <c r="J68" s="158"/>
      <c r="K68" s="158"/>
      <c r="L68" s="158"/>
      <c r="M68" s="158"/>
      <c r="N68" s="158"/>
      <c r="O68" s="158"/>
      <c r="P68" s="158"/>
      <c r="Q68" s="10"/>
      <c r="R68" s="10"/>
      <c r="S68" s="10"/>
      <c r="T68" s="10"/>
      <c r="U68" s="10"/>
      <c r="V68" s="10"/>
      <c r="W68" s="54"/>
    </row>
    <row r="69" spans="1:26" ht="19.95" customHeight="1" x14ac:dyDescent="0.3">
      <c r="A69" s="205"/>
      <c r="B69" s="299" t="s">
        <v>30</v>
      </c>
      <c r="C69" s="300"/>
      <c r="D69" s="300"/>
      <c r="E69" s="301"/>
      <c r="F69" s="167"/>
      <c r="G69" s="167"/>
      <c r="H69" s="168" t="s">
        <v>80</v>
      </c>
      <c r="I69" s="168" t="s">
        <v>27</v>
      </c>
      <c r="J69" s="158"/>
      <c r="K69" s="158"/>
      <c r="L69" s="158"/>
      <c r="M69" s="158"/>
      <c r="N69" s="158"/>
      <c r="O69" s="158"/>
      <c r="P69" s="158"/>
      <c r="Q69" s="10"/>
      <c r="R69" s="10"/>
      <c r="S69" s="10"/>
      <c r="T69" s="10"/>
      <c r="U69" s="10"/>
      <c r="V69" s="10"/>
      <c r="W69" s="54"/>
    </row>
    <row r="70" spans="1:26" ht="19.95" customHeight="1" x14ac:dyDescent="0.3">
      <c r="A70" s="14"/>
      <c r="B70" s="209" t="s">
        <v>81</v>
      </c>
      <c r="C70" s="3"/>
      <c r="D70" s="3"/>
      <c r="E70" s="13"/>
      <c r="F70" s="13"/>
      <c r="G70" s="13"/>
      <c r="H70" s="158"/>
      <c r="I70" s="158"/>
      <c r="J70" s="158"/>
      <c r="K70" s="158"/>
      <c r="L70" s="158"/>
      <c r="M70" s="158"/>
      <c r="N70" s="158"/>
      <c r="O70" s="158"/>
      <c r="P70" s="158"/>
      <c r="Q70" s="10"/>
      <c r="R70" s="10"/>
      <c r="S70" s="10"/>
      <c r="T70" s="10"/>
      <c r="U70" s="10"/>
      <c r="V70" s="10"/>
      <c r="W70" s="54"/>
    </row>
    <row r="71" spans="1:26" ht="19.95" customHeight="1" x14ac:dyDescent="0.3">
      <c r="A71" s="14"/>
      <c r="B71" s="209" t="s">
        <v>179</v>
      </c>
      <c r="C71" s="3"/>
      <c r="D71" s="3"/>
      <c r="E71" s="13"/>
      <c r="F71" s="13"/>
      <c r="G71" s="13"/>
      <c r="H71" s="158"/>
      <c r="I71" s="15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14"/>
      <c r="B72" s="41"/>
      <c r="C72" s="3"/>
      <c r="D72" s="3"/>
      <c r="E72" s="13"/>
      <c r="F72" s="13"/>
      <c r="G72" s="13"/>
      <c r="H72" s="158"/>
      <c r="I72" s="158"/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211" t="s">
        <v>62</v>
      </c>
      <c r="C74" s="169"/>
      <c r="D74" s="169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x14ac:dyDescent="0.3">
      <c r="A75" s="2"/>
      <c r="B75" s="212" t="s">
        <v>70</v>
      </c>
      <c r="C75" s="134" t="s">
        <v>71</v>
      </c>
      <c r="D75" s="134" t="s">
        <v>72</v>
      </c>
      <c r="E75" s="160"/>
      <c r="F75" s="160" t="s">
        <v>73</v>
      </c>
      <c r="G75" s="160" t="s">
        <v>74</v>
      </c>
      <c r="H75" s="161" t="s">
        <v>75</v>
      </c>
      <c r="I75" s="161" t="s">
        <v>76</v>
      </c>
      <c r="J75" s="161"/>
      <c r="K75" s="161"/>
      <c r="L75" s="161"/>
      <c r="M75" s="161"/>
      <c r="N75" s="161"/>
      <c r="O75" s="161"/>
      <c r="P75" s="161" t="s">
        <v>77</v>
      </c>
      <c r="Q75" s="162"/>
      <c r="R75" s="162"/>
      <c r="S75" s="134" t="s">
        <v>78</v>
      </c>
      <c r="T75" s="163"/>
      <c r="U75" s="163"/>
      <c r="V75" s="134" t="s">
        <v>79</v>
      </c>
      <c r="W75" s="54"/>
    </row>
    <row r="76" spans="1:26" x14ac:dyDescent="0.3">
      <c r="A76" s="9"/>
      <c r="B76" s="74"/>
      <c r="C76" s="174"/>
      <c r="D76" s="289" t="s">
        <v>63</v>
      </c>
      <c r="E76" s="289"/>
      <c r="F76" s="140"/>
      <c r="G76" s="175"/>
      <c r="H76" s="140"/>
      <c r="I76" s="140"/>
      <c r="J76" s="141"/>
      <c r="K76" s="141"/>
      <c r="L76" s="141"/>
      <c r="M76" s="141"/>
      <c r="N76" s="141"/>
      <c r="O76" s="141"/>
      <c r="P76" s="141"/>
      <c r="Q76" s="110"/>
      <c r="R76" s="110"/>
      <c r="S76" s="110"/>
      <c r="T76" s="110"/>
      <c r="U76" s="110"/>
      <c r="V76" s="198"/>
      <c r="W76" s="217"/>
      <c r="X76" s="143"/>
      <c r="Y76" s="143"/>
      <c r="Z76" s="143"/>
    </row>
    <row r="77" spans="1:26" x14ac:dyDescent="0.3">
      <c r="A77" s="9"/>
      <c r="B77" s="56"/>
      <c r="C77" s="177">
        <v>1</v>
      </c>
      <c r="D77" s="284" t="s">
        <v>82</v>
      </c>
      <c r="E77" s="284"/>
      <c r="F77" s="68"/>
      <c r="G77" s="176"/>
      <c r="H77" s="68"/>
      <c r="I77" s="68"/>
      <c r="J77" s="144"/>
      <c r="K77" s="144"/>
      <c r="L77" s="144"/>
      <c r="M77" s="144"/>
      <c r="N77" s="144"/>
      <c r="O77" s="144"/>
      <c r="P77" s="144"/>
      <c r="Q77" s="9"/>
      <c r="R77" s="9"/>
      <c r="S77" s="9"/>
      <c r="T77" s="9"/>
      <c r="U77" s="9"/>
      <c r="V77" s="199"/>
      <c r="W77" s="217"/>
      <c r="X77" s="143"/>
      <c r="Y77" s="143"/>
      <c r="Z77" s="143"/>
    </row>
    <row r="78" spans="1:26" ht="25.05" customHeight="1" x14ac:dyDescent="0.3">
      <c r="A78" s="183"/>
      <c r="B78" s="213">
        <v>1</v>
      </c>
      <c r="C78" s="184" t="s">
        <v>164</v>
      </c>
      <c r="D78" s="288" t="s">
        <v>165</v>
      </c>
      <c r="E78" s="288"/>
      <c r="F78" s="178" t="s">
        <v>85</v>
      </c>
      <c r="G78" s="179">
        <v>79.8</v>
      </c>
      <c r="H78" s="178"/>
      <c r="I78" s="178">
        <f t="shared" ref="I78:I83" si="0">ROUND(G78*(H78),2)</f>
        <v>0</v>
      </c>
      <c r="J78" s="180">
        <f t="shared" ref="J78:J83" si="1">ROUND(G78*(N78),2)</f>
        <v>191.52</v>
      </c>
      <c r="K78" s="181">
        <f t="shared" ref="K78:K83" si="2">ROUND(G78*(O78),2)</f>
        <v>0</v>
      </c>
      <c r="L78" s="181">
        <f t="shared" ref="L78:L83" si="3">ROUND(G78*(H78),2)</f>
        <v>0</v>
      </c>
      <c r="M78" s="181"/>
      <c r="N78" s="181">
        <v>2.4</v>
      </c>
      <c r="O78" s="181"/>
      <c r="P78" s="185"/>
      <c r="Q78" s="185"/>
      <c r="R78" s="185"/>
      <c r="S78" s="182">
        <f t="shared" ref="S78:S83" si="4">ROUND(G78*(P78),3)</f>
        <v>0</v>
      </c>
      <c r="T78" s="182"/>
      <c r="U78" s="182"/>
      <c r="V78" s="200"/>
      <c r="W78" s="54"/>
      <c r="Z78">
        <v>0</v>
      </c>
    </row>
    <row r="79" spans="1:26" ht="25.05" customHeight="1" x14ac:dyDescent="0.3">
      <c r="A79" s="183"/>
      <c r="B79" s="213">
        <v>2</v>
      </c>
      <c r="C79" s="184" t="s">
        <v>166</v>
      </c>
      <c r="D79" s="288" t="s">
        <v>167</v>
      </c>
      <c r="E79" s="288"/>
      <c r="F79" s="178" t="s">
        <v>85</v>
      </c>
      <c r="G79" s="179">
        <v>79.8</v>
      </c>
      <c r="H79" s="178"/>
      <c r="I79" s="178">
        <f t="shared" si="0"/>
        <v>0</v>
      </c>
      <c r="J79" s="180">
        <f t="shared" si="1"/>
        <v>78.2</v>
      </c>
      <c r="K79" s="181">
        <f t="shared" si="2"/>
        <v>0</v>
      </c>
      <c r="L79" s="181">
        <f t="shared" si="3"/>
        <v>0</v>
      </c>
      <c r="M79" s="181"/>
      <c r="N79" s="181">
        <v>0.98</v>
      </c>
      <c r="O79" s="181"/>
      <c r="P79" s="185"/>
      <c r="Q79" s="185"/>
      <c r="R79" s="185"/>
      <c r="S79" s="182">
        <f t="shared" si="4"/>
        <v>0</v>
      </c>
      <c r="T79" s="182"/>
      <c r="U79" s="182"/>
      <c r="V79" s="200"/>
      <c r="W79" s="54"/>
      <c r="Z79">
        <v>0</v>
      </c>
    </row>
    <row r="80" spans="1:26" ht="25.05" customHeight="1" x14ac:dyDescent="0.3">
      <c r="A80" s="183"/>
      <c r="B80" s="213">
        <v>3</v>
      </c>
      <c r="C80" s="184" t="s">
        <v>168</v>
      </c>
      <c r="D80" s="288" t="s">
        <v>169</v>
      </c>
      <c r="E80" s="288"/>
      <c r="F80" s="178" t="s">
        <v>85</v>
      </c>
      <c r="G80" s="179">
        <v>79.8</v>
      </c>
      <c r="H80" s="178"/>
      <c r="I80" s="178">
        <f t="shared" si="0"/>
        <v>0</v>
      </c>
      <c r="J80" s="180">
        <f t="shared" si="1"/>
        <v>351.12</v>
      </c>
      <c r="K80" s="181">
        <f t="shared" si="2"/>
        <v>0</v>
      </c>
      <c r="L80" s="181">
        <f t="shared" si="3"/>
        <v>0</v>
      </c>
      <c r="M80" s="181"/>
      <c r="N80" s="181">
        <v>4.4000000000000004</v>
      </c>
      <c r="O80" s="181"/>
      <c r="P80" s="185"/>
      <c r="Q80" s="185"/>
      <c r="R80" s="185"/>
      <c r="S80" s="182">
        <f t="shared" si="4"/>
        <v>0</v>
      </c>
      <c r="T80" s="182"/>
      <c r="U80" s="182"/>
      <c r="V80" s="200"/>
      <c r="W80" s="54"/>
      <c r="Z80">
        <v>0</v>
      </c>
    </row>
    <row r="81" spans="1:26" ht="25.05" customHeight="1" x14ac:dyDescent="0.3">
      <c r="A81" s="183"/>
      <c r="B81" s="213">
        <v>4</v>
      </c>
      <c r="C81" s="184" t="s">
        <v>94</v>
      </c>
      <c r="D81" s="288" t="s">
        <v>95</v>
      </c>
      <c r="E81" s="288"/>
      <c r="F81" s="178" t="s">
        <v>85</v>
      </c>
      <c r="G81" s="179">
        <v>79.8</v>
      </c>
      <c r="H81" s="178"/>
      <c r="I81" s="178">
        <f t="shared" si="0"/>
        <v>0</v>
      </c>
      <c r="J81" s="180">
        <f t="shared" si="1"/>
        <v>590.52</v>
      </c>
      <c r="K81" s="181">
        <f t="shared" si="2"/>
        <v>0</v>
      </c>
      <c r="L81" s="181">
        <f t="shared" si="3"/>
        <v>0</v>
      </c>
      <c r="M81" s="181"/>
      <c r="N81" s="181">
        <v>7.4</v>
      </c>
      <c r="O81" s="181"/>
      <c r="P81" s="185"/>
      <c r="Q81" s="185"/>
      <c r="R81" s="185"/>
      <c r="S81" s="182">
        <f t="shared" si="4"/>
        <v>0</v>
      </c>
      <c r="T81" s="182"/>
      <c r="U81" s="182"/>
      <c r="V81" s="200"/>
      <c r="W81" s="54"/>
      <c r="Z81">
        <v>0</v>
      </c>
    </row>
    <row r="82" spans="1:26" ht="25.05" customHeight="1" x14ac:dyDescent="0.3">
      <c r="A82" s="183"/>
      <c r="B82" s="213">
        <v>5</v>
      </c>
      <c r="C82" s="184" t="s">
        <v>96</v>
      </c>
      <c r="D82" s="288" t="s">
        <v>97</v>
      </c>
      <c r="E82" s="288"/>
      <c r="F82" s="178" t="s">
        <v>85</v>
      </c>
      <c r="G82" s="179">
        <v>79.8</v>
      </c>
      <c r="H82" s="178"/>
      <c r="I82" s="178">
        <f t="shared" si="0"/>
        <v>0</v>
      </c>
      <c r="J82" s="180">
        <f t="shared" si="1"/>
        <v>70.22</v>
      </c>
      <c r="K82" s="181">
        <f t="shared" si="2"/>
        <v>0</v>
      </c>
      <c r="L82" s="181">
        <f t="shared" si="3"/>
        <v>0</v>
      </c>
      <c r="M82" s="181"/>
      <c r="N82" s="181">
        <v>0.88</v>
      </c>
      <c r="O82" s="181"/>
      <c r="P82" s="185"/>
      <c r="Q82" s="185"/>
      <c r="R82" s="185"/>
      <c r="S82" s="182">
        <f t="shared" si="4"/>
        <v>0</v>
      </c>
      <c r="T82" s="182"/>
      <c r="U82" s="182"/>
      <c r="V82" s="200"/>
      <c r="W82" s="54"/>
      <c r="Z82">
        <v>0</v>
      </c>
    </row>
    <row r="83" spans="1:26" ht="25.05" customHeight="1" x14ac:dyDescent="0.3">
      <c r="A83" s="183"/>
      <c r="B83" s="213">
        <v>6</v>
      </c>
      <c r="C83" s="184" t="s">
        <v>98</v>
      </c>
      <c r="D83" s="288" t="s">
        <v>99</v>
      </c>
      <c r="E83" s="288"/>
      <c r="F83" s="178" t="s">
        <v>100</v>
      </c>
      <c r="G83" s="179">
        <v>399</v>
      </c>
      <c r="H83" s="178"/>
      <c r="I83" s="178">
        <f t="shared" si="0"/>
        <v>0</v>
      </c>
      <c r="J83" s="180">
        <f t="shared" si="1"/>
        <v>187.53</v>
      </c>
      <c r="K83" s="181">
        <f t="shared" si="2"/>
        <v>0</v>
      </c>
      <c r="L83" s="181">
        <f t="shared" si="3"/>
        <v>0</v>
      </c>
      <c r="M83" s="181"/>
      <c r="N83" s="181">
        <v>0.47</v>
      </c>
      <c r="O83" s="181"/>
      <c r="P83" s="185"/>
      <c r="Q83" s="185"/>
      <c r="R83" s="185"/>
      <c r="S83" s="182">
        <f t="shared" si="4"/>
        <v>0</v>
      </c>
      <c r="T83" s="182"/>
      <c r="U83" s="182"/>
      <c r="V83" s="200"/>
      <c r="W83" s="54"/>
      <c r="Z83">
        <v>0</v>
      </c>
    </row>
    <row r="84" spans="1:26" x14ac:dyDescent="0.3">
      <c r="A84" s="9"/>
      <c r="B84" s="56"/>
      <c r="C84" s="177">
        <v>1</v>
      </c>
      <c r="D84" s="284" t="s">
        <v>82</v>
      </c>
      <c r="E84" s="284"/>
      <c r="F84" s="68"/>
      <c r="G84" s="176"/>
      <c r="H84" s="68"/>
      <c r="I84" s="145">
        <f>ROUND((SUM(I77:I83))/1,2)</f>
        <v>0</v>
      </c>
      <c r="J84" s="144"/>
      <c r="K84" s="144"/>
      <c r="L84" s="144">
        <f>ROUND((SUM(L77:L83))/1,2)</f>
        <v>0</v>
      </c>
      <c r="M84" s="144">
        <f>ROUND((SUM(M77:M83))/1,2)</f>
        <v>0</v>
      </c>
      <c r="N84" s="144"/>
      <c r="O84" s="144"/>
      <c r="P84" s="144"/>
      <c r="Q84" s="9"/>
      <c r="R84" s="9"/>
      <c r="S84" s="9">
        <f>ROUND((SUM(S77:S83))/1,2)</f>
        <v>0</v>
      </c>
      <c r="T84" s="9"/>
      <c r="U84" s="9"/>
      <c r="V84" s="201">
        <f>ROUND((SUM(V77:V83))/1,2)</f>
        <v>0</v>
      </c>
      <c r="W84" s="217"/>
      <c r="X84" s="143"/>
      <c r="Y84" s="143"/>
      <c r="Z84" s="143"/>
    </row>
    <row r="85" spans="1:26" x14ac:dyDescent="0.3">
      <c r="A85" s="1"/>
      <c r="B85" s="210"/>
      <c r="C85" s="1"/>
      <c r="D85" s="1"/>
      <c r="E85" s="138"/>
      <c r="F85" s="138"/>
      <c r="G85" s="170"/>
      <c r="H85" s="138"/>
      <c r="I85" s="138"/>
      <c r="J85" s="139"/>
      <c r="K85" s="139"/>
      <c r="L85" s="139"/>
      <c r="M85" s="139"/>
      <c r="N85" s="139"/>
      <c r="O85" s="139"/>
      <c r="P85" s="139"/>
      <c r="Q85" s="1"/>
      <c r="R85" s="1"/>
      <c r="S85" s="1"/>
      <c r="T85" s="1"/>
      <c r="U85" s="1"/>
      <c r="V85" s="202"/>
      <c r="W85" s="54"/>
    </row>
    <row r="86" spans="1:26" x14ac:dyDescent="0.3">
      <c r="A86" s="9"/>
      <c r="B86" s="56"/>
      <c r="C86" s="177">
        <v>5</v>
      </c>
      <c r="D86" s="284" t="s">
        <v>101</v>
      </c>
      <c r="E86" s="284"/>
      <c r="F86" s="68"/>
      <c r="G86" s="176"/>
      <c r="H86" s="68"/>
      <c r="I86" s="68"/>
      <c r="J86" s="144"/>
      <c r="K86" s="144"/>
      <c r="L86" s="144"/>
      <c r="M86" s="144"/>
      <c r="N86" s="144"/>
      <c r="O86" s="144"/>
      <c r="P86" s="144"/>
      <c r="Q86" s="9"/>
      <c r="R86" s="9"/>
      <c r="S86" s="9"/>
      <c r="T86" s="9"/>
      <c r="U86" s="9"/>
      <c r="V86" s="199"/>
      <c r="W86" s="217"/>
      <c r="X86" s="143"/>
      <c r="Y86" s="143"/>
      <c r="Z86" s="143"/>
    </row>
    <row r="87" spans="1:26" ht="25.05" customHeight="1" x14ac:dyDescent="0.3">
      <c r="A87" s="183"/>
      <c r="B87" s="213">
        <v>7</v>
      </c>
      <c r="C87" s="184" t="s">
        <v>170</v>
      </c>
      <c r="D87" s="288" t="s">
        <v>171</v>
      </c>
      <c r="E87" s="288"/>
      <c r="F87" s="178" t="s">
        <v>100</v>
      </c>
      <c r="G87" s="179">
        <v>399</v>
      </c>
      <c r="H87" s="178"/>
      <c r="I87" s="178">
        <f>ROUND(G87*(H87),2)</f>
        <v>0</v>
      </c>
      <c r="J87" s="180">
        <f>ROUND(G87*(N87),2)</f>
        <v>1372.56</v>
      </c>
      <c r="K87" s="181">
        <f>ROUND(G87*(O87),2)</f>
        <v>0</v>
      </c>
      <c r="L87" s="181">
        <f>ROUND(G87*(H87),2)</f>
        <v>0</v>
      </c>
      <c r="M87" s="181"/>
      <c r="N87" s="181">
        <v>3.44</v>
      </c>
      <c r="O87" s="181"/>
      <c r="P87" s="185">
        <v>0.30360999999999999</v>
      </c>
      <c r="Q87" s="185"/>
      <c r="R87" s="185">
        <v>0.30360999999999999</v>
      </c>
      <c r="S87" s="182">
        <f>ROUND(G87*(P87),3)</f>
        <v>121.14</v>
      </c>
      <c r="T87" s="182"/>
      <c r="U87" s="182"/>
      <c r="V87" s="200"/>
      <c r="W87" s="54"/>
      <c r="Z87">
        <v>0</v>
      </c>
    </row>
    <row r="88" spans="1:26" ht="25.05" customHeight="1" x14ac:dyDescent="0.3">
      <c r="A88" s="183"/>
      <c r="B88" s="213">
        <v>8</v>
      </c>
      <c r="C88" s="184" t="s">
        <v>172</v>
      </c>
      <c r="D88" s="288" t="s">
        <v>173</v>
      </c>
      <c r="E88" s="288"/>
      <c r="F88" s="178" t="s">
        <v>100</v>
      </c>
      <c r="G88" s="179">
        <v>399</v>
      </c>
      <c r="H88" s="178"/>
      <c r="I88" s="178">
        <f>ROUND(G88*(H88),2)</f>
        <v>0</v>
      </c>
      <c r="J88" s="180">
        <f>ROUND(G88*(N88),2)</f>
        <v>4700.22</v>
      </c>
      <c r="K88" s="181">
        <f>ROUND(G88*(O88),2)</f>
        <v>0</v>
      </c>
      <c r="L88" s="181">
        <f>ROUND(G88*(H88),2)</f>
        <v>0</v>
      </c>
      <c r="M88" s="181"/>
      <c r="N88" s="181">
        <v>11.78</v>
      </c>
      <c r="O88" s="181"/>
      <c r="P88" s="185">
        <v>0.71643999999999997</v>
      </c>
      <c r="Q88" s="185"/>
      <c r="R88" s="185">
        <v>0.71643999999999997</v>
      </c>
      <c r="S88" s="182">
        <f>ROUND(G88*(P88),3)</f>
        <v>285.86</v>
      </c>
      <c r="T88" s="182"/>
      <c r="U88" s="182"/>
      <c r="V88" s="200"/>
      <c r="W88" s="54"/>
      <c r="Z88">
        <v>0</v>
      </c>
    </row>
    <row r="89" spans="1:26" ht="25.05" customHeight="1" x14ac:dyDescent="0.3">
      <c r="A89" s="183"/>
      <c r="B89" s="213">
        <v>9</v>
      </c>
      <c r="C89" s="184" t="s">
        <v>140</v>
      </c>
      <c r="D89" s="288" t="s">
        <v>174</v>
      </c>
      <c r="E89" s="288"/>
      <c r="F89" s="178" t="s">
        <v>100</v>
      </c>
      <c r="G89" s="179">
        <v>399</v>
      </c>
      <c r="H89" s="178"/>
      <c r="I89" s="178">
        <f>ROUND(G89*(H89),2)</f>
        <v>0</v>
      </c>
      <c r="J89" s="180">
        <f>ROUND(G89*(N89),2)</f>
        <v>135.66</v>
      </c>
      <c r="K89" s="181">
        <f>ROUND(G89*(O89),2)</f>
        <v>0</v>
      </c>
      <c r="L89" s="181">
        <f>ROUND(G89*(H89),2)</f>
        <v>0</v>
      </c>
      <c r="M89" s="181"/>
      <c r="N89" s="181">
        <v>0.34</v>
      </c>
      <c r="O89" s="181"/>
      <c r="P89" s="185">
        <v>6.0999999999999997E-4</v>
      </c>
      <c r="Q89" s="185"/>
      <c r="R89" s="185">
        <v>6.0999999999999997E-4</v>
      </c>
      <c r="S89" s="182">
        <f>ROUND(G89*(P89),3)</f>
        <v>0.24299999999999999</v>
      </c>
      <c r="T89" s="182"/>
      <c r="U89" s="182"/>
      <c r="V89" s="200"/>
      <c r="W89" s="54"/>
      <c r="Z89">
        <v>0</v>
      </c>
    </row>
    <row r="90" spans="1:26" ht="25.05" customHeight="1" x14ac:dyDescent="0.3">
      <c r="A90" s="183"/>
      <c r="B90" s="213">
        <v>10</v>
      </c>
      <c r="C90" s="184" t="s">
        <v>175</v>
      </c>
      <c r="D90" s="288" t="s">
        <v>176</v>
      </c>
      <c r="E90" s="288"/>
      <c r="F90" s="178" t="s">
        <v>100</v>
      </c>
      <c r="G90" s="179">
        <v>399</v>
      </c>
      <c r="H90" s="178"/>
      <c r="I90" s="178">
        <f>ROUND(G90*(H90),2)</f>
        <v>0</v>
      </c>
      <c r="J90" s="180">
        <f>ROUND(G90*(N90),2)</f>
        <v>3934.14</v>
      </c>
      <c r="K90" s="181">
        <f>ROUND(G90*(O90),2)</f>
        <v>0</v>
      </c>
      <c r="L90" s="181">
        <f>ROUND(G90*(H90),2)</f>
        <v>0</v>
      </c>
      <c r="M90" s="181"/>
      <c r="N90" s="181">
        <v>9.86</v>
      </c>
      <c r="O90" s="181"/>
      <c r="P90" s="185">
        <v>0.13238</v>
      </c>
      <c r="Q90" s="185"/>
      <c r="R90" s="185">
        <v>0.13238</v>
      </c>
      <c r="S90" s="182">
        <f>ROUND(G90*(P90),3)</f>
        <v>52.82</v>
      </c>
      <c r="T90" s="182"/>
      <c r="U90" s="182"/>
      <c r="V90" s="200"/>
      <c r="W90" s="54"/>
      <c r="Z90">
        <v>0</v>
      </c>
    </row>
    <row r="91" spans="1:26" x14ac:dyDescent="0.3">
      <c r="A91" s="9"/>
      <c r="B91" s="56"/>
      <c r="C91" s="177">
        <v>5</v>
      </c>
      <c r="D91" s="284" t="s">
        <v>101</v>
      </c>
      <c r="E91" s="284"/>
      <c r="F91" s="68"/>
      <c r="G91" s="176"/>
      <c r="H91" s="68"/>
      <c r="I91" s="145">
        <f>ROUND((SUM(I86:I90))/1,2)</f>
        <v>0</v>
      </c>
      <c r="J91" s="144"/>
      <c r="K91" s="144"/>
      <c r="L91" s="144">
        <f>ROUND((SUM(L86:L90))/1,2)</f>
        <v>0</v>
      </c>
      <c r="M91" s="144">
        <f>ROUND((SUM(M86:M90))/1,2)</f>
        <v>0</v>
      </c>
      <c r="N91" s="144"/>
      <c r="O91" s="144"/>
      <c r="P91" s="144"/>
      <c r="Q91" s="9"/>
      <c r="R91" s="9"/>
      <c r="S91" s="9">
        <f>ROUND((SUM(S86:S90))/1,2)</f>
        <v>460.06</v>
      </c>
      <c r="T91" s="9"/>
      <c r="U91" s="9"/>
      <c r="V91" s="201">
        <f>ROUND((SUM(V86:V90))/1,2)</f>
        <v>0</v>
      </c>
      <c r="W91" s="217"/>
      <c r="X91" s="143"/>
      <c r="Y91" s="143"/>
      <c r="Z91" s="143"/>
    </row>
    <row r="92" spans="1:26" x14ac:dyDescent="0.3">
      <c r="A92" s="1"/>
      <c r="B92" s="210"/>
      <c r="C92" s="1"/>
      <c r="D92" s="1"/>
      <c r="E92" s="138"/>
      <c r="F92" s="138"/>
      <c r="G92" s="170"/>
      <c r="H92" s="138"/>
      <c r="I92" s="138"/>
      <c r="J92" s="139"/>
      <c r="K92" s="139"/>
      <c r="L92" s="139"/>
      <c r="M92" s="139"/>
      <c r="N92" s="139"/>
      <c r="O92" s="139"/>
      <c r="P92" s="139"/>
      <c r="Q92" s="1"/>
      <c r="R92" s="1"/>
      <c r="S92" s="1"/>
      <c r="T92" s="1"/>
      <c r="U92" s="1"/>
      <c r="V92" s="202"/>
      <c r="W92" s="54"/>
    </row>
    <row r="93" spans="1:26" x14ac:dyDescent="0.3">
      <c r="A93" s="9"/>
      <c r="B93" s="56"/>
      <c r="C93" s="177">
        <v>99</v>
      </c>
      <c r="D93" s="284" t="s">
        <v>117</v>
      </c>
      <c r="E93" s="284"/>
      <c r="F93" s="68"/>
      <c r="G93" s="176"/>
      <c r="H93" s="68"/>
      <c r="I93" s="68"/>
      <c r="J93" s="144"/>
      <c r="K93" s="144"/>
      <c r="L93" s="144"/>
      <c r="M93" s="144"/>
      <c r="N93" s="144"/>
      <c r="O93" s="144"/>
      <c r="P93" s="144"/>
      <c r="Q93" s="9"/>
      <c r="R93" s="9"/>
      <c r="S93" s="9"/>
      <c r="T93" s="9"/>
      <c r="U93" s="9"/>
      <c r="V93" s="199"/>
      <c r="W93" s="217"/>
      <c r="X93" s="143"/>
      <c r="Y93" s="143"/>
      <c r="Z93" s="143"/>
    </row>
    <row r="94" spans="1:26" ht="25.05" customHeight="1" x14ac:dyDescent="0.3">
      <c r="A94" s="183"/>
      <c r="B94" s="213">
        <v>11</v>
      </c>
      <c r="C94" s="184" t="s">
        <v>177</v>
      </c>
      <c r="D94" s="288" t="s">
        <v>178</v>
      </c>
      <c r="E94" s="288"/>
      <c r="F94" s="178" t="s">
        <v>120</v>
      </c>
      <c r="G94" s="179">
        <v>458.97800000000001</v>
      </c>
      <c r="H94" s="178"/>
      <c r="I94" s="178">
        <f>ROUND(G94*(H94),2)</f>
        <v>0</v>
      </c>
      <c r="J94" s="180">
        <f>ROUND(G94*(N94),2)</f>
        <v>1083.19</v>
      </c>
      <c r="K94" s="181">
        <f>ROUND(G94*(O94),2)</f>
        <v>0</v>
      </c>
      <c r="L94" s="181">
        <f>ROUND(G94*(H94),2)</f>
        <v>0</v>
      </c>
      <c r="M94" s="181"/>
      <c r="N94" s="181">
        <v>2.36</v>
      </c>
      <c r="O94" s="181"/>
      <c r="P94" s="185"/>
      <c r="Q94" s="185"/>
      <c r="R94" s="185"/>
      <c r="S94" s="182">
        <f>ROUND(G94*(P94),3)</f>
        <v>0</v>
      </c>
      <c r="T94" s="182"/>
      <c r="U94" s="182"/>
      <c r="V94" s="200"/>
      <c r="W94" s="54"/>
      <c r="Z94">
        <v>0</v>
      </c>
    </row>
    <row r="95" spans="1:26" x14ac:dyDescent="0.3">
      <c r="A95" s="9"/>
      <c r="B95" s="56"/>
      <c r="C95" s="177">
        <v>99</v>
      </c>
      <c r="D95" s="284" t="s">
        <v>117</v>
      </c>
      <c r="E95" s="284"/>
      <c r="F95" s="68"/>
      <c r="G95" s="176"/>
      <c r="H95" s="68"/>
      <c r="I95" s="145">
        <f>ROUND((SUM(I93:I94))/1,2)</f>
        <v>0</v>
      </c>
      <c r="J95" s="144"/>
      <c r="K95" s="144"/>
      <c r="L95" s="144">
        <f>ROUND((SUM(L93:L94))/1,2)</f>
        <v>0</v>
      </c>
      <c r="M95" s="144">
        <f>ROUND((SUM(M93:M94))/1,2)</f>
        <v>0</v>
      </c>
      <c r="N95" s="144"/>
      <c r="O95" s="144"/>
      <c r="P95" s="193"/>
      <c r="Q95" s="1"/>
      <c r="R95" s="1"/>
      <c r="S95" s="193">
        <f>ROUND((SUM(S93:S94))/1,2)</f>
        <v>0</v>
      </c>
      <c r="T95" s="2"/>
      <c r="U95" s="2"/>
      <c r="V95" s="201">
        <f>ROUND((SUM(V93:V94))/1,2)</f>
        <v>0</v>
      </c>
      <c r="W95" s="54"/>
    </row>
    <row r="96" spans="1:26" x14ac:dyDescent="0.3">
      <c r="A96" s="1"/>
      <c r="B96" s="210"/>
      <c r="C96" s="1"/>
      <c r="D96" s="1"/>
      <c r="E96" s="138"/>
      <c r="F96" s="138"/>
      <c r="G96" s="170"/>
      <c r="H96" s="138"/>
      <c r="I96" s="138"/>
      <c r="J96" s="139"/>
      <c r="K96" s="139"/>
      <c r="L96" s="139"/>
      <c r="M96" s="139"/>
      <c r="N96" s="139"/>
      <c r="O96" s="139"/>
      <c r="P96" s="139"/>
      <c r="Q96" s="1"/>
      <c r="R96" s="1"/>
      <c r="S96" s="1"/>
      <c r="T96" s="1"/>
      <c r="U96" s="1"/>
      <c r="V96" s="202"/>
      <c r="W96" s="54"/>
    </row>
    <row r="97" spans="1:26" x14ac:dyDescent="0.3">
      <c r="A97" s="9"/>
      <c r="B97" s="56"/>
      <c r="C97" s="9"/>
      <c r="D97" s="285" t="s">
        <v>63</v>
      </c>
      <c r="E97" s="285"/>
      <c r="F97" s="68"/>
      <c r="G97" s="176"/>
      <c r="H97" s="68"/>
      <c r="I97" s="145">
        <f>ROUND((SUM(I76:I96))/2,2)</f>
        <v>0</v>
      </c>
      <c r="J97" s="144"/>
      <c r="K97" s="144"/>
      <c r="L97" s="144">
        <f>ROUND((SUM(L76:L96))/2,2)</f>
        <v>0</v>
      </c>
      <c r="M97" s="144">
        <f>ROUND((SUM(M76:M96))/2,2)</f>
        <v>0</v>
      </c>
      <c r="N97" s="144"/>
      <c r="O97" s="144"/>
      <c r="P97" s="193"/>
      <c r="Q97" s="1"/>
      <c r="R97" s="1"/>
      <c r="S97" s="193">
        <f>ROUND((SUM(S76:S96))/2,2)</f>
        <v>460.06</v>
      </c>
      <c r="T97" s="1"/>
      <c r="U97" s="1"/>
      <c r="V97" s="201">
        <f>ROUND((SUM(V76:V96))/2,2)</f>
        <v>0</v>
      </c>
      <c r="W97" s="54"/>
    </row>
    <row r="98" spans="1:26" x14ac:dyDescent="0.3">
      <c r="A98" s="1"/>
      <c r="B98" s="215"/>
      <c r="C98" s="194"/>
      <c r="D98" s="286" t="s">
        <v>68</v>
      </c>
      <c r="E98" s="286"/>
      <c r="F98" s="195"/>
      <c r="G98" s="196"/>
      <c r="H98" s="195"/>
      <c r="I98" s="195">
        <f>ROUND((SUM(I76:I97))/3,2)</f>
        <v>0</v>
      </c>
      <c r="J98" s="197"/>
      <c r="K98" s="197">
        <f>ROUND((SUM(K76:K97))/3,2)</f>
        <v>0</v>
      </c>
      <c r="L98" s="197">
        <f>ROUND((SUM(L76:L97))/3,2)</f>
        <v>0</v>
      </c>
      <c r="M98" s="197">
        <f>ROUND((SUM(M76:M97))/3,2)</f>
        <v>0</v>
      </c>
      <c r="N98" s="197"/>
      <c r="O98" s="197"/>
      <c r="P98" s="196"/>
      <c r="Q98" s="194"/>
      <c r="R98" s="194"/>
      <c r="S98" s="196">
        <f>ROUND((SUM(S76:S97))/3,2)</f>
        <v>460.06</v>
      </c>
      <c r="T98" s="194"/>
      <c r="U98" s="194"/>
      <c r="V98" s="204">
        <f>ROUND((SUM(V76:V97))/3,2)</f>
        <v>0</v>
      </c>
      <c r="W98" s="54"/>
      <c r="Y98">
        <f>(SUM(Y76:Y97))</f>
        <v>0</v>
      </c>
      <c r="Z98">
        <f>(SUM(Z76:Z97))</f>
        <v>0</v>
      </c>
    </row>
  </sheetData>
  <mergeCells count="66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D88:E88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6:E86"/>
    <mergeCell ref="D87:E87"/>
    <mergeCell ref="D97:E97"/>
    <mergeCell ref="D98:E98"/>
    <mergeCell ref="D89:E89"/>
    <mergeCell ref="D90:E90"/>
    <mergeCell ref="D91:E91"/>
    <mergeCell ref="D93:E93"/>
    <mergeCell ref="D94:E94"/>
    <mergeCell ref="D95:E95"/>
  </mergeCells>
  <hyperlinks>
    <hyperlink ref="B1:C1" location="A2:A2" tooltip="Klikni na prechod ku Kryciemu listu..." display="Krycí list rozpočtu" xr:uid="{741D152B-8490-4BDE-8CF9-E26E8692AA4D}"/>
    <hyperlink ref="E1:F1" location="A54:A54" tooltip="Klikni na prechod ku rekapitulácii..." display="Rekapitulácia rozpočtu" xr:uid="{6C3DE11E-4068-41F3-B934-671BBD2D69FF}"/>
    <hyperlink ref="H1:I1" location="B75:B75" tooltip="Klikni na prechod ku Rozpočet..." display="Rozpočet" xr:uid="{3C8E9FEC-113C-4B32-B829-7150D29A80E3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Dobudovanie základnej technickej infraštruktúry v obci Nižný  Hrabovec / Odstavná plocha OP2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34C9-2D2A-4E60-98CD-3D54A9BAB8D5}">
  <dimension ref="A1:AA42"/>
  <sheetViews>
    <sheetView workbookViewId="0">
      <pane ySplit="1" topLeftCell="A20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.218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74" t="s">
        <v>184</v>
      </c>
      <c r="C2" s="275"/>
      <c r="D2" s="275"/>
      <c r="E2" s="275"/>
      <c r="F2" s="275"/>
      <c r="G2" s="275"/>
      <c r="H2" s="275"/>
      <c r="I2" s="275"/>
      <c r="J2" s="276"/>
      <c r="P2" s="156"/>
    </row>
    <row r="3" spans="1:23" ht="18" customHeight="1" x14ac:dyDescent="0.3">
      <c r="A3" s="1"/>
      <c r="B3" s="277" t="s">
        <v>1</v>
      </c>
      <c r="C3" s="278"/>
      <c r="D3" s="278"/>
      <c r="E3" s="278"/>
      <c r="F3" s="278"/>
      <c r="G3" s="279"/>
      <c r="H3" s="279"/>
      <c r="I3" s="279"/>
      <c r="J3" s="280"/>
      <c r="P3" s="156"/>
    </row>
    <row r="4" spans="1:23" ht="18" customHeight="1" x14ac:dyDescent="0.3">
      <c r="A4" s="1"/>
      <c r="B4" s="233"/>
      <c r="C4" s="228"/>
      <c r="D4" s="228"/>
      <c r="E4" s="228"/>
      <c r="F4" s="234" t="s">
        <v>22</v>
      </c>
      <c r="G4" s="228"/>
      <c r="H4" s="228"/>
      <c r="I4" s="228"/>
      <c r="J4" s="246"/>
      <c r="P4" s="156"/>
    </row>
    <row r="5" spans="1:23" ht="18" customHeight="1" x14ac:dyDescent="0.3">
      <c r="A5" s="1"/>
      <c r="B5" s="232"/>
      <c r="C5" s="228"/>
      <c r="D5" s="228"/>
      <c r="E5" s="228"/>
      <c r="F5" s="234" t="s">
        <v>23</v>
      </c>
      <c r="G5" s="228"/>
      <c r="H5" s="228"/>
      <c r="I5" s="228"/>
      <c r="J5" s="246"/>
      <c r="P5" s="156"/>
    </row>
    <row r="6" spans="1:23" ht="18" customHeight="1" x14ac:dyDescent="0.3">
      <c r="A6" s="1"/>
      <c r="B6" s="57" t="s">
        <v>24</v>
      </c>
      <c r="C6" s="228"/>
      <c r="D6" s="234" t="s">
        <v>25</v>
      </c>
      <c r="E6" s="228"/>
      <c r="F6" s="234" t="s">
        <v>26</v>
      </c>
      <c r="G6" s="234" t="s">
        <v>27</v>
      </c>
      <c r="H6" s="228"/>
      <c r="I6" s="228"/>
      <c r="J6" s="246"/>
      <c r="P6" s="156"/>
    </row>
    <row r="7" spans="1:23" ht="19.95" customHeight="1" x14ac:dyDescent="0.3">
      <c r="A7" s="1"/>
      <c r="B7" s="281" t="s">
        <v>28</v>
      </c>
      <c r="C7" s="282"/>
      <c r="D7" s="282"/>
      <c r="E7" s="282"/>
      <c r="F7" s="282"/>
      <c r="G7" s="282"/>
      <c r="H7" s="282"/>
      <c r="I7" s="235"/>
      <c r="J7" s="247"/>
      <c r="P7" s="156"/>
    </row>
    <row r="8" spans="1:23" ht="18" customHeight="1" x14ac:dyDescent="0.3">
      <c r="A8" s="1"/>
      <c r="B8" s="57" t="s">
        <v>31</v>
      </c>
      <c r="C8" s="228"/>
      <c r="D8" s="228"/>
      <c r="E8" s="228"/>
      <c r="F8" s="234" t="s">
        <v>32</v>
      </c>
      <c r="G8" s="228"/>
      <c r="H8" s="228"/>
      <c r="I8" s="228"/>
      <c r="J8" s="246"/>
      <c r="P8" s="156"/>
    </row>
    <row r="9" spans="1:23" ht="19.95" customHeight="1" x14ac:dyDescent="0.3">
      <c r="A9" s="1"/>
      <c r="B9" s="281" t="s">
        <v>29</v>
      </c>
      <c r="C9" s="282"/>
      <c r="D9" s="282"/>
      <c r="E9" s="282"/>
      <c r="F9" s="282"/>
      <c r="G9" s="282"/>
      <c r="H9" s="282"/>
      <c r="I9" s="235"/>
      <c r="J9" s="247"/>
      <c r="P9" s="156"/>
    </row>
    <row r="10" spans="1:23" ht="18" customHeight="1" x14ac:dyDescent="0.3">
      <c r="A10" s="1"/>
      <c r="B10" s="57" t="s">
        <v>31</v>
      </c>
      <c r="C10" s="228"/>
      <c r="D10" s="228"/>
      <c r="E10" s="228"/>
      <c r="F10" s="234" t="s">
        <v>32</v>
      </c>
      <c r="G10" s="228"/>
      <c r="H10" s="228"/>
      <c r="I10" s="228"/>
      <c r="J10" s="246"/>
      <c r="P10" s="156"/>
    </row>
    <row r="11" spans="1:23" ht="19.95" customHeight="1" x14ac:dyDescent="0.3">
      <c r="A11" s="1"/>
      <c r="B11" s="281" t="s">
        <v>30</v>
      </c>
      <c r="C11" s="282"/>
      <c r="D11" s="282"/>
      <c r="E11" s="282"/>
      <c r="F11" s="282"/>
      <c r="G11" s="282"/>
      <c r="H11" s="282"/>
      <c r="I11" s="235"/>
      <c r="J11" s="247"/>
      <c r="P11" s="156"/>
    </row>
    <row r="12" spans="1:23" ht="18" customHeight="1" x14ac:dyDescent="0.3">
      <c r="A12" s="1"/>
      <c r="B12" s="57" t="s">
        <v>31</v>
      </c>
      <c r="C12" s="228"/>
      <c r="D12" s="228"/>
      <c r="E12" s="228"/>
      <c r="F12" s="234" t="s">
        <v>32</v>
      </c>
      <c r="G12" s="228"/>
      <c r="H12" s="228"/>
      <c r="I12" s="228"/>
      <c r="J12" s="246"/>
      <c r="P12" s="156"/>
    </row>
    <row r="13" spans="1:23" ht="18" customHeight="1" x14ac:dyDescent="0.3">
      <c r="A13" s="1"/>
      <c r="B13" s="231"/>
      <c r="C13" s="132"/>
      <c r="D13" s="132"/>
      <c r="E13" s="132"/>
      <c r="F13" s="132"/>
      <c r="G13" s="132"/>
      <c r="H13" s="132"/>
      <c r="I13" s="132"/>
      <c r="J13" s="248"/>
      <c r="P13" s="156"/>
    </row>
    <row r="14" spans="1:23" ht="18" customHeight="1" x14ac:dyDescent="0.3">
      <c r="A14" s="1"/>
      <c r="B14" s="55" t="s">
        <v>6</v>
      </c>
      <c r="C14" s="63" t="s">
        <v>52</v>
      </c>
      <c r="D14" s="62" t="s">
        <v>53</v>
      </c>
      <c r="E14" s="67" t="s">
        <v>54</v>
      </c>
      <c r="F14" s="283" t="s">
        <v>10</v>
      </c>
      <c r="G14" s="268"/>
      <c r="H14" s="43"/>
      <c r="I14" s="55">
        <f>'SO 15827'!P14+'SO 15828'!P14+'SO 15829'!P14+'SO 15830'!P14+'SO 15831'!P14+'SO 15832'!P14+'SO 15833'!P14+'SO 15834'!P14</f>
        <v>0</v>
      </c>
      <c r="J14" s="118"/>
      <c r="P14" s="156"/>
    </row>
    <row r="15" spans="1:23" ht="18" customHeight="1" x14ac:dyDescent="0.3">
      <c r="A15" s="1"/>
      <c r="B15" s="56" t="s">
        <v>33</v>
      </c>
      <c r="C15" s="64">
        <f>'SO 15827'!C15+'SO 15828'!C15+'SO 15829'!C15+'SO 15830'!C15+'SO 15831'!C15+'SO 15832'!C15+'SO 15833'!C15+'SO 15834'!C15</f>
        <v>0</v>
      </c>
      <c r="D15" s="59">
        <f>'SO 15827'!D15+'SO 15828'!D15+'SO 15829'!D15+'SO 15830'!D15+'SO 15831'!D15+'SO 15832'!D15+'SO 15833'!D15+'SO 15834'!D15</f>
        <v>0</v>
      </c>
      <c r="E15" s="68">
        <f>'SO 15827'!E15+'SO 15828'!E15+'SO 15829'!E15+'SO 15830'!E15+'SO 15831'!E15+'SO 15832'!E15+'SO 15833'!E15+'SO 15834'!E15</f>
        <v>0</v>
      </c>
      <c r="F15" s="266"/>
      <c r="G15" s="259"/>
      <c r="H15" s="1"/>
      <c r="I15" s="237"/>
      <c r="J15" s="202"/>
      <c r="P15" s="156"/>
    </row>
    <row r="16" spans="1:23" ht="18" customHeight="1" x14ac:dyDescent="0.3">
      <c r="A16" s="1"/>
      <c r="B16" s="55" t="s">
        <v>34</v>
      </c>
      <c r="C16" s="93">
        <f>'SO 15827'!C16+'SO 15828'!C16+'SO 15829'!C16+'SO 15830'!C16+'SO 15831'!C16+'SO 15832'!C16+'SO 15833'!C16+'SO 15834'!C16</f>
        <v>0</v>
      </c>
      <c r="D16" s="94">
        <f>'SO 15827'!D16+'SO 15828'!D16+'SO 15829'!D16+'SO 15830'!D16+'SO 15831'!D16+'SO 15832'!D16+'SO 15833'!D16+'SO 15834'!D16</f>
        <v>0</v>
      </c>
      <c r="E16" s="95">
        <f>'SO 15827'!E16+'SO 15828'!E16+'SO 15829'!E16+'SO 15830'!E16+'SO 15831'!E16+'SO 15832'!E16+'SO 15833'!E16+'SO 15834'!E16</f>
        <v>0</v>
      </c>
      <c r="F16" s="267" t="s">
        <v>39</v>
      </c>
      <c r="G16" s="268"/>
      <c r="H16" s="230"/>
      <c r="I16" s="242">
        <f>Rekapitulácia!E15</f>
        <v>0</v>
      </c>
      <c r="J16" s="118"/>
      <c r="P16" s="156"/>
    </row>
    <row r="17" spans="1:23" ht="18" customHeight="1" x14ac:dyDescent="0.3">
      <c r="A17" s="1"/>
      <c r="B17" s="56" t="s">
        <v>35</v>
      </c>
      <c r="C17" s="64">
        <f>'SO 15827'!C17+'SO 15828'!C17+'SO 15829'!C17+'SO 15830'!C17+'SO 15831'!C17+'SO 15832'!C17+'SO 15833'!C17+'SO 15834'!C17</f>
        <v>0</v>
      </c>
      <c r="D17" s="59">
        <f>'SO 15827'!D17+'SO 15828'!D17+'SO 15829'!D17+'SO 15830'!D17+'SO 15831'!D17+'SO 15832'!D17+'SO 15833'!D17+'SO 15834'!D17</f>
        <v>0</v>
      </c>
      <c r="E17" s="68">
        <f>'SO 15827'!E17+'SO 15828'!E17+'SO 15829'!E17+'SO 15830'!E17+'SO 15831'!E17+'SO 15832'!E17+'SO 15833'!E17+'SO 15834'!E17</f>
        <v>0</v>
      </c>
      <c r="F17" s="269" t="s">
        <v>40</v>
      </c>
      <c r="G17" s="270"/>
      <c r="H17" s="138"/>
      <c r="I17" s="237">
        <f>Rekapitulácia!D15</f>
        <v>0</v>
      </c>
      <c r="J17" s="202"/>
      <c r="P17" s="156"/>
    </row>
    <row r="18" spans="1:23" ht="18" customHeight="1" x14ac:dyDescent="0.3">
      <c r="A18" s="1"/>
      <c r="B18" s="57" t="s">
        <v>36</v>
      </c>
      <c r="C18" s="65">
        <f>'SO 15827'!C18+'SO 15828'!C18+'SO 15829'!C18+'SO 15830'!C18+'SO 15831'!C18+'SO 15832'!C18+'SO 15833'!C18+'SO 15834'!C18</f>
        <v>0</v>
      </c>
      <c r="D18" s="60">
        <f>'SO 15827'!D18+'SO 15828'!D18+'SO 15829'!D18+'SO 15830'!D18+'SO 15831'!D18+'SO 15832'!D18+'SO 15833'!D18+'SO 15834'!D18</f>
        <v>0</v>
      </c>
      <c r="E18" s="69">
        <f>'SO 15827'!E18+'SO 15828'!E18+'SO 15829'!E18+'SO 15830'!E18+'SO 15831'!E18+'SO 15832'!E18+'SO 15833'!E18+'SO 15834'!E18</f>
        <v>0</v>
      </c>
      <c r="F18" s="271"/>
      <c r="G18" s="261"/>
      <c r="H18" s="229"/>
      <c r="I18" s="238"/>
      <c r="J18" s="246"/>
      <c r="P18" s="156"/>
    </row>
    <row r="19" spans="1:23" ht="18" customHeight="1" x14ac:dyDescent="0.3">
      <c r="A19" s="1"/>
      <c r="B19" s="57" t="s">
        <v>37</v>
      </c>
      <c r="C19" s="66">
        <f>'SO 15827'!C19+'SO 15828'!C19+'SO 15829'!C19+'SO 15830'!C19+'SO 15831'!C19+'SO 15832'!C19+'SO 15833'!C19+'SO 15834'!C19</f>
        <v>0</v>
      </c>
      <c r="D19" s="61">
        <f>'SO 15827'!D19+'SO 15828'!D19+'SO 15829'!D19+'SO 15830'!D19+'SO 15831'!D19+'SO 15832'!D19+'SO 15833'!D19+'SO 15834'!D19</f>
        <v>0</v>
      </c>
      <c r="E19" s="69">
        <f>'SO 15827'!E19+'SO 15828'!E19+'SO 15829'!E19+'SO 15830'!E19+'SO 15831'!E19+'SO 15832'!E19+'SO 15833'!E19+'SO 15834'!E19</f>
        <v>0</v>
      </c>
      <c r="F19" s="272"/>
      <c r="G19" s="273"/>
      <c r="H19" s="229"/>
      <c r="I19" s="238"/>
      <c r="J19" s="246"/>
      <c r="P19" s="156"/>
    </row>
    <row r="20" spans="1:23" ht="18" customHeight="1" x14ac:dyDescent="0.3">
      <c r="A20" s="1"/>
      <c r="B20" s="55" t="s">
        <v>38</v>
      </c>
      <c r="C20" s="236"/>
      <c r="D20" s="236"/>
      <c r="E20" s="243">
        <f>SUM(E15:E19)</f>
        <v>0</v>
      </c>
      <c r="F20" s="264" t="s">
        <v>38</v>
      </c>
      <c r="G20" s="268"/>
      <c r="H20" s="230"/>
      <c r="I20" s="239">
        <f>SUM(I14:I18)</f>
        <v>0</v>
      </c>
      <c r="J20" s="118"/>
      <c r="P20" s="156"/>
    </row>
    <row r="21" spans="1:23" ht="18" customHeight="1" x14ac:dyDescent="0.3">
      <c r="A21" s="1"/>
      <c r="B21" s="56" t="s">
        <v>185</v>
      </c>
      <c r="C21" s="138"/>
      <c r="D21" s="138"/>
      <c r="E21" s="138"/>
      <c r="F21" s="260" t="s">
        <v>185</v>
      </c>
      <c r="G21" s="261"/>
      <c r="H21" s="138"/>
      <c r="I21" s="240"/>
      <c r="J21" s="202"/>
      <c r="P21" s="156"/>
    </row>
    <row r="22" spans="1:23" ht="18" customHeight="1" x14ac:dyDescent="0.3">
      <c r="A22" s="1"/>
      <c r="B22" s="57" t="s">
        <v>186</v>
      </c>
      <c r="C22" s="229"/>
      <c r="D22" s="229"/>
      <c r="E22" s="69">
        <f>'SO 15827'!E21+'SO 15828'!E21+'SO 15829'!E21+'SO 15830'!E21+'SO 15831'!E21+'SO 15832'!E21+'SO 15833'!E21+'SO 15834'!E21</f>
        <v>0</v>
      </c>
      <c r="F22" s="260" t="s">
        <v>189</v>
      </c>
      <c r="G22" s="261"/>
      <c r="H22" s="229"/>
      <c r="I22" s="238">
        <f>'SO 15827'!P21+'SO 15828'!P21+'SO 15829'!P21+'SO 15830'!P21+'SO 15831'!P21+'SO 15832'!P21+'SO 15833'!P21+'SO 15834'!P21</f>
        <v>0</v>
      </c>
      <c r="J22" s="246"/>
      <c r="P22" s="156"/>
      <c r="V22" s="54"/>
      <c r="W22" s="54"/>
    </row>
    <row r="23" spans="1:23" ht="18" customHeight="1" x14ac:dyDescent="0.3">
      <c r="A23" s="1"/>
      <c r="B23" s="57" t="s">
        <v>187</v>
      </c>
      <c r="C23" s="229"/>
      <c r="D23" s="229"/>
      <c r="E23" s="69">
        <f>'SO 15827'!E22+'SO 15828'!E22+'SO 15829'!E22+'SO 15830'!E22+'SO 15831'!E22+'SO 15832'!E22+'SO 15833'!E22+'SO 15834'!E22</f>
        <v>0</v>
      </c>
      <c r="F23" s="260" t="s">
        <v>190</v>
      </c>
      <c r="G23" s="261"/>
      <c r="H23" s="229"/>
      <c r="I23" s="238">
        <f>'SO 15827'!P22+'SO 15828'!P22+'SO 15829'!P22+'SO 15830'!P22+'SO 15831'!P22+'SO 15832'!P22+'SO 15833'!P22+'SO 15834'!P22</f>
        <v>0</v>
      </c>
      <c r="J23" s="246"/>
      <c r="P23" s="156"/>
      <c r="V23" s="54"/>
      <c r="W23" s="54"/>
    </row>
    <row r="24" spans="1:23" ht="18" customHeight="1" x14ac:dyDescent="0.3">
      <c r="A24" s="1"/>
      <c r="B24" s="57" t="s">
        <v>188</v>
      </c>
      <c r="C24" s="229"/>
      <c r="D24" s="229"/>
      <c r="E24" s="69">
        <f>'SO 15827'!E23+'SO 15828'!E23+'SO 15829'!E23+'SO 15830'!E23+'SO 15831'!E23+'SO 15832'!E23+'SO 15833'!E23+'SO 15834'!E23</f>
        <v>0</v>
      </c>
      <c r="F24" s="260" t="s">
        <v>191</v>
      </c>
      <c r="G24" s="261"/>
      <c r="H24" s="229"/>
      <c r="I24" s="57">
        <f>'SO 15827'!P23+'SO 15828'!P23+'SO 15829'!P23+'SO 15830'!P23+'SO 15831'!P23+'SO 15832'!P23+'SO 15833'!P23+'SO 15834'!P23</f>
        <v>0</v>
      </c>
      <c r="J24" s="246"/>
      <c r="P24" s="156"/>
      <c r="V24" s="54"/>
      <c r="W24" s="54"/>
    </row>
    <row r="25" spans="1:23" ht="18" customHeight="1" x14ac:dyDescent="0.3">
      <c r="A25" s="1"/>
      <c r="B25" s="57"/>
      <c r="C25" s="229"/>
      <c r="D25" s="229"/>
      <c r="E25" s="229"/>
      <c r="F25" s="262" t="s">
        <v>38</v>
      </c>
      <c r="G25" s="263"/>
      <c r="H25" s="229"/>
      <c r="I25" s="241">
        <f>SUM(E21:E24)+SUM(I21:I24)</f>
        <v>0</v>
      </c>
      <c r="J25" s="246"/>
      <c r="P25" s="156"/>
    </row>
    <row r="26" spans="1:23" ht="18" customHeight="1" x14ac:dyDescent="0.3">
      <c r="A26" s="1"/>
      <c r="B26" s="74" t="s">
        <v>57</v>
      </c>
      <c r="C26" s="137"/>
      <c r="D26" s="137"/>
      <c r="E26" s="103"/>
      <c r="F26" s="264" t="s">
        <v>41</v>
      </c>
      <c r="G26" s="265"/>
      <c r="H26" s="137"/>
      <c r="I26" s="231"/>
      <c r="J26" s="248"/>
      <c r="P26" s="156"/>
    </row>
    <row r="27" spans="1:23" ht="18" customHeight="1" x14ac:dyDescent="0.3">
      <c r="A27" s="1"/>
      <c r="B27" s="210"/>
      <c r="C27" s="1"/>
      <c r="D27" s="1"/>
      <c r="E27" s="105"/>
      <c r="F27" s="253" t="s">
        <v>42</v>
      </c>
      <c r="G27" s="254"/>
      <c r="H27" s="138"/>
      <c r="I27" s="237">
        <f>E20+I20+I25</f>
        <v>0</v>
      </c>
      <c r="J27" s="202"/>
      <c r="P27" s="156"/>
    </row>
    <row r="28" spans="1:23" ht="18" customHeight="1" x14ac:dyDescent="0.3">
      <c r="A28" s="1"/>
      <c r="B28" s="210"/>
      <c r="C28" s="1"/>
      <c r="D28" s="1"/>
      <c r="E28" s="105"/>
      <c r="F28" s="255" t="s">
        <v>43</v>
      </c>
      <c r="G28" s="256"/>
      <c r="H28" s="95">
        <f>Rekapitulácia!B16</f>
        <v>0</v>
      </c>
      <c r="I28" s="55">
        <f>ROUND(((ROUND(H28,2)*20)/100),2)*1</f>
        <v>0</v>
      </c>
      <c r="J28" s="118"/>
      <c r="P28" s="155"/>
    </row>
    <row r="29" spans="1:23" ht="18" customHeight="1" x14ac:dyDescent="0.3">
      <c r="A29" s="1"/>
      <c r="B29" s="210"/>
      <c r="C29" s="1"/>
      <c r="D29" s="1"/>
      <c r="E29" s="105"/>
      <c r="F29" s="257" t="s">
        <v>44</v>
      </c>
      <c r="G29" s="258"/>
      <c r="H29" s="68">
        <f>Rekapitulácia!B17</f>
        <v>0</v>
      </c>
      <c r="I29" s="56">
        <f>ROUND(((ROUND(H29,2)*0)/100),2)</f>
        <v>0</v>
      </c>
      <c r="J29" s="202"/>
      <c r="P29" s="155"/>
    </row>
    <row r="30" spans="1:23" ht="18" customHeight="1" x14ac:dyDescent="0.3">
      <c r="A30" s="1"/>
      <c r="B30" s="210"/>
      <c r="C30" s="1"/>
      <c r="D30" s="1"/>
      <c r="E30" s="105"/>
      <c r="F30" s="255" t="s">
        <v>45</v>
      </c>
      <c r="G30" s="256"/>
      <c r="H30" s="230"/>
      <c r="I30" s="239">
        <f>SUM(I27:I29)</f>
        <v>0</v>
      </c>
      <c r="J30" s="118"/>
      <c r="P30" s="156"/>
    </row>
    <row r="31" spans="1:23" ht="18" customHeight="1" x14ac:dyDescent="0.3">
      <c r="A31" s="1"/>
      <c r="B31" s="210"/>
      <c r="C31" s="1"/>
      <c r="D31" s="1"/>
      <c r="E31" s="102"/>
      <c r="F31" s="254"/>
      <c r="G31" s="259"/>
      <c r="H31" s="138"/>
      <c r="I31" s="210"/>
      <c r="J31" s="202"/>
      <c r="P31" s="156"/>
    </row>
    <row r="32" spans="1:23" ht="18" customHeight="1" x14ac:dyDescent="0.3">
      <c r="A32" s="1"/>
      <c r="B32" s="74" t="s">
        <v>55</v>
      </c>
      <c r="C32" s="132"/>
      <c r="D32" s="132"/>
      <c r="E32" s="9" t="s">
        <v>56</v>
      </c>
      <c r="F32" s="1"/>
      <c r="G32" s="132"/>
      <c r="H32" s="137"/>
      <c r="I32" s="132"/>
      <c r="J32" s="248"/>
      <c r="P32" s="156"/>
    </row>
    <row r="33" spans="1:23" ht="18" customHeight="1" x14ac:dyDescent="0.3">
      <c r="A33" s="1"/>
      <c r="B33" s="210"/>
      <c r="C33" s="1"/>
      <c r="D33" s="1"/>
      <c r="E33" s="1"/>
      <c r="F33" s="1"/>
      <c r="G33" s="1"/>
      <c r="H33" s="1"/>
      <c r="I33" s="1"/>
      <c r="J33" s="202"/>
      <c r="P33" s="156"/>
    </row>
    <row r="34" spans="1:23" ht="18" customHeight="1" x14ac:dyDescent="0.3">
      <c r="A34" s="1"/>
      <c r="B34" s="210"/>
      <c r="C34" s="1"/>
      <c r="D34" s="1"/>
      <c r="E34" s="1"/>
      <c r="F34" s="1"/>
      <c r="G34" s="1"/>
      <c r="H34" s="1"/>
      <c r="I34" s="1"/>
      <c r="J34" s="202"/>
      <c r="P34" s="156"/>
    </row>
    <row r="35" spans="1:23" ht="18" customHeight="1" x14ac:dyDescent="0.3">
      <c r="A35" s="1"/>
      <c r="B35" s="210"/>
      <c r="C35" s="1"/>
      <c r="D35" s="1"/>
      <c r="E35" s="1"/>
      <c r="F35" s="1"/>
      <c r="G35" s="1"/>
      <c r="H35" s="1"/>
      <c r="I35" s="1"/>
      <c r="J35" s="202"/>
      <c r="P35" s="156"/>
    </row>
    <row r="36" spans="1:23" ht="18" customHeight="1" x14ac:dyDescent="0.3">
      <c r="A36" s="1"/>
      <c r="B36" s="210"/>
      <c r="C36" s="1"/>
      <c r="D36" s="1"/>
      <c r="E36" s="1"/>
      <c r="F36" s="1"/>
      <c r="G36" s="1"/>
      <c r="H36" s="1"/>
      <c r="I36" s="1"/>
      <c r="J36" s="202"/>
      <c r="P36" s="156"/>
    </row>
    <row r="37" spans="1:23" ht="18" customHeight="1" x14ac:dyDescent="0.3">
      <c r="A37" s="1"/>
      <c r="B37" s="210"/>
      <c r="C37" s="1"/>
      <c r="D37" s="1"/>
      <c r="E37" s="1"/>
      <c r="F37" s="1"/>
      <c r="G37" s="1"/>
      <c r="H37" s="1"/>
      <c r="I37" s="1"/>
      <c r="J37" s="202"/>
      <c r="P37" s="156"/>
    </row>
    <row r="38" spans="1:23" ht="18" customHeight="1" x14ac:dyDescent="0.3">
      <c r="A38" s="1"/>
      <c r="B38" s="244"/>
      <c r="C38" s="245"/>
      <c r="D38" s="245"/>
      <c r="E38" s="245"/>
      <c r="F38" s="245"/>
      <c r="G38" s="245"/>
      <c r="H38" s="245"/>
      <c r="I38" s="245"/>
      <c r="J38" s="249"/>
      <c r="P38" s="156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E866-EA45-4790-BCDD-F70497E3145D}">
  <dimension ref="A1:AA107"/>
  <sheetViews>
    <sheetView workbookViewId="0">
      <pane ySplit="1" topLeftCell="A86" activePane="bottomLeft" state="frozen"/>
      <selection pane="bottomLeft" activeCell="H103" sqref="H79:H10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36" t="s">
        <v>20</v>
      </c>
      <c r="C1" s="295"/>
      <c r="D1" s="11"/>
      <c r="E1" s="337" t="s">
        <v>0</v>
      </c>
      <c r="F1" s="338"/>
      <c r="G1" s="12"/>
      <c r="H1" s="294" t="s">
        <v>69</v>
      </c>
      <c r="I1" s="295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39" t="s">
        <v>20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1"/>
      <c r="R2" s="341"/>
      <c r="S2" s="341"/>
      <c r="T2" s="341"/>
      <c r="U2" s="341"/>
      <c r="V2" s="342"/>
      <c r="W2" s="54"/>
    </row>
    <row r="3" spans="1:23" ht="18" customHeight="1" x14ac:dyDescent="0.3">
      <c r="A3" s="14"/>
      <c r="B3" s="277" t="s">
        <v>1</v>
      </c>
      <c r="C3" s="278"/>
      <c r="D3" s="278"/>
      <c r="E3" s="278"/>
      <c r="F3" s="278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80"/>
      <c r="W3" s="54"/>
    </row>
    <row r="4" spans="1:23" ht="18" customHeight="1" x14ac:dyDescent="0.3">
      <c r="A4" s="14"/>
      <c r="B4" s="44" t="s">
        <v>21</v>
      </c>
      <c r="C4" s="31"/>
      <c r="D4" s="24"/>
      <c r="E4" s="24"/>
      <c r="F4" s="45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24</v>
      </c>
      <c r="C6" s="31"/>
      <c r="D6" s="45" t="s">
        <v>25</v>
      </c>
      <c r="E6" s="24"/>
      <c r="F6" s="45" t="s">
        <v>26</v>
      </c>
      <c r="G6" s="45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43" t="s">
        <v>28</v>
      </c>
      <c r="C7" s="344"/>
      <c r="D7" s="344"/>
      <c r="E7" s="344"/>
      <c r="F7" s="344"/>
      <c r="G7" s="344"/>
      <c r="H7" s="345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31</v>
      </c>
      <c r="C8" s="47"/>
      <c r="D8" s="27"/>
      <c r="E8" s="27"/>
      <c r="F8" s="51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81" t="s">
        <v>29</v>
      </c>
      <c r="C9" s="282"/>
      <c r="D9" s="282"/>
      <c r="E9" s="282"/>
      <c r="F9" s="282"/>
      <c r="G9" s="282"/>
      <c r="H9" s="334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31</v>
      </c>
      <c r="C10" s="31"/>
      <c r="D10" s="24"/>
      <c r="E10" s="24"/>
      <c r="F10" s="45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81" t="s">
        <v>30</v>
      </c>
      <c r="C11" s="282"/>
      <c r="D11" s="282"/>
      <c r="E11" s="282"/>
      <c r="F11" s="282"/>
      <c r="G11" s="282"/>
      <c r="H11" s="334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31</v>
      </c>
      <c r="C12" s="31"/>
      <c r="D12" s="24"/>
      <c r="E12" s="24"/>
      <c r="F12" s="45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52</v>
      </c>
      <c r="D14" s="62" t="s">
        <v>53</v>
      </c>
      <c r="E14" s="67" t="s">
        <v>54</v>
      </c>
      <c r="F14" s="283"/>
      <c r="G14" s="268"/>
      <c r="H14" s="332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33</v>
      </c>
      <c r="C15" s="64">
        <f>'SO 15827'!E60</f>
        <v>0</v>
      </c>
      <c r="D15" s="59">
        <f>'SO 15827'!F60</f>
        <v>0</v>
      </c>
      <c r="E15" s="68">
        <f>'SO 15827'!G60</f>
        <v>0</v>
      </c>
      <c r="F15" s="335"/>
      <c r="G15" s="261"/>
      <c r="H15" s="319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34</v>
      </c>
      <c r="C16" s="93"/>
      <c r="D16" s="94"/>
      <c r="E16" s="95"/>
      <c r="F16" s="267" t="s">
        <v>39</v>
      </c>
      <c r="G16" s="261"/>
      <c r="H16" s="319"/>
      <c r="I16" s="24"/>
      <c r="J16" s="24"/>
      <c r="K16" s="25"/>
      <c r="L16" s="25"/>
      <c r="M16" s="25"/>
      <c r="N16" s="25"/>
      <c r="O16" s="75"/>
      <c r="P16" s="85">
        <f>(SUM(Z77:Z106))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35</v>
      </c>
      <c r="C17" s="64"/>
      <c r="D17" s="59"/>
      <c r="E17" s="68"/>
      <c r="F17" s="269" t="s">
        <v>40</v>
      </c>
      <c r="G17" s="261"/>
      <c r="H17" s="319"/>
      <c r="I17" s="24"/>
      <c r="J17" s="24"/>
      <c r="K17" s="25"/>
      <c r="L17" s="25"/>
      <c r="M17" s="25"/>
      <c r="N17" s="25"/>
      <c r="O17" s="75"/>
      <c r="P17" s="85">
        <f>(SUM(Y77:Y106))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36</v>
      </c>
      <c r="C18" s="65"/>
      <c r="D18" s="60"/>
      <c r="E18" s="69"/>
      <c r="F18" s="271"/>
      <c r="G18" s="263"/>
      <c r="H18" s="319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37</v>
      </c>
      <c r="C19" s="66"/>
      <c r="D19" s="61"/>
      <c r="E19" s="69"/>
      <c r="F19" s="330"/>
      <c r="G19" s="318"/>
      <c r="H19" s="331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38</v>
      </c>
      <c r="C20" s="58"/>
      <c r="D20" s="96"/>
      <c r="E20" s="97">
        <f>SUM(E15:E19)</f>
        <v>0</v>
      </c>
      <c r="F20" s="264" t="s">
        <v>38</v>
      </c>
      <c r="G20" s="270"/>
      <c r="H20" s="332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46</v>
      </c>
      <c r="C21" s="52"/>
      <c r="D21" s="92"/>
      <c r="E21" s="70">
        <f>((E15*U22*0)+(E16*V22*0)+(E17*W22*0))/100</f>
        <v>0</v>
      </c>
      <c r="F21" s="260" t="s">
        <v>49</v>
      </c>
      <c r="G21" s="261"/>
      <c r="H21" s="319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47</v>
      </c>
      <c r="C22" s="33"/>
      <c r="D22" s="72"/>
      <c r="E22" s="71">
        <f>((E15*U23*0)+(E16*V23*0)+(E17*W23*0))/100</f>
        <v>0</v>
      </c>
      <c r="F22" s="260" t="s">
        <v>50</v>
      </c>
      <c r="G22" s="261"/>
      <c r="H22" s="319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48</v>
      </c>
      <c r="C23" s="33"/>
      <c r="D23" s="72"/>
      <c r="E23" s="71">
        <f>((E15*U24*0)+(E16*V24*0)+(E17*W24*0))/100</f>
        <v>0</v>
      </c>
      <c r="F23" s="260" t="s">
        <v>51</v>
      </c>
      <c r="G23" s="261"/>
      <c r="H23" s="319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33"/>
      <c r="G24" s="263"/>
      <c r="H24" s="319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17" t="s">
        <v>38</v>
      </c>
      <c r="G25" s="318"/>
      <c r="H25" s="319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57</v>
      </c>
      <c r="C26" s="99"/>
      <c r="D26" s="101"/>
      <c r="E26" s="111"/>
      <c r="F26" s="264" t="s">
        <v>41</v>
      </c>
      <c r="G26" s="320"/>
      <c r="H26" s="321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2" t="s">
        <v>42</v>
      </c>
      <c r="G27" s="254"/>
      <c r="H27" s="323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4" t="s">
        <v>43</v>
      </c>
      <c r="G28" s="325"/>
      <c r="H28" s="218">
        <f>P27-SUM('SO 15827'!K77:'SO 15827'!K106)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6" t="s">
        <v>44</v>
      </c>
      <c r="G29" s="327"/>
      <c r="H29" s="32">
        <f>SUM('SO 15827'!K77:'SO 15827'!K106)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28" t="s">
        <v>45</v>
      </c>
      <c r="G30" s="329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54"/>
      <c r="G31" s="259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55</v>
      </c>
      <c r="C32" s="106"/>
      <c r="D32" s="18"/>
      <c r="E32" s="116" t="s">
        <v>56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6"/>
    </row>
    <row r="42" spans="1:23" x14ac:dyDescent="0.3">
      <c r="A42" s="136"/>
      <c r="B42" s="20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6"/>
    </row>
    <row r="43" spans="1:23" x14ac:dyDescent="0.3">
      <c r="A43" s="136"/>
      <c r="B43" s="20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10" t="s">
        <v>0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2"/>
      <c r="W44" s="54"/>
    </row>
    <row r="45" spans="1:23" x14ac:dyDescent="0.3">
      <c r="A45" s="136"/>
      <c r="B45" s="20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5"/>
      <c r="B46" s="299" t="s">
        <v>28</v>
      </c>
      <c r="C46" s="300"/>
      <c r="D46" s="300"/>
      <c r="E46" s="301"/>
      <c r="F46" s="313" t="s">
        <v>25</v>
      </c>
      <c r="G46" s="300"/>
      <c r="H46" s="301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5"/>
      <c r="B47" s="299" t="s">
        <v>29</v>
      </c>
      <c r="C47" s="300"/>
      <c r="D47" s="300"/>
      <c r="E47" s="301"/>
      <c r="F47" s="313" t="s">
        <v>23</v>
      </c>
      <c r="G47" s="300"/>
      <c r="H47" s="301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5"/>
      <c r="B48" s="299" t="s">
        <v>30</v>
      </c>
      <c r="C48" s="300"/>
      <c r="D48" s="300"/>
      <c r="E48" s="301"/>
      <c r="F48" s="313" t="s">
        <v>61</v>
      </c>
      <c r="G48" s="300"/>
      <c r="H48" s="301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5"/>
      <c r="B49" s="314" t="s">
        <v>1</v>
      </c>
      <c r="C49" s="315"/>
      <c r="D49" s="315"/>
      <c r="E49" s="315"/>
      <c r="F49" s="315"/>
      <c r="G49" s="315"/>
      <c r="H49" s="315"/>
      <c r="I49" s="31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9" t="s">
        <v>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08" t="s">
        <v>58</v>
      </c>
      <c r="C54" s="309"/>
      <c r="D54" s="134"/>
      <c r="E54" s="134" t="s">
        <v>52</v>
      </c>
      <c r="F54" s="134" t="s">
        <v>53</v>
      </c>
      <c r="G54" s="134" t="s">
        <v>38</v>
      </c>
      <c r="H54" s="134" t="s">
        <v>59</v>
      </c>
      <c r="I54" s="134" t="s">
        <v>60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5" t="s">
        <v>63</v>
      </c>
      <c r="C55" s="289"/>
      <c r="D55" s="289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7"/>
      <c r="X55" s="143"/>
      <c r="Y55" s="143"/>
      <c r="Z55" s="143"/>
    </row>
    <row r="56" spans="1:26" x14ac:dyDescent="0.3">
      <c r="A56" s="9"/>
      <c r="B56" s="306" t="s">
        <v>64</v>
      </c>
      <c r="C56" s="264"/>
      <c r="D56" s="264"/>
      <c r="E56" s="68">
        <f>'SO 15827'!L87</f>
        <v>0</v>
      </c>
      <c r="F56" s="68">
        <f>'SO 15827'!M87</f>
        <v>0</v>
      </c>
      <c r="G56" s="68">
        <f>'SO 15827'!I87</f>
        <v>0</v>
      </c>
      <c r="H56" s="144">
        <f>'SO 15827'!S87</f>
        <v>0</v>
      </c>
      <c r="I56" s="144">
        <f>'SO 15827'!V87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7"/>
      <c r="X56" s="143"/>
      <c r="Y56" s="143"/>
      <c r="Z56" s="143"/>
    </row>
    <row r="57" spans="1:26" x14ac:dyDescent="0.3">
      <c r="A57" s="9"/>
      <c r="B57" s="306" t="s">
        <v>65</v>
      </c>
      <c r="C57" s="264"/>
      <c r="D57" s="264"/>
      <c r="E57" s="68">
        <f>'SO 15827'!L93</f>
        <v>0</v>
      </c>
      <c r="F57" s="68">
        <f>'SO 15827'!M93</f>
        <v>0</v>
      </c>
      <c r="G57" s="68">
        <f>'SO 15827'!I93</f>
        <v>0</v>
      </c>
      <c r="H57" s="144">
        <f>'SO 15827'!S93</f>
        <v>268.64</v>
      </c>
      <c r="I57" s="144">
        <f>'SO 15827'!V93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7"/>
      <c r="X57" s="143"/>
      <c r="Y57" s="143"/>
      <c r="Z57" s="143"/>
    </row>
    <row r="58" spans="1:26" x14ac:dyDescent="0.3">
      <c r="A58" s="9"/>
      <c r="B58" s="306" t="s">
        <v>66</v>
      </c>
      <c r="C58" s="264"/>
      <c r="D58" s="264"/>
      <c r="E58" s="68">
        <f>'SO 15827'!L100</f>
        <v>0</v>
      </c>
      <c r="F58" s="68">
        <f>'SO 15827'!M100</f>
        <v>0</v>
      </c>
      <c r="G58" s="68">
        <f>'SO 15827'!I100</f>
        <v>0</v>
      </c>
      <c r="H58" s="144">
        <f>'SO 15827'!S100</f>
        <v>249.71</v>
      </c>
      <c r="I58" s="144">
        <f>'SO 15827'!V100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7"/>
      <c r="X58" s="143"/>
      <c r="Y58" s="143"/>
      <c r="Z58" s="143"/>
    </row>
    <row r="59" spans="1:26" x14ac:dyDescent="0.3">
      <c r="A59" s="9"/>
      <c r="B59" s="306" t="s">
        <v>67</v>
      </c>
      <c r="C59" s="264"/>
      <c r="D59" s="264"/>
      <c r="E59" s="68">
        <f>'SO 15827'!L104</f>
        <v>0</v>
      </c>
      <c r="F59" s="68">
        <f>'SO 15827'!M104</f>
        <v>0</v>
      </c>
      <c r="G59" s="68">
        <f>'SO 15827'!I104</f>
        <v>0</v>
      </c>
      <c r="H59" s="144">
        <f>'SO 15827'!S104</f>
        <v>0</v>
      </c>
      <c r="I59" s="144">
        <f>'SO 15827'!V104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17"/>
      <c r="X59" s="143"/>
      <c r="Y59" s="143"/>
      <c r="Z59" s="143"/>
    </row>
    <row r="60" spans="1:26" x14ac:dyDescent="0.3">
      <c r="A60" s="9"/>
      <c r="B60" s="307" t="s">
        <v>63</v>
      </c>
      <c r="C60" s="285"/>
      <c r="D60" s="285"/>
      <c r="E60" s="145">
        <f>'SO 15827'!L106</f>
        <v>0</v>
      </c>
      <c r="F60" s="145">
        <f>'SO 15827'!M106</f>
        <v>0</v>
      </c>
      <c r="G60" s="145">
        <f>'SO 15827'!I106</f>
        <v>0</v>
      </c>
      <c r="H60" s="146">
        <f>'SO 15827'!S106</f>
        <v>518.35</v>
      </c>
      <c r="I60" s="146">
        <f>'SO 15827'!V106</f>
        <v>0</v>
      </c>
      <c r="J60" s="146"/>
      <c r="K60" s="146"/>
      <c r="L60" s="146"/>
      <c r="M60" s="146"/>
      <c r="N60" s="146"/>
      <c r="O60" s="146"/>
      <c r="P60" s="146"/>
      <c r="Q60" s="143"/>
      <c r="R60" s="143"/>
      <c r="S60" s="143"/>
      <c r="T60" s="143"/>
      <c r="U60" s="143"/>
      <c r="V60" s="155"/>
      <c r="W60" s="217"/>
      <c r="X60" s="143"/>
      <c r="Y60" s="143"/>
      <c r="Z60" s="143"/>
    </row>
    <row r="61" spans="1:26" x14ac:dyDescent="0.3">
      <c r="A61" s="1"/>
      <c r="B61" s="210"/>
      <c r="C61" s="1"/>
      <c r="D61" s="1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V61" s="156"/>
      <c r="W61" s="54"/>
    </row>
    <row r="62" spans="1:26" x14ac:dyDescent="0.3">
      <c r="A62" s="147"/>
      <c r="B62" s="290" t="s">
        <v>68</v>
      </c>
      <c r="C62" s="291"/>
      <c r="D62" s="291"/>
      <c r="E62" s="149">
        <f>'SO 15827'!L107</f>
        <v>0</v>
      </c>
      <c r="F62" s="149">
        <f>'SO 15827'!M107</f>
        <v>0</v>
      </c>
      <c r="G62" s="149">
        <f>'SO 15827'!I107</f>
        <v>0</v>
      </c>
      <c r="H62" s="150">
        <f>'SO 15827'!S107</f>
        <v>518.35</v>
      </c>
      <c r="I62" s="150">
        <f>'SO 15827'!V107</f>
        <v>0</v>
      </c>
      <c r="J62" s="151"/>
      <c r="K62" s="151"/>
      <c r="L62" s="151"/>
      <c r="M62" s="151"/>
      <c r="N62" s="151"/>
      <c r="O62" s="151"/>
      <c r="P62" s="151"/>
      <c r="Q62" s="152"/>
      <c r="R62" s="152"/>
      <c r="S62" s="152"/>
      <c r="T62" s="152"/>
      <c r="U62" s="152"/>
      <c r="V62" s="157"/>
      <c r="W62" s="217"/>
      <c r="X62" s="148"/>
      <c r="Y62" s="148"/>
      <c r="Z62" s="148"/>
    </row>
    <row r="63" spans="1:26" x14ac:dyDescent="0.3">
      <c r="A63" s="14"/>
      <c r="B63" s="41"/>
      <c r="C63" s="3"/>
      <c r="D63" s="3"/>
      <c r="E63" s="13"/>
      <c r="F63" s="13"/>
      <c r="G63" s="13"/>
      <c r="H63" s="158"/>
      <c r="I63" s="158"/>
      <c r="J63" s="158"/>
      <c r="K63" s="158"/>
      <c r="L63" s="158"/>
      <c r="M63" s="158"/>
      <c r="N63" s="158"/>
      <c r="O63" s="158"/>
      <c r="P63" s="158"/>
      <c r="Q63" s="10"/>
      <c r="R63" s="10"/>
      <c r="S63" s="10"/>
      <c r="T63" s="10"/>
      <c r="U63" s="10"/>
      <c r="V63" s="10"/>
      <c r="W63" s="54"/>
    </row>
    <row r="64" spans="1:26" x14ac:dyDescent="0.3">
      <c r="A64" s="14"/>
      <c r="B64" s="41"/>
      <c r="C64" s="3"/>
      <c r="D64" s="3"/>
      <c r="E64" s="13"/>
      <c r="F64" s="13"/>
      <c r="G64" s="13"/>
      <c r="H64" s="158"/>
      <c r="I64" s="158"/>
      <c r="J64" s="158"/>
      <c r="K64" s="158"/>
      <c r="L64" s="158"/>
      <c r="M64" s="158"/>
      <c r="N64" s="158"/>
      <c r="O64" s="158"/>
      <c r="P64" s="158"/>
      <c r="Q64" s="10"/>
      <c r="R64" s="10"/>
      <c r="S64" s="10"/>
      <c r="T64" s="10"/>
      <c r="U64" s="10"/>
      <c r="V64" s="10"/>
      <c r="W64" s="54"/>
    </row>
    <row r="65" spans="1:26" x14ac:dyDescent="0.3">
      <c r="A65" s="14"/>
      <c r="B65" s="37"/>
      <c r="C65" s="8"/>
      <c r="D65" s="8"/>
      <c r="E65" s="26"/>
      <c r="F65" s="26"/>
      <c r="G65" s="26"/>
      <c r="H65" s="159"/>
      <c r="I65" s="159"/>
      <c r="J65" s="159"/>
      <c r="K65" s="159"/>
      <c r="L65" s="159"/>
      <c r="M65" s="159"/>
      <c r="N65" s="159"/>
      <c r="O65" s="159"/>
      <c r="P65" s="159"/>
      <c r="Q65" s="15"/>
      <c r="R65" s="15"/>
      <c r="S65" s="15"/>
      <c r="T65" s="15"/>
      <c r="U65" s="15"/>
      <c r="V65" s="15"/>
      <c r="W65" s="54"/>
    </row>
    <row r="66" spans="1:26" ht="34.950000000000003" customHeight="1" x14ac:dyDescent="0.3">
      <c r="A66" s="1"/>
      <c r="B66" s="292" t="s">
        <v>69</v>
      </c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54"/>
    </row>
    <row r="67" spans="1:26" x14ac:dyDescent="0.3">
      <c r="A67" s="14"/>
      <c r="B67" s="98"/>
      <c r="C67" s="18"/>
      <c r="D67" s="18"/>
      <c r="E67" s="100"/>
      <c r="F67" s="100"/>
      <c r="G67" s="100"/>
      <c r="H67" s="173"/>
      <c r="I67" s="173"/>
      <c r="J67" s="173"/>
      <c r="K67" s="173"/>
      <c r="L67" s="173"/>
      <c r="M67" s="173"/>
      <c r="N67" s="173"/>
      <c r="O67" s="173"/>
      <c r="P67" s="173"/>
      <c r="Q67" s="19"/>
      <c r="R67" s="19"/>
      <c r="S67" s="19"/>
      <c r="T67" s="19"/>
      <c r="U67" s="19"/>
      <c r="V67" s="19"/>
      <c r="W67" s="54"/>
    </row>
    <row r="68" spans="1:26" ht="19.95" customHeight="1" x14ac:dyDescent="0.3">
      <c r="A68" s="205"/>
      <c r="B68" s="296" t="s">
        <v>28</v>
      </c>
      <c r="C68" s="297"/>
      <c r="D68" s="297"/>
      <c r="E68" s="298"/>
      <c r="F68" s="171"/>
      <c r="G68" s="171"/>
      <c r="H68" s="172" t="s">
        <v>25</v>
      </c>
      <c r="I68" s="302"/>
      <c r="J68" s="303"/>
      <c r="K68" s="303"/>
      <c r="L68" s="303"/>
      <c r="M68" s="303"/>
      <c r="N68" s="303"/>
      <c r="O68" s="303"/>
      <c r="P68" s="304"/>
      <c r="Q68" s="17"/>
      <c r="R68" s="17"/>
      <c r="S68" s="17"/>
      <c r="T68" s="17"/>
      <c r="U68" s="17"/>
      <c r="V68" s="17"/>
      <c r="W68" s="54"/>
    </row>
    <row r="69" spans="1:26" ht="19.95" customHeight="1" x14ac:dyDescent="0.3">
      <c r="A69" s="205"/>
      <c r="B69" s="299" t="s">
        <v>29</v>
      </c>
      <c r="C69" s="300"/>
      <c r="D69" s="300"/>
      <c r="E69" s="301"/>
      <c r="F69" s="167"/>
      <c r="G69" s="167"/>
      <c r="H69" s="168" t="s">
        <v>23</v>
      </c>
      <c r="I69" s="168"/>
      <c r="J69" s="158"/>
      <c r="K69" s="158"/>
      <c r="L69" s="158"/>
      <c r="M69" s="158"/>
      <c r="N69" s="158"/>
      <c r="O69" s="158"/>
      <c r="P69" s="158"/>
      <c r="Q69" s="10"/>
      <c r="R69" s="10"/>
      <c r="S69" s="10"/>
      <c r="T69" s="10"/>
      <c r="U69" s="10"/>
      <c r="V69" s="10"/>
      <c r="W69" s="54"/>
    </row>
    <row r="70" spans="1:26" ht="19.95" customHeight="1" x14ac:dyDescent="0.3">
      <c r="A70" s="205"/>
      <c r="B70" s="299" t="s">
        <v>30</v>
      </c>
      <c r="C70" s="300"/>
      <c r="D70" s="300"/>
      <c r="E70" s="301"/>
      <c r="F70" s="167"/>
      <c r="G70" s="167"/>
      <c r="H70" s="168" t="s">
        <v>80</v>
      </c>
      <c r="I70" s="168" t="s">
        <v>27</v>
      </c>
      <c r="J70" s="158"/>
      <c r="K70" s="158"/>
      <c r="L70" s="158"/>
      <c r="M70" s="158"/>
      <c r="N70" s="158"/>
      <c r="O70" s="158"/>
      <c r="P70" s="158"/>
      <c r="Q70" s="10"/>
      <c r="R70" s="10"/>
      <c r="S70" s="10"/>
      <c r="T70" s="10"/>
      <c r="U70" s="10"/>
      <c r="V70" s="10"/>
      <c r="W70" s="54"/>
    </row>
    <row r="71" spans="1:26" ht="19.95" customHeight="1" x14ac:dyDescent="0.3">
      <c r="A71" s="14"/>
      <c r="B71" s="209" t="s">
        <v>81</v>
      </c>
      <c r="C71" s="3"/>
      <c r="D71" s="3"/>
      <c r="E71" s="13"/>
      <c r="F71" s="13"/>
      <c r="G71" s="13"/>
      <c r="H71" s="158"/>
      <c r="I71" s="15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14"/>
      <c r="B72" s="209" t="s">
        <v>21</v>
      </c>
      <c r="C72" s="3"/>
      <c r="D72" s="3"/>
      <c r="E72" s="13"/>
      <c r="F72" s="13"/>
      <c r="G72" s="13"/>
      <c r="H72" s="158"/>
      <c r="I72" s="158"/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211" t="s">
        <v>62</v>
      </c>
      <c r="C75" s="169"/>
      <c r="D75" s="169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x14ac:dyDescent="0.3">
      <c r="A76" s="2"/>
      <c r="B76" s="212" t="s">
        <v>70</v>
      </c>
      <c r="C76" s="134" t="s">
        <v>71</v>
      </c>
      <c r="D76" s="134" t="s">
        <v>72</v>
      </c>
      <c r="E76" s="160"/>
      <c r="F76" s="160" t="s">
        <v>73</v>
      </c>
      <c r="G76" s="160" t="s">
        <v>74</v>
      </c>
      <c r="H76" s="161" t="s">
        <v>75</v>
      </c>
      <c r="I76" s="161" t="s">
        <v>76</v>
      </c>
      <c r="J76" s="161"/>
      <c r="K76" s="161"/>
      <c r="L76" s="161"/>
      <c r="M76" s="161"/>
      <c r="N76" s="161"/>
      <c r="O76" s="161"/>
      <c r="P76" s="161" t="s">
        <v>77</v>
      </c>
      <c r="Q76" s="162"/>
      <c r="R76" s="162"/>
      <c r="S76" s="134" t="s">
        <v>78</v>
      </c>
      <c r="T76" s="163"/>
      <c r="U76" s="163"/>
      <c r="V76" s="134" t="s">
        <v>79</v>
      </c>
      <c r="W76" s="54"/>
    </row>
    <row r="77" spans="1:26" x14ac:dyDescent="0.3">
      <c r="A77" s="9"/>
      <c r="B77" s="74"/>
      <c r="C77" s="174"/>
      <c r="D77" s="289" t="s">
        <v>63</v>
      </c>
      <c r="E77" s="289"/>
      <c r="F77" s="140"/>
      <c r="G77" s="175"/>
      <c r="H77" s="140"/>
      <c r="I77" s="140"/>
      <c r="J77" s="141"/>
      <c r="K77" s="141"/>
      <c r="L77" s="141"/>
      <c r="M77" s="141"/>
      <c r="N77" s="141"/>
      <c r="O77" s="141"/>
      <c r="P77" s="141"/>
      <c r="Q77" s="110"/>
      <c r="R77" s="110"/>
      <c r="S77" s="110"/>
      <c r="T77" s="110"/>
      <c r="U77" s="110"/>
      <c r="V77" s="198"/>
      <c r="W77" s="217"/>
      <c r="X77" s="143"/>
      <c r="Y77" s="143"/>
      <c r="Z77" s="143"/>
    </row>
    <row r="78" spans="1:26" x14ac:dyDescent="0.3">
      <c r="A78" s="9"/>
      <c r="B78" s="56"/>
      <c r="C78" s="177">
        <v>1</v>
      </c>
      <c r="D78" s="284" t="s">
        <v>82</v>
      </c>
      <c r="E78" s="284"/>
      <c r="F78" s="68"/>
      <c r="G78" s="176"/>
      <c r="H78" s="68"/>
      <c r="I78" s="68"/>
      <c r="J78" s="144"/>
      <c r="K78" s="144"/>
      <c r="L78" s="144"/>
      <c r="M78" s="144"/>
      <c r="N78" s="144"/>
      <c r="O78" s="144"/>
      <c r="P78" s="144"/>
      <c r="Q78" s="9"/>
      <c r="R78" s="9"/>
      <c r="S78" s="9"/>
      <c r="T78" s="9"/>
      <c r="U78" s="9"/>
      <c r="V78" s="199"/>
      <c r="W78" s="217"/>
      <c r="X78" s="143"/>
      <c r="Y78" s="143"/>
      <c r="Z78" s="143"/>
    </row>
    <row r="79" spans="1:26" ht="25.05" customHeight="1" x14ac:dyDescent="0.3">
      <c r="A79" s="183"/>
      <c r="B79" s="213">
        <v>1</v>
      </c>
      <c r="C79" s="184" t="s">
        <v>83</v>
      </c>
      <c r="D79" s="288" t="s">
        <v>84</v>
      </c>
      <c r="E79" s="288"/>
      <c r="F79" s="178" t="s">
        <v>85</v>
      </c>
      <c r="G79" s="179">
        <v>81.36</v>
      </c>
      <c r="H79" s="178"/>
      <c r="I79" s="178">
        <f t="shared" ref="I79:I86" si="0">ROUND(G79*(H79),2)</f>
        <v>0</v>
      </c>
      <c r="J79" s="180">
        <f t="shared" ref="J79:J86" si="1">ROUND(G79*(N79),2)</f>
        <v>268.49</v>
      </c>
      <c r="K79" s="181">
        <f t="shared" ref="K79:K86" si="2">ROUND(G79*(O79),2)</f>
        <v>0</v>
      </c>
      <c r="L79" s="181">
        <f t="shared" ref="L79:L86" si="3">ROUND(G79*(H79),2)</f>
        <v>0</v>
      </c>
      <c r="M79" s="181"/>
      <c r="N79" s="181">
        <v>3.3</v>
      </c>
      <c r="O79" s="181"/>
      <c r="P79" s="185"/>
      <c r="Q79" s="185"/>
      <c r="R79" s="185"/>
      <c r="S79" s="182">
        <f t="shared" ref="S79:S86" si="4">ROUND(G79*(P79),3)</f>
        <v>0</v>
      </c>
      <c r="T79" s="182"/>
      <c r="U79" s="182"/>
      <c r="V79" s="200"/>
      <c r="W79" s="54"/>
      <c r="Z79">
        <v>0</v>
      </c>
    </row>
    <row r="80" spans="1:26" ht="25.05" customHeight="1" x14ac:dyDescent="0.3">
      <c r="A80" s="183"/>
      <c r="B80" s="213">
        <v>2</v>
      </c>
      <c r="C80" s="184" t="s">
        <v>86</v>
      </c>
      <c r="D80" s="288" t="s">
        <v>87</v>
      </c>
      <c r="E80" s="288"/>
      <c r="F80" s="178" t="s">
        <v>85</v>
      </c>
      <c r="G80" s="179">
        <v>81.36</v>
      </c>
      <c r="H80" s="178"/>
      <c r="I80" s="178">
        <f t="shared" si="0"/>
        <v>0</v>
      </c>
      <c r="J80" s="180">
        <f t="shared" si="1"/>
        <v>82.17</v>
      </c>
      <c r="K80" s="181">
        <f t="shared" si="2"/>
        <v>0</v>
      </c>
      <c r="L80" s="181">
        <f t="shared" si="3"/>
        <v>0</v>
      </c>
      <c r="M80" s="181"/>
      <c r="N80" s="181">
        <v>1.01</v>
      </c>
      <c r="O80" s="181"/>
      <c r="P80" s="185"/>
      <c r="Q80" s="185"/>
      <c r="R80" s="185"/>
      <c r="S80" s="182">
        <f t="shared" si="4"/>
        <v>0</v>
      </c>
      <c r="T80" s="182"/>
      <c r="U80" s="182"/>
      <c r="V80" s="200"/>
      <c r="W80" s="54"/>
      <c r="Z80">
        <v>0</v>
      </c>
    </row>
    <row r="81" spans="1:26" ht="25.05" customHeight="1" x14ac:dyDescent="0.3">
      <c r="A81" s="183"/>
      <c r="B81" s="213">
        <v>3</v>
      </c>
      <c r="C81" s="184" t="s">
        <v>88</v>
      </c>
      <c r="D81" s="288" t="s">
        <v>89</v>
      </c>
      <c r="E81" s="288"/>
      <c r="F81" s="178" t="s">
        <v>85</v>
      </c>
      <c r="G81" s="179">
        <v>169.5</v>
      </c>
      <c r="H81" s="178"/>
      <c r="I81" s="178">
        <f t="shared" si="0"/>
        <v>0</v>
      </c>
      <c r="J81" s="180">
        <f t="shared" si="1"/>
        <v>4649.3900000000003</v>
      </c>
      <c r="K81" s="181">
        <f t="shared" si="2"/>
        <v>0</v>
      </c>
      <c r="L81" s="181">
        <f t="shared" si="3"/>
        <v>0</v>
      </c>
      <c r="M81" s="181"/>
      <c r="N81" s="181">
        <v>27.43</v>
      </c>
      <c r="O81" s="181"/>
      <c r="P81" s="185"/>
      <c r="Q81" s="185"/>
      <c r="R81" s="185"/>
      <c r="S81" s="182">
        <f t="shared" si="4"/>
        <v>0</v>
      </c>
      <c r="T81" s="182"/>
      <c r="U81" s="182"/>
      <c r="V81" s="200"/>
      <c r="W81" s="54"/>
      <c r="Z81">
        <v>0</v>
      </c>
    </row>
    <row r="82" spans="1:26" ht="25.05" customHeight="1" x14ac:dyDescent="0.3">
      <c r="A82" s="183"/>
      <c r="B82" s="213">
        <v>4</v>
      </c>
      <c r="C82" s="184" t="s">
        <v>90</v>
      </c>
      <c r="D82" s="288" t="s">
        <v>91</v>
      </c>
      <c r="E82" s="288"/>
      <c r="F82" s="178" t="s">
        <v>85</v>
      </c>
      <c r="G82" s="179">
        <v>169.5</v>
      </c>
      <c r="H82" s="178"/>
      <c r="I82" s="178">
        <f t="shared" si="0"/>
        <v>0</v>
      </c>
      <c r="J82" s="180">
        <f t="shared" si="1"/>
        <v>1330.58</v>
      </c>
      <c r="K82" s="181">
        <f t="shared" si="2"/>
        <v>0</v>
      </c>
      <c r="L82" s="181">
        <f t="shared" si="3"/>
        <v>0</v>
      </c>
      <c r="M82" s="181"/>
      <c r="N82" s="181">
        <v>7.85</v>
      </c>
      <c r="O82" s="181"/>
      <c r="P82" s="185"/>
      <c r="Q82" s="185"/>
      <c r="R82" s="185"/>
      <c r="S82" s="182">
        <f t="shared" si="4"/>
        <v>0</v>
      </c>
      <c r="T82" s="182"/>
      <c r="U82" s="182"/>
      <c r="V82" s="200"/>
      <c r="W82" s="54"/>
      <c r="Z82">
        <v>0</v>
      </c>
    </row>
    <row r="83" spans="1:26" ht="25.05" customHeight="1" x14ac:dyDescent="0.3">
      <c r="A83" s="183"/>
      <c r="B83" s="213">
        <v>5</v>
      </c>
      <c r="C83" s="184" t="s">
        <v>92</v>
      </c>
      <c r="D83" s="288" t="s">
        <v>93</v>
      </c>
      <c r="E83" s="288"/>
      <c r="F83" s="178" t="s">
        <v>85</v>
      </c>
      <c r="G83" s="179">
        <v>250.86</v>
      </c>
      <c r="H83" s="178"/>
      <c r="I83" s="178">
        <f t="shared" si="0"/>
        <v>0</v>
      </c>
      <c r="J83" s="180">
        <f t="shared" si="1"/>
        <v>960.79</v>
      </c>
      <c r="K83" s="181">
        <f t="shared" si="2"/>
        <v>0</v>
      </c>
      <c r="L83" s="181">
        <f t="shared" si="3"/>
        <v>0</v>
      </c>
      <c r="M83" s="181"/>
      <c r="N83" s="181">
        <v>3.83</v>
      </c>
      <c r="O83" s="181"/>
      <c r="P83" s="185"/>
      <c r="Q83" s="185"/>
      <c r="R83" s="185"/>
      <c r="S83" s="182">
        <f t="shared" si="4"/>
        <v>0</v>
      </c>
      <c r="T83" s="182"/>
      <c r="U83" s="182"/>
      <c r="V83" s="200"/>
      <c r="W83" s="54"/>
      <c r="Z83">
        <v>0</v>
      </c>
    </row>
    <row r="84" spans="1:26" ht="25.05" customHeight="1" x14ac:dyDescent="0.3">
      <c r="A84" s="183"/>
      <c r="B84" s="213">
        <v>6</v>
      </c>
      <c r="C84" s="184" t="s">
        <v>94</v>
      </c>
      <c r="D84" s="288" t="s">
        <v>95</v>
      </c>
      <c r="E84" s="288"/>
      <c r="F84" s="178" t="s">
        <v>85</v>
      </c>
      <c r="G84" s="179">
        <v>250.86</v>
      </c>
      <c r="H84" s="178"/>
      <c r="I84" s="178">
        <f t="shared" si="0"/>
        <v>0</v>
      </c>
      <c r="J84" s="180">
        <f t="shared" si="1"/>
        <v>1856.36</v>
      </c>
      <c r="K84" s="181">
        <f t="shared" si="2"/>
        <v>0</v>
      </c>
      <c r="L84" s="181">
        <f t="shared" si="3"/>
        <v>0</v>
      </c>
      <c r="M84" s="181"/>
      <c r="N84" s="181">
        <v>7.4</v>
      </c>
      <c r="O84" s="181"/>
      <c r="P84" s="185"/>
      <c r="Q84" s="185"/>
      <c r="R84" s="185"/>
      <c r="S84" s="182">
        <f t="shared" si="4"/>
        <v>0</v>
      </c>
      <c r="T84" s="182"/>
      <c r="U84" s="182"/>
      <c r="V84" s="200"/>
      <c r="W84" s="54"/>
      <c r="Z84">
        <v>0</v>
      </c>
    </row>
    <row r="85" spans="1:26" ht="25.05" customHeight="1" x14ac:dyDescent="0.3">
      <c r="A85" s="183"/>
      <c r="B85" s="213">
        <v>7</v>
      </c>
      <c r="C85" s="184" t="s">
        <v>96</v>
      </c>
      <c r="D85" s="288" t="s">
        <v>97</v>
      </c>
      <c r="E85" s="288"/>
      <c r="F85" s="178" t="s">
        <v>85</v>
      </c>
      <c r="G85" s="179">
        <v>250.86</v>
      </c>
      <c r="H85" s="178"/>
      <c r="I85" s="178">
        <f t="shared" si="0"/>
        <v>0</v>
      </c>
      <c r="J85" s="180">
        <f t="shared" si="1"/>
        <v>220.76</v>
      </c>
      <c r="K85" s="181">
        <f t="shared" si="2"/>
        <v>0</v>
      </c>
      <c r="L85" s="181">
        <f t="shared" si="3"/>
        <v>0</v>
      </c>
      <c r="M85" s="181"/>
      <c r="N85" s="181">
        <v>0.88</v>
      </c>
      <c r="O85" s="181"/>
      <c r="P85" s="185"/>
      <c r="Q85" s="185"/>
      <c r="R85" s="185"/>
      <c r="S85" s="182">
        <f t="shared" si="4"/>
        <v>0</v>
      </c>
      <c r="T85" s="182"/>
      <c r="U85" s="182"/>
      <c r="V85" s="200"/>
      <c r="W85" s="54"/>
      <c r="Z85">
        <v>0</v>
      </c>
    </row>
    <row r="86" spans="1:26" ht="25.05" customHeight="1" x14ac:dyDescent="0.3">
      <c r="A86" s="183"/>
      <c r="B86" s="213">
        <v>8</v>
      </c>
      <c r="C86" s="184" t="s">
        <v>98</v>
      </c>
      <c r="D86" s="288" t="s">
        <v>99</v>
      </c>
      <c r="E86" s="288"/>
      <c r="F86" s="178" t="s">
        <v>100</v>
      </c>
      <c r="G86" s="179">
        <v>508.5</v>
      </c>
      <c r="H86" s="178"/>
      <c r="I86" s="178">
        <f t="shared" si="0"/>
        <v>0</v>
      </c>
      <c r="J86" s="180">
        <f t="shared" si="1"/>
        <v>239</v>
      </c>
      <c r="K86" s="181">
        <f t="shared" si="2"/>
        <v>0</v>
      </c>
      <c r="L86" s="181">
        <f t="shared" si="3"/>
        <v>0</v>
      </c>
      <c r="M86" s="181"/>
      <c r="N86" s="181">
        <v>0.47</v>
      </c>
      <c r="O86" s="181"/>
      <c r="P86" s="185"/>
      <c r="Q86" s="185"/>
      <c r="R86" s="185"/>
      <c r="S86" s="182">
        <f t="shared" si="4"/>
        <v>0</v>
      </c>
      <c r="T86" s="182"/>
      <c r="U86" s="182"/>
      <c r="V86" s="200"/>
      <c r="W86" s="54"/>
      <c r="Z86">
        <v>0</v>
      </c>
    </row>
    <row r="87" spans="1:26" x14ac:dyDescent="0.3">
      <c r="A87" s="9"/>
      <c r="B87" s="56"/>
      <c r="C87" s="177">
        <v>1</v>
      </c>
      <c r="D87" s="284" t="s">
        <v>82</v>
      </c>
      <c r="E87" s="284"/>
      <c r="F87" s="68"/>
      <c r="G87" s="176"/>
      <c r="H87" s="68"/>
      <c r="I87" s="145">
        <f>ROUND((SUM(I78:I86))/1,2)</f>
        <v>0</v>
      </c>
      <c r="J87" s="144"/>
      <c r="K87" s="144"/>
      <c r="L87" s="144">
        <f>ROUND((SUM(L78:L86))/1,2)</f>
        <v>0</v>
      </c>
      <c r="M87" s="144">
        <f>ROUND((SUM(M78:M86))/1,2)</f>
        <v>0</v>
      </c>
      <c r="N87" s="144"/>
      <c r="O87" s="144"/>
      <c r="P87" s="144"/>
      <c r="Q87" s="9"/>
      <c r="R87" s="9"/>
      <c r="S87" s="9">
        <f>ROUND((SUM(S78:S86))/1,2)</f>
        <v>0</v>
      </c>
      <c r="T87" s="9"/>
      <c r="U87" s="9"/>
      <c r="V87" s="201">
        <f>ROUND((SUM(V78:V86))/1,2)</f>
        <v>0</v>
      </c>
      <c r="W87" s="217"/>
      <c r="X87" s="143"/>
      <c r="Y87" s="143"/>
      <c r="Z87" s="143"/>
    </row>
    <row r="88" spans="1:26" x14ac:dyDescent="0.3">
      <c r="A88" s="1"/>
      <c r="B88" s="210"/>
      <c r="C88" s="1"/>
      <c r="D88" s="1"/>
      <c r="E88" s="138"/>
      <c r="F88" s="138"/>
      <c r="G88" s="170"/>
      <c r="H88" s="138"/>
      <c r="I88" s="138"/>
      <c r="J88" s="139"/>
      <c r="K88" s="139"/>
      <c r="L88" s="139"/>
      <c r="M88" s="139"/>
      <c r="N88" s="139"/>
      <c r="O88" s="139"/>
      <c r="P88" s="139"/>
      <c r="Q88" s="1"/>
      <c r="R88" s="1"/>
      <c r="S88" s="1"/>
      <c r="T88" s="1"/>
      <c r="U88" s="1"/>
      <c r="V88" s="202"/>
      <c r="W88" s="54"/>
    </row>
    <row r="89" spans="1:26" x14ac:dyDescent="0.3">
      <c r="A89" s="9"/>
      <c r="B89" s="56"/>
      <c r="C89" s="177">
        <v>5</v>
      </c>
      <c r="D89" s="284" t="s">
        <v>101</v>
      </c>
      <c r="E89" s="284"/>
      <c r="F89" s="68"/>
      <c r="G89" s="176"/>
      <c r="H89" s="68"/>
      <c r="I89" s="68"/>
      <c r="J89" s="144"/>
      <c r="K89" s="144"/>
      <c r="L89" s="144"/>
      <c r="M89" s="144"/>
      <c r="N89" s="144"/>
      <c r="O89" s="144"/>
      <c r="P89" s="144"/>
      <c r="Q89" s="9"/>
      <c r="R89" s="9"/>
      <c r="S89" s="9"/>
      <c r="T89" s="9"/>
      <c r="U89" s="9"/>
      <c r="V89" s="199"/>
      <c r="W89" s="217"/>
      <c r="X89" s="143"/>
      <c r="Y89" s="143"/>
      <c r="Z89" s="143"/>
    </row>
    <row r="90" spans="1:26" ht="25.05" customHeight="1" x14ac:dyDescent="0.3">
      <c r="A90" s="183"/>
      <c r="B90" s="213">
        <v>9</v>
      </c>
      <c r="C90" s="184" t="s">
        <v>102</v>
      </c>
      <c r="D90" s="288" t="s">
        <v>103</v>
      </c>
      <c r="E90" s="288"/>
      <c r="F90" s="178" t="s">
        <v>100</v>
      </c>
      <c r="G90" s="179">
        <v>508.5</v>
      </c>
      <c r="H90" s="178"/>
      <c r="I90" s="178">
        <f>ROUND(G90*(H90),2)</f>
        <v>0</v>
      </c>
      <c r="J90" s="180">
        <f>ROUND(G90*(N90),2)</f>
        <v>2318.7600000000002</v>
      </c>
      <c r="K90" s="181">
        <f>ROUND(G90*(O90),2)</f>
        <v>0</v>
      </c>
      <c r="L90" s="181">
        <f>ROUND(G90*(H90),2)</f>
        <v>0</v>
      </c>
      <c r="M90" s="181"/>
      <c r="N90" s="181">
        <v>4.5600000000000005</v>
      </c>
      <c r="O90" s="181"/>
      <c r="P90" s="185">
        <v>0.27994000000000002</v>
      </c>
      <c r="Q90" s="185"/>
      <c r="R90" s="185">
        <v>0.27994000000000002</v>
      </c>
      <c r="S90" s="182">
        <f>ROUND(G90*(P90),3)</f>
        <v>142.34899999999999</v>
      </c>
      <c r="T90" s="182"/>
      <c r="U90" s="182"/>
      <c r="V90" s="200"/>
      <c r="W90" s="54"/>
      <c r="Z90">
        <v>0</v>
      </c>
    </row>
    <row r="91" spans="1:26" ht="25.05" customHeight="1" x14ac:dyDescent="0.3">
      <c r="A91" s="183"/>
      <c r="B91" s="213">
        <v>10</v>
      </c>
      <c r="C91" s="184" t="s">
        <v>104</v>
      </c>
      <c r="D91" s="288" t="s">
        <v>105</v>
      </c>
      <c r="E91" s="288"/>
      <c r="F91" s="178" t="s">
        <v>100</v>
      </c>
      <c r="G91" s="179">
        <v>508.5</v>
      </c>
      <c r="H91" s="178"/>
      <c r="I91" s="178">
        <f>ROUND(G91*(H91),2)</f>
        <v>0</v>
      </c>
      <c r="J91" s="180">
        <f>ROUND(G91*(N91),2)</f>
        <v>8644.5</v>
      </c>
      <c r="K91" s="181">
        <f>ROUND(G91*(O91),2)</f>
        <v>0</v>
      </c>
      <c r="L91" s="181">
        <f>ROUND(G91*(H91),2)</f>
        <v>0</v>
      </c>
      <c r="M91" s="181"/>
      <c r="N91" s="181">
        <v>17</v>
      </c>
      <c r="O91" s="181"/>
      <c r="P91" s="185">
        <v>0.112</v>
      </c>
      <c r="Q91" s="185"/>
      <c r="R91" s="185">
        <v>0.112</v>
      </c>
      <c r="S91" s="182">
        <f>ROUND(G91*(P91),3)</f>
        <v>56.951999999999998</v>
      </c>
      <c r="T91" s="182"/>
      <c r="U91" s="182"/>
      <c r="V91" s="200"/>
      <c r="W91" s="54"/>
      <c r="Z91">
        <v>0</v>
      </c>
    </row>
    <row r="92" spans="1:26" ht="25.05" customHeight="1" x14ac:dyDescent="0.3">
      <c r="A92" s="183"/>
      <c r="B92" s="214">
        <v>11</v>
      </c>
      <c r="C92" s="191" t="s">
        <v>106</v>
      </c>
      <c r="D92" s="287" t="s">
        <v>192</v>
      </c>
      <c r="E92" s="287"/>
      <c r="F92" s="186" t="s">
        <v>100</v>
      </c>
      <c r="G92" s="187">
        <v>513.58500000000004</v>
      </c>
      <c r="H92" s="186"/>
      <c r="I92" s="186">
        <f>ROUND(G92*(H92),2)</f>
        <v>0</v>
      </c>
      <c r="J92" s="188">
        <f>ROUND(G92*(N92),2)</f>
        <v>8217.36</v>
      </c>
      <c r="K92" s="189">
        <f>ROUND(G92*(O92),2)</f>
        <v>0</v>
      </c>
      <c r="L92" s="189"/>
      <c r="M92" s="189">
        <f>ROUND(G92*(H92),2)</f>
        <v>0</v>
      </c>
      <c r="N92" s="189">
        <v>16</v>
      </c>
      <c r="O92" s="189"/>
      <c r="P92" s="192">
        <v>0.13500000000000001</v>
      </c>
      <c r="Q92" s="192"/>
      <c r="R92" s="192">
        <v>0.13500000000000001</v>
      </c>
      <c r="S92" s="190">
        <f>ROUND(G92*(P92),3)</f>
        <v>69.334000000000003</v>
      </c>
      <c r="T92" s="190"/>
      <c r="U92" s="190"/>
      <c r="V92" s="203"/>
      <c r="W92" s="54"/>
      <c r="Z92">
        <v>0</v>
      </c>
    </row>
    <row r="93" spans="1:26" x14ac:dyDescent="0.3">
      <c r="A93" s="9"/>
      <c r="B93" s="56"/>
      <c r="C93" s="177">
        <v>5</v>
      </c>
      <c r="D93" s="284" t="s">
        <v>101</v>
      </c>
      <c r="E93" s="284"/>
      <c r="F93" s="68"/>
      <c r="G93" s="176"/>
      <c r="H93" s="68"/>
      <c r="I93" s="145">
        <f>ROUND((SUM(I89:I92))/1,2)</f>
        <v>0</v>
      </c>
      <c r="J93" s="144"/>
      <c r="K93" s="144"/>
      <c r="L93" s="144">
        <f>ROUND((SUM(L89:L92))/1,2)</f>
        <v>0</v>
      </c>
      <c r="M93" s="144">
        <f>ROUND((SUM(M89:M92))/1,2)</f>
        <v>0</v>
      </c>
      <c r="N93" s="144"/>
      <c r="O93" s="144"/>
      <c r="P93" s="144"/>
      <c r="Q93" s="9"/>
      <c r="R93" s="9"/>
      <c r="S93" s="9">
        <f>ROUND((SUM(S89:S92))/1,2)</f>
        <v>268.64</v>
      </c>
      <c r="T93" s="9"/>
      <c r="U93" s="9"/>
      <c r="V93" s="201">
        <f>ROUND((SUM(V89:V92))/1,2)</f>
        <v>0</v>
      </c>
      <c r="W93" s="217"/>
      <c r="X93" s="143"/>
      <c r="Y93" s="143"/>
      <c r="Z93" s="143"/>
    </row>
    <row r="94" spans="1:26" x14ac:dyDescent="0.3">
      <c r="A94" s="1"/>
      <c r="B94" s="210"/>
      <c r="C94" s="1"/>
      <c r="D94" s="1"/>
      <c r="E94" s="138"/>
      <c r="F94" s="138"/>
      <c r="G94" s="170"/>
      <c r="H94" s="138"/>
      <c r="I94" s="138"/>
      <c r="J94" s="139"/>
      <c r="K94" s="139"/>
      <c r="L94" s="139"/>
      <c r="M94" s="139"/>
      <c r="N94" s="139"/>
      <c r="O94" s="139"/>
      <c r="P94" s="139"/>
      <c r="Q94" s="1"/>
      <c r="R94" s="1"/>
      <c r="S94" s="1"/>
      <c r="T94" s="1"/>
      <c r="U94" s="1"/>
      <c r="V94" s="202"/>
      <c r="W94" s="54"/>
    </row>
    <row r="95" spans="1:26" x14ac:dyDescent="0.3">
      <c r="A95" s="9"/>
      <c r="B95" s="56"/>
      <c r="C95" s="177">
        <v>9</v>
      </c>
      <c r="D95" s="284" t="s">
        <v>107</v>
      </c>
      <c r="E95" s="284"/>
      <c r="F95" s="68"/>
      <c r="G95" s="176"/>
      <c r="H95" s="68"/>
      <c r="I95" s="68"/>
      <c r="J95" s="144"/>
      <c r="K95" s="144"/>
      <c r="L95" s="144"/>
      <c r="M95" s="144"/>
      <c r="N95" s="144"/>
      <c r="O95" s="144"/>
      <c r="P95" s="144"/>
      <c r="Q95" s="9"/>
      <c r="R95" s="9"/>
      <c r="S95" s="9"/>
      <c r="T95" s="9"/>
      <c r="U95" s="9"/>
      <c r="V95" s="199"/>
      <c r="W95" s="217"/>
      <c r="X95" s="143"/>
      <c r="Y95" s="143"/>
      <c r="Z95" s="143"/>
    </row>
    <row r="96" spans="1:26" ht="25.05" customHeight="1" x14ac:dyDescent="0.3">
      <c r="A96" s="183"/>
      <c r="B96" s="213">
        <v>12</v>
      </c>
      <c r="C96" s="184" t="s">
        <v>108</v>
      </c>
      <c r="D96" s="288" t="s">
        <v>109</v>
      </c>
      <c r="E96" s="288"/>
      <c r="F96" s="178" t="s">
        <v>110</v>
      </c>
      <c r="G96" s="179">
        <v>678</v>
      </c>
      <c r="H96" s="178"/>
      <c r="I96" s="178">
        <f>ROUND(G96*(H96),2)</f>
        <v>0</v>
      </c>
      <c r="J96" s="180">
        <f>ROUND(G96*(N96),2)</f>
        <v>3884.94</v>
      </c>
      <c r="K96" s="181">
        <f>ROUND(G96*(O96),2)</f>
        <v>0</v>
      </c>
      <c r="L96" s="181">
        <f>ROUND(G96*(H96),2)</f>
        <v>0</v>
      </c>
      <c r="M96" s="181"/>
      <c r="N96" s="181">
        <v>5.73</v>
      </c>
      <c r="O96" s="181"/>
      <c r="P96" s="185">
        <v>9.3170000000000003E-2</v>
      </c>
      <c r="Q96" s="185"/>
      <c r="R96" s="185">
        <v>9.3170000000000003E-2</v>
      </c>
      <c r="S96" s="182">
        <f>ROUND(G96*(P96),3)</f>
        <v>63.168999999999997</v>
      </c>
      <c r="T96" s="182"/>
      <c r="U96" s="182"/>
      <c r="V96" s="200"/>
      <c r="W96" s="54"/>
      <c r="Z96">
        <v>0</v>
      </c>
    </row>
    <row r="97" spans="1:26" ht="25.05" customHeight="1" x14ac:dyDescent="0.3">
      <c r="A97" s="183"/>
      <c r="B97" s="214">
        <v>13</v>
      </c>
      <c r="C97" s="191" t="s">
        <v>111</v>
      </c>
      <c r="D97" s="287" t="s">
        <v>193</v>
      </c>
      <c r="E97" s="287"/>
      <c r="F97" s="186" t="s">
        <v>112</v>
      </c>
      <c r="G97" s="187">
        <v>342.39</v>
      </c>
      <c r="H97" s="186"/>
      <c r="I97" s="186">
        <f>ROUND(G97*(H97),2)</f>
        <v>0</v>
      </c>
      <c r="J97" s="188">
        <f>ROUND(G97*(N97),2)</f>
        <v>2739.12</v>
      </c>
      <c r="K97" s="189">
        <f>ROUND(G97*(O97),2)</f>
        <v>0</v>
      </c>
      <c r="L97" s="189"/>
      <c r="M97" s="189">
        <f>ROUND(G97*(H97),2)</f>
        <v>0</v>
      </c>
      <c r="N97" s="189">
        <v>8</v>
      </c>
      <c r="O97" s="189"/>
      <c r="P97" s="192"/>
      <c r="Q97" s="192"/>
      <c r="R97" s="192"/>
      <c r="S97" s="190">
        <f>ROUND(G97*(P97),3)</f>
        <v>0</v>
      </c>
      <c r="T97" s="190"/>
      <c r="U97" s="190"/>
      <c r="V97" s="203"/>
      <c r="W97" s="54"/>
      <c r="Z97">
        <v>0</v>
      </c>
    </row>
    <row r="98" spans="1:26" ht="25.05" customHeight="1" x14ac:dyDescent="0.3">
      <c r="A98" s="183"/>
      <c r="B98" s="214">
        <v>14</v>
      </c>
      <c r="C98" s="191" t="s">
        <v>113</v>
      </c>
      <c r="D98" s="287" t="s">
        <v>114</v>
      </c>
      <c r="E98" s="287"/>
      <c r="F98" s="186" t="s">
        <v>112</v>
      </c>
      <c r="G98" s="187">
        <v>342.39</v>
      </c>
      <c r="H98" s="186"/>
      <c r="I98" s="186">
        <f>ROUND(G98*(H98),2)</f>
        <v>0</v>
      </c>
      <c r="J98" s="188">
        <f>ROUND(G98*(N98),2)</f>
        <v>1198.3699999999999</v>
      </c>
      <c r="K98" s="189">
        <f>ROUND(G98*(O98),2)</f>
        <v>0</v>
      </c>
      <c r="L98" s="189"/>
      <c r="M98" s="189">
        <f>ROUND(G98*(H98),2)</f>
        <v>0</v>
      </c>
      <c r="N98" s="189">
        <v>3.5</v>
      </c>
      <c r="O98" s="189"/>
      <c r="P98" s="192"/>
      <c r="Q98" s="192"/>
      <c r="R98" s="192"/>
      <c r="S98" s="190">
        <f>ROUND(G98*(P98),3)</f>
        <v>0</v>
      </c>
      <c r="T98" s="190"/>
      <c r="U98" s="190"/>
      <c r="V98" s="203"/>
      <c r="W98" s="54"/>
      <c r="Z98">
        <v>0</v>
      </c>
    </row>
    <row r="99" spans="1:26" ht="25.05" customHeight="1" x14ac:dyDescent="0.3">
      <c r="A99" s="183"/>
      <c r="B99" s="213">
        <v>15</v>
      </c>
      <c r="C99" s="184" t="s">
        <v>115</v>
      </c>
      <c r="D99" s="288" t="s">
        <v>116</v>
      </c>
      <c r="E99" s="288"/>
      <c r="F99" s="178" t="s">
        <v>85</v>
      </c>
      <c r="G99" s="179">
        <v>84.75</v>
      </c>
      <c r="H99" s="178"/>
      <c r="I99" s="178">
        <f>ROUND(G99*(H99),2)</f>
        <v>0</v>
      </c>
      <c r="J99" s="180">
        <f>ROUND(G99*(N99),2)</f>
        <v>8009.72</v>
      </c>
      <c r="K99" s="181">
        <f>ROUND(G99*(O99),2)</f>
        <v>0</v>
      </c>
      <c r="L99" s="181">
        <f>ROUND(G99*(H99),2)</f>
        <v>0</v>
      </c>
      <c r="M99" s="181"/>
      <c r="N99" s="181">
        <v>94.51</v>
      </c>
      <c r="O99" s="181"/>
      <c r="P99" s="185">
        <v>2.2010900000000002</v>
      </c>
      <c r="Q99" s="185"/>
      <c r="R99" s="185">
        <v>2.2010900000000002</v>
      </c>
      <c r="S99" s="182">
        <f>ROUND(G99*(P99),3)</f>
        <v>186.542</v>
      </c>
      <c r="T99" s="182"/>
      <c r="U99" s="182"/>
      <c r="V99" s="200"/>
      <c r="W99" s="54"/>
      <c r="Z99">
        <v>0</v>
      </c>
    </row>
    <row r="100" spans="1:26" x14ac:dyDescent="0.3">
      <c r="A100" s="9"/>
      <c r="B100" s="56"/>
      <c r="C100" s="177">
        <v>9</v>
      </c>
      <c r="D100" s="284" t="s">
        <v>107</v>
      </c>
      <c r="E100" s="284"/>
      <c r="F100" s="68"/>
      <c r="G100" s="176"/>
      <c r="H100" s="68"/>
      <c r="I100" s="145">
        <f>ROUND((SUM(I95:I99))/1,2)</f>
        <v>0</v>
      </c>
      <c r="J100" s="144"/>
      <c r="K100" s="144"/>
      <c r="L100" s="144">
        <f>ROUND((SUM(L95:L99))/1,2)</f>
        <v>0</v>
      </c>
      <c r="M100" s="144">
        <f>ROUND((SUM(M95:M99))/1,2)</f>
        <v>0</v>
      </c>
      <c r="N100" s="144"/>
      <c r="O100" s="144"/>
      <c r="P100" s="144"/>
      <c r="Q100" s="9"/>
      <c r="R100" s="9"/>
      <c r="S100" s="9">
        <f>ROUND((SUM(S95:S99))/1,2)</f>
        <v>249.71</v>
      </c>
      <c r="T100" s="9"/>
      <c r="U100" s="9"/>
      <c r="V100" s="201">
        <f>ROUND((SUM(V95:V99))/1,2)</f>
        <v>0</v>
      </c>
      <c r="W100" s="217"/>
      <c r="X100" s="143"/>
      <c r="Y100" s="143"/>
      <c r="Z100" s="143"/>
    </row>
    <row r="101" spans="1:26" x14ac:dyDescent="0.3">
      <c r="A101" s="1"/>
      <c r="B101" s="210"/>
      <c r="C101" s="1"/>
      <c r="D101" s="1"/>
      <c r="E101" s="138"/>
      <c r="F101" s="138"/>
      <c r="G101" s="170"/>
      <c r="H101" s="138"/>
      <c r="I101" s="138"/>
      <c r="J101" s="139"/>
      <c r="K101" s="139"/>
      <c r="L101" s="139"/>
      <c r="M101" s="139"/>
      <c r="N101" s="139"/>
      <c r="O101" s="139"/>
      <c r="P101" s="139"/>
      <c r="Q101" s="1"/>
      <c r="R101" s="1"/>
      <c r="S101" s="1"/>
      <c r="T101" s="1"/>
      <c r="U101" s="1"/>
      <c r="V101" s="202"/>
      <c r="W101" s="54"/>
    </row>
    <row r="102" spans="1:26" x14ac:dyDescent="0.3">
      <c r="A102" s="9"/>
      <c r="B102" s="56"/>
      <c r="C102" s="177">
        <v>99</v>
      </c>
      <c r="D102" s="284" t="s">
        <v>117</v>
      </c>
      <c r="E102" s="284"/>
      <c r="F102" s="68"/>
      <c r="G102" s="176"/>
      <c r="H102" s="68"/>
      <c r="I102" s="68"/>
      <c r="J102" s="144"/>
      <c r="K102" s="144"/>
      <c r="L102" s="144"/>
      <c r="M102" s="144"/>
      <c r="N102" s="144"/>
      <c r="O102" s="144"/>
      <c r="P102" s="144"/>
      <c r="Q102" s="9"/>
      <c r="R102" s="9"/>
      <c r="S102" s="9"/>
      <c r="T102" s="9"/>
      <c r="U102" s="9"/>
      <c r="V102" s="199"/>
      <c r="W102" s="217"/>
      <c r="X102" s="143"/>
      <c r="Y102" s="143"/>
      <c r="Z102" s="143"/>
    </row>
    <row r="103" spans="1:26" ht="25.05" customHeight="1" x14ac:dyDescent="0.3">
      <c r="A103" s="183"/>
      <c r="B103" s="213">
        <v>16</v>
      </c>
      <c r="C103" s="184" t="s">
        <v>118</v>
      </c>
      <c r="D103" s="288" t="s">
        <v>119</v>
      </c>
      <c r="E103" s="288"/>
      <c r="F103" s="178" t="s">
        <v>120</v>
      </c>
      <c r="G103" s="179">
        <v>588.74699999999996</v>
      </c>
      <c r="H103" s="178"/>
      <c r="I103" s="178">
        <f>ROUND(G103*(H103),2)</f>
        <v>0</v>
      </c>
      <c r="J103" s="180">
        <f>ROUND(G103*(N103),2)</f>
        <v>4615.78</v>
      </c>
      <c r="K103" s="181">
        <f>ROUND(G103*(O103),2)</f>
        <v>0</v>
      </c>
      <c r="L103" s="181">
        <f>ROUND(G103*(H103),2)</f>
        <v>0</v>
      </c>
      <c r="M103" s="181"/>
      <c r="N103" s="181">
        <v>7.84</v>
      </c>
      <c r="O103" s="181"/>
      <c r="P103" s="185"/>
      <c r="Q103" s="185"/>
      <c r="R103" s="185"/>
      <c r="S103" s="182">
        <f>ROUND(G103*(P103),3)</f>
        <v>0</v>
      </c>
      <c r="T103" s="182"/>
      <c r="U103" s="182"/>
      <c r="V103" s="200"/>
      <c r="W103" s="54"/>
      <c r="Z103">
        <v>0</v>
      </c>
    </row>
    <row r="104" spans="1:26" x14ac:dyDescent="0.3">
      <c r="A104" s="9"/>
      <c r="B104" s="56"/>
      <c r="C104" s="177">
        <v>99</v>
      </c>
      <c r="D104" s="284" t="s">
        <v>117</v>
      </c>
      <c r="E104" s="284"/>
      <c r="F104" s="68"/>
      <c r="G104" s="176"/>
      <c r="H104" s="68"/>
      <c r="I104" s="145">
        <f>ROUND((SUM(I102:I103))/1,2)</f>
        <v>0</v>
      </c>
      <c r="J104" s="144"/>
      <c r="K104" s="144"/>
      <c r="L104" s="144">
        <f>ROUND((SUM(L102:L103))/1,2)</f>
        <v>0</v>
      </c>
      <c r="M104" s="144">
        <f>ROUND((SUM(M102:M103))/1,2)</f>
        <v>0</v>
      </c>
      <c r="N104" s="144"/>
      <c r="O104" s="144"/>
      <c r="P104" s="193"/>
      <c r="Q104" s="1"/>
      <c r="R104" s="1"/>
      <c r="S104" s="193">
        <f>ROUND((SUM(S102:S103))/1,2)</f>
        <v>0</v>
      </c>
      <c r="T104" s="2"/>
      <c r="U104" s="2"/>
      <c r="V104" s="201">
        <f>ROUND((SUM(V102:V103))/1,2)</f>
        <v>0</v>
      </c>
      <c r="W104" s="54"/>
    </row>
    <row r="105" spans="1:26" x14ac:dyDescent="0.3">
      <c r="A105" s="1"/>
      <c r="B105" s="210"/>
      <c r="C105" s="1"/>
      <c r="D105" s="1"/>
      <c r="E105" s="138"/>
      <c r="F105" s="138"/>
      <c r="G105" s="170"/>
      <c r="H105" s="138"/>
      <c r="I105" s="138"/>
      <c r="J105" s="139"/>
      <c r="K105" s="139"/>
      <c r="L105" s="139"/>
      <c r="M105" s="139"/>
      <c r="N105" s="139"/>
      <c r="O105" s="139"/>
      <c r="P105" s="139"/>
      <c r="Q105" s="1"/>
      <c r="R105" s="1"/>
      <c r="S105" s="1"/>
      <c r="T105" s="1"/>
      <c r="U105" s="1"/>
      <c r="V105" s="202"/>
      <c r="W105" s="54"/>
    </row>
    <row r="106" spans="1:26" x14ac:dyDescent="0.3">
      <c r="A106" s="9"/>
      <c r="B106" s="56"/>
      <c r="C106" s="9"/>
      <c r="D106" s="285" t="s">
        <v>63</v>
      </c>
      <c r="E106" s="285"/>
      <c r="F106" s="68"/>
      <c r="G106" s="176"/>
      <c r="H106" s="68"/>
      <c r="I106" s="145">
        <f>ROUND((SUM(I77:I105))/2,2)</f>
        <v>0</v>
      </c>
      <c r="J106" s="144"/>
      <c r="K106" s="144"/>
      <c r="L106" s="144">
        <f>ROUND((SUM(L77:L105))/2,2)</f>
        <v>0</v>
      </c>
      <c r="M106" s="144">
        <f>ROUND((SUM(M77:M105))/2,2)</f>
        <v>0</v>
      </c>
      <c r="N106" s="144"/>
      <c r="O106" s="144"/>
      <c r="P106" s="193"/>
      <c r="Q106" s="1"/>
      <c r="R106" s="1"/>
      <c r="S106" s="193">
        <f>ROUND((SUM(S77:S105))/2,2)</f>
        <v>518.35</v>
      </c>
      <c r="T106" s="1"/>
      <c r="U106" s="1"/>
      <c r="V106" s="201">
        <f>ROUND((SUM(V77:V105))/2,2)</f>
        <v>0</v>
      </c>
      <c r="W106" s="54"/>
    </row>
    <row r="107" spans="1:26" x14ac:dyDescent="0.3">
      <c r="A107" s="1"/>
      <c r="B107" s="215"/>
      <c r="C107" s="194"/>
      <c r="D107" s="286" t="s">
        <v>68</v>
      </c>
      <c r="E107" s="286"/>
      <c r="F107" s="195"/>
      <c r="G107" s="196"/>
      <c r="H107" s="195"/>
      <c r="I107" s="195">
        <f>ROUND((SUM(I77:I106))/3,2)</f>
        <v>0</v>
      </c>
      <c r="J107" s="197"/>
      <c r="K107" s="197">
        <f>ROUND((SUM(K77:K106))/3,2)</f>
        <v>0</v>
      </c>
      <c r="L107" s="197">
        <f>ROUND((SUM(L77:L106))/3,2)</f>
        <v>0</v>
      </c>
      <c r="M107" s="197">
        <f>ROUND((SUM(M77:M106))/3,2)</f>
        <v>0</v>
      </c>
      <c r="N107" s="197"/>
      <c r="O107" s="197"/>
      <c r="P107" s="196"/>
      <c r="Q107" s="194"/>
      <c r="R107" s="194"/>
      <c r="S107" s="196">
        <f>ROUND((SUM(S77:S106))/3,2)</f>
        <v>518.35</v>
      </c>
      <c r="T107" s="194"/>
      <c r="U107" s="194"/>
      <c r="V107" s="204">
        <f>ROUND((SUM(V77:V106))/3,2)</f>
        <v>0</v>
      </c>
      <c r="W107" s="54"/>
      <c r="Y107">
        <f>(SUM(Y77:Y106))</f>
        <v>0</v>
      </c>
      <c r="Z107">
        <f>(SUM(Z77:Z106))</f>
        <v>0</v>
      </c>
    </row>
  </sheetData>
  <mergeCells count="74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5:E85"/>
    <mergeCell ref="D86:E86"/>
    <mergeCell ref="D87:E87"/>
    <mergeCell ref="D89:E89"/>
    <mergeCell ref="D90:E90"/>
    <mergeCell ref="D91:E91"/>
    <mergeCell ref="D92:E92"/>
    <mergeCell ref="D93:E93"/>
    <mergeCell ref="D95:E95"/>
    <mergeCell ref="D104:E104"/>
    <mergeCell ref="D106:E106"/>
    <mergeCell ref="D107:E107"/>
    <mergeCell ref="D97:E97"/>
    <mergeCell ref="D98:E98"/>
    <mergeCell ref="D99:E99"/>
    <mergeCell ref="D100:E100"/>
    <mergeCell ref="D102:E102"/>
    <mergeCell ref="D103:E103"/>
  </mergeCells>
  <hyperlinks>
    <hyperlink ref="B1:C1" location="A2:A2" tooltip="Klikni na prechod ku Kryciemu listu..." display="Krycí list rozpočtu" xr:uid="{F57527AB-1E41-4413-A36B-509E673BA28F}"/>
    <hyperlink ref="E1:F1" location="A54:A54" tooltip="Klikni na prechod ku rekapitulácii..." display="Rekapitulácia rozpočtu" xr:uid="{1645FB37-1775-4143-9077-7B73EAF7CC12}"/>
    <hyperlink ref="H1:I1" location="B76:B76" tooltip="Klikni na prechod ku Rozpočet..." display="Rozpočet" xr:uid="{C5433E57-6C35-4C08-9885-FC0EBCBE6E65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Dobudovanie základnej technickej infraštruktúry v obci Nižný  Hrabovec / Chodník 1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6BC1-25B8-4818-BE76-7F28E586D2EF}">
  <dimension ref="A1:AA107"/>
  <sheetViews>
    <sheetView workbookViewId="0">
      <pane ySplit="1" topLeftCell="A92" activePane="bottomLeft" state="frozen"/>
      <selection pane="bottomLeft" activeCell="H103" sqref="H79:H10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36" t="s">
        <v>20</v>
      </c>
      <c r="C1" s="295"/>
      <c r="D1" s="11"/>
      <c r="E1" s="337" t="s">
        <v>0</v>
      </c>
      <c r="F1" s="338"/>
      <c r="G1" s="12"/>
      <c r="H1" s="294" t="s">
        <v>69</v>
      </c>
      <c r="I1" s="295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39" t="s">
        <v>20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1"/>
      <c r="R2" s="341"/>
      <c r="S2" s="341"/>
      <c r="T2" s="341"/>
      <c r="U2" s="341"/>
      <c r="V2" s="342"/>
      <c r="W2" s="54"/>
    </row>
    <row r="3" spans="1:23" ht="18" customHeight="1" x14ac:dyDescent="0.3">
      <c r="A3" s="14"/>
      <c r="B3" s="277" t="s">
        <v>1</v>
      </c>
      <c r="C3" s="278"/>
      <c r="D3" s="278"/>
      <c r="E3" s="278"/>
      <c r="F3" s="278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80"/>
      <c r="W3" s="54"/>
    </row>
    <row r="4" spans="1:23" ht="18" customHeight="1" x14ac:dyDescent="0.3">
      <c r="A4" s="14"/>
      <c r="B4" s="44" t="s">
        <v>121</v>
      </c>
      <c r="C4" s="31"/>
      <c r="D4" s="24"/>
      <c r="E4" s="24"/>
      <c r="F4" s="45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24</v>
      </c>
      <c r="C6" s="31"/>
      <c r="D6" s="45" t="s">
        <v>25</v>
      </c>
      <c r="E6" s="24"/>
      <c r="F6" s="45" t="s">
        <v>26</v>
      </c>
      <c r="G6" s="45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43" t="s">
        <v>28</v>
      </c>
      <c r="C7" s="344"/>
      <c r="D7" s="344"/>
      <c r="E7" s="344"/>
      <c r="F7" s="344"/>
      <c r="G7" s="344"/>
      <c r="H7" s="345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31</v>
      </c>
      <c r="C8" s="47"/>
      <c r="D8" s="27"/>
      <c r="E8" s="27"/>
      <c r="F8" s="51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81" t="s">
        <v>29</v>
      </c>
      <c r="C9" s="282"/>
      <c r="D9" s="282"/>
      <c r="E9" s="282"/>
      <c r="F9" s="282"/>
      <c r="G9" s="282"/>
      <c r="H9" s="334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31</v>
      </c>
      <c r="C10" s="31"/>
      <c r="D10" s="24"/>
      <c r="E10" s="24"/>
      <c r="F10" s="45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81" t="s">
        <v>30</v>
      </c>
      <c r="C11" s="282"/>
      <c r="D11" s="282"/>
      <c r="E11" s="282"/>
      <c r="F11" s="282"/>
      <c r="G11" s="282"/>
      <c r="H11" s="334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31</v>
      </c>
      <c r="C12" s="31"/>
      <c r="D12" s="24"/>
      <c r="E12" s="24"/>
      <c r="F12" s="45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52</v>
      </c>
      <c r="D14" s="62" t="s">
        <v>53</v>
      </c>
      <c r="E14" s="67" t="s">
        <v>54</v>
      </c>
      <c r="F14" s="283"/>
      <c r="G14" s="268"/>
      <c r="H14" s="332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33</v>
      </c>
      <c r="C15" s="64">
        <f>'SO 15828'!E60</f>
        <v>0</v>
      </c>
      <c r="D15" s="59">
        <f>'SO 15828'!F60</f>
        <v>0</v>
      </c>
      <c r="E15" s="68">
        <f>'SO 15828'!G60</f>
        <v>0</v>
      </c>
      <c r="F15" s="335"/>
      <c r="G15" s="261"/>
      <c r="H15" s="319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34</v>
      </c>
      <c r="C16" s="93"/>
      <c r="D16" s="94"/>
      <c r="E16" s="95"/>
      <c r="F16" s="267" t="s">
        <v>39</v>
      </c>
      <c r="G16" s="261"/>
      <c r="H16" s="319"/>
      <c r="I16" s="24"/>
      <c r="J16" s="24"/>
      <c r="K16" s="25"/>
      <c r="L16" s="25"/>
      <c r="M16" s="25"/>
      <c r="N16" s="25"/>
      <c r="O16" s="75"/>
      <c r="P16" s="85">
        <f>(SUM(Z77:Z106))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35</v>
      </c>
      <c r="C17" s="64"/>
      <c r="D17" s="59"/>
      <c r="E17" s="68"/>
      <c r="F17" s="269" t="s">
        <v>40</v>
      </c>
      <c r="G17" s="261"/>
      <c r="H17" s="319"/>
      <c r="I17" s="24"/>
      <c r="J17" s="24"/>
      <c r="K17" s="25"/>
      <c r="L17" s="25"/>
      <c r="M17" s="25"/>
      <c r="N17" s="25"/>
      <c r="O17" s="75"/>
      <c r="P17" s="85">
        <f>(SUM(Y77:Y106))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36</v>
      </c>
      <c r="C18" s="65"/>
      <c r="D18" s="60"/>
      <c r="E18" s="69"/>
      <c r="F18" s="271"/>
      <c r="G18" s="263"/>
      <c r="H18" s="319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37</v>
      </c>
      <c r="C19" s="66"/>
      <c r="D19" s="61"/>
      <c r="E19" s="69"/>
      <c r="F19" s="330"/>
      <c r="G19" s="318"/>
      <c r="H19" s="331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38</v>
      </c>
      <c r="C20" s="58"/>
      <c r="D20" s="96"/>
      <c r="E20" s="97">
        <f>SUM(E15:E19)</f>
        <v>0</v>
      </c>
      <c r="F20" s="264" t="s">
        <v>38</v>
      </c>
      <c r="G20" s="270"/>
      <c r="H20" s="332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46</v>
      </c>
      <c r="C21" s="52"/>
      <c r="D21" s="92"/>
      <c r="E21" s="70">
        <f>((E15*U22*0)+(E16*V22*0)+(E17*W22*0))/100</f>
        <v>0</v>
      </c>
      <c r="F21" s="260" t="s">
        <v>49</v>
      </c>
      <c r="G21" s="261"/>
      <c r="H21" s="319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47</v>
      </c>
      <c r="C22" s="33"/>
      <c r="D22" s="72"/>
      <c r="E22" s="71">
        <f>((E15*U23*0)+(E16*V23*0)+(E17*W23*0))/100</f>
        <v>0</v>
      </c>
      <c r="F22" s="260" t="s">
        <v>50</v>
      </c>
      <c r="G22" s="261"/>
      <c r="H22" s="319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48</v>
      </c>
      <c r="C23" s="33"/>
      <c r="D23" s="72"/>
      <c r="E23" s="71">
        <f>((E15*U24*0)+(E16*V24*0)+(E17*W24*0))/100</f>
        <v>0</v>
      </c>
      <c r="F23" s="260" t="s">
        <v>51</v>
      </c>
      <c r="G23" s="261"/>
      <c r="H23" s="319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33"/>
      <c r="G24" s="263"/>
      <c r="H24" s="319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17" t="s">
        <v>38</v>
      </c>
      <c r="G25" s="318"/>
      <c r="H25" s="319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57</v>
      </c>
      <c r="C26" s="99"/>
      <c r="D26" s="101"/>
      <c r="E26" s="111"/>
      <c r="F26" s="264" t="s">
        <v>41</v>
      </c>
      <c r="G26" s="320"/>
      <c r="H26" s="321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2" t="s">
        <v>42</v>
      </c>
      <c r="G27" s="254"/>
      <c r="H27" s="323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4" t="s">
        <v>43</v>
      </c>
      <c r="G28" s="325"/>
      <c r="H28" s="218">
        <f>P27-SUM('SO 15828'!K77:'SO 15828'!K106)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6" t="s">
        <v>44</v>
      </c>
      <c r="G29" s="327"/>
      <c r="H29" s="32">
        <f>SUM('SO 15828'!K77:'SO 15828'!K106)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28" t="s">
        <v>45</v>
      </c>
      <c r="G30" s="329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54"/>
      <c r="G31" s="259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55</v>
      </c>
      <c r="C32" s="106"/>
      <c r="D32" s="18"/>
      <c r="E32" s="116" t="s">
        <v>56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6"/>
    </row>
    <row r="42" spans="1:23" x14ac:dyDescent="0.3">
      <c r="A42" s="136"/>
      <c r="B42" s="20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6"/>
    </row>
    <row r="43" spans="1:23" x14ac:dyDescent="0.3">
      <c r="A43" s="136"/>
      <c r="B43" s="20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10" t="s">
        <v>0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2"/>
      <c r="W44" s="54"/>
    </row>
    <row r="45" spans="1:23" x14ac:dyDescent="0.3">
      <c r="A45" s="136"/>
      <c r="B45" s="20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5"/>
      <c r="B46" s="299" t="s">
        <v>28</v>
      </c>
      <c r="C46" s="300"/>
      <c r="D46" s="300"/>
      <c r="E46" s="301"/>
      <c r="F46" s="313" t="s">
        <v>25</v>
      </c>
      <c r="G46" s="300"/>
      <c r="H46" s="301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5"/>
      <c r="B47" s="299" t="s">
        <v>29</v>
      </c>
      <c r="C47" s="300"/>
      <c r="D47" s="300"/>
      <c r="E47" s="301"/>
      <c r="F47" s="313" t="s">
        <v>23</v>
      </c>
      <c r="G47" s="300"/>
      <c r="H47" s="301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5"/>
      <c r="B48" s="299" t="s">
        <v>30</v>
      </c>
      <c r="C48" s="300"/>
      <c r="D48" s="300"/>
      <c r="E48" s="301"/>
      <c r="F48" s="313" t="s">
        <v>61</v>
      </c>
      <c r="G48" s="300"/>
      <c r="H48" s="301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5"/>
      <c r="B49" s="314" t="s">
        <v>1</v>
      </c>
      <c r="C49" s="315"/>
      <c r="D49" s="315"/>
      <c r="E49" s="315"/>
      <c r="F49" s="315"/>
      <c r="G49" s="315"/>
      <c r="H49" s="315"/>
      <c r="I49" s="31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9" t="s">
        <v>121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08" t="s">
        <v>58</v>
      </c>
      <c r="C54" s="309"/>
      <c r="D54" s="134"/>
      <c r="E54" s="134" t="s">
        <v>52</v>
      </c>
      <c r="F54" s="134" t="s">
        <v>53</v>
      </c>
      <c r="G54" s="134" t="s">
        <v>38</v>
      </c>
      <c r="H54" s="134" t="s">
        <v>59</v>
      </c>
      <c r="I54" s="134" t="s">
        <v>60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5" t="s">
        <v>63</v>
      </c>
      <c r="C55" s="289"/>
      <c r="D55" s="289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7"/>
      <c r="X55" s="143"/>
      <c r="Y55" s="143"/>
      <c r="Z55" s="143"/>
    </row>
    <row r="56" spans="1:26" x14ac:dyDescent="0.3">
      <c r="A56" s="9"/>
      <c r="B56" s="306" t="s">
        <v>64</v>
      </c>
      <c r="C56" s="264"/>
      <c r="D56" s="264"/>
      <c r="E56" s="68">
        <f>'SO 15828'!L87</f>
        <v>0</v>
      </c>
      <c r="F56" s="68">
        <f>'SO 15828'!M87</f>
        <v>0</v>
      </c>
      <c r="G56" s="68">
        <f>'SO 15828'!I87</f>
        <v>0</v>
      </c>
      <c r="H56" s="144">
        <f>'SO 15828'!S87</f>
        <v>0</v>
      </c>
      <c r="I56" s="144">
        <f>'SO 15828'!V87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7"/>
      <c r="X56" s="143"/>
      <c r="Y56" s="143"/>
      <c r="Z56" s="143"/>
    </row>
    <row r="57" spans="1:26" x14ac:dyDescent="0.3">
      <c r="A57" s="9"/>
      <c r="B57" s="306" t="s">
        <v>65</v>
      </c>
      <c r="C57" s="264"/>
      <c r="D57" s="264"/>
      <c r="E57" s="68">
        <f>'SO 15828'!L93</f>
        <v>0</v>
      </c>
      <c r="F57" s="68">
        <f>'SO 15828'!M93</f>
        <v>0</v>
      </c>
      <c r="G57" s="68">
        <f>'SO 15828'!I93</f>
        <v>0</v>
      </c>
      <c r="H57" s="144">
        <f>'SO 15828'!S93</f>
        <v>41.21</v>
      </c>
      <c r="I57" s="144">
        <f>'SO 15828'!V93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7"/>
      <c r="X57" s="143"/>
      <c r="Y57" s="143"/>
      <c r="Z57" s="143"/>
    </row>
    <row r="58" spans="1:26" x14ac:dyDescent="0.3">
      <c r="A58" s="9"/>
      <c r="B58" s="306" t="s">
        <v>66</v>
      </c>
      <c r="C58" s="264"/>
      <c r="D58" s="264"/>
      <c r="E58" s="68">
        <f>'SO 15828'!L100</f>
        <v>0</v>
      </c>
      <c r="F58" s="68">
        <f>'SO 15828'!M100</f>
        <v>0</v>
      </c>
      <c r="G58" s="68">
        <f>'SO 15828'!I100</f>
        <v>0</v>
      </c>
      <c r="H58" s="144">
        <f>'SO 15828'!S100</f>
        <v>47.88</v>
      </c>
      <c r="I58" s="144">
        <f>'SO 15828'!V100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7"/>
      <c r="X58" s="143"/>
      <c r="Y58" s="143"/>
      <c r="Z58" s="143"/>
    </row>
    <row r="59" spans="1:26" x14ac:dyDescent="0.3">
      <c r="A59" s="9"/>
      <c r="B59" s="306" t="s">
        <v>67</v>
      </c>
      <c r="C59" s="264"/>
      <c r="D59" s="264"/>
      <c r="E59" s="68">
        <f>'SO 15828'!L104</f>
        <v>0</v>
      </c>
      <c r="F59" s="68">
        <f>'SO 15828'!M104</f>
        <v>0</v>
      </c>
      <c r="G59" s="68">
        <f>'SO 15828'!I104</f>
        <v>0</v>
      </c>
      <c r="H59" s="144">
        <f>'SO 15828'!S104</f>
        <v>0</v>
      </c>
      <c r="I59" s="144">
        <f>'SO 15828'!V104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17"/>
      <c r="X59" s="143"/>
      <c r="Y59" s="143"/>
      <c r="Z59" s="143"/>
    </row>
    <row r="60" spans="1:26" x14ac:dyDescent="0.3">
      <c r="A60" s="9"/>
      <c r="B60" s="307" t="s">
        <v>63</v>
      </c>
      <c r="C60" s="285"/>
      <c r="D60" s="285"/>
      <c r="E60" s="145">
        <f>'SO 15828'!L106</f>
        <v>0</v>
      </c>
      <c r="F60" s="145">
        <f>'SO 15828'!M106</f>
        <v>0</v>
      </c>
      <c r="G60" s="145">
        <f>'SO 15828'!I106</f>
        <v>0</v>
      </c>
      <c r="H60" s="146">
        <f>'SO 15828'!S106</f>
        <v>89.09</v>
      </c>
      <c r="I60" s="146">
        <f>'SO 15828'!V106</f>
        <v>0</v>
      </c>
      <c r="J60" s="146"/>
      <c r="K60" s="146"/>
      <c r="L60" s="146"/>
      <c r="M60" s="146"/>
      <c r="N60" s="146"/>
      <c r="O60" s="146"/>
      <c r="P60" s="146"/>
      <c r="Q60" s="143"/>
      <c r="R60" s="143"/>
      <c r="S60" s="143"/>
      <c r="T60" s="143"/>
      <c r="U60" s="143"/>
      <c r="V60" s="155"/>
      <c r="W60" s="217"/>
      <c r="X60" s="143"/>
      <c r="Y60" s="143"/>
      <c r="Z60" s="143"/>
    </row>
    <row r="61" spans="1:26" x14ac:dyDescent="0.3">
      <c r="A61" s="1"/>
      <c r="B61" s="210"/>
      <c r="C61" s="1"/>
      <c r="D61" s="1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V61" s="156"/>
      <c r="W61" s="54"/>
    </row>
    <row r="62" spans="1:26" x14ac:dyDescent="0.3">
      <c r="A62" s="147"/>
      <c r="B62" s="290" t="s">
        <v>68</v>
      </c>
      <c r="C62" s="291"/>
      <c r="D62" s="291"/>
      <c r="E62" s="149">
        <f>'SO 15828'!L107</f>
        <v>0</v>
      </c>
      <c r="F62" s="149">
        <f>'SO 15828'!M107</f>
        <v>0</v>
      </c>
      <c r="G62" s="149">
        <f>'SO 15828'!I107</f>
        <v>0</v>
      </c>
      <c r="H62" s="150">
        <f>'SO 15828'!S107</f>
        <v>89.09</v>
      </c>
      <c r="I62" s="150">
        <f>'SO 15828'!V107</f>
        <v>0</v>
      </c>
      <c r="J62" s="151"/>
      <c r="K62" s="151"/>
      <c r="L62" s="151"/>
      <c r="M62" s="151"/>
      <c r="N62" s="151"/>
      <c r="O62" s="151"/>
      <c r="P62" s="151"/>
      <c r="Q62" s="152"/>
      <c r="R62" s="152"/>
      <c r="S62" s="152"/>
      <c r="T62" s="152"/>
      <c r="U62" s="152"/>
      <c r="V62" s="157"/>
      <c r="W62" s="217"/>
      <c r="X62" s="148"/>
      <c r="Y62" s="148"/>
      <c r="Z62" s="148"/>
    </row>
    <row r="63" spans="1:26" x14ac:dyDescent="0.3">
      <c r="A63" s="14"/>
      <c r="B63" s="41"/>
      <c r="C63" s="3"/>
      <c r="D63" s="3"/>
      <c r="E63" s="13"/>
      <c r="F63" s="13"/>
      <c r="G63" s="13"/>
      <c r="H63" s="158"/>
      <c r="I63" s="158"/>
      <c r="J63" s="158"/>
      <c r="K63" s="158"/>
      <c r="L63" s="158"/>
      <c r="M63" s="158"/>
      <c r="N63" s="158"/>
      <c r="O63" s="158"/>
      <c r="P63" s="158"/>
      <c r="Q63" s="10"/>
      <c r="R63" s="10"/>
      <c r="S63" s="10"/>
      <c r="T63" s="10"/>
      <c r="U63" s="10"/>
      <c r="V63" s="10"/>
      <c r="W63" s="54"/>
    </row>
    <row r="64" spans="1:26" x14ac:dyDescent="0.3">
      <c r="A64" s="14"/>
      <c r="B64" s="41"/>
      <c r="C64" s="3"/>
      <c r="D64" s="3"/>
      <c r="E64" s="13"/>
      <c r="F64" s="13"/>
      <c r="G64" s="13"/>
      <c r="H64" s="158"/>
      <c r="I64" s="158"/>
      <c r="J64" s="158"/>
      <c r="K64" s="158"/>
      <c r="L64" s="158"/>
      <c r="M64" s="158"/>
      <c r="N64" s="158"/>
      <c r="O64" s="158"/>
      <c r="P64" s="158"/>
      <c r="Q64" s="10"/>
      <c r="R64" s="10"/>
      <c r="S64" s="10"/>
      <c r="T64" s="10"/>
      <c r="U64" s="10"/>
      <c r="V64" s="10"/>
      <c r="W64" s="54"/>
    </row>
    <row r="65" spans="1:26" x14ac:dyDescent="0.3">
      <c r="A65" s="14"/>
      <c r="B65" s="37"/>
      <c r="C65" s="8"/>
      <c r="D65" s="8"/>
      <c r="E65" s="26"/>
      <c r="F65" s="26"/>
      <c r="G65" s="26"/>
      <c r="H65" s="159"/>
      <c r="I65" s="159"/>
      <c r="J65" s="159"/>
      <c r="K65" s="159"/>
      <c r="L65" s="159"/>
      <c r="M65" s="159"/>
      <c r="N65" s="159"/>
      <c r="O65" s="159"/>
      <c r="P65" s="159"/>
      <c r="Q65" s="15"/>
      <c r="R65" s="15"/>
      <c r="S65" s="15"/>
      <c r="T65" s="15"/>
      <c r="U65" s="15"/>
      <c r="V65" s="15"/>
      <c r="W65" s="54"/>
    </row>
    <row r="66" spans="1:26" ht="34.950000000000003" customHeight="1" x14ac:dyDescent="0.3">
      <c r="A66" s="1"/>
      <c r="B66" s="292" t="s">
        <v>69</v>
      </c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54"/>
    </row>
    <row r="67" spans="1:26" x14ac:dyDescent="0.3">
      <c r="A67" s="14"/>
      <c r="B67" s="98"/>
      <c r="C67" s="18"/>
      <c r="D67" s="18"/>
      <c r="E67" s="100"/>
      <c r="F67" s="100"/>
      <c r="G67" s="100"/>
      <c r="H67" s="173"/>
      <c r="I67" s="173"/>
      <c r="J67" s="173"/>
      <c r="K67" s="173"/>
      <c r="L67" s="173"/>
      <c r="M67" s="173"/>
      <c r="N67" s="173"/>
      <c r="O67" s="173"/>
      <c r="P67" s="173"/>
      <c r="Q67" s="19"/>
      <c r="R67" s="19"/>
      <c r="S67" s="19"/>
      <c r="T67" s="19"/>
      <c r="U67" s="19"/>
      <c r="V67" s="19"/>
      <c r="W67" s="54"/>
    </row>
    <row r="68" spans="1:26" ht="19.95" customHeight="1" x14ac:dyDescent="0.3">
      <c r="A68" s="205"/>
      <c r="B68" s="296" t="s">
        <v>28</v>
      </c>
      <c r="C68" s="297"/>
      <c r="D68" s="297"/>
      <c r="E68" s="298"/>
      <c r="F68" s="171"/>
      <c r="G68" s="171"/>
      <c r="H68" s="172" t="s">
        <v>25</v>
      </c>
      <c r="I68" s="302"/>
      <c r="J68" s="303"/>
      <c r="K68" s="303"/>
      <c r="L68" s="303"/>
      <c r="M68" s="303"/>
      <c r="N68" s="303"/>
      <c r="O68" s="303"/>
      <c r="P68" s="304"/>
      <c r="Q68" s="17"/>
      <c r="R68" s="17"/>
      <c r="S68" s="17"/>
      <c r="T68" s="17"/>
      <c r="U68" s="17"/>
      <c r="V68" s="17"/>
      <c r="W68" s="54"/>
    </row>
    <row r="69" spans="1:26" ht="19.95" customHeight="1" x14ac:dyDescent="0.3">
      <c r="A69" s="205"/>
      <c r="B69" s="299" t="s">
        <v>29</v>
      </c>
      <c r="C69" s="300"/>
      <c r="D69" s="300"/>
      <c r="E69" s="301"/>
      <c r="F69" s="167"/>
      <c r="G69" s="167"/>
      <c r="H69" s="168" t="s">
        <v>23</v>
      </c>
      <c r="I69" s="168"/>
      <c r="J69" s="158"/>
      <c r="K69" s="158"/>
      <c r="L69" s="158"/>
      <c r="M69" s="158"/>
      <c r="N69" s="158"/>
      <c r="O69" s="158"/>
      <c r="P69" s="158"/>
      <c r="Q69" s="10"/>
      <c r="R69" s="10"/>
      <c r="S69" s="10"/>
      <c r="T69" s="10"/>
      <c r="U69" s="10"/>
      <c r="V69" s="10"/>
      <c r="W69" s="54"/>
    </row>
    <row r="70" spans="1:26" ht="19.95" customHeight="1" x14ac:dyDescent="0.3">
      <c r="A70" s="205"/>
      <c r="B70" s="299" t="s">
        <v>30</v>
      </c>
      <c r="C70" s="300"/>
      <c r="D70" s="300"/>
      <c r="E70" s="301"/>
      <c r="F70" s="167"/>
      <c r="G70" s="167"/>
      <c r="H70" s="168" t="s">
        <v>80</v>
      </c>
      <c r="I70" s="168" t="s">
        <v>27</v>
      </c>
      <c r="J70" s="158"/>
      <c r="K70" s="158"/>
      <c r="L70" s="158"/>
      <c r="M70" s="158"/>
      <c r="N70" s="158"/>
      <c r="O70" s="158"/>
      <c r="P70" s="158"/>
      <c r="Q70" s="10"/>
      <c r="R70" s="10"/>
      <c r="S70" s="10"/>
      <c r="T70" s="10"/>
      <c r="U70" s="10"/>
      <c r="V70" s="10"/>
      <c r="W70" s="54"/>
    </row>
    <row r="71" spans="1:26" ht="19.95" customHeight="1" x14ac:dyDescent="0.3">
      <c r="A71" s="14"/>
      <c r="B71" s="209" t="s">
        <v>81</v>
      </c>
      <c r="C71" s="3"/>
      <c r="D71" s="3"/>
      <c r="E71" s="13"/>
      <c r="F71" s="13"/>
      <c r="G71" s="13"/>
      <c r="H71" s="158"/>
      <c r="I71" s="15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14"/>
      <c r="B72" s="209" t="s">
        <v>121</v>
      </c>
      <c r="C72" s="3"/>
      <c r="D72" s="3"/>
      <c r="E72" s="13"/>
      <c r="F72" s="13"/>
      <c r="G72" s="13"/>
      <c r="H72" s="158"/>
      <c r="I72" s="158"/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211" t="s">
        <v>62</v>
      </c>
      <c r="C75" s="169"/>
      <c r="D75" s="169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x14ac:dyDescent="0.3">
      <c r="A76" s="2"/>
      <c r="B76" s="212" t="s">
        <v>70</v>
      </c>
      <c r="C76" s="134" t="s">
        <v>71</v>
      </c>
      <c r="D76" s="134" t="s">
        <v>72</v>
      </c>
      <c r="E76" s="160"/>
      <c r="F76" s="160" t="s">
        <v>73</v>
      </c>
      <c r="G76" s="160" t="s">
        <v>74</v>
      </c>
      <c r="H76" s="161" t="s">
        <v>75</v>
      </c>
      <c r="I76" s="161" t="s">
        <v>76</v>
      </c>
      <c r="J76" s="161"/>
      <c r="K76" s="161"/>
      <c r="L76" s="161"/>
      <c r="M76" s="161"/>
      <c r="N76" s="161"/>
      <c r="O76" s="161"/>
      <c r="P76" s="161" t="s">
        <v>77</v>
      </c>
      <c r="Q76" s="162"/>
      <c r="R76" s="162"/>
      <c r="S76" s="134" t="s">
        <v>78</v>
      </c>
      <c r="T76" s="163"/>
      <c r="U76" s="163"/>
      <c r="V76" s="134" t="s">
        <v>79</v>
      </c>
      <c r="W76" s="54"/>
    </row>
    <row r="77" spans="1:26" x14ac:dyDescent="0.3">
      <c r="A77" s="9"/>
      <c r="B77" s="74"/>
      <c r="C77" s="174"/>
      <c r="D77" s="289" t="s">
        <v>63</v>
      </c>
      <c r="E77" s="289"/>
      <c r="F77" s="140"/>
      <c r="G77" s="175"/>
      <c r="H77" s="140"/>
      <c r="I77" s="140"/>
      <c r="J77" s="141"/>
      <c r="K77" s="141"/>
      <c r="L77" s="141"/>
      <c r="M77" s="141"/>
      <c r="N77" s="141"/>
      <c r="O77" s="141"/>
      <c r="P77" s="141"/>
      <c r="Q77" s="110"/>
      <c r="R77" s="110"/>
      <c r="S77" s="110"/>
      <c r="T77" s="110"/>
      <c r="U77" s="110"/>
      <c r="V77" s="198"/>
      <c r="W77" s="217"/>
      <c r="X77" s="143"/>
      <c r="Y77" s="143"/>
      <c r="Z77" s="143"/>
    </row>
    <row r="78" spans="1:26" x14ac:dyDescent="0.3">
      <c r="A78" s="9"/>
      <c r="B78" s="56"/>
      <c r="C78" s="177">
        <v>1</v>
      </c>
      <c r="D78" s="284" t="s">
        <v>82</v>
      </c>
      <c r="E78" s="284"/>
      <c r="F78" s="68"/>
      <c r="G78" s="176"/>
      <c r="H78" s="68"/>
      <c r="I78" s="68"/>
      <c r="J78" s="144"/>
      <c r="K78" s="144"/>
      <c r="L78" s="144"/>
      <c r="M78" s="144"/>
      <c r="N78" s="144"/>
      <c r="O78" s="144"/>
      <c r="P78" s="144"/>
      <c r="Q78" s="9"/>
      <c r="R78" s="9"/>
      <c r="S78" s="9"/>
      <c r="T78" s="9"/>
      <c r="U78" s="9"/>
      <c r="V78" s="199"/>
      <c r="W78" s="217"/>
      <c r="X78" s="143"/>
      <c r="Y78" s="143"/>
      <c r="Z78" s="143"/>
    </row>
    <row r="79" spans="1:26" ht="25.05" customHeight="1" x14ac:dyDescent="0.3">
      <c r="A79" s="183"/>
      <c r="B79" s="213">
        <v>1</v>
      </c>
      <c r="C79" s="184" t="s">
        <v>83</v>
      </c>
      <c r="D79" s="288" t="s">
        <v>84</v>
      </c>
      <c r="E79" s="288"/>
      <c r="F79" s="178" t="s">
        <v>85</v>
      </c>
      <c r="G79" s="179">
        <v>15.6</v>
      </c>
      <c r="H79" s="178"/>
      <c r="I79" s="178">
        <f t="shared" ref="I79:I86" si="0">ROUND(G79*(H79),2)</f>
        <v>0</v>
      </c>
      <c r="J79" s="180">
        <f t="shared" ref="J79:J86" si="1">ROUND(G79*(N79),2)</f>
        <v>51.48</v>
      </c>
      <c r="K79" s="181">
        <f t="shared" ref="K79:K86" si="2">ROUND(G79*(O79),2)</f>
        <v>0</v>
      </c>
      <c r="L79" s="181">
        <f t="shared" ref="L79:L86" si="3">ROUND(G79*(H79),2)</f>
        <v>0</v>
      </c>
      <c r="M79" s="181"/>
      <c r="N79" s="181">
        <v>3.3</v>
      </c>
      <c r="O79" s="181"/>
      <c r="P79" s="185"/>
      <c r="Q79" s="185"/>
      <c r="R79" s="185"/>
      <c r="S79" s="182">
        <f t="shared" ref="S79:S86" si="4">ROUND(G79*(P79),3)</f>
        <v>0</v>
      </c>
      <c r="T79" s="182"/>
      <c r="U79" s="182"/>
      <c r="V79" s="200"/>
      <c r="W79" s="54"/>
      <c r="Z79">
        <v>0</v>
      </c>
    </row>
    <row r="80" spans="1:26" ht="25.05" customHeight="1" x14ac:dyDescent="0.3">
      <c r="A80" s="183"/>
      <c r="B80" s="213">
        <v>2</v>
      </c>
      <c r="C80" s="184" t="s">
        <v>86</v>
      </c>
      <c r="D80" s="288" t="s">
        <v>87</v>
      </c>
      <c r="E80" s="288"/>
      <c r="F80" s="178" t="s">
        <v>85</v>
      </c>
      <c r="G80" s="179">
        <v>15.6</v>
      </c>
      <c r="H80" s="178"/>
      <c r="I80" s="178">
        <f t="shared" si="0"/>
        <v>0</v>
      </c>
      <c r="J80" s="180">
        <f t="shared" si="1"/>
        <v>15.76</v>
      </c>
      <c r="K80" s="181">
        <f t="shared" si="2"/>
        <v>0</v>
      </c>
      <c r="L80" s="181">
        <f t="shared" si="3"/>
        <v>0</v>
      </c>
      <c r="M80" s="181"/>
      <c r="N80" s="181">
        <v>1.01</v>
      </c>
      <c r="O80" s="181"/>
      <c r="P80" s="185"/>
      <c r="Q80" s="185"/>
      <c r="R80" s="185"/>
      <c r="S80" s="182">
        <f t="shared" si="4"/>
        <v>0</v>
      </c>
      <c r="T80" s="182"/>
      <c r="U80" s="182"/>
      <c r="V80" s="200"/>
      <c r="W80" s="54"/>
      <c r="Z80">
        <v>0</v>
      </c>
    </row>
    <row r="81" spans="1:26" ht="25.05" customHeight="1" x14ac:dyDescent="0.3">
      <c r="A81" s="183"/>
      <c r="B81" s="213">
        <v>3</v>
      </c>
      <c r="C81" s="184" t="s">
        <v>88</v>
      </c>
      <c r="D81" s="288" t="s">
        <v>89</v>
      </c>
      <c r="E81" s="288"/>
      <c r="F81" s="178" t="s">
        <v>85</v>
      </c>
      <c r="G81" s="179">
        <v>32.5</v>
      </c>
      <c r="H81" s="178"/>
      <c r="I81" s="178">
        <f t="shared" si="0"/>
        <v>0</v>
      </c>
      <c r="J81" s="180">
        <f t="shared" si="1"/>
        <v>891.48</v>
      </c>
      <c r="K81" s="181">
        <f t="shared" si="2"/>
        <v>0</v>
      </c>
      <c r="L81" s="181">
        <f t="shared" si="3"/>
        <v>0</v>
      </c>
      <c r="M81" s="181"/>
      <c r="N81" s="181">
        <v>27.43</v>
      </c>
      <c r="O81" s="181"/>
      <c r="P81" s="185"/>
      <c r="Q81" s="185"/>
      <c r="R81" s="185"/>
      <c r="S81" s="182">
        <f t="shared" si="4"/>
        <v>0</v>
      </c>
      <c r="T81" s="182"/>
      <c r="U81" s="182"/>
      <c r="V81" s="200"/>
      <c r="W81" s="54"/>
      <c r="Z81">
        <v>0</v>
      </c>
    </row>
    <row r="82" spans="1:26" ht="25.05" customHeight="1" x14ac:dyDescent="0.3">
      <c r="A82" s="183"/>
      <c r="B82" s="213">
        <v>4</v>
      </c>
      <c r="C82" s="184" t="s">
        <v>90</v>
      </c>
      <c r="D82" s="288" t="s">
        <v>91</v>
      </c>
      <c r="E82" s="288"/>
      <c r="F82" s="178" t="s">
        <v>85</v>
      </c>
      <c r="G82" s="179">
        <v>32.5</v>
      </c>
      <c r="H82" s="178"/>
      <c r="I82" s="178">
        <f t="shared" si="0"/>
        <v>0</v>
      </c>
      <c r="J82" s="180">
        <f t="shared" si="1"/>
        <v>255.13</v>
      </c>
      <c r="K82" s="181">
        <f t="shared" si="2"/>
        <v>0</v>
      </c>
      <c r="L82" s="181">
        <f t="shared" si="3"/>
        <v>0</v>
      </c>
      <c r="M82" s="181"/>
      <c r="N82" s="181">
        <v>7.85</v>
      </c>
      <c r="O82" s="181"/>
      <c r="P82" s="185"/>
      <c r="Q82" s="185"/>
      <c r="R82" s="185"/>
      <c r="S82" s="182">
        <f t="shared" si="4"/>
        <v>0</v>
      </c>
      <c r="T82" s="182"/>
      <c r="U82" s="182"/>
      <c r="V82" s="200"/>
      <c r="W82" s="54"/>
      <c r="Z82">
        <v>0</v>
      </c>
    </row>
    <row r="83" spans="1:26" ht="25.05" customHeight="1" x14ac:dyDescent="0.3">
      <c r="A83" s="183"/>
      <c r="B83" s="213">
        <v>5</v>
      </c>
      <c r="C83" s="184" t="s">
        <v>92</v>
      </c>
      <c r="D83" s="288" t="s">
        <v>93</v>
      </c>
      <c r="E83" s="288"/>
      <c r="F83" s="178" t="s">
        <v>85</v>
      </c>
      <c r="G83" s="179">
        <v>48.1</v>
      </c>
      <c r="H83" s="178"/>
      <c r="I83" s="178">
        <f t="shared" si="0"/>
        <v>0</v>
      </c>
      <c r="J83" s="180">
        <f t="shared" si="1"/>
        <v>184.22</v>
      </c>
      <c r="K83" s="181">
        <f t="shared" si="2"/>
        <v>0</v>
      </c>
      <c r="L83" s="181">
        <f t="shared" si="3"/>
        <v>0</v>
      </c>
      <c r="M83" s="181"/>
      <c r="N83" s="181">
        <v>3.83</v>
      </c>
      <c r="O83" s="181"/>
      <c r="P83" s="185"/>
      <c r="Q83" s="185"/>
      <c r="R83" s="185"/>
      <c r="S83" s="182">
        <f t="shared" si="4"/>
        <v>0</v>
      </c>
      <c r="T83" s="182"/>
      <c r="U83" s="182"/>
      <c r="V83" s="200"/>
      <c r="W83" s="54"/>
      <c r="Z83">
        <v>0</v>
      </c>
    </row>
    <row r="84" spans="1:26" ht="25.05" customHeight="1" x14ac:dyDescent="0.3">
      <c r="A84" s="183"/>
      <c r="B84" s="213">
        <v>6</v>
      </c>
      <c r="C84" s="184" t="s">
        <v>94</v>
      </c>
      <c r="D84" s="288" t="s">
        <v>95</v>
      </c>
      <c r="E84" s="288"/>
      <c r="F84" s="178" t="s">
        <v>85</v>
      </c>
      <c r="G84" s="179">
        <v>48.1</v>
      </c>
      <c r="H84" s="178"/>
      <c r="I84" s="178">
        <f t="shared" si="0"/>
        <v>0</v>
      </c>
      <c r="J84" s="180">
        <f t="shared" si="1"/>
        <v>355.94</v>
      </c>
      <c r="K84" s="181">
        <f t="shared" si="2"/>
        <v>0</v>
      </c>
      <c r="L84" s="181">
        <f t="shared" si="3"/>
        <v>0</v>
      </c>
      <c r="M84" s="181"/>
      <c r="N84" s="181">
        <v>7.4</v>
      </c>
      <c r="O84" s="181"/>
      <c r="P84" s="185"/>
      <c r="Q84" s="185"/>
      <c r="R84" s="185"/>
      <c r="S84" s="182">
        <f t="shared" si="4"/>
        <v>0</v>
      </c>
      <c r="T84" s="182"/>
      <c r="U84" s="182"/>
      <c r="V84" s="200"/>
      <c r="W84" s="54"/>
      <c r="Z84">
        <v>0</v>
      </c>
    </row>
    <row r="85" spans="1:26" ht="25.05" customHeight="1" x14ac:dyDescent="0.3">
      <c r="A85" s="183"/>
      <c r="B85" s="213">
        <v>7</v>
      </c>
      <c r="C85" s="184" t="s">
        <v>96</v>
      </c>
      <c r="D85" s="288" t="s">
        <v>97</v>
      </c>
      <c r="E85" s="288"/>
      <c r="F85" s="178" t="s">
        <v>85</v>
      </c>
      <c r="G85" s="179">
        <v>48.1</v>
      </c>
      <c r="H85" s="178"/>
      <c r="I85" s="178">
        <f t="shared" si="0"/>
        <v>0</v>
      </c>
      <c r="J85" s="180">
        <f t="shared" si="1"/>
        <v>42.33</v>
      </c>
      <c r="K85" s="181">
        <f t="shared" si="2"/>
        <v>0</v>
      </c>
      <c r="L85" s="181">
        <f t="shared" si="3"/>
        <v>0</v>
      </c>
      <c r="M85" s="181"/>
      <c r="N85" s="181">
        <v>0.88</v>
      </c>
      <c r="O85" s="181"/>
      <c r="P85" s="185"/>
      <c r="Q85" s="185"/>
      <c r="R85" s="185"/>
      <c r="S85" s="182">
        <f t="shared" si="4"/>
        <v>0</v>
      </c>
      <c r="T85" s="182"/>
      <c r="U85" s="182"/>
      <c r="V85" s="200"/>
      <c r="W85" s="54"/>
      <c r="Z85">
        <v>0</v>
      </c>
    </row>
    <row r="86" spans="1:26" ht="25.05" customHeight="1" x14ac:dyDescent="0.3">
      <c r="A86" s="183"/>
      <c r="B86" s="213">
        <v>8</v>
      </c>
      <c r="C86" s="184" t="s">
        <v>98</v>
      </c>
      <c r="D86" s="288" t="s">
        <v>99</v>
      </c>
      <c r="E86" s="288"/>
      <c r="F86" s="178" t="s">
        <v>100</v>
      </c>
      <c r="G86" s="179">
        <v>78</v>
      </c>
      <c r="H86" s="178"/>
      <c r="I86" s="178">
        <f t="shared" si="0"/>
        <v>0</v>
      </c>
      <c r="J86" s="180">
        <f t="shared" si="1"/>
        <v>36.659999999999997</v>
      </c>
      <c r="K86" s="181">
        <f t="shared" si="2"/>
        <v>0</v>
      </c>
      <c r="L86" s="181">
        <f t="shared" si="3"/>
        <v>0</v>
      </c>
      <c r="M86" s="181"/>
      <c r="N86" s="181">
        <v>0.47</v>
      </c>
      <c r="O86" s="181"/>
      <c r="P86" s="185"/>
      <c r="Q86" s="185"/>
      <c r="R86" s="185"/>
      <c r="S86" s="182">
        <f t="shared" si="4"/>
        <v>0</v>
      </c>
      <c r="T86" s="182"/>
      <c r="U86" s="182"/>
      <c r="V86" s="200"/>
      <c r="W86" s="54"/>
      <c r="Z86">
        <v>0</v>
      </c>
    </row>
    <row r="87" spans="1:26" x14ac:dyDescent="0.3">
      <c r="A87" s="9"/>
      <c r="B87" s="56"/>
      <c r="C87" s="177">
        <v>1</v>
      </c>
      <c r="D87" s="284" t="s">
        <v>82</v>
      </c>
      <c r="E87" s="284"/>
      <c r="F87" s="68"/>
      <c r="G87" s="176"/>
      <c r="H87" s="68"/>
      <c r="I87" s="145">
        <f>ROUND((SUM(I78:I86))/1,2)</f>
        <v>0</v>
      </c>
      <c r="J87" s="144"/>
      <c r="K87" s="144"/>
      <c r="L87" s="144">
        <f>ROUND((SUM(L78:L86))/1,2)</f>
        <v>0</v>
      </c>
      <c r="M87" s="144">
        <f>ROUND((SUM(M78:M86))/1,2)</f>
        <v>0</v>
      </c>
      <c r="N87" s="144"/>
      <c r="O87" s="144"/>
      <c r="P87" s="144"/>
      <c r="Q87" s="9"/>
      <c r="R87" s="9"/>
      <c r="S87" s="9">
        <f>ROUND((SUM(S78:S86))/1,2)</f>
        <v>0</v>
      </c>
      <c r="T87" s="9"/>
      <c r="U87" s="9"/>
      <c r="V87" s="201">
        <f>ROUND((SUM(V78:V86))/1,2)</f>
        <v>0</v>
      </c>
      <c r="W87" s="217"/>
      <c r="X87" s="143"/>
      <c r="Y87" s="143"/>
      <c r="Z87" s="143"/>
    </row>
    <row r="88" spans="1:26" x14ac:dyDescent="0.3">
      <c r="A88" s="1"/>
      <c r="B88" s="210"/>
      <c r="C88" s="1"/>
      <c r="D88" s="1"/>
      <c r="E88" s="138"/>
      <c r="F88" s="138"/>
      <c r="G88" s="170"/>
      <c r="H88" s="138"/>
      <c r="I88" s="138"/>
      <c r="J88" s="139"/>
      <c r="K88" s="139"/>
      <c r="L88" s="139"/>
      <c r="M88" s="139"/>
      <c r="N88" s="139"/>
      <c r="O88" s="139"/>
      <c r="P88" s="139"/>
      <c r="Q88" s="1"/>
      <c r="R88" s="1"/>
      <c r="S88" s="1"/>
      <c r="T88" s="1"/>
      <c r="U88" s="1"/>
      <c r="V88" s="202"/>
      <c r="W88" s="54"/>
    </row>
    <row r="89" spans="1:26" x14ac:dyDescent="0.3">
      <c r="A89" s="9"/>
      <c r="B89" s="56"/>
      <c r="C89" s="177">
        <v>5</v>
      </c>
      <c r="D89" s="284" t="s">
        <v>101</v>
      </c>
      <c r="E89" s="284"/>
      <c r="F89" s="68"/>
      <c r="G89" s="176"/>
      <c r="H89" s="68"/>
      <c r="I89" s="68"/>
      <c r="J89" s="144"/>
      <c r="K89" s="144"/>
      <c r="L89" s="144"/>
      <c r="M89" s="144"/>
      <c r="N89" s="144"/>
      <c r="O89" s="144"/>
      <c r="P89" s="144"/>
      <c r="Q89" s="9"/>
      <c r="R89" s="9"/>
      <c r="S89" s="9"/>
      <c r="T89" s="9"/>
      <c r="U89" s="9"/>
      <c r="V89" s="199"/>
      <c r="W89" s="217"/>
      <c r="X89" s="143"/>
      <c r="Y89" s="143"/>
      <c r="Z89" s="143"/>
    </row>
    <row r="90" spans="1:26" ht="25.05" customHeight="1" x14ac:dyDescent="0.3">
      <c r="A90" s="183"/>
      <c r="B90" s="213">
        <v>9</v>
      </c>
      <c r="C90" s="184" t="s">
        <v>102</v>
      </c>
      <c r="D90" s="288" t="s">
        <v>103</v>
      </c>
      <c r="E90" s="288"/>
      <c r="F90" s="178" t="s">
        <v>100</v>
      </c>
      <c r="G90" s="179">
        <v>78</v>
      </c>
      <c r="H90" s="178"/>
      <c r="I90" s="178">
        <f>ROUND(G90*(H90),2)</f>
        <v>0</v>
      </c>
      <c r="J90" s="180">
        <f>ROUND(G90*(N90),2)</f>
        <v>355.68</v>
      </c>
      <c r="K90" s="181">
        <f>ROUND(G90*(O90),2)</f>
        <v>0</v>
      </c>
      <c r="L90" s="181">
        <f>ROUND(G90*(H90),2)</f>
        <v>0</v>
      </c>
      <c r="M90" s="181"/>
      <c r="N90" s="181">
        <v>4.5600000000000005</v>
      </c>
      <c r="O90" s="181"/>
      <c r="P90" s="185">
        <v>0.27994000000000002</v>
      </c>
      <c r="Q90" s="185"/>
      <c r="R90" s="185">
        <v>0.27994000000000002</v>
      </c>
      <c r="S90" s="182">
        <f>ROUND(G90*(P90),3)</f>
        <v>21.835000000000001</v>
      </c>
      <c r="T90" s="182"/>
      <c r="U90" s="182"/>
      <c r="V90" s="200"/>
      <c r="W90" s="54"/>
      <c r="Z90">
        <v>0</v>
      </c>
    </row>
    <row r="91" spans="1:26" ht="25.05" customHeight="1" x14ac:dyDescent="0.3">
      <c r="A91" s="183"/>
      <c r="B91" s="213">
        <v>10</v>
      </c>
      <c r="C91" s="184" t="s">
        <v>104</v>
      </c>
      <c r="D91" s="288" t="s">
        <v>105</v>
      </c>
      <c r="E91" s="288"/>
      <c r="F91" s="178" t="s">
        <v>100</v>
      </c>
      <c r="G91" s="179">
        <v>78</v>
      </c>
      <c r="H91" s="178"/>
      <c r="I91" s="178">
        <f>ROUND(G91*(H91),2)</f>
        <v>0</v>
      </c>
      <c r="J91" s="180">
        <f>ROUND(G91*(N91),2)</f>
        <v>1326</v>
      </c>
      <c r="K91" s="181">
        <f>ROUND(G91*(O91),2)</f>
        <v>0</v>
      </c>
      <c r="L91" s="181">
        <f>ROUND(G91*(H91),2)</f>
        <v>0</v>
      </c>
      <c r="M91" s="181"/>
      <c r="N91" s="181">
        <v>17</v>
      </c>
      <c r="O91" s="181"/>
      <c r="P91" s="185">
        <v>0.112</v>
      </c>
      <c r="Q91" s="185"/>
      <c r="R91" s="185">
        <v>0.112</v>
      </c>
      <c r="S91" s="182">
        <f>ROUND(G91*(P91),3)</f>
        <v>8.7360000000000007</v>
      </c>
      <c r="T91" s="182"/>
      <c r="U91" s="182"/>
      <c r="V91" s="200"/>
      <c r="W91" s="54"/>
      <c r="Z91">
        <v>0</v>
      </c>
    </row>
    <row r="92" spans="1:26" ht="25.05" customHeight="1" x14ac:dyDescent="0.3">
      <c r="A92" s="183"/>
      <c r="B92" s="214">
        <v>11</v>
      </c>
      <c r="C92" s="191" t="s">
        <v>106</v>
      </c>
      <c r="D92" s="287" t="s">
        <v>194</v>
      </c>
      <c r="E92" s="287"/>
      <c r="F92" s="186" t="s">
        <v>100</v>
      </c>
      <c r="G92" s="187">
        <v>78.78</v>
      </c>
      <c r="H92" s="186"/>
      <c r="I92" s="186">
        <f>ROUND(G92*(H92),2)</f>
        <v>0</v>
      </c>
      <c r="J92" s="188">
        <f>ROUND(G92*(N92),2)</f>
        <v>1260.48</v>
      </c>
      <c r="K92" s="189">
        <f>ROUND(G92*(O92),2)</f>
        <v>0</v>
      </c>
      <c r="L92" s="189"/>
      <c r="M92" s="189">
        <f>ROUND(G92*(H92),2)</f>
        <v>0</v>
      </c>
      <c r="N92" s="189">
        <v>16</v>
      </c>
      <c r="O92" s="189"/>
      <c r="P92" s="192">
        <v>0.13500000000000001</v>
      </c>
      <c r="Q92" s="192"/>
      <c r="R92" s="192">
        <v>0.13500000000000001</v>
      </c>
      <c r="S92" s="190">
        <f>ROUND(G92*(P92),3)</f>
        <v>10.635</v>
      </c>
      <c r="T92" s="190"/>
      <c r="U92" s="190"/>
      <c r="V92" s="203"/>
      <c r="W92" s="54"/>
      <c r="Z92">
        <v>0</v>
      </c>
    </row>
    <row r="93" spans="1:26" x14ac:dyDescent="0.3">
      <c r="A93" s="9"/>
      <c r="B93" s="56"/>
      <c r="C93" s="177">
        <v>5</v>
      </c>
      <c r="D93" s="284" t="s">
        <v>101</v>
      </c>
      <c r="E93" s="284"/>
      <c r="F93" s="68"/>
      <c r="G93" s="176"/>
      <c r="H93" s="68"/>
      <c r="I93" s="145">
        <f>ROUND((SUM(I89:I92))/1,2)</f>
        <v>0</v>
      </c>
      <c r="J93" s="144"/>
      <c r="K93" s="144"/>
      <c r="L93" s="144">
        <f>ROUND((SUM(L89:L92))/1,2)</f>
        <v>0</v>
      </c>
      <c r="M93" s="144">
        <f>ROUND((SUM(M89:M92))/1,2)</f>
        <v>0</v>
      </c>
      <c r="N93" s="144"/>
      <c r="O93" s="144"/>
      <c r="P93" s="144"/>
      <c r="Q93" s="9"/>
      <c r="R93" s="9"/>
      <c r="S93" s="9">
        <f>ROUND((SUM(S89:S92))/1,2)</f>
        <v>41.21</v>
      </c>
      <c r="T93" s="9"/>
      <c r="U93" s="9"/>
      <c r="V93" s="201">
        <f>ROUND((SUM(V89:V92))/1,2)</f>
        <v>0</v>
      </c>
      <c r="W93" s="217"/>
      <c r="X93" s="143"/>
      <c r="Y93" s="143"/>
      <c r="Z93" s="143"/>
    </row>
    <row r="94" spans="1:26" x14ac:dyDescent="0.3">
      <c r="A94" s="1"/>
      <c r="B94" s="210"/>
      <c r="C94" s="1"/>
      <c r="D94" s="1"/>
      <c r="E94" s="138"/>
      <c r="F94" s="138"/>
      <c r="G94" s="170"/>
      <c r="H94" s="138"/>
      <c r="I94" s="138"/>
      <c r="J94" s="139"/>
      <c r="K94" s="139"/>
      <c r="L94" s="139"/>
      <c r="M94" s="139"/>
      <c r="N94" s="139"/>
      <c r="O94" s="139"/>
      <c r="P94" s="139"/>
      <c r="Q94" s="1"/>
      <c r="R94" s="1"/>
      <c r="S94" s="1"/>
      <c r="T94" s="1"/>
      <c r="U94" s="1"/>
      <c r="V94" s="202"/>
      <c r="W94" s="54"/>
    </row>
    <row r="95" spans="1:26" x14ac:dyDescent="0.3">
      <c r="A95" s="9"/>
      <c r="B95" s="56"/>
      <c r="C95" s="177">
        <v>9</v>
      </c>
      <c r="D95" s="284" t="s">
        <v>107</v>
      </c>
      <c r="E95" s="284"/>
      <c r="F95" s="68"/>
      <c r="G95" s="176"/>
      <c r="H95" s="68"/>
      <c r="I95" s="68"/>
      <c r="J95" s="144"/>
      <c r="K95" s="144"/>
      <c r="L95" s="144"/>
      <c r="M95" s="144"/>
      <c r="N95" s="144"/>
      <c r="O95" s="144"/>
      <c r="P95" s="144"/>
      <c r="Q95" s="9"/>
      <c r="R95" s="9"/>
      <c r="S95" s="9"/>
      <c r="T95" s="9"/>
      <c r="U95" s="9"/>
      <c r="V95" s="199"/>
      <c r="W95" s="217"/>
      <c r="X95" s="143"/>
      <c r="Y95" s="143"/>
      <c r="Z95" s="143"/>
    </row>
    <row r="96" spans="1:26" ht="25.05" customHeight="1" x14ac:dyDescent="0.3">
      <c r="A96" s="183"/>
      <c r="B96" s="213">
        <v>12</v>
      </c>
      <c r="C96" s="184" t="s">
        <v>108</v>
      </c>
      <c r="D96" s="288" t="s">
        <v>109</v>
      </c>
      <c r="E96" s="288"/>
      <c r="F96" s="178" t="s">
        <v>110</v>
      </c>
      <c r="G96" s="179">
        <v>130</v>
      </c>
      <c r="H96" s="178"/>
      <c r="I96" s="178">
        <f>ROUND(G96*(H96),2)</f>
        <v>0</v>
      </c>
      <c r="J96" s="180">
        <f>ROUND(G96*(N96),2)</f>
        <v>744.9</v>
      </c>
      <c r="K96" s="181">
        <f>ROUND(G96*(O96),2)</f>
        <v>0</v>
      </c>
      <c r="L96" s="181">
        <f>ROUND(G96*(H96),2)</f>
        <v>0</v>
      </c>
      <c r="M96" s="181"/>
      <c r="N96" s="181">
        <v>5.73</v>
      </c>
      <c r="O96" s="181"/>
      <c r="P96" s="185">
        <v>9.3170000000000003E-2</v>
      </c>
      <c r="Q96" s="185"/>
      <c r="R96" s="185">
        <v>9.3170000000000003E-2</v>
      </c>
      <c r="S96" s="182">
        <f>ROUND(G96*(P96),3)</f>
        <v>12.112</v>
      </c>
      <c r="T96" s="182"/>
      <c r="U96" s="182"/>
      <c r="V96" s="200"/>
      <c r="W96" s="54"/>
      <c r="Z96">
        <v>0</v>
      </c>
    </row>
    <row r="97" spans="1:26" ht="25.05" customHeight="1" x14ac:dyDescent="0.3">
      <c r="A97" s="183"/>
      <c r="B97" s="214">
        <v>13</v>
      </c>
      <c r="C97" s="191" t="s">
        <v>111</v>
      </c>
      <c r="D97" s="287" t="s">
        <v>195</v>
      </c>
      <c r="E97" s="287"/>
      <c r="F97" s="186" t="s">
        <v>112</v>
      </c>
      <c r="G97" s="187">
        <v>65.650000000000006</v>
      </c>
      <c r="H97" s="186"/>
      <c r="I97" s="186">
        <f>ROUND(G97*(H97),2)</f>
        <v>0</v>
      </c>
      <c r="J97" s="188">
        <f>ROUND(G97*(N97),2)</f>
        <v>525.20000000000005</v>
      </c>
      <c r="K97" s="189">
        <f>ROUND(G97*(O97),2)</f>
        <v>0</v>
      </c>
      <c r="L97" s="189"/>
      <c r="M97" s="189">
        <f>ROUND(G97*(H97),2)</f>
        <v>0</v>
      </c>
      <c r="N97" s="189">
        <v>8</v>
      </c>
      <c r="O97" s="189"/>
      <c r="P97" s="192"/>
      <c r="Q97" s="192"/>
      <c r="R97" s="192"/>
      <c r="S97" s="190">
        <f>ROUND(G97*(P97),3)</f>
        <v>0</v>
      </c>
      <c r="T97" s="190"/>
      <c r="U97" s="190"/>
      <c r="V97" s="203"/>
      <c r="W97" s="54"/>
      <c r="Z97">
        <v>0</v>
      </c>
    </row>
    <row r="98" spans="1:26" ht="25.05" customHeight="1" x14ac:dyDescent="0.3">
      <c r="A98" s="183"/>
      <c r="B98" s="214">
        <v>14</v>
      </c>
      <c r="C98" s="191" t="s">
        <v>113</v>
      </c>
      <c r="D98" s="287" t="s">
        <v>122</v>
      </c>
      <c r="E98" s="287"/>
      <c r="F98" s="186" t="s">
        <v>112</v>
      </c>
      <c r="G98" s="187">
        <v>65.650000000000006</v>
      </c>
      <c r="H98" s="186"/>
      <c r="I98" s="186">
        <f>ROUND(G98*(H98),2)</f>
        <v>0</v>
      </c>
      <c r="J98" s="188">
        <f>ROUND(G98*(N98),2)</f>
        <v>229.78</v>
      </c>
      <c r="K98" s="189">
        <f>ROUND(G98*(O98),2)</f>
        <v>0</v>
      </c>
      <c r="L98" s="189"/>
      <c r="M98" s="189">
        <f>ROUND(G98*(H98),2)</f>
        <v>0</v>
      </c>
      <c r="N98" s="189">
        <v>3.5</v>
      </c>
      <c r="O98" s="189"/>
      <c r="P98" s="192"/>
      <c r="Q98" s="192"/>
      <c r="R98" s="192"/>
      <c r="S98" s="190">
        <f>ROUND(G98*(P98),3)</f>
        <v>0</v>
      </c>
      <c r="T98" s="190"/>
      <c r="U98" s="190"/>
      <c r="V98" s="203"/>
      <c r="W98" s="54"/>
      <c r="Z98">
        <v>0</v>
      </c>
    </row>
    <row r="99" spans="1:26" ht="25.05" customHeight="1" x14ac:dyDescent="0.3">
      <c r="A99" s="183"/>
      <c r="B99" s="213">
        <v>15</v>
      </c>
      <c r="C99" s="184" t="s">
        <v>115</v>
      </c>
      <c r="D99" s="288" t="s">
        <v>116</v>
      </c>
      <c r="E99" s="288"/>
      <c r="F99" s="178" t="s">
        <v>85</v>
      </c>
      <c r="G99" s="179">
        <v>16.25</v>
      </c>
      <c r="H99" s="178"/>
      <c r="I99" s="178">
        <f>ROUND(G99*(H99),2)</f>
        <v>0</v>
      </c>
      <c r="J99" s="180">
        <f>ROUND(G99*(N99),2)</f>
        <v>1535.79</v>
      </c>
      <c r="K99" s="181">
        <f>ROUND(G99*(O99),2)</f>
        <v>0</v>
      </c>
      <c r="L99" s="181">
        <f>ROUND(G99*(H99),2)</f>
        <v>0</v>
      </c>
      <c r="M99" s="181"/>
      <c r="N99" s="181">
        <v>94.51</v>
      </c>
      <c r="O99" s="181"/>
      <c r="P99" s="185">
        <v>2.2010900000000002</v>
      </c>
      <c r="Q99" s="185"/>
      <c r="R99" s="185">
        <v>2.2010900000000002</v>
      </c>
      <c r="S99" s="182">
        <f>ROUND(G99*(P99),3)</f>
        <v>35.768000000000001</v>
      </c>
      <c r="T99" s="182"/>
      <c r="U99" s="182"/>
      <c r="V99" s="200"/>
      <c r="W99" s="54"/>
      <c r="Z99">
        <v>0</v>
      </c>
    </row>
    <row r="100" spans="1:26" x14ac:dyDescent="0.3">
      <c r="A100" s="9"/>
      <c r="B100" s="56"/>
      <c r="C100" s="177">
        <v>9</v>
      </c>
      <c r="D100" s="284" t="s">
        <v>107</v>
      </c>
      <c r="E100" s="284"/>
      <c r="F100" s="68"/>
      <c r="G100" s="176"/>
      <c r="H100" s="68"/>
      <c r="I100" s="145">
        <f>ROUND((SUM(I95:I99))/1,2)</f>
        <v>0</v>
      </c>
      <c r="J100" s="144"/>
      <c r="K100" s="144"/>
      <c r="L100" s="144">
        <f>ROUND((SUM(L95:L99))/1,2)</f>
        <v>0</v>
      </c>
      <c r="M100" s="144">
        <f>ROUND((SUM(M95:M99))/1,2)</f>
        <v>0</v>
      </c>
      <c r="N100" s="144"/>
      <c r="O100" s="144"/>
      <c r="P100" s="144"/>
      <c r="Q100" s="9"/>
      <c r="R100" s="9"/>
      <c r="S100" s="9">
        <f>ROUND((SUM(S95:S99))/1,2)</f>
        <v>47.88</v>
      </c>
      <c r="T100" s="9"/>
      <c r="U100" s="9"/>
      <c r="V100" s="201">
        <f>ROUND((SUM(V95:V99))/1,2)</f>
        <v>0</v>
      </c>
      <c r="W100" s="217"/>
      <c r="X100" s="143"/>
      <c r="Y100" s="143"/>
      <c r="Z100" s="143"/>
    </row>
    <row r="101" spans="1:26" x14ac:dyDescent="0.3">
      <c r="A101" s="1"/>
      <c r="B101" s="210"/>
      <c r="C101" s="1"/>
      <c r="D101" s="1"/>
      <c r="E101" s="138"/>
      <c r="F101" s="138"/>
      <c r="G101" s="170"/>
      <c r="H101" s="138"/>
      <c r="I101" s="138"/>
      <c r="J101" s="139"/>
      <c r="K101" s="139"/>
      <c r="L101" s="139"/>
      <c r="M101" s="139"/>
      <c r="N101" s="139"/>
      <c r="O101" s="139"/>
      <c r="P101" s="139"/>
      <c r="Q101" s="1"/>
      <c r="R101" s="1"/>
      <c r="S101" s="1"/>
      <c r="T101" s="1"/>
      <c r="U101" s="1"/>
      <c r="V101" s="202"/>
      <c r="W101" s="54"/>
    </row>
    <row r="102" spans="1:26" x14ac:dyDescent="0.3">
      <c r="A102" s="9"/>
      <c r="B102" s="56"/>
      <c r="C102" s="177">
        <v>99</v>
      </c>
      <c r="D102" s="284" t="s">
        <v>117</v>
      </c>
      <c r="E102" s="284"/>
      <c r="F102" s="68"/>
      <c r="G102" s="176"/>
      <c r="H102" s="68"/>
      <c r="I102" s="68"/>
      <c r="J102" s="144"/>
      <c r="K102" s="144"/>
      <c r="L102" s="144"/>
      <c r="M102" s="144"/>
      <c r="N102" s="144"/>
      <c r="O102" s="144"/>
      <c r="P102" s="144"/>
      <c r="Q102" s="9"/>
      <c r="R102" s="9"/>
      <c r="S102" s="9"/>
      <c r="T102" s="9"/>
      <c r="U102" s="9"/>
      <c r="V102" s="199"/>
      <c r="W102" s="217"/>
      <c r="X102" s="143"/>
      <c r="Y102" s="143"/>
      <c r="Z102" s="143"/>
    </row>
    <row r="103" spans="1:26" ht="25.05" customHeight="1" x14ac:dyDescent="0.3">
      <c r="A103" s="183"/>
      <c r="B103" s="213">
        <v>16</v>
      </c>
      <c r="C103" s="184" t="s">
        <v>118</v>
      </c>
      <c r="D103" s="288" t="s">
        <v>119</v>
      </c>
      <c r="E103" s="288"/>
      <c r="F103" s="178" t="s">
        <v>120</v>
      </c>
      <c r="G103" s="179">
        <v>102.167</v>
      </c>
      <c r="H103" s="178"/>
      <c r="I103" s="178">
        <f>ROUND(G103*(H103),2)</f>
        <v>0</v>
      </c>
      <c r="J103" s="180">
        <f>ROUND(G103*(N103),2)</f>
        <v>800.99</v>
      </c>
      <c r="K103" s="181">
        <f>ROUND(G103*(O103),2)</f>
        <v>0</v>
      </c>
      <c r="L103" s="181">
        <f>ROUND(G103*(H103),2)</f>
        <v>0</v>
      </c>
      <c r="M103" s="181"/>
      <c r="N103" s="181">
        <v>7.84</v>
      </c>
      <c r="O103" s="181"/>
      <c r="P103" s="185"/>
      <c r="Q103" s="185"/>
      <c r="R103" s="185"/>
      <c r="S103" s="182">
        <f>ROUND(G103*(P103),3)</f>
        <v>0</v>
      </c>
      <c r="T103" s="182"/>
      <c r="U103" s="182"/>
      <c r="V103" s="200"/>
      <c r="W103" s="54"/>
      <c r="Z103">
        <v>0</v>
      </c>
    </row>
    <row r="104" spans="1:26" x14ac:dyDescent="0.3">
      <c r="A104" s="9"/>
      <c r="B104" s="56"/>
      <c r="C104" s="177">
        <v>99</v>
      </c>
      <c r="D104" s="284" t="s">
        <v>117</v>
      </c>
      <c r="E104" s="284"/>
      <c r="F104" s="68"/>
      <c r="G104" s="176"/>
      <c r="H104" s="68"/>
      <c r="I104" s="145">
        <f>ROUND((SUM(I102:I103))/1,2)</f>
        <v>0</v>
      </c>
      <c r="J104" s="144"/>
      <c r="K104" s="144"/>
      <c r="L104" s="144">
        <f>ROUND((SUM(L102:L103))/1,2)</f>
        <v>0</v>
      </c>
      <c r="M104" s="144">
        <f>ROUND((SUM(M102:M103))/1,2)</f>
        <v>0</v>
      </c>
      <c r="N104" s="144"/>
      <c r="O104" s="144"/>
      <c r="P104" s="193"/>
      <c r="Q104" s="1"/>
      <c r="R104" s="1"/>
      <c r="S104" s="193">
        <f>ROUND((SUM(S102:S103))/1,2)</f>
        <v>0</v>
      </c>
      <c r="T104" s="2"/>
      <c r="U104" s="2"/>
      <c r="V104" s="201">
        <f>ROUND((SUM(V102:V103))/1,2)</f>
        <v>0</v>
      </c>
      <c r="W104" s="54"/>
    </row>
    <row r="105" spans="1:26" x14ac:dyDescent="0.3">
      <c r="A105" s="1"/>
      <c r="B105" s="210"/>
      <c r="C105" s="1"/>
      <c r="D105" s="1"/>
      <c r="E105" s="138"/>
      <c r="F105" s="138"/>
      <c r="G105" s="170"/>
      <c r="H105" s="138"/>
      <c r="I105" s="138"/>
      <c r="J105" s="139"/>
      <c r="K105" s="139"/>
      <c r="L105" s="139"/>
      <c r="M105" s="139"/>
      <c r="N105" s="139"/>
      <c r="O105" s="139"/>
      <c r="P105" s="139"/>
      <c r="Q105" s="1"/>
      <c r="R105" s="1"/>
      <c r="S105" s="1"/>
      <c r="T105" s="1"/>
      <c r="U105" s="1"/>
      <c r="V105" s="202"/>
      <c r="W105" s="54"/>
    </row>
    <row r="106" spans="1:26" x14ac:dyDescent="0.3">
      <c r="A106" s="9"/>
      <c r="B106" s="56"/>
      <c r="C106" s="9"/>
      <c r="D106" s="285" t="s">
        <v>63</v>
      </c>
      <c r="E106" s="285"/>
      <c r="F106" s="68"/>
      <c r="G106" s="176"/>
      <c r="H106" s="68"/>
      <c r="I106" s="145">
        <f>ROUND((SUM(I77:I105))/2,2)</f>
        <v>0</v>
      </c>
      <c r="J106" s="144"/>
      <c r="K106" s="144"/>
      <c r="L106" s="144">
        <f>ROUND((SUM(L77:L105))/2,2)</f>
        <v>0</v>
      </c>
      <c r="M106" s="144">
        <f>ROUND((SUM(M77:M105))/2,2)</f>
        <v>0</v>
      </c>
      <c r="N106" s="144"/>
      <c r="O106" s="144"/>
      <c r="P106" s="193"/>
      <c r="Q106" s="1"/>
      <c r="R106" s="1"/>
      <c r="S106" s="193">
        <f>ROUND((SUM(S77:S105))/2,2)</f>
        <v>89.09</v>
      </c>
      <c r="T106" s="1"/>
      <c r="U106" s="1"/>
      <c r="V106" s="201">
        <f>ROUND((SUM(V77:V105))/2,2)</f>
        <v>0</v>
      </c>
      <c r="W106" s="54"/>
    </row>
    <row r="107" spans="1:26" x14ac:dyDescent="0.3">
      <c r="A107" s="1"/>
      <c r="B107" s="215"/>
      <c r="C107" s="194"/>
      <c r="D107" s="286" t="s">
        <v>68</v>
      </c>
      <c r="E107" s="286"/>
      <c r="F107" s="195"/>
      <c r="G107" s="196"/>
      <c r="H107" s="195"/>
      <c r="I107" s="195">
        <f>ROUND((SUM(I77:I106))/3,2)</f>
        <v>0</v>
      </c>
      <c r="J107" s="197"/>
      <c r="K107" s="197">
        <f>ROUND((SUM(K77:K106))/3,2)</f>
        <v>0</v>
      </c>
      <c r="L107" s="197">
        <f>ROUND((SUM(L77:L106))/3,2)</f>
        <v>0</v>
      </c>
      <c r="M107" s="197">
        <f>ROUND((SUM(M77:M106))/3,2)</f>
        <v>0</v>
      </c>
      <c r="N107" s="197"/>
      <c r="O107" s="197"/>
      <c r="P107" s="196"/>
      <c r="Q107" s="194"/>
      <c r="R107" s="194"/>
      <c r="S107" s="196">
        <f>ROUND((SUM(S77:S106))/3,2)</f>
        <v>89.09</v>
      </c>
      <c r="T107" s="194"/>
      <c r="U107" s="194"/>
      <c r="V107" s="204">
        <f>ROUND((SUM(V77:V106))/3,2)</f>
        <v>0</v>
      </c>
      <c r="W107" s="54"/>
      <c r="Y107">
        <f>(SUM(Y77:Y106))</f>
        <v>0</v>
      </c>
      <c r="Z107">
        <f>(SUM(Z77:Z106))</f>
        <v>0</v>
      </c>
    </row>
  </sheetData>
  <mergeCells count="74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5:E85"/>
    <mergeCell ref="D86:E86"/>
    <mergeCell ref="D87:E87"/>
    <mergeCell ref="D89:E89"/>
    <mergeCell ref="D90:E90"/>
    <mergeCell ref="D91:E91"/>
    <mergeCell ref="D92:E92"/>
    <mergeCell ref="D93:E93"/>
    <mergeCell ref="D95:E95"/>
    <mergeCell ref="D104:E104"/>
    <mergeCell ref="D106:E106"/>
    <mergeCell ref="D107:E107"/>
    <mergeCell ref="D97:E97"/>
    <mergeCell ref="D98:E98"/>
    <mergeCell ref="D99:E99"/>
    <mergeCell ref="D100:E100"/>
    <mergeCell ref="D102:E102"/>
    <mergeCell ref="D103:E103"/>
  </mergeCells>
  <hyperlinks>
    <hyperlink ref="B1:C1" location="A2:A2" tooltip="Klikni na prechod ku Kryciemu listu..." display="Krycí list rozpočtu" xr:uid="{19CCB6A6-E235-4573-947B-ECBEDE3CC192}"/>
    <hyperlink ref="E1:F1" location="A54:A54" tooltip="Klikni na prechod ku rekapitulácii..." display="Rekapitulácia rozpočtu" xr:uid="{A15167FF-EFA5-4618-8F6E-9C722FE8B64D}"/>
    <hyperlink ref="H1:I1" location="B76:B76" tooltip="Klikni na prechod ku Rozpočet..." display="Rozpočet" xr:uid="{B6D5665D-07D4-4BE4-9523-D37A0D9CF437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Dobudovanie základnej technickej infraštruktúry v obci Nižný  Hrabovec / Chodník 2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C2D7-14CC-4813-BE40-A7BAB595BB30}">
  <dimension ref="A1:AA106"/>
  <sheetViews>
    <sheetView workbookViewId="0">
      <pane ySplit="1" topLeftCell="A92" activePane="bottomLeft" state="frozen"/>
      <selection pane="bottomLeft" activeCell="G90" sqref="G9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36" t="s">
        <v>20</v>
      </c>
      <c r="C1" s="295"/>
      <c r="D1" s="11"/>
      <c r="E1" s="337" t="s">
        <v>0</v>
      </c>
      <c r="F1" s="338"/>
      <c r="G1" s="12"/>
      <c r="H1" s="294" t="s">
        <v>69</v>
      </c>
      <c r="I1" s="295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39" t="s">
        <v>20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1"/>
      <c r="R2" s="341"/>
      <c r="S2" s="341"/>
      <c r="T2" s="341"/>
      <c r="U2" s="341"/>
      <c r="V2" s="342"/>
      <c r="W2" s="54"/>
    </row>
    <row r="3" spans="1:23" ht="18" customHeight="1" x14ac:dyDescent="0.3">
      <c r="A3" s="14"/>
      <c r="B3" s="277" t="s">
        <v>1</v>
      </c>
      <c r="C3" s="278"/>
      <c r="D3" s="278"/>
      <c r="E3" s="278"/>
      <c r="F3" s="278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80"/>
      <c r="W3" s="54"/>
    </row>
    <row r="4" spans="1:23" ht="18" customHeight="1" x14ac:dyDescent="0.3">
      <c r="A4" s="14"/>
      <c r="B4" s="44" t="s">
        <v>123</v>
      </c>
      <c r="C4" s="31"/>
      <c r="D4" s="24"/>
      <c r="E4" s="24"/>
      <c r="F4" s="45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24</v>
      </c>
      <c r="C6" s="31"/>
      <c r="D6" s="45" t="s">
        <v>25</v>
      </c>
      <c r="E6" s="24"/>
      <c r="F6" s="45" t="s">
        <v>26</v>
      </c>
      <c r="G6" s="45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43" t="s">
        <v>28</v>
      </c>
      <c r="C7" s="344"/>
      <c r="D7" s="344"/>
      <c r="E7" s="344"/>
      <c r="F7" s="344"/>
      <c r="G7" s="344"/>
      <c r="H7" s="345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31</v>
      </c>
      <c r="C8" s="47"/>
      <c r="D8" s="27"/>
      <c r="E8" s="27"/>
      <c r="F8" s="51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81" t="s">
        <v>29</v>
      </c>
      <c r="C9" s="282"/>
      <c r="D9" s="282"/>
      <c r="E9" s="282"/>
      <c r="F9" s="282"/>
      <c r="G9" s="282"/>
      <c r="H9" s="334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31</v>
      </c>
      <c r="C10" s="31"/>
      <c r="D10" s="24"/>
      <c r="E10" s="24"/>
      <c r="F10" s="45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81" t="s">
        <v>30</v>
      </c>
      <c r="C11" s="282"/>
      <c r="D11" s="282"/>
      <c r="E11" s="282"/>
      <c r="F11" s="282"/>
      <c r="G11" s="282"/>
      <c r="H11" s="334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31</v>
      </c>
      <c r="C12" s="31"/>
      <c r="D12" s="24"/>
      <c r="E12" s="24"/>
      <c r="F12" s="45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52</v>
      </c>
      <c r="D14" s="62" t="s">
        <v>53</v>
      </c>
      <c r="E14" s="67" t="s">
        <v>54</v>
      </c>
      <c r="F14" s="283"/>
      <c r="G14" s="268"/>
      <c r="H14" s="332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33</v>
      </c>
      <c r="C15" s="64">
        <f>'SO 15829'!E60</f>
        <v>0</v>
      </c>
      <c r="D15" s="59">
        <f>'SO 15829'!F60</f>
        <v>0</v>
      </c>
      <c r="E15" s="68">
        <f>'SO 15829'!G60</f>
        <v>0</v>
      </c>
      <c r="F15" s="335"/>
      <c r="G15" s="261"/>
      <c r="H15" s="319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34</v>
      </c>
      <c r="C16" s="93"/>
      <c r="D16" s="94"/>
      <c r="E16" s="95"/>
      <c r="F16" s="267" t="s">
        <v>39</v>
      </c>
      <c r="G16" s="261"/>
      <c r="H16" s="319"/>
      <c r="I16" s="24"/>
      <c r="J16" s="24"/>
      <c r="K16" s="25"/>
      <c r="L16" s="25"/>
      <c r="M16" s="25"/>
      <c r="N16" s="25"/>
      <c r="O16" s="75"/>
      <c r="P16" s="85">
        <f>(SUM(Z77:Z105))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35</v>
      </c>
      <c r="C17" s="64"/>
      <c r="D17" s="59"/>
      <c r="E17" s="68"/>
      <c r="F17" s="269" t="s">
        <v>40</v>
      </c>
      <c r="G17" s="261"/>
      <c r="H17" s="319"/>
      <c r="I17" s="24"/>
      <c r="J17" s="24"/>
      <c r="K17" s="25"/>
      <c r="L17" s="25"/>
      <c r="M17" s="25"/>
      <c r="N17" s="25"/>
      <c r="O17" s="75"/>
      <c r="P17" s="85">
        <f>(SUM(Y77:Y105))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36</v>
      </c>
      <c r="C18" s="65"/>
      <c r="D18" s="60"/>
      <c r="E18" s="69"/>
      <c r="F18" s="271"/>
      <c r="G18" s="263"/>
      <c r="H18" s="319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37</v>
      </c>
      <c r="C19" s="66"/>
      <c r="D19" s="61"/>
      <c r="E19" s="69"/>
      <c r="F19" s="330"/>
      <c r="G19" s="318"/>
      <c r="H19" s="331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38</v>
      </c>
      <c r="C20" s="58"/>
      <c r="D20" s="96"/>
      <c r="E20" s="97">
        <f>SUM(E15:E19)</f>
        <v>0</v>
      </c>
      <c r="F20" s="264" t="s">
        <v>38</v>
      </c>
      <c r="G20" s="270"/>
      <c r="H20" s="332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46</v>
      </c>
      <c r="C21" s="52"/>
      <c r="D21" s="92"/>
      <c r="E21" s="70">
        <f>((E15*U22*0)+(E16*V22*0)+(E17*W22*0))/100</f>
        <v>0</v>
      </c>
      <c r="F21" s="260" t="s">
        <v>49</v>
      </c>
      <c r="G21" s="261"/>
      <c r="H21" s="319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47</v>
      </c>
      <c r="C22" s="33"/>
      <c r="D22" s="72"/>
      <c r="E22" s="71">
        <f>((E15*U23*0)+(E16*V23*0)+(E17*W23*0))/100</f>
        <v>0</v>
      </c>
      <c r="F22" s="260" t="s">
        <v>50</v>
      </c>
      <c r="G22" s="261"/>
      <c r="H22" s="319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48</v>
      </c>
      <c r="C23" s="33"/>
      <c r="D23" s="72"/>
      <c r="E23" s="71">
        <f>((E15*U24*0)+(E16*V24*0)+(E17*W24*0))/100</f>
        <v>0</v>
      </c>
      <c r="F23" s="260" t="s">
        <v>51</v>
      </c>
      <c r="G23" s="261"/>
      <c r="H23" s="319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33"/>
      <c r="G24" s="263"/>
      <c r="H24" s="319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17" t="s">
        <v>38</v>
      </c>
      <c r="G25" s="318"/>
      <c r="H25" s="319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57</v>
      </c>
      <c r="C26" s="99"/>
      <c r="D26" s="101"/>
      <c r="E26" s="111"/>
      <c r="F26" s="264" t="s">
        <v>41</v>
      </c>
      <c r="G26" s="320"/>
      <c r="H26" s="321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2" t="s">
        <v>42</v>
      </c>
      <c r="G27" s="254"/>
      <c r="H27" s="323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4" t="s">
        <v>43</v>
      </c>
      <c r="G28" s="325"/>
      <c r="H28" s="218">
        <f>P27-SUM('SO 15829'!K77:'SO 15829'!K105)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6" t="s">
        <v>44</v>
      </c>
      <c r="G29" s="327"/>
      <c r="H29" s="32">
        <f>SUM('SO 15829'!K77:'SO 15829'!K105)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28" t="s">
        <v>45</v>
      </c>
      <c r="G30" s="329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54"/>
      <c r="G31" s="259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55</v>
      </c>
      <c r="C32" s="106"/>
      <c r="D32" s="18"/>
      <c r="E32" s="116" t="s">
        <v>56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6"/>
    </row>
    <row r="42" spans="1:23" x14ac:dyDescent="0.3">
      <c r="A42" s="136"/>
      <c r="B42" s="20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6"/>
    </row>
    <row r="43" spans="1:23" x14ac:dyDescent="0.3">
      <c r="A43" s="136"/>
      <c r="B43" s="20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10" t="s">
        <v>0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2"/>
      <c r="W44" s="54"/>
    </row>
    <row r="45" spans="1:23" x14ac:dyDescent="0.3">
      <c r="A45" s="136"/>
      <c r="B45" s="20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5"/>
      <c r="B46" s="299" t="s">
        <v>28</v>
      </c>
      <c r="C46" s="300"/>
      <c r="D46" s="300"/>
      <c r="E46" s="301"/>
      <c r="F46" s="313" t="s">
        <v>25</v>
      </c>
      <c r="G46" s="300"/>
      <c r="H46" s="301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5"/>
      <c r="B47" s="299" t="s">
        <v>29</v>
      </c>
      <c r="C47" s="300"/>
      <c r="D47" s="300"/>
      <c r="E47" s="301"/>
      <c r="F47" s="313" t="s">
        <v>23</v>
      </c>
      <c r="G47" s="300"/>
      <c r="H47" s="301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5"/>
      <c r="B48" s="299" t="s">
        <v>30</v>
      </c>
      <c r="C48" s="300"/>
      <c r="D48" s="300"/>
      <c r="E48" s="301"/>
      <c r="F48" s="313" t="s">
        <v>61</v>
      </c>
      <c r="G48" s="300"/>
      <c r="H48" s="301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5"/>
      <c r="B49" s="314" t="s">
        <v>1</v>
      </c>
      <c r="C49" s="315"/>
      <c r="D49" s="315"/>
      <c r="E49" s="315"/>
      <c r="F49" s="315"/>
      <c r="G49" s="315"/>
      <c r="H49" s="315"/>
      <c r="I49" s="31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9" t="s">
        <v>123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08" t="s">
        <v>58</v>
      </c>
      <c r="C54" s="309"/>
      <c r="D54" s="134"/>
      <c r="E54" s="134" t="s">
        <v>52</v>
      </c>
      <c r="F54" s="134" t="s">
        <v>53</v>
      </c>
      <c r="G54" s="134" t="s">
        <v>38</v>
      </c>
      <c r="H54" s="134" t="s">
        <v>59</v>
      </c>
      <c r="I54" s="134" t="s">
        <v>60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5" t="s">
        <v>63</v>
      </c>
      <c r="C55" s="289"/>
      <c r="D55" s="289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7"/>
      <c r="X55" s="143"/>
      <c r="Y55" s="143"/>
      <c r="Z55" s="143"/>
    </row>
    <row r="56" spans="1:26" x14ac:dyDescent="0.3">
      <c r="A56" s="9"/>
      <c r="B56" s="306" t="s">
        <v>64</v>
      </c>
      <c r="C56" s="264"/>
      <c r="D56" s="264"/>
      <c r="E56" s="68">
        <f>'SO 15829'!L81</f>
        <v>0</v>
      </c>
      <c r="F56" s="68">
        <f>'SO 15829'!M81</f>
        <v>0</v>
      </c>
      <c r="G56" s="68">
        <f>'SO 15829'!I81</f>
        <v>0</v>
      </c>
      <c r="H56" s="144">
        <f>'SO 15829'!S81</f>
        <v>0.02</v>
      </c>
      <c r="I56" s="144">
        <f>'SO 15829'!V81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7"/>
      <c r="X56" s="143"/>
      <c r="Y56" s="143"/>
      <c r="Z56" s="143"/>
    </row>
    <row r="57" spans="1:26" x14ac:dyDescent="0.3">
      <c r="A57" s="9"/>
      <c r="B57" s="306" t="s">
        <v>65</v>
      </c>
      <c r="C57" s="264"/>
      <c r="D57" s="264"/>
      <c r="E57" s="68">
        <f>'SO 15829'!L92</f>
        <v>0</v>
      </c>
      <c r="F57" s="68">
        <f>'SO 15829'!M92</f>
        <v>0</v>
      </c>
      <c r="G57" s="68">
        <f>'SO 15829'!I92</f>
        <v>0</v>
      </c>
      <c r="H57" s="144">
        <f>'SO 15829'!S92</f>
        <v>826.27</v>
      </c>
      <c r="I57" s="144">
        <f>'SO 15829'!V92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7"/>
      <c r="X57" s="143"/>
      <c r="Y57" s="143"/>
      <c r="Z57" s="143"/>
    </row>
    <row r="58" spans="1:26" x14ac:dyDescent="0.3">
      <c r="A58" s="9"/>
      <c r="B58" s="306" t="s">
        <v>66</v>
      </c>
      <c r="C58" s="264"/>
      <c r="D58" s="264"/>
      <c r="E58" s="68">
        <f>'SO 15829'!L99</f>
        <v>0</v>
      </c>
      <c r="F58" s="68">
        <f>'SO 15829'!M99</f>
        <v>0</v>
      </c>
      <c r="G58" s="68">
        <f>'SO 15829'!I99</f>
        <v>0</v>
      </c>
      <c r="H58" s="144">
        <f>'SO 15829'!S99</f>
        <v>0.04</v>
      </c>
      <c r="I58" s="144">
        <f>'SO 15829'!V99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7"/>
      <c r="X58" s="143"/>
      <c r="Y58" s="143"/>
      <c r="Z58" s="143"/>
    </row>
    <row r="59" spans="1:26" x14ac:dyDescent="0.3">
      <c r="A59" s="9"/>
      <c r="B59" s="306" t="s">
        <v>67</v>
      </c>
      <c r="C59" s="264"/>
      <c r="D59" s="264"/>
      <c r="E59" s="68">
        <f>'SO 15829'!L103</f>
        <v>0</v>
      </c>
      <c r="F59" s="68">
        <f>'SO 15829'!M103</f>
        <v>0</v>
      </c>
      <c r="G59" s="68">
        <f>'SO 15829'!I103</f>
        <v>0</v>
      </c>
      <c r="H59" s="144">
        <f>'SO 15829'!S103</f>
        <v>0</v>
      </c>
      <c r="I59" s="144">
        <f>'SO 15829'!V103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17"/>
      <c r="X59" s="143"/>
      <c r="Y59" s="143"/>
      <c r="Z59" s="143"/>
    </row>
    <row r="60" spans="1:26" x14ac:dyDescent="0.3">
      <c r="A60" s="9"/>
      <c r="B60" s="307" t="s">
        <v>63</v>
      </c>
      <c r="C60" s="285"/>
      <c r="D60" s="285"/>
      <c r="E60" s="145">
        <f>'SO 15829'!L105</f>
        <v>0</v>
      </c>
      <c r="F60" s="145">
        <f>'SO 15829'!M105</f>
        <v>0</v>
      </c>
      <c r="G60" s="145">
        <f>'SO 15829'!I105</f>
        <v>0</v>
      </c>
      <c r="H60" s="146">
        <f>'SO 15829'!S105</f>
        <v>826.33</v>
      </c>
      <c r="I60" s="146">
        <f>'SO 15829'!V105</f>
        <v>0</v>
      </c>
      <c r="J60" s="146"/>
      <c r="K60" s="146"/>
      <c r="L60" s="146"/>
      <c r="M60" s="146"/>
      <c r="N60" s="146"/>
      <c r="O60" s="146"/>
      <c r="P60" s="146"/>
      <c r="Q60" s="143"/>
      <c r="R60" s="143"/>
      <c r="S60" s="143"/>
      <c r="T60" s="143"/>
      <c r="U60" s="143"/>
      <c r="V60" s="155"/>
      <c r="W60" s="217"/>
      <c r="X60" s="143"/>
      <c r="Y60" s="143"/>
      <c r="Z60" s="143"/>
    </row>
    <row r="61" spans="1:26" x14ac:dyDescent="0.3">
      <c r="A61" s="1"/>
      <c r="B61" s="210"/>
      <c r="C61" s="1"/>
      <c r="D61" s="1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V61" s="156"/>
      <c r="W61" s="54"/>
    </row>
    <row r="62" spans="1:26" x14ac:dyDescent="0.3">
      <c r="A62" s="147"/>
      <c r="B62" s="290" t="s">
        <v>68</v>
      </c>
      <c r="C62" s="291"/>
      <c r="D62" s="291"/>
      <c r="E62" s="149">
        <f>'SO 15829'!L106</f>
        <v>0</v>
      </c>
      <c r="F62" s="149">
        <f>'SO 15829'!M106</f>
        <v>0</v>
      </c>
      <c r="G62" s="149">
        <f>'SO 15829'!I106</f>
        <v>0</v>
      </c>
      <c r="H62" s="150">
        <f>'SO 15829'!S106</f>
        <v>826.33</v>
      </c>
      <c r="I62" s="150">
        <f>'SO 15829'!V106</f>
        <v>0</v>
      </c>
      <c r="J62" s="151"/>
      <c r="K62" s="151"/>
      <c r="L62" s="151"/>
      <c r="M62" s="151"/>
      <c r="N62" s="151"/>
      <c r="O62" s="151"/>
      <c r="P62" s="151"/>
      <c r="Q62" s="152"/>
      <c r="R62" s="152"/>
      <c r="S62" s="152"/>
      <c r="T62" s="152"/>
      <c r="U62" s="152"/>
      <c r="V62" s="157"/>
      <c r="W62" s="217"/>
      <c r="X62" s="148"/>
      <c r="Y62" s="148"/>
      <c r="Z62" s="148"/>
    </row>
    <row r="63" spans="1:26" x14ac:dyDescent="0.3">
      <c r="A63" s="14"/>
      <c r="B63" s="41"/>
      <c r="C63" s="3"/>
      <c r="D63" s="3"/>
      <c r="E63" s="13"/>
      <c r="F63" s="13"/>
      <c r="G63" s="13"/>
      <c r="H63" s="158"/>
      <c r="I63" s="158"/>
      <c r="J63" s="158"/>
      <c r="K63" s="158"/>
      <c r="L63" s="158"/>
      <c r="M63" s="158"/>
      <c r="N63" s="158"/>
      <c r="O63" s="158"/>
      <c r="P63" s="158"/>
      <c r="Q63" s="10"/>
      <c r="R63" s="10"/>
      <c r="S63" s="10"/>
      <c r="T63" s="10"/>
      <c r="U63" s="10"/>
      <c r="V63" s="10"/>
      <c r="W63" s="54"/>
    </row>
    <row r="64" spans="1:26" x14ac:dyDescent="0.3">
      <c r="A64" s="14"/>
      <c r="B64" s="41"/>
      <c r="C64" s="3"/>
      <c r="D64" s="3"/>
      <c r="E64" s="13"/>
      <c r="F64" s="13"/>
      <c r="G64" s="13"/>
      <c r="H64" s="158"/>
      <c r="I64" s="158"/>
      <c r="J64" s="158"/>
      <c r="K64" s="158"/>
      <c r="L64" s="158"/>
      <c r="M64" s="158"/>
      <c r="N64" s="158"/>
      <c r="O64" s="158"/>
      <c r="P64" s="158"/>
      <c r="Q64" s="10"/>
      <c r="R64" s="10"/>
      <c r="S64" s="10"/>
      <c r="T64" s="10"/>
      <c r="U64" s="10"/>
      <c r="V64" s="10"/>
      <c r="W64" s="54"/>
    </row>
    <row r="65" spans="1:26" x14ac:dyDescent="0.3">
      <c r="A65" s="14"/>
      <c r="B65" s="37"/>
      <c r="C65" s="8"/>
      <c r="D65" s="8"/>
      <c r="E65" s="26"/>
      <c r="F65" s="26"/>
      <c r="G65" s="26"/>
      <c r="H65" s="159"/>
      <c r="I65" s="159"/>
      <c r="J65" s="159"/>
      <c r="K65" s="159"/>
      <c r="L65" s="159"/>
      <c r="M65" s="159"/>
      <c r="N65" s="159"/>
      <c r="O65" s="159"/>
      <c r="P65" s="159"/>
      <c r="Q65" s="15"/>
      <c r="R65" s="15"/>
      <c r="S65" s="15"/>
      <c r="T65" s="15"/>
      <c r="U65" s="15"/>
      <c r="V65" s="15"/>
      <c r="W65" s="54"/>
    </row>
    <row r="66" spans="1:26" ht="34.950000000000003" customHeight="1" x14ac:dyDescent="0.3">
      <c r="A66" s="1"/>
      <c r="B66" s="292" t="s">
        <v>69</v>
      </c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54"/>
    </row>
    <row r="67" spans="1:26" x14ac:dyDescent="0.3">
      <c r="A67" s="14"/>
      <c r="B67" s="98"/>
      <c r="C67" s="18"/>
      <c r="D67" s="18"/>
      <c r="E67" s="100"/>
      <c r="F67" s="100"/>
      <c r="G67" s="100"/>
      <c r="H67" s="173"/>
      <c r="I67" s="173"/>
      <c r="J67" s="173"/>
      <c r="K67" s="173"/>
      <c r="L67" s="173"/>
      <c r="M67" s="173"/>
      <c r="N67" s="173"/>
      <c r="O67" s="173"/>
      <c r="P67" s="173"/>
      <c r="Q67" s="19"/>
      <c r="R67" s="19"/>
      <c r="S67" s="19"/>
      <c r="T67" s="19"/>
      <c r="U67" s="19"/>
      <c r="V67" s="19"/>
      <c r="W67" s="54"/>
    </row>
    <row r="68" spans="1:26" ht="19.95" customHeight="1" x14ac:dyDescent="0.3">
      <c r="A68" s="205"/>
      <c r="B68" s="296" t="s">
        <v>28</v>
      </c>
      <c r="C68" s="297"/>
      <c r="D68" s="297"/>
      <c r="E68" s="298"/>
      <c r="F68" s="171"/>
      <c r="G68" s="171"/>
      <c r="H68" s="172" t="s">
        <v>25</v>
      </c>
      <c r="I68" s="302"/>
      <c r="J68" s="303"/>
      <c r="K68" s="303"/>
      <c r="L68" s="303"/>
      <c r="M68" s="303"/>
      <c r="N68" s="303"/>
      <c r="O68" s="303"/>
      <c r="P68" s="304"/>
      <c r="Q68" s="17"/>
      <c r="R68" s="17"/>
      <c r="S68" s="17"/>
      <c r="T68" s="17"/>
      <c r="U68" s="17"/>
      <c r="V68" s="17"/>
      <c r="W68" s="54"/>
    </row>
    <row r="69" spans="1:26" ht="19.95" customHeight="1" x14ac:dyDescent="0.3">
      <c r="A69" s="205"/>
      <c r="B69" s="299" t="s">
        <v>29</v>
      </c>
      <c r="C69" s="300"/>
      <c r="D69" s="300"/>
      <c r="E69" s="301"/>
      <c r="F69" s="167"/>
      <c r="G69" s="167"/>
      <c r="H69" s="168" t="s">
        <v>23</v>
      </c>
      <c r="I69" s="168"/>
      <c r="J69" s="158"/>
      <c r="K69" s="158"/>
      <c r="L69" s="158"/>
      <c r="M69" s="158"/>
      <c r="N69" s="158"/>
      <c r="O69" s="158"/>
      <c r="P69" s="158"/>
      <c r="Q69" s="10"/>
      <c r="R69" s="10"/>
      <c r="S69" s="10"/>
      <c r="T69" s="10"/>
      <c r="U69" s="10"/>
      <c r="V69" s="10"/>
      <c r="W69" s="54"/>
    </row>
    <row r="70" spans="1:26" ht="19.95" customHeight="1" x14ac:dyDescent="0.3">
      <c r="A70" s="205"/>
      <c r="B70" s="299" t="s">
        <v>30</v>
      </c>
      <c r="C70" s="300"/>
      <c r="D70" s="300"/>
      <c r="E70" s="301"/>
      <c r="F70" s="167"/>
      <c r="G70" s="167"/>
      <c r="H70" s="168" t="s">
        <v>80</v>
      </c>
      <c r="I70" s="168" t="s">
        <v>27</v>
      </c>
      <c r="J70" s="158"/>
      <c r="K70" s="158"/>
      <c r="L70" s="158"/>
      <c r="M70" s="158"/>
      <c r="N70" s="158"/>
      <c r="O70" s="158"/>
      <c r="P70" s="158"/>
      <c r="Q70" s="10"/>
      <c r="R70" s="10"/>
      <c r="S70" s="10"/>
      <c r="T70" s="10"/>
      <c r="U70" s="10"/>
      <c r="V70" s="10"/>
      <c r="W70" s="54"/>
    </row>
    <row r="71" spans="1:26" ht="19.95" customHeight="1" x14ac:dyDescent="0.3">
      <c r="A71" s="14"/>
      <c r="B71" s="209" t="s">
        <v>81</v>
      </c>
      <c r="C71" s="3"/>
      <c r="D71" s="3"/>
      <c r="E71" s="13"/>
      <c r="F71" s="13"/>
      <c r="G71" s="13"/>
      <c r="H71" s="158"/>
      <c r="I71" s="15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14"/>
      <c r="B72" s="209" t="s">
        <v>123</v>
      </c>
      <c r="C72" s="3"/>
      <c r="D72" s="3"/>
      <c r="E72" s="13"/>
      <c r="F72" s="13"/>
      <c r="G72" s="13"/>
      <c r="H72" s="158"/>
      <c r="I72" s="158"/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211" t="s">
        <v>62</v>
      </c>
      <c r="C75" s="169"/>
      <c r="D75" s="169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x14ac:dyDescent="0.3">
      <c r="A76" s="2"/>
      <c r="B76" s="212" t="s">
        <v>70</v>
      </c>
      <c r="C76" s="134" t="s">
        <v>71</v>
      </c>
      <c r="D76" s="134" t="s">
        <v>72</v>
      </c>
      <c r="E76" s="160"/>
      <c r="F76" s="160" t="s">
        <v>73</v>
      </c>
      <c r="G76" s="160" t="s">
        <v>74</v>
      </c>
      <c r="H76" s="161" t="s">
        <v>75</v>
      </c>
      <c r="I76" s="161" t="s">
        <v>76</v>
      </c>
      <c r="J76" s="161"/>
      <c r="K76" s="161"/>
      <c r="L76" s="161"/>
      <c r="M76" s="161"/>
      <c r="N76" s="161"/>
      <c r="O76" s="161"/>
      <c r="P76" s="161" t="s">
        <v>77</v>
      </c>
      <c r="Q76" s="162"/>
      <c r="R76" s="162"/>
      <c r="S76" s="134" t="s">
        <v>78</v>
      </c>
      <c r="T76" s="163"/>
      <c r="U76" s="163"/>
      <c r="V76" s="134" t="s">
        <v>79</v>
      </c>
      <c r="W76" s="54"/>
    </row>
    <row r="77" spans="1:26" x14ac:dyDescent="0.3">
      <c r="A77" s="9"/>
      <c r="B77" s="74"/>
      <c r="C77" s="174"/>
      <c r="D77" s="289" t="s">
        <v>63</v>
      </c>
      <c r="E77" s="289"/>
      <c r="F77" s="140"/>
      <c r="G77" s="175"/>
      <c r="H77" s="140"/>
      <c r="I77" s="140"/>
      <c r="J77" s="141"/>
      <c r="K77" s="141"/>
      <c r="L77" s="141"/>
      <c r="M77" s="141"/>
      <c r="N77" s="141"/>
      <c r="O77" s="141"/>
      <c r="P77" s="141"/>
      <c r="Q77" s="110"/>
      <c r="R77" s="110"/>
      <c r="S77" s="110"/>
      <c r="T77" s="110"/>
      <c r="U77" s="110"/>
      <c r="V77" s="198"/>
      <c r="W77" s="217"/>
      <c r="X77" s="143"/>
      <c r="Y77" s="143"/>
      <c r="Z77" s="143"/>
    </row>
    <row r="78" spans="1:26" x14ac:dyDescent="0.3">
      <c r="A78" s="9"/>
      <c r="B78" s="56"/>
      <c r="C78" s="177">
        <v>1</v>
      </c>
      <c r="D78" s="284" t="s">
        <v>82</v>
      </c>
      <c r="E78" s="284"/>
      <c r="F78" s="68"/>
      <c r="G78" s="176"/>
      <c r="H78" s="68"/>
      <c r="I78" s="68"/>
      <c r="J78" s="144"/>
      <c r="K78" s="144"/>
      <c r="L78" s="144"/>
      <c r="M78" s="144"/>
      <c r="N78" s="144"/>
      <c r="O78" s="144"/>
      <c r="P78" s="144"/>
      <c r="Q78" s="9"/>
      <c r="R78" s="9"/>
      <c r="S78" s="9"/>
      <c r="T78" s="9"/>
      <c r="U78" s="9"/>
      <c r="V78" s="199"/>
      <c r="W78" s="217"/>
      <c r="X78" s="143"/>
      <c r="Y78" s="143"/>
      <c r="Z78" s="143"/>
    </row>
    <row r="79" spans="1:26" ht="25.05" customHeight="1" x14ac:dyDescent="0.3">
      <c r="A79" s="183"/>
      <c r="B79" s="213">
        <v>1</v>
      </c>
      <c r="C79" s="184" t="s">
        <v>124</v>
      </c>
      <c r="D79" s="288" t="s">
        <v>125</v>
      </c>
      <c r="E79" s="288"/>
      <c r="F79" s="178" t="s">
        <v>100</v>
      </c>
      <c r="G79" s="179">
        <v>2196</v>
      </c>
      <c r="H79" s="178"/>
      <c r="I79" s="178">
        <f>ROUND(G79*(H79),2)</f>
        <v>0</v>
      </c>
      <c r="J79" s="180">
        <f>ROUND(G79*(N79),2)</f>
        <v>9223.2000000000007</v>
      </c>
      <c r="K79" s="181">
        <f>ROUND(G79*(O79),2)</f>
        <v>0</v>
      </c>
      <c r="L79" s="181">
        <f>ROUND(G79*(H79),2)</f>
        <v>0</v>
      </c>
      <c r="M79" s="181"/>
      <c r="N79" s="181">
        <v>4.2</v>
      </c>
      <c r="O79" s="181"/>
      <c r="P79" s="185"/>
      <c r="Q79" s="185"/>
      <c r="R79" s="185"/>
      <c r="S79" s="182">
        <f>ROUND(G79*(P79),3)</f>
        <v>0</v>
      </c>
      <c r="T79" s="182"/>
      <c r="U79" s="182"/>
      <c r="V79" s="200"/>
      <c r="W79" s="54"/>
      <c r="Z79">
        <v>0</v>
      </c>
    </row>
    <row r="80" spans="1:26" ht="34.950000000000003" customHeight="1" x14ac:dyDescent="0.3">
      <c r="A80" s="183"/>
      <c r="B80" s="213">
        <v>2</v>
      </c>
      <c r="C80" s="184" t="s">
        <v>126</v>
      </c>
      <c r="D80" s="288" t="s">
        <v>127</v>
      </c>
      <c r="E80" s="288"/>
      <c r="F80" s="178" t="s">
        <v>100</v>
      </c>
      <c r="G80" s="179">
        <v>2196</v>
      </c>
      <c r="H80" s="178"/>
      <c r="I80" s="178">
        <f>ROUND(G80*(H80),2)</f>
        <v>0</v>
      </c>
      <c r="J80" s="180">
        <f>ROUND(G80*(N80),2)</f>
        <v>4611.6000000000004</v>
      </c>
      <c r="K80" s="181">
        <f>ROUND(G80*(O80),2)</f>
        <v>0</v>
      </c>
      <c r="L80" s="181">
        <f>ROUND(G80*(H80),2)</f>
        <v>0</v>
      </c>
      <c r="M80" s="181"/>
      <c r="N80" s="181">
        <v>2.1</v>
      </c>
      <c r="O80" s="181"/>
      <c r="P80" s="185">
        <v>1.0000000000000001E-5</v>
      </c>
      <c r="Q80" s="185"/>
      <c r="R80" s="185">
        <v>1.0000000000000001E-5</v>
      </c>
      <c r="S80" s="182">
        <f>ROUND(G80*(P80),3)</f>
        <v>2.1999999999999999E-2</v>
      </c>
      <c r="T80" s="182"/>
      <c r="U80" s="182"/>
      <c r="V80" s="200"/>
      <c r="W80" s="54"/>
      <c r="Z80">
        <v>0</v>
      </c>
    </row>
    <row r="81" spans="1:26" x14ac:dyDescent="0.3">
      <c r="A81" s="9"/>
      <c r="B81" s="56"/>
      <c r="C81" s="177">
        <v>1</v>
      </c>
      <c r="D81" s="284" t="s">
        <v>82</v>
      </c>
      <c r="E81" s="284"/>
      <c r="F81" s="68"/>
      <c r="G81" s="176"/>
      <c r="H81" s="68"/>
      <c r="I81" s="145">
        <f>ROUND((SUM(I78:I80))/1,2)</f>
        <v>0</v>
      </c>
      <c r="J81" s="144"/>
      <c r="K81" s="144"/>
      <c r="L81" s="144">
        <f>ROUND((SUM(L78:L80))/1,2)</f>
        <v>0</v>
      </c>
      <c r="M81" s="144">
        <f>ROUND((SUM(M78:M80))/1,2)</f>
        <v>0</v>
      </c>
      <c r="N81" s="144"/>
      <c r="O81" s="144"/>
      <c r="P81" s="144"/>
      <c r="Q81" s="9"/>
      <c r="R81" s="9"/>
      <c r="S81" s="9">
        <f>ROUND((SUM(S78:S80))/1,2)</f>
        <v>0.02</v>
      </c>
      <c r="T81" s="9"/>
      <c r="U81" s="9"/>
      <c r="V81" s="201">
        <f>ROUND((SUM(V78:V80))/1,2)</f>
        <v>0</v>
      </c>
      <c r="W81" s="217"/>
      <c r="X81" s="143"/>
      <c r="Y81" s="143"/>
      <c r="Z81" s="143"/>
    </row>
    <row r="82" spans="1:26" x14ac:dyDescent="0.3">
      <c r="A82" s="1"/>
      <c r="B82" s="210"/>
      <c r="C82" s="1"/>
      <c r="D82" s="1"/>
      <c r="E82" s="138"/>
      <c r="F82" s="138"/>
      <c r="G82" s="170"/>
      <c r="H82" s="138"/>
      <c r="I82" s="138"/>
      <c r="J82" s="139"/>
      <c r="K82" s="139"/>
      <c r="L82" s="139"/>
      <c r="M82" s="139"/>
      <c r="N82" s="139"/>
      <c r="O82" s="139"/>
      <c r="P82" s="139"/>
      <c r="Q82" s="1"/>
      <c r="R82" s="1"/>
      <c r="S82" s="1"/>
      <c r="T82" s="1"/>
      <c r="U82" s="1"/>
      <c r="V82" s="202"/>
      <c r="W82" s="54"/>
    </row>
    <row r="83" spans="1:26" x14ac:dyDescent="0.3">
      <c r="A83" s="9"/>
      <c r="B83" s="56"/>
      <c r="C83" s="177">
        <v>5</v>
      </c>
      <c r="D83" s="284" t="s">
        <v>101</v>
      </c>
      <c r="E83" s="284"/>
      <c r="F83" s="68"/>
      <c r="G83" s="176"/>
      <c r="H83" s="68"/>
      <c r="I83" s="68"/>
      <c r="J83" s="144"/>
      <c r="K83" s="144"/>
      <c r="L83" s="144"/>
      <c r="M83" s="144"/>
      <c r="N83" s="144"/>
      <c r="O83" s="144"/>
      <c r="P83" s="144"/>
      <c r="Q83" s="9"/>
      <c r="R83" s="9"/>
      <c r="S83" s="9"/>
      <c r="T83" s="9"/>
      <c r="U83" s="9"/>
      <c r="V83" s="199"/>
      <c r="W83" s="217"/>
      <c r="X83" s="143"/>
      <c r="Y83" s="143"/>
      <c r="Z83" s="143"/>
    </row>
    <row r="84" spans="1:26" ht="25.05" customHeight="1" x14ac:dyDescent="0.3">
      <c r="A84" s="183"/>
      <c r="B84" s="213">
        <v>3</v>
      </c>
      <c r="C84" s="184" t="s">
        <v>128</v>
      </c>
      <c r="D84" s="288" t="s">
        <v>129</v>
      </c>
      <c r="E84" s="288"/>
      <c r="F84" s="178" t="s">
        <v>85</v>
      </c>
      <c r="G84" s="179">
        <v>12</v>
      </c>
      <c r="H84" s="178"/>
      <c r="I84" s="178">
        <f t="shared" ref="I84:I91" si="0">ROUND(G84*(H84),2)</f>
        <v>0</v>
      </c>
      <c r="J84" s="180">
        <f t="shared" ref="J84:J91" si="1">ROUND(G84*(N84),2)</f>
        <v>812.4</v>
      </c>
      <c r="K84" s="181">
        <f t="shared" ref="K84:K91" si="2">ROUND(G84*(O84),2)</f>
        <v>0</v>
      </c>
      <c r="L84" s="181">
        <f t="shared" ref="L84:L91" si="3">ROUND(G84*(H84),2)</f>
        <v>0</v>
      </c>
      <c r="M84" s="181"/>
      <c r="N84" s="181">
        <v>67.7</v>
      </c>
      <c r="O84" s="181"/>
      <c r="P84" s="185">
        <v>1.028</v>
      </c>
      <c r="Q84" s="185"/>
      <c r="R84" s="185">
        <v>1.028</v>
      </c>
      <c r="S84" s="182">
        <f t="shared" ref="S84:S91" si="4">ROUND(G84*(P84),3)</f>
        <v>12.336</v>
      </c>
      <c r="T84" s="182"/>
      <c r="U84" s="182"/>
      <c r="V84" s="200"/>
      <c r="W84" s="54"/>
      <c r="Z84">
        <v>0</v>
      </c>
    </row>
    <row r="85" spans="1:26" ht="25.05" customHeight="1" x14ac:dyDescent="0.3">
      <c r="A85" s="183"/>
      <c r="B85" s="213">
        <v>4</v>
      </c>
      <c r="C85" s="184" t="s">
        <v>130</v>
      </c>
      <c r="D85" s="288" t="s">
        <v>131</v>
      </c>
      <c r="E85" s="288"/>
      <c r="F85" s="178" t="s">
        <v>100</v>
      </c>
      <c r="G85" s="179">
        <v>732</v>
      </c>
      <c r="H85" s="178"/>
      <c r="I85" s="178">
        <f t="shared" si="0"/>
        <v>0</v>
      </c>
      <c r="J85" s="180">
        <f t="shared" si="1"/>
        <v>2686.44</v>
      </c>
      <c r="K85" s="181">
        <f t="shared" si="2"/>
        <v>0</v>
      </c>
      <c r="L85" s="181">
        <f t="shared" si="3"/>
        <v>0</v>
      </c>
      <c r="M85" s="181"/>
      <c r="N85" s="181">
        <v>3.67</v>
      </c>
      <c r="O85" s="181"/>
      <c r="P85" s="185">
        <v>0.19694999999999999</v>
      </c>
      <c r="Q85" s="185"/>
      <c r="R85" s="185">
        <v>0.19694999999999999</v>
      </c>
      <c r="S85" s="182">
        <f t="shared" si="4"/>
        <v>144.167</v>
      </c>
      <c r="T85" s="182"/>
      <c r="U85" s="182"/>
      <c r="V85" s="200"/>
      <c r="W85" s="54"/>
      <c r="Z85">
        <v>0</v>
      </c>
    </row>
    <row r="86" spans="1:26" ht="25.05" customHeight="1" x14ac:dyDescent="0.3">
      <c r="A86" s="183"/>
      <c r="B86" s="213">
        <v>5</v>
      </c>
      <c r="C86" s="184" t="s">
        <v>132</v>
      </c>
      <c r="D86" s="288" t="s">
        <v>133</v>
      </c>
      <c r="E86" s="288"/>
      <c r="F86" s="178" t="s">
        <v>85</v>
      </c>
      <c r="G86" s="179">
        <v>21.96</v>
      </c>
      <c r="H86" s="178"/>
      <c r="I86" s="178">
        <f t="shared" si="0"/>
        <v>0</v>
      </c>
      <c r="J86" s="180">
        <f t="shared" si="1"/>
        <v>640.13</v>
      </c>
      <c r="K86" s="181">
        <f t="shared" si="2"/>
        <v>0</v>
      </c>
      <c r="L86" s="181">
        <f t="shared" si="3"/>
        <v>0</v>
      </c>
      <c r="M86" s="181"/>
      <c r="N86" s="181">
        <v>29.15</v>
      </c>
      <c r="O86" s="181"/>
      <c r="P86" s="185">
        <v>1.4804999999999999</v>
      </c>
      <c r="Q86" s="185"/>
      <c r="R86" s="185">
        <v>1.4804999999999999</v>
      </c>
      <c r="S86" s="182">
        <f t="shared" si="4"/>
        <v>32.512</v>
      </c>
      <c r="T86" s="182"/>
      <c r="U86" s="182"/>
      <c r="V86" s="200"/>
      <c r="W86" s="54"/>
      <c r="Z86">
        <v>0</v>
      </c>
    </row>
    <row r="87" spans="1:26" ht="25.05" customHeight="1" x14ac:dyDescent="0.3">
      <c r="A87" s="183"/>
      <c r="B87" s="213">
        <v>6</v>
      </c>
      <c r="C87" s="184" t="s">
        <v>134</v>
      </c>
      <c r="D87" s="288" t="s">
        <v>135</v>
      </c>
      <c r="E87" s="288"/>
      <c r="F87" s="178" t="s">
        <v>120</v>
      </c>
      <c r="G87" s="179">
        <v>109.8</v>
      </c>
      <c r="H87" s="178"/>
      <c r="I87" s="178">
        <f t="shared" si="0"/>
        <v>0</v>
      </c>
      <c r="J87" s="180">
        <f t="shared" si="1"/>
        <v>18782.39</v>
      </c>
      <c r="K87" s="181">
        <f t="shared" si="2"/>
        <v>0</v>
      </c>
      <c r="L87" s="181">
        <f t="shared" si="3"/>
        <v>0</v>
      </c>
      <c r="M87" s="181"/>
      <c r="N87" s="181">
        <v>171.06</v>
      </c>
      <c r="O87" s="181"/>
      <c r="P87" s="185">
        <v>1.0407599999999999</v>
      </c>
      <c r="Q87" s="185"/>
      <c r="R87" s="185">
        <v>1.0407599999999999</v>
      </c>
      <c r="S87" s="182">
        <f t="shared" si="4"/>
        <v>114.27500000000001</v>
      </c>
      <c r="T87" s="182"/>
      <c r="U87" s="182"/>
      <c r="V87" s="200"/>
      <c r="W87" s="54"/>
      <c r="Z87">
        <v>0</v>
      </c>
    </row>
    <row r="88" spans="1:26" ht="25.05" customHeight="1" x14ac:dyDescent="0.3">
      <c r="A88" s="183"/>
      <c r="B88" s="213">
        <v>7</v>
      </c>
      <c r="C88" s="184" t="s">
        <v>136</v>
      </c>
      <c r="D88" s="288" t="s">
        <v>137</v>
      </c>
      <c r="E88" s="288"/>
      <c r="F88" s="178" t="s">
        <v>100</v>
      </c>
      <c r="G88" s="179">
        <v>2196</v>
      </c>
      <c r="H88" s="178"/>
      <c r="I88" s="178">
        <f t="shared" si="0"/>
        <v>0</v>
      </c>
      <c r="J88" s="180">
        <f t="shared" si="1"/>
        <v>18687.96</v>
      </c>
      <c r="K88" s="181">
        <f t="shared" si="2"/>
        <v>0</v>
      </c>
      <c r="L88" s="181">
        <f t="shared" si="3"/>
        <v>0</v>
      </c>
      <c r="M88" s="181"/>
      <c r="N88" s="181">
        <v>8.51</v>
      </c>
      <c r="O88" s="181"/>
      <c r="P88" s="185">
        <v>9.9150000000000002E-2</v>
      </c>
      <c r="Q88" s="185"/>
      <c r="R88" s="185">
        <v>9.9150000000000002E-2</v>
      </c>
      <c r="S88" s="182">
        <f t="shared" si="4"/>
        <v>217.733</v>
      </c>
      <c r="T88" s="182"/>
      <c r="U88" s="182"/>
      <c r="V88" s="200"/>
      <c r="W88" s="54"/>
      <c r="Z88">
        <v>0</v>
      </c>
    </row>
    <row r="89" spans="1:26" ht="25.05" customHeight="1" x14ac:dyDescent="0.3">
      <c r="A89" s="183"/>
      <c r="B89" s="213">
        <v>8</v>
      </c>
      <c r="C89" s="184" t="s">
        <v>138</v>
      </c>
      <c r="D89" s="288" t="s">
        <v>139</v>
      </c>
      <c r="E89" s="288"/>
      <c r="F89" s="178" t="s">
        <v>100</v>
      </c>
      <c r="G89" s="179">
        <v>2196</v>
      </c>
      <c r="H89" s="178"/>
      <c r="I89" s="178">
        <f t="shared" si="0"/>
        <v>0</v>
      </c>
      <c r="J89" s="180">
        <f t="shared" si="1"/>
        <v>1405.44</v>
      </c>
      <c r="K89" s="181">
        <f t="shared" si="2"/>
        <v>0</v>
      </c>
      <c r="L89" s="181">
        <f t="shared" si="3"/>
        <v>0</v>
      </c>
      <c r="M89" s="181"/>
      <c r="N89" s="181">
        <v>0.64</v>
      </c>
      <c r="O89" s="181"/>
      <c r="P89" s="185">
        <v>6.0099999999999997E-3</v>
      </c>
      <c r="Q89" s="185"/>
      <c r="R89" s="185">
        <v>6.0099999999999997E-3</v>
      </c>
      <c r="S89" s="182">
        <f t="shared" si="4"/>
        <v>13.198</v>
      </c>
      <c r="T89" s="182"/>
      <c r="U89" s="182"/>
      <c r="V89" s="200"/>
      <c r="W89" s="54"/>
      <c r="Z89">
        <v>0</v>
      </c>
    </row>
    <row r="90" spans="1:26" ht="25.05" customHeight="1" x14ac:dyDescent="0.3">
      <c r="A90" s="183"/>
      <c r="B90" s="213">
        <v>9</v>
      </c>
      <c r="C90" s="184" t="s">
        <v>140</v>
      </c>
      <c r="D90" s="288" t="s">
        <v>141</v>
      </c>
      <c r="E90" s="288"/>
      <c r="F90" s="178" t="s">
        <v>100</v>
      </c>
      <c r="G90" s="179">
        <v>2196</v>
      </c>
      <c r="H90" s="178"/>
      <c r="I90" s="178">
        <f t="shared" si="0"/>
        <v>0</v>
      </c>
      <c r="J90" s="180">
        <f t="shared" si="1"/>
        <v>746.64</v>
      </c>
      <c r="K90" s="181">
        <f t="shared" si="2"/>
        <v>0</v>
      </c>
      <c r="L90" s="181">
        <f t="shared" si="3"/>
        <v>0</v>
      </c>
      <c r="M90" s="181"/>
      <c r="N90" s="181">
        <v>0.34</v>
      </c>
      <c r="O90" s="181"/>
      <c r="P90" s="185">
        <v>6.0999999999999997E-4</v>
      </c>
      <c r="Q90" s="185"/>
      <c r="R90" s="185">
        <v>6.0999999999999997E-4</v>
      </c>
      <c r="S90" s="182">
        <f t="shared" si="4"/>
        <v>1.34</v>
      </c>
      <c r="T90" s="182"/>
      <c r="U90" s="182"/>
      <c r="V90" s="200"/>
      <c r="W90" s="54"/>
      <c r="Z90">
        <v>0</v>
      </c>
    </row>
    <row r="91" spans="1:26" ht="25.05" customHeight="1" x14ac:dyDescent="0.3">
      <c r="A91" s="183"/>
      <c r="B91" s="213">
        <v>10</v>
      </c>
      <c r="C91" s="184" t="s">
        <v>142</v>
      </c>
      <c r="D91" s="288" t="s">
        <v>143</v>
      </c>
      <c r="E91" s="288"/>
      <c r="F91" s="178" t="s">
        <v>100</v>
      </c>
      <c r="G91" s="179">
        <v>2196</v>
      </c>
      <c r="H91" s="178"/>
      <c r="I91" s="178">
        <f t="shared" si="0"/>
        <v>0</v>
      </c>
      <c r="J91" s="180">
        <f t="shared" si="1"/>
        <v>22662.720000000001</v>
      </c>
      <c r="K91" s="181">
        <f t="shared" si="2"/>
        <v>0</v>
      </c>
      <c r="L91" s="181">
        <f t="shared" si="3"/>
        <v>0</v>
      </c>
      <c r="M91" s="181"/>
      <c r="N91" s="181">
        <v>10.32</v>
      </c>
      <c r="O91" s="181"/>
      <c r="P91" s="185">
        <v>0.13238</v>
      </c>
      <c r="Q91" s="185"/>
      <c r="R91" s="185">
        <v>0.13238</v>
      </c>
      <c r="S91" s="182">
        <f t="shared" si="4"/>
        <v>290.70600000000002</v>
      </c>
      <c r="T91" s="182"/>
      <c r="U91" s="182"/>
      <c r="V91" s="200"/>
      <c r="W91" s="54"/>
      <c r="Z91">
        <v>0</v>
      </c>
    </row>
    <row r="92" spans="1:26" x14ac:dyDescent="0.3">
      <c r="A92" s="9"/>
      <c r="B92" s="56"/>
      <c r="C92" s="177">
        <v>5</v>
      </c>
      <c r="D92" s="284" t="s">
        <v>101</v>
      </c>
      <c r="E92" s="284"/>
      <c r="F92" s="68"/>
      <c r="G92" s="176"/>
      <c r="H92" s="68"/>
      <c r="I92" s="145">
        <f>ROUND((SUM(I83:I91))/1,2)</f>
        <v>0</v>
      </c>
      <c r="J92" s="144"/>
      <c r="K92" s="144"/>
      <c r="L92" s="144">
        <f>ROUND((SUM(L83:L91))/1,2)</f>
        <v>0</v>
      </c>
      <c r="M92" s="144">
        <f>ROUND((SUM(M83:M91))/1,2)</f>
        <v>0</v>
      </c>
      <c r="N92" s="144"/>
      <c r="O92" s="144"/>
      <c r="P92" s="144"/>
      <c r="Q92" s="9"/>
      <c r="R92" s="9"/>
      <c r="S92" s="9">
        <f>ROUND((SUM(S83:S91))/1,2)</f>
        <v>826.27</v>
      </c>
      <c r="T92" s="9"/>
      <c r="U92" s="9"/>
      <c r="V92" s="201">
        <f>ROUND((SUM(V83:V91))/1,2)</f>
        <v>0</v>
      </c>
      <c r="W92" s="217"/>
      <c r="X92" s="143"/>
      <c r="Y92" s="143"/>
      <c r="Z92" s="143"/>
    </row>
    <row r="93" spans="1:26" x14ac:dyDescent="0.3">
      <c r="A93" s="1"/>
      <c r="B93" s="210"/>
      <c r="C93" s="1"/>
      <c r="D93" s="1"/>
      <c r="E93" s="138"/>
      <c r="F93" s="138"/>
      <c r="G93" s="170"/>
      <c r="H93" s="138"/>
      <c r="I93" s="138"/>
      <c r="J93" s="139"/>
      <c r="K93" s="139"/>
      <c r="L93" s="139"/>
      <c r="M93" s="139"/>
      <c r="N93" s="139"/>
      <c r="O93" s="139"/>
      <c r="P93" s="139"/>
      <c r="Q93" s="1"/>
      <c r="R93" s="1"/>
      <c r="S93" s="1"/>
      <c r="T93" s="1"/>
      <c r="U93" s="1"/>
      <c r="V93" s="202"/>
      <c r="W93" s="54"/>
    </row>
    <row r="94" spans="1:26" x14ac:dyDescent="0.3">
      <c r="A94" s="9"/>
      <c r="B94" s="56"/>
      <c r="C94" s="177">
        <v>9</v>
      </c>
      <c r="D94" s="284" t="s">
        <v>107</v>
      </c>
      <c r="E94" s="284"/>
      <c r="F94" s="68"/>
      <c r="G94" s="176"/>
      <c r="H94" s="68"/>
      <c r="I94" s="68"/>
      <c r="J94" s="144"/>
      <c r="K94" s="144"/>
      <c r="L94" s="144"/>
      <c r="M94" s="144"/>
      <c r="N94" s="144"/>
      <c r="O94" s="144"/>
      <c r="P94" s="144"/>
      <c r="Q94" s="9"/>
      <c r="R94" s="9"/>
      <c r="S94" s="9"/>
      <c r="T94" s="9"/>
      <c r="U94" s="9"/>
      <c r="V94" s="199"/>
      <c r="W94" s="217"/>
      <c r="X94" s="143"/>
      <c r="Y94" s="143"/>
      <c r="Z94" s="143"/>
    </row>
    <row r="95" spans="1:26" ht="25.05" customHeight="1" x14ac:dyDescent="0.3">
      <c r="A95" s="183"/>
      <c r="B95" s="213">
        <v>11</v>
      </c>
      <c r="C95" s="184" t="s">
        <v>144</v>
      </c>
      <c r="D95" s="288" t="s">
        <v>145</v>
      </c>
      <c r="E95" s="288"/>
      <c r="F95" s="178" t="s">
        <v>100</v>
      </c>
      <c r="G95" s="179">
        <v>2196</v>
      </c>
      <c r="H95" s="178"/>
      <c r="I95" s="178">
        <f>ROUND(G95*(H95),2)</f>
        <v>0</v>
      </c>
      <c r="J95" s="180">
        <f>ROUND(G95*(N95),2)</f>
        <v>746.64</v>
      </c>
      <c r="K95" s="181">
        <f>ROUND(G95*(O95),2)</f>
        <v>0</v>
      </c>
      <c r="L95" s="181">
        <f>ROUND(G95*(H95),2)</f>
        <v>0</v>
      </c>
      <c r="M95" s="181"/>
      <c r="N95" s="181">
        <v>0.34</v>
      </c>
      <c r="O95" s="181"/>
      <c r="P95" s="185">
        <v>2.0000000000000002E-5</v>
      </c>
      <c r="Q95" s="185"/>
      <c r="R95" s="185">
        <v>2.0000000000000002E-5</v>
      </c>
      <c r="S95" s="182">
        <f>ROUND(G95*(P95),3)</f>
        <v>4.3999999999999997E-2</v>
      </c>
      <c r="T95" s="182"/>
      <c r="U95" s="182"/>
      <c r="V95" s="200"/>
      <c r="W95" s="54"/>
      <c r="Z95">
        <v>0</v>
      </c>
    </row>
    <row r="96" spans="1:26" ht="25.05" customHeight="1" x14ac:dyDescent="0.3">
      <c r="A96" s="183"/>
      <c r="B96" s="213">
        <v>12</v>
      </c>
      <c r="C96" s="184" t="s">
        <v>146</v>
      </c>
      <c r="D96" s="288" t="s">
        <v>147</v>
      </c>
      <c r="E96" s="288"/>
      <c r="F96" s="178" t="s">
        <v>120</v>
      </c>
      <c r="G96" s="179">
        <v>564.37199999999996</v>
      </c>
      <c r="H96" s="178"/>
      <c r="I96" s="178">
        <f>ROUND(G96*(H96),2)</f>
        <v>0</v>
      </c>
      <c r="J96" s="180">
        <f>ROUND(G96*(N96),2)</f>
        <v>1032.8</v>
      </c>
      <c r="K96" s="181">
        <f>ROUND(G96*(O96),2)</f>
        <v>0</v>
      </c>
      <c r="L96" s="181">
        <f>ROUND(G96*(H96),2)</f>
        <v>0</v>
      </c>
      <c r="M96" s="181"/>
      <c r="N96" s="181">
        <v>1.83</v>
      </c>
      <c r="O96" s="181"/>
      <c r="P96" s="185"/>
      <c r="Q96" s="185"/>
      <c r="R96" s="185"/>
      <c r="S96" s="182">
        <f>ROUND(G96*(P96),3)</f>
        <v>0</v>
      </c>
      <c r="T96" s="182"/>
      <c r="U96" s="182"/>
      <c r="V96" s="200"/>
      <c r="W96" s="54"/>
      <c r="Z96">
        <v>0</v>
      </c>
    </row>
    <row r="97" spans="1:26" ht="25.05" customHeight="1" x14ac:dyDescent="0.3">
      <c r="A97" s="183"/>
      <c r="B97" s="213">
        <v>13</v>
      </c>
      <c r="C97" s="184" t="s">
        <v>148</v>
      </c>
      <c r="D97" s="288" t="s">
        <v>149</v>
      </c>
      <c r="E97" s="288"/>
      <c r="F97" s="178" t="s">
        <v>120</v>
      </c>
      <c r="G97" s="179">
        <v>5643.72</v>
      </c>
      <c r="H97" s="178"/>
      <c r="I97" s="178">
        <f>ROUND(G97*(H97),2)</f>
        <v>0</v>
      </c>
      <c r="J97" s="180">
        <f>ROUND(G97*(N97),2)</f>
        <v>2201.0500000000002</v>
      </c>
      <c r="K97" s="181">
        <f>ROUND(G97*(O97),2)</f>
        <v>0</v>
      </c>
      <c r="L97" s="181">
        <f>ROUND(G97*(H97),2)</f>
        <v>0</v>
      </c>
      <c r="M97" s="181"/>
      <c r="N97" s="181">
        <v>0.39</v>
      </c>
      <c r="O97" s="181"/>
      <c r="P97" s="185"/>
      <c r="Q97" s="185"/>
      <c r="R97" s="185"/>
      <c r="S97" s="182">
        <f>ROUND(G97*(P97),3)</f>
        <v>0</v>
      </c>
      <c r="T97" s="182"/>
      <c r="U97" s="182"/>
      <c r="V97" s="200"/>
      <c r="W97" s="54"/>
      <c r="Z97">
        <v>0</v>
      </c>
    </row>
    <row r="98" spans="1:26" ht="25.05" customHeight="1" x14ac:dyDescent="0.3">
      <c r="A98" s="183"/>
      <c r="B98" s="213">
        <v>14</v>
      </c>
      <c r="C98" s="184" t="s">
        <v>150</v>
      </c>
      <c r="D98" s="288" t="s">
        <v>151</v>
      </c>
      <c r="E98" s="288"/>
      <c r="F98" s="178" t="s">
        <v>120</v>
      </c>
      <c r="G98" s="179">
        <v>564.37199999999996</v>
      </c>
      <c r="H98" s="178"/>
      <c r="I98" s="178">
        <f>ROUND(G98*(H98),2)</f>
        <v>0</v>
      </c>
      <c r="J98" s="180">
        <f>ROUND(G98*(N98),2)</f>
        <v>2788</v>
      </c>
      <c r="K98" s="181">
        <f>ROUND(G98*(O98),2)</f>
        <v>0</v>
      </c>
      <c r="L98" s="181">
        <f>ROUND(G98*(H98),2)</f>
        <v>0</v>
      </c>
      <c r="M98" s="181"/>
      <c r="N98" s="181">
        <v>4.9399999999999995</v>
      </c>
      <c r="O98" s="181"/>
      <c r="P98" s="185"/>
      <c r="Q98" s="185"/>
      <c r="R98" s="185"/>
      <c r="S98" s="182">
        <f>ROUND(G98*(P98),3)</f>
        <v>0</v>
      </c>
      <c r="T98" s="182"/>
      <c r="U98" s="182"/>
      <c r="V98" s="200"/>
      <c r="W98" s="54"/>
      <c r="Z98">
        <v>0</v>
      </c>
    </row>
    <row r="99" spans="1:26" x14ac:dyDescent="0.3">
      <c r="A99" s="9"/>
      <c r="B99" s="56"/>
      <c r="C99" s="177">
        <v>9</v>
      </c>
      <c r="D99" s="284" t="s">
        <v>107</v>
      </c>
      <c r="E99" s="284"/>
      <c r="F99" s="68"/>
      <c r="G99" s="176"/>
      <c r="H99" s="68"/>
      <c r="I99" s="145">
        <f>ROUND((SUM(I94:I98))/1,2)</f>
        <v>0</v>
      </c>
      <c r="J99" s="144"/>
      <c r="K99" s="144"/>
      <c r="L99" s="144">
        <f>ROUND((SUM(L94:L98))/1,2)</f>
        <v>0</v>
      </c>
      <c r="M99" s="144">
        <f>ROUND((SUM(M94:M98))/1,2)</f>
        <v>0</v>
      </c>
      <c r="N99" s="144"/>
      <c r="O99" s="144"/>
      <c r="P99" s="144"/>
      <c r="Q99" s="9"/>
      <c r="R99" s="9"/>
      <c r="S99" s="9">
        <f>ROUND((SUM(S94:S98))/1,2)</f>
        <v>0.04</v>
      </c>
      <c r="T99" s="9"/>
      <c r="U99" s="9"/>
      <c r="V99" s="201">
        <f>ROUND((SUM(V94:V98))/1,2)</f>
        <v>0</v>
      </c>
      <c r="W99" s="217"/>
      <c r="X99" s="143"/>
      <c r="Y99" s="143"/>
      <c r="Z99" s="143"/>
    </row>
    <row r="100" spans="1:26" x14ac:dyDescent="0.3">
      <c r="A100" s="1"/>
      <c r="B100" s="210"/>
      <c r="C100" s="1"/>
      <c r="D100" s="1"/>
      <c r="E100" s="138"/>
      <c r="F100" s="138"/>
      <c r="G100" s="170"/>
      <c r="H100" s="138"/>
      <c r="I100" s="138"/>
      <c r="J100" s="139"/>
      <c r="K100" s="139"/>
      <c r="L100" s="139"/>
      <c r="M100" s="139"/>
      <c r="N100" s="139"/>
      <c r="O100" s="139"/>
      <c r="P100" s="139"/>
      <c r="Q100" s="1"/>
      <c r="R100" s="1"/>
      <c r="S100" s="1"/>
      <c r="T100" s="1"/>
      <c r="U100" s="1"/>
      <c r="V100" s="202"/>
      <c r="W100" s="54"/>
    </row>
    <row r="101" spans="1:26" x14ac:dyDescent="0.3">
      <c r="A101" s="9"/>
      <c r="B101" s="56"/>
      <c r="C101" s="177">
        <v>99</v>
      </c>
      <c r="D101" s="284" t="s">
        <v>117</v>
      </c>
      <c r="E101" s="284"/>
      <c r="F101" s="68"/>
      <c r="G101" s="176"/>
      <c r="H101" s="68"/>
      <c r="I101" s="68"/>
      <c r="J101" s="144"/>
      <c r="K101" s="144"/>
      <c r="L101" s="144"/>
      <c r="M101" s="144"/>
      <c r="N101" s="144"/>
      <c r="O101" s="144"/>
      <c r="P101" s="144"/>
      <c r="Q101" s="9"/>
      <c r="R101" s="9"/>
      <c r="S101" s="9"/>
      <c r="T101" s="9"/>
      <c r="U101" s="9"/>
      <c r="V101" s="199"/>
      <c r="W101" s="217"/>
      <c r="X101" s="143"/>
      <c r="Y101" s="143"/>
      <c r="Z101" s="143"/>
    </row>
    <row r="102" spans="1:26" ht="25.05" customHeight="1" x14ac:dyDescent="0.3">
      <c r="A102" s="183"/>
      <c r="B102" s="213">
        <v>15</v>
      </c>
      <c r="C102" s="184" t="s">
        <v>152</v>
      </c>
      <c r="D102" s="288" t="s">
        <v>153</v>
      </c>
      <c r="E102" s="288"/>
      <c r="F102" s="178" t="s">
        <v>120</v>
      </c>
      <c r="G102" s="179">
        <v>826.71299999999997</v>
      </c>
      <c r="H102" s="178"/>
      <c r="I102" s="178">
        <f>ROUND(G102*(H102),2)</f>
        <v>0</v>
      </c>
      <c r="J102" s="180">
        <f>ROUND(G102*(N102),2)</f>
        <v>925.92</v>
      </c>
      <c r="K102" s="181">
        <f>ROUND(G102*(O102),2)</f>
        <v>0</v>
      </c>
      <c r="L102" s="181">
        <f>ROUND(G102*(H102),2)</f>
        <v>0</v>
      </c>
      <c r="M102" s="181"/>
      <c r="N102" s="181">
        <v>1.1200000000000001</v>
      </c>
      <c r="O102" s="181"/>
      <c r="P102" s="185"/>
      <c r="Q102" s="185"/>
      <c r="R102" s="185"/>
      <c r="S102" s="182">
        <f>ROUND(G102*(P102),3)</f>
        <v>0</v>
      </c>
      <c r="T102" s="182"/>
      <c r="U102" s="182"/>
      <c r="V102" s="200"/>
      <c r="W102" s="54"/>
      <c r="Z102">
        <v>0</v>
      </c>
    </row>
    <row r="103" spans="1:26" x14ac:dyDescent="0.3">
      <c r="A103" s="9"/>
      <c r="B103" s="56"/>
      <c r="C103" s="177">
        <v>99</v>
      </c>
      <c r="D103" s="284" t="s">
        <v>117</v>
      </c>
      <c r="E103" s="284"/>
      <c r="F103" s="68"/>
      <c r="G103" s="176"/>
      <c r="H103" s="68"/>
      <c r="I103" s="145">
        <f>ROUND((SUM(I101:I102))/1,2)</f>
        <v>0</v>
      </c>
      <c r="J103" s="144"/>
      <c r="K103" s="144"/>
      <c r="L103" s="144">
        <f>ROUND((SUM(L101:L102))/1,2)</f>
        <v>0</v>
      </c>
      <c r="M103" s="144">
        <f>ROUND((SUM(M101:M102))/1,2)</f>
        <v>0</v>
      </c>
      <c r="N103" s="144"/>
      <c r="O103" s="144"/>
      <c r="P103" s="193"/>
      <c r="Q103" s="1"/>
      <c r="R103" s="1"/>
      <c r="S103" s="193">
        <f>ROUND((SUM(S101:S102))/1,2)</f>
        <v>0</v>
      </c>
      <c r="T103" s="2"/>
      <c r="U103" s="2"/>
      <c r="V103" s="201">
        <f>ROUND((SUM(V101:V102))/1,2)</f>
        <v>0</v>
      </c>
      <c r="W103" s="54"/>
    </row>
    <row r="104" spans="1:26" x14ac:dyDescent="0.3">
      <c r="A104" s="1"/>
      <c r="B104" s="210"/>
      <c r="C104" s="1"/>
      <c r="D104" s="1"/>
      <c r="E104" s="138"/>
      <c r="F104" s="138"/>
      <c r="G104" s="170"/>
      <c r="H104" s="138"/>
      <c r="I104" s="138"/>
      <c r="J104" s="139"/>
      <c r="K104" s="139"/>
      <c r="L104" s="139"/>
      <c r="M104" s="139"/>
      <c r="N104" s="139"/>
      <c r="O104" s="139"/>
      <c r="P104" s="139"/>
      <c r="Q104" s="1"/>
      <c r="R104" s="1"/>
      <c r="S104" s="1"/>
      <c r="T104" s="1"/>
      <c r="U104" s="1"/>
      <c r="V104" s="202"/>
      <c r="W104" s="54"/>
    </row>
    <row r="105" spans="1:26" x14ac:dyDescent="0.3">
      <c r="A105" s="9"/>
      <c r="B105" s="56"/>
      <c r="C105" s="9"/>
      <c r="D105" s="285" t="s">
        <v>63</v>
      </c>
      <c r="E105" s="285"/>
      <c r="F105" s="68"/>
      <c r="G105" s="176"/>
      <c r="H105" s="68"/>
      <c r="I105" s="145">
        <f>ROUND((SUM(I77:I104))/2,2)</f>
        <v>0</v>
      </c>
      <c r="J105" s="144"/>
      <c r="K105" s="144"/>
      <c r="L105" s="144">
        <f>ROUND((SUM(L77:L104))/2,2)</f>
        <v>0</v>
      </c>
      <c r="M105" s="144">
        <f>ROUND((SUM(M77:M104))/2,2)</f>
        <v>0</v>
      </c>
      <c r="N105" s="144"/>
      <c r="O105" s="144"/>
      <c r="P105" s="193"/>
      <c r="Q105" s="1"/>
      <c r="R105" s="1"/>
      <c r="S105" s="193">
        <f>ROUND((SUM(S77:S104))/2,2)</f>
        <v>826.33</v>
      </c>
      <c r="T105" s="1"/>
      <c r="U105" s="1"/>
      <c r="V105" s="201">
        <f>ROUND((SUM(V77:V104))/2,2)</f>
        <v>0</v>
      </c>
      <c r="W105" s="54"/>
    </row>
    <row r="106" spans="1:26" x14ac:dyDescent="0.3">
      <c r="A106" s="1"/>
      <c r="B106" s="215"/>
      <c r="C106" s="194"/>
      <c r="D106" s="286" t="s">
        <v>68</v>
      </c>
      <c r="E106" s="286"/>
      <c r="F106" s="195"/>
      <c r="G106" s="196"/>
      <c r="H106" s="195"/>
      <c r="I106" s="195">
        <f>ROUND((SUM(I77:I105))/3,2)</f>
        <v>0</v>
      </c>
      <c r="J106" s="197"/>
      <c r="K106" s="197">
        <f>ROUND((SUM(K77:K105))/3,2)</f>
        <v>0</v>
      </c>
      <c r="L106" s="197">
        <f>ROUND((SUM(L77:L105))/3,2)</f>
        <v>0</v>
      </c>
      <c r="M106" s="197">
        <f>ROUND((SUM(M77:M105))/3,2)</f>
        <v>0</v>
      </c>
      <c r="N106" s="197"/>
      <c r="O106" s="197"/>
      <c r="P106" s="196"/>
      <c r="Q106" s="194"/>
      <c r="R106" s="194"/>
      <c r="S106" s="196">
        <f>ROUND((SUM(S77:S105))/3,2)</f>
        <v>826.33</v>
      </c>
      <c r="T106" s="194"/>
      <c r="U106" s="194"/>
      <c r="V106" s="204">
        <f>ROUND((SUM(V77:V105))/3,2)</f>
        <v>0</v>
      </c>
      <c r="W106" s="54"/>
      <c r="Y106">
        <f>(SUM(Y77:Y105))</f>
        <v>0</v>
      </c>
      <c r="Z106">
        <f>(SUM(Z77:Z105))</f>
        <v>0</v>
      </c>
    </row>
  </sheetData>
  <mergeCells count="73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3:E83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4:E94"/>
    <mergeCell ref="D95:E95"/>
    <mergeCell ref="D105:E105"/>
    <mergeCell ref="D106:E106"/>
    <mergeCell ref="D97:E97"/>
    <mergeCell ref="D98:E98"/>
    <mergeCell ref="D99:E99"/>
    <mergeCell ref="D101:E101"/>
    <mergeCell ref="D102:E102"/>
    <mergeCell ref="D103:E103"/>
  </mergeCells>
  <hyperlinks>
    <hyperlink ref="B1:C1" location="A2:A2" tooltip="Klikni na prechod ku Kryciemu listu..." display="Krycí list rozpočtu" xr:uid="{08CB09D7-492C-46FB-899A-975DFD526891}"/>
    <hyperlink ref="E1:F1" location="A54:A54" tooltip="Klikni na prechod ku rekapitulácii..." display="Rekapitulácia rozpočtu" xr:uid="{34267B07-0D06-4380-8B12-A14DBAE56273}"/>
    <hyperlink ref="H1:I1" location="B76:B76" tooltip="Klikni na prechod ku Rozpočet..." display="Rozpočet" xr:uid="{2B7E6262-6F33-4C86-B601-9146E910CE1B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Dobudovanie základnej technickej infraštruktúry v obci Nižný  Hrabovec / Rekonštrukcia cesty C1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3B00-61C7-47EE-9385-2E8503F22319}">
  <dimension ref="A1:AA109"/>
  <sheetViews>
    <sheetView workbookViewId="0">
      <pane ySplit="1" topLeftCell="A95" activePane="bottomLeft" state="frozen"/>
      <selection pane="bottomLeft" activeCell="F98" sqref="F9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7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36" t="s">
        <v>20</v>
      </c>
      <c r="C1" s="295"/>
      <c r="D1" s="11"/>
      <c r="E1" s="337" t="s">
        <v>0</v>
      </c>
      <c r="F1" s="338"/>
      <c r="G1" s="12"/>
      <c r="H1" s="294" t="s">
        <v>69</v>
      </c>
      <c r="I1" s="295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39" t="s">
        <v>20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1"/>
      <c r="R2" s="341"/>
      <c r="S2" s="341"/>
      <c r="T2" s="341"/>
      <c r="U2" s="341"/>
      <c r="V2" s="342"/>
      <c r="W2" s="54"/>
    </row>
    <row r="3" spans="1:23" ht="18" customHeight="1" x14ac:dyDescent="0.3">
      <c r="A3" s="14"/>
      <c r="B3" s="277" t="s">
        <v>1</v>
      </c>
      <c r="C3" s="278"/>
      <c r="D3" s="278"/>
      <c r="E3" s="278"/>
      <c r="F3" s="278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80"/>
      <c r="W3" s="54"/>
    </row>
    <row r="4" spans="1:23" ht="18" customHeight="1" x14ac:dyDescent="0.3">
      <c r="A4" s="14"/>
      <c r="B4" s="44" t="s">
        <v>154</v>
      </c>
      <c r="C4" s="31"/>
      <c r="D4" s="24"/>
      <c r="E4" s="24"/>
      <c r="F4" s="45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24</v>
      </c>
      <c r="C6" s="31"/>
      <c r="D6" s="45" t="s">
        <v>25</v>
      </c>
      <c r="E6" s="24"/>
      <c r="F6" s="45" t="s">
        <v>26</v>
      </c>
      <c r="G6" s="45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43" t="s">
        <v>28</v>
      </c>
      <c r="C7" s="344"/>
      <c r="D7" s="344"/>
      <c r="E7" s="344"/>
      <c r="F7" s="344"/>
      <c r="G7" s="344"/>
      <c r="H7" s="345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31</v>
      </c>
      <c r="C8" s="47"/>
      <c r="D8" s="27"/>
      <c r="E8" s="27"/>
      <c r="F8" s="51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81" t="s">
        <v>29</v>
      </c>
      <c r="C9" s="282"/>
      <c r="D9" s="282"/>
      <c r="E9" s="282"/>
      <c r="F9" s="282"/>
      <c r="G9" s="282"/>
      <c r="H9" s="334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31</v>
      </c>
      <c r="C10" s="31"/>
      <c r="D10" s="24"/>
      <c r="E10" s="24"/>
      <c r="F10" s="45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81" t="s">
        <v>30</v>
      </c>
      <c r="C11" s="282"/>
      <c r="D11" s="282"/>
      <c r="E11" s="282"/>
      <c r="F11" s="282"/>
      <c r="G11" s="282"/>
      <c r="H11" s="334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31</v>
      </c>
      <c r="C12" s="31"/>
      <c r="D12" s="24"/>
      <c r="E12" s="24"/>
      <c r="F12" s="45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52</v>
      </c>
      <c r="D14" s="62" t="s">
        <v>53</v>
      </c>
      <c r="E14" s="67" t="s">
        <v>54</v>
      </c>
      <c r="F14" s="283"/>
      <c r="G14" s="268"/>
      <c r="H14" s="332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33</v>
      </c>
      <c r="C15" s="64">
        <f>'SO 15830'!E60</f>
        <v>0</v>
      </c>
      <c r="D15" s="59">
        <f>'SO 15830'!F60</f>
        <v>0</v>
      </c>
      <c r="E15" s="68">
        <f>'SO 15830'!G60</f>
        <v>0</v>
      </c>
      <c r="F15" s="335"/>
      <c r="G15" s="261"/>
      <c r="H15" s="319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34</v>
      </c>
      <c r="C16" s="93"/>
      <c r="D16" s="94"/>
      <c r="E16" s="95"/>
      <c r="F16" s="267" t="s">
        <v>39</v>
      </c>
      <c r="G16" s="261"/>
      <c r="H16" s="319"/>
      <c r="I16" s="24"/>
      <c r="J16" s="24"/>
      <c r="K16" s="25"/>
      <c r="L16" s="25"/>
      <c r="M16" s="25"/>
      <c r="N16" s="25"/>
      <c r="O16" s="75"/>
      <c r="P16" s="85">
        <f>(SUM(Z77:Z108))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35</v>
      </c>
      <c r="C17" s="64"/>
      <c r="D17" s="59"/>
      <c r="E17" s="68"/>
      <c r="F17" s="269" t="s">
        <v>40</v>
      </c>
      <c r="G17" s="261"/>
      <c r="H17" s="319"/>
      <c r="I17" s="24"/>
      <c r="J17" s="24"/>
      <c r="K17" s="25"/>
      <c r="L17" s="25"/>
      <c r="M17" s="25"/>
      <c r="N17" s="25"/>
      <c r="O17" s="75"/>
      <c r="P17" s="85">
        <f>(SUM(Y77:Y108))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36</v>
      </c>
      <c r="C18" s="65"/>
      <c r="D18" s="60"/>
      <c r="E18" s="69"/>
      <c r="F18" s="271"/>
      <c r="G18" s="263"/>
      <c r="H18" s="319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37</v>
      </c>
      <c r="C19" s="66"/>
      <c r="D19" s="61"/>
      <c r="E19" s="69"/>
      <c r="F19" s="330"/>
      <c r="G19" s="318"/>
      <c r="H19" s="331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38</v>
      </c>
      <c r="C20" s="58"/>
      <c r="D20" s="96"/>
      <c r="E20" s="97">
        <f>SUM(E15:E19)</f>
        <v>0</v>
      </c>
      <c r="F20" s="264" t="s">
        <v>38</v>
      </c>
      <c r="G20" s="270"/>
      <c r="H20" s="332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46</v>
      </c>
      <c r="C21" s="52"/>
      <c r="D21" s="92"/>
      <c r="E21" s="70">
        <f>((E15*U22*0)+(E16*V22*0)+(E17*W22*0))/100</f>
        <v>0</v>
      </c>
      <c r="F21" s="260" t="s">
        <v>49</v>
      </c>
      <c r="G21" s="261"/>
      <c r="H21" s="319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47</v>
      </c>
      <c r="C22" s="33"/>
      <c r="D22" s="72"/>
      <c r="E22" s="71">
        <f>((E15*U23*0)+(E16*V23*0)+(E17*W23*0))/100</f>
        <v>0</v>
      </c>
      <c r="F22" s="260" t="s">
        <v>50</v>
      </c>
      <c r="G22" s="261"/>
      <c r="H22" s="319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48</v>
      </c>
      <c r="C23" s="33"/>
      <c r="D23" s="72"/>
      <c r="E23" s="71">
        <f>((E15*U24*0)+(E16*V24*0)+(E17*W24*0))/100</f>
        <v>0</v>
      </c>
      <c r="F23" s="260" t="s">
        <v>51</v>
      </c>
      <c r="G23" s="261"/>
      <c r="H23" s="319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33"/>
      <c r="G24" s="263"/>
      <c r="H24" s="319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17" t="s">
        <v>38</v>
      </c>
      <c r="G25" s="318"/>
      <c r="H25" s="319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57</v>
      </c>
      <c r="C26" s="99"/>
      <c r="D26" s="101"/>
      <c r="E26" s="111"/>
      <c r="F26" s="264" t="s">
        <v>41</v>
      </c>
      <c r="G26" s="320"/>
      <c r="H26" s="321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2" t="s">
        <v>42</v>
      </c>
      <c r="G27" s="254"/>
      <c r="H27" s="323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4" t="s">
        <v>43</v>
      </c>
      <c r="G28" s="325"/>
      <c r="H28" s="218">
        <f>P27-SUM('SO 15830'!K77:'SO 15830'!K108)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6" t="s">
        <v>44</v>
      </c>
      <c r="G29" s="327"/>
      <c r="H29" s="32">
        <f>SUM('SO 15830'!K77:'SO 15830'!K108)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28" t="s">
        <v>45</v>
      </c>
      <c r="G30" s="329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54"/>
      <c r="G31" s="259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55</v>
      </c>
      <c r="C32" s="106"/>
      <c r="D32" s="18"/>
      <c r="E32" s="116" t="s">
        <v>56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6"/>
    </row>
    <row r="42" spans="1:23" x14ac:dyDescent="0.3">
      <c r="A42" s="136"/>
      <c r="B42" s="20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6"/>
    </row>
    <row r="43" spans="1:23" x14ac:dyDescent="0.3">
      <c r="A43" s="136"/>
      <c r="B43" s="20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10" t="s">
        <v>0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2"/>
      <c r="W44" s="54"/>
    </row>
    <row r="45" spans="1:23" x14ac:dyDescent="0.3">
      <c r="A45" s="136"/>
      <c r="B45" s="20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5"/>
      <c r="B46" s="299" t="s">
        <v>28</v>
      </c>
      <c r="C46" s="300"/>
      <c r="D46" s="300"/>
      <c r="E46" s="301"/>
      <c r="F46" s="313" t="s">
        <v>25</v>
      </c>
      <c r="G46" s="300"/>
      <c r="H46" s="301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5"/>
      <c r="B47" s="299" t="s">
        <v>29</v>
      </c>
      <c r="C47" s="300"/>
      <c r="D47" s="300"/>
      <c r="E47" s="301"/>
      <c r="F47" s="313" t="s">
        <v>23</v>
      </c>
      <c r="G47" s="300"/>
      <c r="H47" s="301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5"/>
      <c r="B48" s="299" t="s">
        <v>30</v>
      </c>
      <c r="C48" s="300"/>
      <c r="D48" s="300"/>
      <c r="E48" s="301"/>
      <c r="F48" s="313" t="s">
        <v>61</v>
      </c>
      <c r="G48" s="300"/>
      <c r="H48" s="301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5"/>
      <c r="B49" s="314" t="s">
        <v>1</v>
      </c>
      <c r="C49" s="315"/>
      <c r="D49" s="315"/>
      <c r="E49" s="315"/>
      <c r="F49" s="315"/>
      <c r="G49" s="315"/>
      <c r="H49" s="315"/>
      <c r="I49" s="31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9" t="s">
        <v>154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08" t="s">
        <v>58</v>
      </c>
      <c r="C54" s="309"/>
      <c r="D54" s="134"/>
      <c r="E54" s="134" t="s">
        <v>52</v>
      </c>
      <c r="F54" s="134" t="s">
        <v>53</v>
      </c>
      <c r="G54" s="134" t="s">
        <v>38</v>
      </c>
      <c r="H54" s="134" t="s">
        <v>59</v>
      </c>
      <c r="I54" s="134" t="s">
        <v>60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5" t="s">
        <v>63</v>
      </c>
      <c r="C55" s="289"/>
      <c r="D55" s="289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7"/>
      <c r="X55" s="143"/>
      <c r="Y55" s="143"/>
      <c r="Z55" s="143"/>
    </row>
    <row r="56" spans="1:26" x14ac:dyDescent="0.3">
      <c r="A56" s="9"/>
      <c r="B56" s="306" t="s">
        <v>64</v>
      </c>
      <c r="C56" s="264"/>
      <c r="D56" s="264"/>
      <c r="E56" s="68">
        <f>'SO 15830'!L81</f>
        <v>0</v>
      </c>
      <c r="F56" s="68">
        <f>'SO 15830'!M81</f>
        <v>0</v>
      </c>
      <c r="G56" s="68">
        <f>'SO 15830'!I81</f>
        <v>0</v>
      </c>
      <c r="H56" s="144">
        <f>'SO 15830'!S81</f>
        <v>0.02</v>
      </c>
      <c r="I56" s="144">
        <f>'SO 15830'!V81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7"/>
      <c r="X56" s="143"/>
      <c r="Y56" s="143"/>
      <c r="Z56" s="143"/>
    </row>
    <row r="57" spans="1:26" x14ac:dyDescent="0.3">
      <c r="A57" s="9"/>
      <c r="B57" s="306" t="s">
        <v>65</v>
      </c>
      <c r="C57" s="264"/>
      <c r="D57" s="264"/>
      <c r="E57" s="68">
        <f>'SO 15830'!L92</f>
        <v>0</v>
      </c>
      <c r="F57" s="68">
        <f>'SO 15830'!M92</f>
        <v>0</v>
      </c>
      <c r="G57" s="68">
        <f>'SO 15830'!I92</f>
        <v>0</v>
      </c>
      <c r="H57" s="144">
        <f>'SO 15830'!S92</f>
        <v>750.69</v>
      </c>
      <c r="I57" s="144">
        <f>'SO 15830'!V92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7"/>
      <c r="X57" s="143"/>
      <c r="Y57" s="143"/>
      <c r="Z57" s="143"/>
    </row>
    <row r="58" spans="1:26" x14ac:dyDescent="0.3">
      <c r="A58" s="9"/>
      <c r="B58" s="306" t="s">
        <v>66</v>
      </c>
      <c r="C58" s="264"/>
      <c r="D58" s="264"/>
      <c r="E58" s="68">
        <f>'SO 15830'!L102</f>
        <v>0</v>
      </c>
      <c r="F58" s="68">
        <f>'SO 15830'!M102</f>
        <v>0</v>
      </c>
      <c r="G58" s="68">
        <f>'SO 15830'!I102</f>
        <v>0</v>
      </c>
      <c r="H58" s="144">
        <f>'SO 15830'!S102</f>
        <v>263.75</v>
      </c>
      <c r="I58" s="144">
        <f>'SO 15830'!V102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7"/>
      <c r="X58" s="143"/>
      <c r="Y58" s="143"/>
      <c r="Z58" s="143"/>
    </row>
    <row r="59" spans="1:26" x14ac:dyDescent="0.3">
      <c r="A59" s="9"/>
      <c r="B59" s="306" t="s">
        <v>67</v>
      </c>
      <c r="C59" s="264"/>
      <c r="D59" s="264"/>
      <c r="E59" s="68">
        <f>'SO 15830'!L106</f>
        <v>0</v>
      </c>
      <c r="F59" s="68">
        <f>'SO 15830'!M106</f>
        <v>0</v>
      </c>
      <c r="G59" s="68">
        <f>'SO 15830'!I106</f>
        <v>0</v>
      </c>
      <c r="H59" s="144">
        <f>'SO 15830'!S106</f>
        <v>0</v>
      </c>
      <c r="I59" s="144">
        <f>'SO 15830'!V106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17"/>
      <c r="X59" s="143"/>
      <c r="Y59" s="143"/>
      <c r="Z59" s="143"/>
    </row>
    <row r="60" spans="1:26" x14ac:dyDescent="0.3">
      <c r="A60" s="9"/>
      <c r="B60" s="307" t="s">
        <v>63</v>
      </c>
      <c r="C60" s="285"/>
      <c r="D60" s="285"/>
      <c r="E60" s="145">
        <f>'SO 15830'!L108</f>
        <v>0</v>
      </c>
      <c r="F60" s="145">
        <f>'SO 15830'!M108</f>
        <v>0</v>
      </c>
      <c r="G60" s="145">
        <f>'SO 15830'!I108</f>
        <v>0</v>
      </c>
      <c r="H60" s="146">
        <f>'SO 15830'!S108</f>
        <v>1014.46</v>
      </c>
      <c r="I60" s="146">
        <f>'SO 15830'!V108</f>
        <v>0</v>
      </c>
      <c r="J60" s="146"/>
      <c r="K60" s="146"/>
      <c r="L60" s="146"/>
      <c r="M60" s="146"/>
      <c r="N60" s="146"/>
      <c r="O60" s="146"/>
      <c r="P60" s="146"/>
      <c r="Q60" s="143"/>
      <c r="R60" s="143"/>
      <c r="S60" s="143"/>
      <c r="T60" s="143"/>
      <c r="U60" s="143"/>
      <c r="V60" s="155"/>
      <c r="W60" s="217"/>
      <c r="X60" s="143"/>
      <c r="Y60" s="143"/>
      <c r="Z60" s="143"/>
    </row>
    <row r="61" spans="1:26" x14ac:dyDescent="0.3">
      <c r="A61" s="1"/>
      <c r="B61" s="210"/>
      <c r="C61" s="1"/>
      <c r="D61" s="1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V61" s="156"/>
      <c r="W61" s="54"/>
    </row>
    <row r="62" spans="1:26" x14ac:dyDescent="0.3">
      <c r="A62" s="147"/>
      <c r="B62" s="290" t="s">
        <v>68</v>
      </c>
      <c r="C62" s="291"/>
      <c r="D62" s="291"/>
      <c r="E62" s="149">
        <f>'SO 15830'!L109</f>
        <v>0</v>
      </c>
      <c r="F62" s="149">
        <f>'SO 15830'!M109</f>
        <v>0</v>
      </c>
      <c r="G62" s="149">
        <f>'SO 15830'!I109</f>
        <v>0</v>
      </c>
      <c r="H62" s="150">
        <f>'SO 15830'!S109</f>
        <v>1014.46</v>
      </c>
      <c r="I62" s="150">
        <f>'SO 15830'!V109</f>
        <v>0</v>
      </c>
      <c r="J62" s="151"/>
      <c r="K62" s="151"/>
      <c r="L62" s="151"/>
      <c r="M62" s="151"/>
      <c r="N62" s="151"/>
      <c r="O62" s="151"/>
      <c r="P62" s="151"/>
      <c r="Q62" s="152"/>
      <c r="R62" s="152"/>
      <c r="S62" s="152"/>
      <c r="T62" s="152"/>
      <c r="U62" s="152"/>
      <c r="V62" s="157"/>
      <c r="W62" s="217"/>
      <c r="X62" s="148"/>
      <c r="Y62" s="148"/>
      <c r="Z62" s="148"/>
    </row>
    <row r="63" spans="1:26" x14ac:dyDescent="0.3">
      <c r="A63" s="14"/>
      <c r="B63" s="41"/>
      <c r="C63" s="3"/>
      <c r="D63" s="3"/>
      <c r="E63" s="13"/>
      <c r="F63" s="13"/>
      <c r="G63" s="13"/>
      <c r="H63" s="158"/>
      <c r="I63" s="158"/>
      <c r="J63" s="158"/>
      <c r="K63" s="158"/>
      <c r="L63" s="158"/>
      <c r="M63" s="158"/>
      <c r="N63" s="158"/>
      <c r="O63" s="158"/>
      <c r="P63" s="158"/>
      <c r="Q63" s="10"/>
      <c r="R63" s="10"/>
      <c r="S63" s="10"/>
      <c r="T63" s="10"/>
      <c r="U63" s="10"/>
      <c r="V63" s="10"/>
      <c r="W63" s="54"/>
    </row>
    <row r="64" spans="1:26" x14ac:dyDescent="0.3">
      <c r="A64" s="14"/>
      <c r="B64" s="41"/>
      <c r="C64" s="3"/>
      <c r="D64" s="3"/>
      <c r="E64" s="13"/>
      <c r="F64" s="13"/>
      <c r="G64" s="13"/>
      <c r="H64" s="158"/>
      <c r="I64" s="158"/>
      <c r="J64" s="158"/>
      <c r="K64" s="158"/>
      <c r="L64" s="158"/>
      <c r="M64" s="158"/>
      <c r="N64" s="158"/>
      <c r="O64" s="158"/>
      <c r="P64" s="158"/>
      <c r="Q64" s="10"/>
      <c r="R64" s="10"/>
      <c r="S64" s="10"/>
      <c r="T64" s="10"/>
      <c r="U64" s="10"/>
      <c r="V64" s="10"/>
      <c r="W64" s="54"/>
    </row>
    <row r="65" spans="1:26" x14ac:dyDescent="0.3">
      <c r="A65" s="14"/>
      <c r="B65" s="37"/>
      <c r="C65" s="8"/>
      <c r="D65" s="8"/>
      <c r="E65" s="26"/>
      <c r="F65" s="26"/>
      <c r="G65" s="26"/>
      <c r="H65" s="159"/>
      <c r="I65" s="159"/>
      <c r="J65" s="159"/>
      <c r="K65" s="159"/>
      <c r="L65" s="159"/>
      <c r="M65" s="159"/>
      <c r="N65" s="159"/>
      <c r="O65" s="159"/>
      <c r="P65" s="159"/>
      <c r="Q65" s="15"/>
      <c r="R65" s="15"/>
      <c r="S65" s="15"/>
      <c r="T65" s="15"/>
      <c r="U65" s="15"/>
      <c r="V65" s="15"/>
      <c r="W65" s="54"/>
    </row>
    <row r="66" spans="1:26" ht="34.950000000000003" customHeight="1" x14ac:dyDescent="0.3">
      <c r="A66" s="1"/>
      <c r="B66" s="292" t="s">
        <v>69</v>
      </c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54"/>
    </row>
    <row r="67" spans="1:26" x14ac:dyDescent="0.3">
      <c r="A67" s="14"/>
      <c r="B67" s="98"/>
      <c r="C67" s="18"/>
      <c r="D67" s="18"/>
      <c r="E67" s="100"/>
      <c r="F67" s="100"/>
      <c r="G67" s="100"/>
      <c r="H67" s="173"/>
      <c r="I67" s="173"/>
      <c r="J67" s="173"/>
      <c r="K67" s="173"/>
      <c r="L67" s="173"/>
      <c r="M67" s="173"/>
      <c r="N67" s="173"/>
      <c r="O67" s="173"/>
      <c r="P67" s="173"/>
      <c r="Q67" s="19"/>
      <c r="R67" s="19"/>
      <c r="S67" s="19"/>
      <c r="T67" s="19"/>
      <c r="U67" s="19"/>
      <c r="V67" s="19"/>
      <c r="W67" s="54"/>
    </row>
    <row r="68" spans="1:26" ht="19.95" customHeight="1" x14ac:dyDescent="0.3">
      <c r="A68" s="205"/>
      <c r="B68" s="296" t="s">
        <v>28</v>
      </c>
      <c r="C68" s="297"/>
      <c r="D68" s="297"/>
      <c r="E68" s="298"/>
      <c r="F68" s="171"/>
      <c r="G68" s="171"/>
      <c r="H68" s="172" t="s">
        <v>25</v>
      </c>
      <c r="I68" s="302"/>
      <c r="J68" s="303"/>
      <c r="K68" s="303"/>
      <c r="L68" s="303"/>
      <c r="M68" s="303"/>
      <c r="N68" s="303"/>
      <c r="O68" s="303"/>
      <c r="P68" s="304"/>
      <c r="Q68" s="17"/>
      <c r="R68" s="17"/>
      <c r="S68" s="17"/>
      <c r="T68" s="17"/>
      <c r="U68" s="17"/>
      <c r="V68" s="17"/>
      <c r="W68" s="54"/>
    </row>
    <row r="69" spans="1:26" ht="19.95" customHeight="1" x14ac:dyDescent="0.3">
      <c r="A69" s="205"/>
      <c r="B69" s="299" t="s">
        <v>29</v>
      </c>
      <c r="C69" s="300"/>
      <c r="D69" s="300"/>
      <c r="E69" s="301"/>
      <c r="F69" s="167"/>
      <c r="G69" s="167"/>
      <c r="H69" s="168" t="s">
        <v>23</v>
      </c>
      <c r="I69" s="168"/>
      <c r="J69" s="158"/>
      <c r="K69" s="158"/>
      <c r="L69" s="158"/>
      <c r="M69" s="158"/>
      <c r="N69" s="158"/>
      <c r="O69" s="158"/>
      <c r="P69" s="158"/>
      <c r="Q69" s="10"/>
      <c r="R69" s="10"/>
      <c r="S69" s="10"/>
      <c r="T69" s="10"/>
      <c r="U69" s="10"/>
      <c r="V69" s="10"/>
      <c r="W69" s="54"/>
    </row>
    <row r="70" spans="1:26" ht="19.95" customHeight="1" x14ac:dyDescent="0.3">
      <c r="A70" s="205"/>
      <c r="B70" s="299" t="s">
        <v>30</v>
      </c>
      <c r="C70" s="300"/>
      <c r="D70" s="300"/>
      <c r="E70" s="301"/>
      <c r="F70" s="167"/>
      <c r="G70" s="167"/>
      <c r="H70" s="168" t="s">
        <v>80</v>
      </c>
      <c r="I70" s="168" t="s">
        <v>27</v>
      </c>
      <c r="J70" s="158"/>
      <c r="K70" s="158"/>
      <c r="L70" s="158"/>
      <c r="M70" s="158"/>
      <c r="N70" s="158"/>
      <c r="O70" s="158"/>
      <c r="P70" s="158"/>
      <c r="Q70" s="10"/>
      <c r="R70" s="10"/>
      <c r="S70" s="10"/>
      <c r="T70" s="10"/>
      <c r="U70" s="10"/>
      <c r="V70" s="10"/>
      <c r="W70" s="54"/>
    </row>
    <row r="71" spans="1:26" ht="19.95" customHeight="1" x14ac:dyDescent="0.3">
      <c r="A71" s="14"/>
      <c r="B71" s="209" t="s">
        <v>81</v>
      </c>
      <c r="C71" s="3"/>
      <c r="D71" s="3"/>
      <c r="E71" s="13"/>
      <c r="F71" s="13"/>
      <c r="G71" s="13"/>
      <c r="H71" s="158"/>
      <c r="I71" s="15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14"/>
      <c r="B72" s="209" t="s">
        <v>154</v>
      </c>
      <c r="C72" s="3"/>
      <c r="D72" s="3"/>
      <c r="E72" s="13"/>
      <c r="F72" s="13"/>
      <c r="G72" s="13"/>
      <c r="H72" s="158"/>
      <c r="I72" s="158"/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211" t="s">
        <v>62</v>
      </c>
      <c r="C75" s="169"/>
      <c r="D75" s="169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x14ac:dyDescent="0.3">
      <c r="A76" s="2"/>
      <c r="B76" s="212" t="s">
        <v>70</v>
      </c>
      <c r="C76" s="134" t="s">
        <v>71</v>
      </c>
      <c r="D76" s="134" t="s">
        <v>72</v>
      </c>
      <c r="E76" s="160"/>
      <c r="F76" s="160" t="s">
        <v>73</v>
      </c>
      <c r="G76" s="160" t="s">
        <v>74</v>
      </c>
      <c r="H76" s="161" t="s">
        <v>75</v>
      </c>
      <c r="I76" s="161" t="s">
        <v>76</v>
      </c>
      <c r="J76" s="161"/>
      <c r="K76" s="161"/>
      <c r="L76" s="161"/>
      <c r="M76" s="161"/>
      <c r="N76" s="161"/>
      <c r="O76" s="161"/>
      <c r="P76" s="161" t="s">
        <v>77</v>
      </c>
      <c r="Q76" s="162"/>
      <c r="R76" s="162"/>
      <c r="S76" s="134" t="s">
        <v>78</v>
      </c>
      <c r="T76" s="163"/>
      <c r="U76" s="163"/>
      <c r="V76" s="134" t="s">
        <v>79</v>
      </c>
      <c r="W76" s="54"/>
    </row>
    <row r="77" spans="1:26" x14ac:dyDescent="0.3">
      <c r="A77" s="9"/>
      <c r="B77" s="74"/>
      <c r="C77" s="174"/>
      <c r="D77" s="289" t="s">
        <v>63</v>
      </c>
      <c r="E77" s="289"/>
      <c r="F77" s="140"/>
      <c r="G77" s="175"/>
      <c r="H77" s="140"/>
      <c r="I77" s="140"/>
      <c r="J77" s="141"/>
      <c r="K77" s="141"/>
      <c r="L77" s="141"/>
      <c r="M77" s="141"/>
      <c r="N77" s="141"/>
      <c r="O77" s="141"/>
      <c r="P77" s="141"/>
      <c r="Q77" s="110"/>
      <c r="R77" s="110"/>
      <c r="S77" s="110"/>
      <c r="T77" s="110"/>
      <c r="U77" s="110"/>
      <c r="V77" s="198"/>
      <c r="W77" s="217"/>
      <c r="X77" s="143"/>
      <c r="Y77" s="143"/>
      <c r="Z77" s="143"/>
    </row>
    <row r="78" spans="1:26" x14ac:dyDescent="0.3">
      <c r="A78" s="9"/>
      <c r="B78" s="56"/>
      <c r="C78" s="177">
        <v>1</v>
      </c>
      <c r="D78" s="284" t="s">
        <v>82</v>
      </c>
      <c r="E78" s="284"/>
      <c r="F78" s="68"/>
      <c r="G78" s="176"/>
      <c r="H78" s="68"/>
      <c r="I78" s="68"/>
      <c r="J78" s="144"/>
      <c r="K78" s="144"/>
      <c r="L78" s="144"/>
      <c r="M78" s="144"/>
      <c r="N78" s="144"/>
      <c r="O78" s="144"/>
      <c r="P78" s="144"/>
      <c r="Q78" s="9"/>
      <c r="R78" s="9"/>
      <c r="S78" s="9"/>
      <c r="T78" s="9"/>
      <c r="U78" s="9"/>
      <c r="V78" s="199"/>
      <c r="W78" s="217"/>
      <c r="X78" s="143"/>
      <c r="Y78" s="143"/>
      <c r="Z78" s="143"/>
    </row>
    <row r="79" spans="1:26" ht="25.05" customHeight="1" x14ac:dyDescent="0.3">
      <c r="A79" s="183"/>
      <c r="B79" s="213">
        <v>1</v>
      </c>
      <c r="C79" s="184" t="s">
        <v>124</v>
      </c>
      <c r="D79" s="288" t="s">
        <v>125</v>
      </c>
      <c r="E79" s="288"/>
      <c r="F79" s="178" t="s">
        <v>100</v>
      </c>
      <c r="G79" s="179">
        <v>1940</v>
      </c>
      <c r="H79" s="178"/>
      <c r="I79" s="178">
        <f>ROUND(G79*(H79),2)</f>
        <v>0</v>
      </c>
      <c r="J79" s="180">
        <f>ROUND(G79*(N79),2)</f>
        <v>8148</v>
      </c>
      <c r="K79" s="181">
        <f>ROUND(G79*(O79),2)</f>
        <v>0</v>
      </c>
      <c r="L79" s="181">
        <f>ROUND(G79*(H79),2)</f>
        <v>0</v>
      </c>
      <c r="M79" s="181"/>
      <c r="N79" s="181">
        <v>4.2</v>
      </c>
      <c r="O79" s="181"/>
      <c r="P79" s="185"/>
      <c r="Q79" s="185"/>
      <c r="R79" s="185"/>
      <c r="S79" s="182">
        <f>ROUND(G79*(P79),3)</f>
        <v>0</v>
      </c>
      <c r="T79" s="182"/>
      <c r="U79" s="182"/>
      <c r="V79" s="200"/>
      <c r="W79" s="54"/>
      <c r="Z79">
        <v>0</v>
      </c>
    </row>
    <row r="80" spans="1:26" ht="34.950000000000003" customHeight="1" x14ac:dyDescent="0.3">
      <c r="A80" s="183"/>
      <c r="B80" s="213">
        <v>2</v>
      </c>
      <c r="C80" s="184" t="s">
        <v>126</v>
      </c>
      <c r="D80" s="288" t="s">
        <v>127</v>
      </c>
      <c r="E80" s="288"/>
      <c r="F80" s="178" t="s">
        <v>100</v>
      </c>
      <c r="G80" s="179">
        <v>1940</v>
      </c>
      <c r="H80" s="178"/>
      <c r="I80" s="178">
        <f>ROUND(G80*(H80),2)</f>
        <v>0</v>
      </c>
      <c r="J80" s="180">
        <f>ROUND(G80*(N80),2)</f>
        <v>4074</v>
      </c>
      <c r="K80" s="181">
        <f>ROUND(G80*(O80),2)</f>
        <v>0</v>
      </c>
      <c r="L80" s="181">
        <f>ROUND(G80*(H80),2)</f>
        <v>0</v>
      </c>
      <c r="M80" s="181"/>
      <c r="N80" s="181">
        <v>2.1</v>
      </c>
      <c r="O80" s="181"/>
      <c r="P80" s="185">
        <v>1.0000000000000001E-5</v>
      </c>
      <c r="Q80" s="185"/>
      <c r="R80" s="185">
        <v>1.0000000000000001E-5</v>
      </c>
      <c r="S80" s="182">
        <f>ROUND(G80*(P80),3)</f>
        <v>1.9E-2</v>
      </c>
      <c r="T80" s="182"/>
      <c r="U80" s="182"/>
      <c r="V80" s="200"/>
      <c r="W80" s="54"/>
      <c r="Z80">
        <v>0</v>
      </c>
    </row>
    <row r="81" spans="1:26" x14ac:dyDescent="0.3">
      <c r="A81" s="9"/>
      <c r="B81" s="56"/>
      <c r="C81" s="177">
        <v>1</v>
      </c>
      <c r="D81" s="284" t="s">
        <v>82</v>
      </c>
      <c r="E81" s="284"/>
      <c r="F81" s="68"/>
      <c r="G81" s="176"/>
      <c r="H81" s="68"/>
      <c r="I81" s="145">
        <f>ROUND((SUM(I78:I80))/1,2)</f>
        <v>0</v>
      </c>
      <c r="J81" s="144"/>
      <c r="K81" s="144"/>
      <c r="L81" s="144">
        <f>ROUND((SUM(L78:L80))/1,2)</f>
        <v>0</v>
      </c>
      <c r="M81" s="144">
        <f>ROUND((SUM(M78:M80))/1,2)</f>
        <v>0</v>
      </c>
      <c r="N81" s="144"/>
      <c r="O81" s="144"/>
      <c r="P81" s="144"/>
      <c r="Q81" s="9"/>
      <c r="R81" s="9"/>
      <c r="S81" s="9">
        <f>ROUND((SUM(S78:S80))/1,2)</f>
        <v>0.02</v>
      </c>
      <c r="T81" s="9"/>
      <c r="U81" s="9"/>
      <c r="V81" s="201">
        <f>ROUND((SUM(V78:V80))/1,2)</f>
        <v>0</v>
      </c>
      <c r="W81" s="217"/>
      <c r="X81" s="143"/>
      <c r="Y81" s="143"/>
      <c r="Z81" s="143"/>
    </row>
    <row r="82" spans="1:26" x14ac:dyDescent="0.3">
      <c r="A82" s="1"/>
      <c r="B82" s="210"/>
      <c r="C82" s="1"/>
      <c r="D82" s="1"/>
      <c r="E82" s="138"/>
      <c r="F82" s="138"/>
      <c r="G82" s="170"/>
      <c r="H82" s="138"/>
      <c r="I82" s="138"/>
      <c r="J82" s="139"/>
      <c r="K82" s="139"/>
      <c r="L82" s="139"/>
      <c r="M82" s="139"/>
      <c r="N82" s="139"/>
      <c r="O82" s="139"/>
      <c r="P82" s="139"/>
      <c r="Q82" s="1"/>
      <c r="R82" s="1"/>
      <c r="S82" s="1"/>
      <c r="T82" s="1"/>
      <c r="U82" s="1"/>
      <c r="V82" s="202"/>
      <c r="W82" s="54"/>
    </row>
    <row r="83" spans="1:26" x14ac:dyDescent="0.3">
      <c r="A83" s="9"/>
      <c r="B83" s="56"/>
      <c r="C83" s="177">
        <v>5</v>
      </c>
      <c r="D83" s="284" t="s">
        <v>101</v>
      </c>
      <c r="E83" s="284"/>
      <c r="F83" s="68"/>
      <c r="G83" s="176"/>
      <c r="H83" s="68"/>
      <c r="I83" s="68"/>
      <c r="J83" s="144"/>
      <c r="K83" s="144"/>
      <c r="L83" s="144"/>
      <c r="M83" s="144"/>
      <c r="N83" s="144"/>
      <c r="O83" s="144"/>
      <c r="P83" s="144"/>
      <c r="Q83" s="9"/>
      <c r="R83" s="9"/>
      <c r="S83" s="9"/>
      <c r="T83" s="9"/>
      <c r="U83" s="9"/>
      <c r="V83" s="199"/>
      <c r="W83" s="217"/>
      <c r="X83" s="143"/>
      <c r="Y83" s="143"/>
      <c r="Z83" s="143"/>
    </row>
    <row r="84" spans="1:26" ht="25.05" customHeight="1" x14ac:dyDescent="0.3">
      <c r="A84" s="183"/>
      <c r="B84" s="213">
        <v>3</v>
      </c>
      <c r="C84" s="184" t="s">
        <v>128</v>
      </c>
      <c r="D84" s="288" t="s">
        <v>129</v>
      </c>
      <c r="E84" s="288"/>
      <c r="F84" s="178" t="s">
        <v>85</v>
      </c>
      <c r="G84" s="179">
        <v>6</v>
      </c>
      <c r="H84" s="178"/>
      <c r="I84" s="178">
        <f t="shared" ref="I84:I91" si="0">ROUND(G84*(H84),2)</f>
        <v>0</v>
      </c>
      <c r="J84" s="180">
        <f t="shared" ref="J84:J91" si="1">ROUND(G84*(N84),2)</f>
        <v>406.2</v>
      </c>
      <c r="K84" s="181">
        <f t="shared" ref="K84:K91" si="2">ROUND(G84*(O84),2)</f>
        <v>0</v>
      </c>
      <c r="L84" s="181">
        <f t="shared" ref="L84:L91" si="3">ROUND(G84*(H84),2)</f>
        <v>0</v>
      </c>
      <c r="M84" s="181"/>
      <c r="N84" s="181">
        <v>67.7</v>
      </c>
      <c r="O84" s="181"/>
      <c r="P84" s="185">
        <v>1.028</v>
      </c>
      <c r="Q84" s="185"/>
      <c r="R84" s="185">
        <v>1.028</v>
      </c>
      <c r="S84" s="182">
        <f t="shared" ref="S84:S91" si="4">ROUND(G84*(P84),3)</f>
        <v>6.1680000000000001</v>
      </c>
      <c r="T84" s="182"/>
      <c r="U84" s="182"/>
      <c r="V84" s="200"/>
      <c r="W84" s="54"/>
      <c r="Z84">
        <v>0</v>
      </c>
    </row>
    <row r="85" spans="1:26" ht="25.05" customHeight="1" x14ac:dyDescent="0.3">
      <c r="A85" s="183"/>
      <c r="B85" s="213">
        <v>4</v>
      </c>
      <c r="C85" s="184" t="s">
        <v>130</v>
      </c>
      <c r="D85" s="288" t="s">
        <v>155</v>
      </c>
      <c r="E85" s="288"/>
      <c r="F85" s="178" t="s">
        <v>100</v>
      </c>
      <c r="G85" s="179">
        <v>776</v>
      </c>
      <c r="H85" s="178"/>
      <c r="I85" s="178">
        <f t="shared" si="0"/>
        <v>0</v>
      </c>
      <c r="J85" s="180">
        <f t="shared" si="1"/>
        <v>2847.92</v>
      </c>
      <c r="K85" s="181">
        <f t="shared" si="2"/>
        <v>0</v>
      </c>
      <c r="L85" s="181">
        <f t="shared" si="3"/>
        <v>0</v>
      </c>
      <c r="M85" s="181"/>
      <c r="N85" s="181">
        <v>3.67</v>
      </c>
      <c r="O85" s="181"/>
      <c r="P85" s="185">
        <v>0.19694999999999999</v>
      </c>
      <c r="Q85" s="185"/>
      <c r="R85" s="185">
        <v>0.19694999999999999</v>
      </c>
      <c r="S85" s="182">
        <f t="shared" si="4"/>
        <v>152.833</v>
      </c>
      <c r="T85" s="182"/>
      <c r="U85" s="182"/>
      <c r="V85" s="200"/>
      <c r="W85" s="54"/>
      <c r="Z85">
        <v>0</v>
      </c>
    </row>
    <row r="86" spans="1:26" ht="25.05" customHeight="1" x14ac:dyDescent="0.3">
      <c r="A86" s="183"/>
      <c r="B86" s="213">
        <v>5</v>
      </c>
      <c r="C86" s="184" t="s">
        <v>132</v>
      </c>
      <c r="D86" s="288" t="s">
        <v>133</v>
      </c>
      <c r="E86" s="288"/>
      <c r="F86" s="178" t="s">
        <v>85</v>
      </c>
      <c r="G86" s="179">
        <v>19.399999999999999</v>
      </c>
      <c r="H86" s="178"/>
      <c r="I86" s="178">
        <f t="shared" si="0"/>
        <v>0</v>
      </c>
      <c r="J86" s="180">
        <f t="shared" si="1"/>
        <v>565.51</v>
      </c>
      <c r="K86" s="181">
        <f t="shared" si="2"/>
        <v>0</v>
      </c>
      <c r="L86" s="181">
        <f t="shared" si="3"/>
        <v>0</v>
      </c>
      <c r="M86" s="181"/>
      <c r="N86" s="181">
        <v>29.15</v>
      </c>
      <c r="O86" s="181"/>
      <c r="P86" s="185">
        <v>1.4804999999999999</v>
      </c>
      <c r="Q86" s="185"/>
      <c r="R86" s="185">
        <v>1.4804999999999999</v>
      </c>
      <c r="S86" s="182">
        <f t="shared" si="4"/>
        <v>28.722000000000001</v>
      </c>
      <c r="T86" s="182"/>
      <c r="U86" s="182"/>
      <c r="V86" s="200"/>
      <c r="W86" s="54"/>
      <c r="Z86">
        <v>0</v>
      </c>
    </row>
    <row r="87" spans="1:26" ht="25.05" customHeight="1" x14ac:dyDescent="0.3">
      <c r="A87" s="183"/>
      <c r="B87" s="213">
        <v>6</v>
      </c>
      <c r="C87" s="184" t="s">
        <v>134</v>
      </c>
      <c r="D87" s="288" t="s">
        <v>135</v>
      </c>
      <c r="E87" s="288"/>
      <c r="F87" s="178" t="s">
        <v>120</v>
      </c>
      <c r="G87" s="179">
        <v>97</v>
      </c>
      <c r="H87" s="178"/>
      <c r="I87" s="178">
        <f t="shared" si="0"/>
        <v>0</v>
      </c>
      <c r="J87" s="180">
        <f t="shared" si="1"/>
        <v>16592.82</v>
      </c>
      <c r="K87" s="181">
        <f t="shared" si="2"/>
        <v>0</v>
      </c>
      <c r="L87" s="181">
        <f t="shared" si="3"/>
        <v>0</v>
      </c>
      <c r="M87" s="181"/>
      <c r="N87" s="181">
        <v>171.06</v>
      </c>
      <c r="O87" s="181"/>
      <c r="P87" s="185">
        <v>1.0407599999999999</v>
      </c>
      <c r="Q87" s="185"/>
      <c r="R87" s="185">
        <v>1.0407599999999999</v>
      </c>
      <c r="S87" s="182">
        <f t="shared" si="4"/>
        <v>100.95399999999999</v>
      </c>
      <c r="T87" s="182"/>
      <c r="U87" s="182"/>
      <c r="V87" s="200"/>
      <c r="W87" s="54"/>
      <c r="Z87">
        <v>0</v>
      </c>
    </row>
    <row r="88" spans="1:26" ht="25.05" customHeight="1" x14ac:dyDescent="0.3">
      <c r="A88" s="183"/>
      <c r="B88" s="213">
        <v>7</v>
      </c>
      <c r="C88" s="184" t="s">
        <v>136</v>
      </c>
      <c r="D88" s="288" t="s">
        <v>137</v>
      </c>
      <c r="E88" s="288"/>
      <c r="F88" s="178" t="s">
        <v>100</v>
      </c>
      <c r="G88" s="179">
        <v>1940</v>
      </c>
      <c r="H88" s="178"/>
      <c r="I88" s="178">
        <f t="shared" si="0"/>
        <v>0</v>
      </c>
      <c r="J88" s="180">
        <f t="shared" si="1"/>
        <v>16509.400000000001</v>
      </c>
      <c r="K88" s="181">
        <f t="shared" si="2"/>
        <v>0</v>
      </c>
      <c r="L88" s="181">
        <f t="shared" si="3"/>
        <v>0</v>
      </c>
      <c r="M88" s="181"/>
      <c r="N88" s="181">
        <v>8.51</v>
      </c>
      <c r="O88" s="181"/>
      <c r="P88" s="185">
        <v>9.9150000000000002E-2</v>
      </c>
      <c r="Q88" s="185"/>
      <c r="R88" s="185">
        <v>9.9150000000000002E-2</v>
      </c>
      <c r="S88" s="182">
        <f t="shared" si="4"/>
        <v>192.351</v>
      </c>
      <c r="T88" s="182"/>
      <c r="U88" s="182"/>
      <c r="V88" s="200"/>
      <c r="W88" s="54"/>
      <c r="Z88">
        <v>0</v>
      </c>
    </row>
    <row r="89" spans="1:26" ht="25.05" customHeight="1" x14ac:dyDescent="0.3">
      <c r="A89" s="183"/>
      <c r="B89" s="213">
        <v>8</v>
      </c>
      <c r="C89" s="184" t="s">
        <v>138</v>
      </c>
      <c r="D89" s="288" t="s">
        <v>139</v>
      </c>
      <c r="E89" s="288"/>
      <c r="F89" s="178" t="s">
        <v>100</v>
      </c>
      <c r="G89" s="179">
        <v>1940</v>
      </c>
      <c r="H89" s="178"/>
      <c r="I89" s="178">
        <f t="shared" si="0"/>
        <v>0</v>
      </c>
      <c r="J89" s="180">
        <f t="shared" si="1"/>
        <v>1241.5999999999999</v>
      </c>
      <c r="K89" s="181">
        <f t="shared" si="2"/>
        <v>0</v>
      </c>
      <c r="L89" s="181">
        <f t="shared" si="3"/>
        <v>0</v>
      </c>
      <c r="M89" s="181"/>
      <c r="N89" s="181">
        <v>0.64</v>
      </c>
      <c r="O89" s="181"/>
      <c r="P89" s="185">
        <v>6.0099999999999997E-3</v>
      </c>
      <c r="Q89" s="185"/>
      <c r="R89" s="185">
        <v>6.0099999999999997E-3</v>
      </c>
      <c r="S89" s="182">
        <f t="shared" si="4"/>
        <v>11.659000000000001</v>
      </c>
      <c r="T89" s="182"/>
      <c r="U89" s="182"/>
      <c r="V89" s="200"/>
      <c r="W89" s="54"/>
      <c r="Z89">
        <v>0</v>
      </c>
    </row>
    <row r="90" spans="1:26" ht="25.05" customHeight="1" x14ac:dyDescent="0.3">
      <c r="A90" s="183"/>
      <c r="B90" s="213">
        <v>9</v>
      </c>
      <c r="C90" s="184" t="s">
        <v>140</v>
      </c>
      <c r="D90" s="288" t="s">
        <v>141</v>
      </c>
      <c r="E90" s="288"/>
      <c r="F90" s="178" t="s">
        <v>100</v>
      </c>
      <c r="G90" s="179">
        <v>1940</v>
      </c>
      <c r="H90" s="178"/>
      <c r="I90" s="178">
        <f t="shared" si="0"/>
        <v>0</v>
      </c>
      <c r="J90" s="180">
        <f t="shared" si="1"/>
        <v>659.6</v>
      </c>
      <c r="K90" s="181">
        <f t="shared" si="2"/>
        <v>0</v>
      </c>
      <c r="L90" s="181">
        <f t="shared" si="3"/>
        <v>0</v>
      </c>
      <c r="M90" s="181"/>
      <c r="N90" s="181">
        <v>0.34</v>
      </c>
      <c r="O90" s="181"/>
      <c r="P90" s="185">
        <v>6.0999999999999997E-4</v>
      </c>
      <c r="Q90" s="185"/>
      <c r="R90" s="185">
        <v>6.0999999999999997E-4</v>
      </c>
      <c r="S90" s="182">
        <f t="shared" si="4"/>
        <v>1.1830000000000001</v>
      </c>
      <c r="T90" s="182"/>
      <c r="U90" s="182"/>
      <c r="V90" s="200"/>
      <c r="W90" s="54"/>
      <c r="Z90">
        <v>0</v>
      </c>
    </row>
    <row r="91" spans="1:26" ht="25.05" customHeight="1" x14ac:dyDescent="0.3">
      <c r="A91" s="183"/>
      <c r="B91" s="213">
        <v>10</v>
      </c>
      <c r="C91" s="184" t="s">
        <v>142</v>
      </c>
      <c r="D91" s="288" t="s">
        <v>143</v>
      </c>
      <c r="E91" s="288"/>
      <c r="F91" s="178" t="s">
        <v>100</v>
      </c>
      <c r="G91" s="179">
        <v>1940</v>
      </c>
      <c r="H91" s="178"/>
      <c r="I91" s="178">
        <f t="shared" si="0"/>
        <v>0</v>
      </c>
      <c r="J91" s="180">
        <f t="shared" si="1"/>
        <v>20020.8</v>
      </c>
      <c r="K91" s="181">
        <f t="shared" si="2"/>
        <v>0</v>
      </c>
      <c r="L91" s="181">
        <f t="shared" si="3"/>
        <v>0</v>
      </c>
      <c r="M91" s="181"/>
      <c r="N91" s="181">
        <v>10.32</v>
      </c>
      <c r="O91" s="181"/>
      <c r="P91" s="185">
        <v>0.13238</v>
      </c>
      <c r="Q91" s="185"/>
      <c r="R91" s="185">
        <v>0.13238</v>
      </c>
      <c r="S91" s="182">
        <f t="shared" si="4"/>
        <v>256.81700000000001</v>
      </c>
      <c r="T91" s="182"/>
      <c r="U91" s="182"/>
      <c r="V91" s="200"/>
      <c r="W91" s="54"/>
      <c r="Z91">
        <v>0</v>
      </c>
    </row>
    <row r="92" spans="1:26" x14ac:dyDescent="0.3">
      <c r="A92" s="9"/>
      <c r="B92" s="56"/>
      <c r="C92" s="177">
        <v>5</v>
      </c>
      <c r="D92" s="284" t="s">
        <v>101</v>
      </c>
      <c r="E92" s="284"/>
      <c r="F92" s="68"/>
      <c r="G92" s="176"/>
      <c r="H92" s="68"/>
      <c r="I92" s="145">
        <f>ROUND((SUM(I83:I91))/1,2)</f>
        <v>0</v>
      </c>
      <c r="J92" s="144"/>
      <c r="K92" s="144"/>
      <c r="L92" s="144">
        <f>ROUND((SUM(L83:L91))/1,2)</f>
        <v>0</v>
      </c>
      <c r="M92" s="144">
        <f>ROUND((SUM(M83:M91))/1,2)</f>
        <v>0</v>
      </c>
      <c r="N92" s="144"/>
      <c r="O92" s="144"/>
      <c r="P92" s="144"/>
      <c r="Q92" s="9"/>
      <c r="R92" s="9"/>
      <c r="S92" s="9">
        <f>ROUND((SUM(S83:S91))/1,2)</f>
        <v>750.69</v>
      </c>
      <c r="T92" s="9"/>
      <c r="U92" s="9"/>
      <c r="V92" s="201">
        <f>ROUND((SUM(V83:V91))/1,2)</f>
        <v>0</v>
      </c>
      <c r="W92" s="217"/>
      <c r="X92" s="143"/>
      <c r="Y92" s="143"/>
      <c r="Z92" s="143"/>
    </row>
    <row r="93" spans="1:26" x14ac:dyDescent="0.3">
      <c r="A93" s="1"/>
      <c r="B93" s="210"/>
      <c r="C93" s="1"/>
      <c r="D93" s="1"/>
      <c r="E93" s="138"/>
      <c r="F93" s="138"/>
      <c r="G93" s="170"/>
      <c r="H93" s="138"/>
      <c r="I93" s="138"/>
      <c r="J93" s="139"/>
      <c r="K93" s="139"/>
      <c r="L93" s="139"/>
      <c r="M93" s="139"/>
      <c r="N93" s="139"/>
      <c r="O93" s="139"/>
      <c r="P93" s="139"/>
      <c r="Q93" s="1"/>
      <c r="R93" s="1"/>
      <c r="S93" s="1"/>
      <c r="T93" s="1"/>
      <c r="U93" s="1"/>
      <c r="V93" s="202"/>
      <c r="W93" s="54"/>
    </row>
    <row r="94" spans="1:26" x14ac:dyDescent="0.3">
      <c r="A94" s="9"/>
      <c r="B94" s="56"/>
      <c r="C94" s="177">
        <v>9</v>
      </c>
      <c r="D94" s="284" t="s">
        <v>107</v>
      </c>
      <c r="E94" s="284"/>
      <c r="F94" s="68"/>
      <c r="G94" s="176"/>
      <c r="H94" s="68"/>
      <c r="I94" s="68"/>
      <c r="J94" s="144"/>
      <c r="K94" s="144"/>
      <c r="L94" s="144"/>
      <c r="M94" s="144"/>
      <c r="N94" s="144"/>
      <c r="O94" s="144"/>
      <c r="P94" s="144"/>
      <c r="Q94" s="9"/>
      <c r="R94" s="9"/>
      <c r="S94" s="9"/>
      <c r="T94" s="9"/>
      <c r="U94" s="9"/>
      <c r="V94" s="199"/>
      <c r="W94" s="217"/>
      <c r="X94" s="143"/>
      <c r="Y94" s="143"/>
      <c r="Z94" s="143"/>
    </row>
    <row r="95" spans="1:26" ht="25.05" customHeight="1" x14ac:dyDescent="0.3">
      <c r="A95" s="183"/>
      <c r="B95" s="213">
        <v>11</v>
      </c>
      <c r="C95" s="184" t="s">
        <v>108</v>
      </c>
      <c r="D95" s="288" t="s">
        <v>109</v>
      </c>
      <c r="E95" s="288"/>
      <c r="F95" s="178" t="s">
        <v>110</v>
      </c>
      <c r="G95" s="179">
        <v>716</v>
      </c>
      <c r="H95" s="178"/>
      <c r="I95" s="178">
        <f t="shared" ref="I95:I101" si="5">ROUND(G95*(H95),2)</f>
        <v>0</v>
      </c>
      <c r="J95" s="180">
        <f t="shared" ref="J95:J101" si="6">ROUND(G95*(N95),2)</f>
        <v>4102.68</v>
      </c>
      <c r="K95" s="181">
        <f t="shared" ref="K95:K101" si="7">ROUND(G95*(O95),2)</f>
        <v>0</v>
      </c>
      <c r="L95" s="181">
        <f>ROUND(G95*(H95),2)</f>
        <v>0</v>
      </c>
      <c r="M95" s="181"/>
      <c r="N95" s="181">
        <v>5.73</v>
      </c>
      <c r="O95" s="181"/>
      <c r="P95" s="185">
        <v>9.3170000000000003E-2</v>
      </c>
      <c r="Q95" s="185"/>
      <c r="R95" s="185">
        <v>9.3170000000000003E-2</v>
      </c>
      <c r="S95" s="182">
        <f t="shared" ref="S95:S101" si="8">ROUND(G95*(P95),3)</f>
        <v>66.709999999999994</v>
      </c>
      <c r="T95" s="182"/>
      <c r="U95" s="182"/>
      <c r="V95" s="200"/>
      <c r="W95" s="54"/>
      <c r="Z95">
        <v>0</v>
      </c>
    </row>
    <row r="96" spans="1:26" ht="25.05" customHeight="1" x14ac:dyDescent="0.3">
      <c r="A96" s="183"/>
      <c r="B96" s="214">
        <v>12</v>
      </c>
      <c r="C96" s="191" t="s">
        <v>111</v>
      </c>
      <c r="D96" s="287" t="s">
        <v>196</v>
      </c>
      <c r="E96" s="287"/>
      <c r="F96" s="186" t="s">
        <v>112</v>
      </c>
      <c r="G96" s="187">
        <v>723.16</v>
      </c>
      <c r="H96" s="186"/>
      <c r="I96" s="186">
        <f t="shared" si="5"/>
        <v>0</v>
      </c>
      <c r="J96" s="188">
        <f t="shared" si="6"/>
        <v>5785.28</v>
      </c>
      <c r="K96" s="189">
        <f t="shared" si="7"/>
        <v>0</v>
      </c>
      <c r="L96" s="189"/>
      <c r="M96" s="189">
        <f>ROUND(G96*(H96),2)</f>
        <v>0</v>
      </c>
      <c r="N96" s="189">
        <v>8</v>
      </c>
      <c r="O96" s="189"/>
      <c r="P96" s="192"/>
      <c r="Q96" s="192"/>
      <c r="R96" s="192"/>
      <c r="S96" s="190">
        <f t="shared" si="8"/>
        <v>0</v>
      </c>
      <c r="T96" s="190"/>
      <c r="U96" s="190"/>
      <c r="V96" s="203"/>
      <c r="W96" s="54"/>
      <c r="Z96">
        <v>0</v>
      </c>
    </row>
    <row r="97" spans="1:26" ht="25.05" customHeight="1" x14ac:dyDescent="0.3">
      <c r="A97" s="183"/>
      <c r="B97" s="213">
        <v>13</v>
      </c>
      <c r="C97" s="184" t="s">
        <v>115</v>
      </c>
      <c r="D97" s="288" t="s">
        <v>156</v>
      </c>
      <c r="E97" s="288"/>
      <c r="F97" s="178" t="s">
        <v>85</v>
      </c>
      <c r="G97" s="179">
        <v>89.5</v>
      </c>
      <c r="H97" s="178"/>
      <c r="I97" s="178">
        <f t="shared" si="5"/>
        <v>0</v>
      </c>
      <c r="J97" s="180">
        <f t="shared" si="6"/>
        <v>8458.65</v>
      </c>
      <c r="K97" s="181">
        <f t="shared" si="7"/>
        <v>0</v>
      </c>
      <c r="L97" s="181">
        <f>ROUND(G97*(H97),2)</f>
        <v>0</v>
      </c>
      <c r="M97" s="181"/>
      <c r="N97" s="181">
        <v>94.51</v>
      </c>
      <c r="O97" s="181"/>
      <c r="P97" s="185">
        <v>2.2010900000000002</v>
      </c>
      <c r="Q97" s="185"/>
      <c r="R97" s="185">
        <v>2.2010900000000002</v>
      </c>
      <c r="S97" s="182">
        <f t="shared" si="8"/>
        <v>196.99799999999999</v>
      </c>
      <c r="T97" s="182"/>
      <c r="U97" s="182"/>
      <c r="V97" s="200"/>
      <c r="W97" s="54"/>
      <c r="Z97">
        <v>0</v>
      </c>
    </row>
    <row r="98" spans="1:26" ht="25.05" customHeight="1" x14ac:dyDescent="0.3">
      <c r="A98" s="183"/>
      <c r="B98" s="213">
        <v>14</v>
      </c>
      <c r="C98" s="184" t="s">
        <v>144</v>
      </c>
      <c r="D98" s="288" t="s">
        <v>145</v>
      </c>
      <c r="E98" s="288"/>
      <c r="F98" s="178" t="s">
        <v>100</v>
      </c>
      <c r="G98" s="179">
        <v>1940</v>
      </c>
      <c r="H98" s="178"/>
      <c r="I98" s="178">
        <f t="shared" si="5"/>
        <v>0</v>
      </c>
      <c r="J98" s="180">
        <f t="shared" si="6"/>
        <v>659.6</v>
      </c>
      <c r="K98" s="181">
        <f t="shared" si="7"/>
        <v>0</v>
      </c>
      <c r="L98" s="181">
        <f>ROUND(G98*(H98),2)</f>
        <v>0</v>
      </c>
      <c r="M98" s="181"/>
      <c r="N98" s="181">
        <v>0.34</v>
      </c>
      <c r="O98" s="181"/>
      <c r="P98" s="185">
        <v>2.0000000000000002E-5</v>
      </c>
      <c r="Q98" s="185"/>
      <c r="R98" s="185">
        <v>2.0000000000000002E-5</v>
      </c>
      <c r="S98" s="182">
        <f t="shared" si="8"/>
        <v>3.9E-2</v>
      </c>
      <c r="T98" s="182"/>
      <c r="U98" s="182"/>
      <c r="V98" s="200"/>
      <c r="W98" s="54"/>
      <c r="Z98">
        <v>0</v>
      </c>
    </row>
    <row r="99" spans="1:26" ht="25.05" customHeight="1" x14ac:dyDescent="0.3">
      <c r="A99" s="183"/>
      <c r="B99" s="213">
        <v>15</v>
      </c>
      <c r="C99" s="184" t="s">
        <v>146</v>
      </c>
      <c r="D99" s="288" t="s">
        <v>147</v>
      </c>
      <c r="E99" s="288"/>
      <c r="F99" s="178" t="s">
        <v>120</v>
      </c>
      <c r="G99" s="179">
        <v>498.58</v>
      </c>
      <c r="H99" s="178"/>
      <c r="I99" s="178">
        <f t="shared" si="5"/>
        <v>0</v>
      </c>
      <c r="J99" s="180">
        <f t="shared" si="6"/>
        <v>912.4</v>
      </c>
      <c r="K99" s="181">
        <f t="shared" si="7"/>
        <v>0</v>
      </c>
      <c r="L99" s="181">
        <f>ROUND(G99*(H99),2)</f>
        <v>0</v>
      </c>
      <c r="M99" s="181"/>
      <c r="N99" s="181">
        <v>1.83</v>
      </c>
      <c r="O99" s="181"/>
      <c r="P99" s="185"/>
      <c r="Q99" s="185"/>
      <c r="R99" s="185"/>
      <c r="S99" s="182">
        <f t="shared" si="8"/>
        <v>0</v>
      </c>
      <c r="T99" s="182"/>
      <c r="U99" s="182"/>
      <c r="V99" s="200"/>
      <c r="W99" s="54"/>
      <c r="Z99">
        <v>0</v>
      </c>
    </row>
    <row r="100" spans="1:26" ht="25.05" customHeight="1" x14ac:dyDescent="0.3">
      <c r="A100" s="183"/>
      <c r="B100" s="213">
        <v>16</v>
      </c>
      <c r="C100" s="184" t="s">
        <v>148</v>
      </c>
      <c r="D100" s="288" t="s">
        <v>149</v>
      </c>
      <c r="E100" s="288"/>
      <c r="F100" s="178" t="s">
        <v>120</v>
      </c>
      <c r="G100" s="179">
        <v>4985.8</v>
      </c>
      <c r="H100" s="178"/>
      <c r="I100" s="178">
        <f t="shared" si="5"/>
        <v>0</v>
      </c>
      <c r="J100" s="180">
        <f t="shared" si="6"/>
        <v>1944.46</v>
      </c>
      <c r="K100" s="181">
        <f t="shared" si="7"/>
        <v>0</v>
      </c>
      <c r="L100" s="181">
        <f>ROUND(G100*(H100),2)</f>
        <v>0</v>
      </c>
      <c r="M100" s="181"/>
      <c r="N100" s="181">
        <v>0.39</v>
      </c>
      <c r="O100" s="181"/>
      <c r="P100" s="185"/>
      <c r="Q100" s="185"/>
      <c r="R100" s="185"/>
      <c r="S100" s="182">
        <f t="shared" si="8"/>
        <v>0</v>
      </c>
      <c r="T100" s="182"/>
      <c r="U100" s="182"/>
      <c r="V100" s="200"/>
      <c r="W100" s="54"/>
      <c r="Z100">
        <v>0</v>
      </c>
    </row>
    <row r="101" spans="1:26" ht="25.05" customHeight="1" x14ac:dyDescent="0.3">
      <c r="A101" s="183"/>
      <c r="B101" s="213">
        <v>17</v>
      </c>
      <c r="C101" s="184" t="s">
        <v>157</v>
      </c>
      <c r="D101" s="288" t="s">
        <v>158</v>
      </c>
      <c r="E101" s="288"/>
      <c r="F101" s="178" t="s">
        <v>120</v>
      </c>
      <c r="G101" s="179">
        <v>498.58</v>
      </c>
      <c r="H101" s="178"/>
      <c r="I101" s="178">
        <f t="shared" si="5"/>
        <v>0</v>
      </c>
      <c r="J101" s="180">
        <f t="shared" si="6"/>
        <v>11297.82</v>
      </c>
      <c r="K101" s="181">
        <f t="shared" si="7"/>
        <v>0</v>
      </c>
      <c r="L101" s="181">
        <f>ROUND(G101*(H101),2)</f>
        <v>0</v>
      </c>
      <c r="M101" s="181"/>
      <c r="N101" s="181">
        <v>22.66</v>
      </c>
      <c r="O101" s="181"/>
      <c r="P101" s="185"/>
      <c r="Q101" s="185"/>
      <c r="R101" s="185"/>
      <c r="S101" s="182">
        <f t="shared" si="8"/>
        <v>0</v>
      </c>
      <c r="T101" s="182"/>
      <c r="U101" s="182"/>
      <c r="V101" s="200"/>
      <c r="W101" s="54"/>
      <c r="Z101">
        <v>0</v>
      </c>
    </row>
    <row r="102" spans="1:26" x14ac:dyDescent="0.3">
      <c r="A102" s="9"/>
      <c r="B102" s="56"/>
      <c r="C102" s="177">
        <v>9</v>
      </c>
      <c r="D102" s="284" t="s">
        <v>107</v>
      </c>
      <c r="E102" s="284"/>
      <c r="F102" s="68"/>
      <c r="G102" s="176"/>
      <c r="H102" s="68"/>
      <c r="I102" s="145">
        <f>ROUND((SUM(I94:I101))/1,2)</f>
        <v>0</v>
      </c>
      <c r="J102" s="144"/>
      <c r="K102" s="144"/>
      <c r="L102" s="144">
        <f>ROUND((SUM(L94:L101))/1,2)</f>
        <v>0</v>
      </c>
      <c r="M102" s="144">
        <f>ROUND((SUM(M94:M101))/1,2)</f>
        <v>0</v>
      </c>
      <c r="N102" s="144"/>
      <c r="O102" s="144"/>
      <c r="P102" s="144"/>
      <c r="Q102" s="9"/>
      <c r="R102" s="9"/>
      <c r="S102" s="9">
        <f>ROUND((SUM(S94:S101))/1,2)</f>
        <v>263.75</v>
      </c>
      <c r="T102" s="9"/>
      <c r="U102" s="9"/>
      <c r="V102" s="201">
        <f>ROUND((SUM(V94:V101))/1,2)</f>
        <v>0</v>
      </c>
      <c r="W102" s="217"/>
      <c r="X102" s="143"/>
      <c r="Y102" s="143"/>
      <c r="Z102" s="143"/>
    </row>
    <row r="103" spans="1:26" x14ac:dyDescent="0.3">
      <c r="A103" s="1"/>
      <c r="B103" s="210"/>
      <c r="C103" s="1"/>
      <c r="D103" s="1"/>
      <c r="E103" s="138"/>
      <c r="F103" s="138"/>
      <c r="G103" s="170"/>
      <c r="H103" s="138"/>
      <c r="I103" s="138"/>
      <c r="J103" s="139"/>
      <c r="K103" s="139"/>
      <c r="L103" s="139"/>
      <c r="M103" s="139"/>
      <c r="N103" s="139"/>
      <c r="O103" s="139"/>
      <c r="P103" s="139"/>
      <c r="Q103" s="1"/>
      <c r="R103" s="1"/>
      <c r="S103" s="1"/>
      <c r="T103" s="1"/>
      <c r="U103" s="1"/>
      <c r="V103" s="202"/>
      <c r="W103" s="54"/>
    </row>
    <row r="104" spans="1:26" x14ac:dyDescent="0.3">
      <c r="A104" s="9"/>
      <c r="B104" s="56"/>
      <c r="C104" s="177">
        <v>99</v>
      </c>
      <c r="D104" s="284" t="s">
        <v>117</v>
      </c>
      <c r="E104" s="284"/>
      <c r="F104" s="68"/>
      <c r="G104" s="176"/>
      <c r="H104" s="68"/>
      <c r="I104" s="68"/>
      <c r="J104" s="144"/>
      <c r="K104" s="144"/>
      <c r="L104" s="144"/>
      <c r="M104" s="144"/>
      <c r="N104" s="144"/>
      <c r="O104" s="144"/>
      <c r="P104" s="144"/>
      <c r="Q104" s="9"/>
      <c r="R104" s="9"/>
      <c r="S104" s="9"/>
      <c r="T104" s="9"/>
      <c r="U104" s="9"/>
      <c r="V104" s="199"/>
      <c r="W104" s="217"/>
      <c r="X104" s="143"/>
      <c r="Y104" s="143"/>
      <c r="Z104" s="143"/>
    </row>
    <row r="105" spans="1:26" ht="25.05" customHeight="1" x14ac:dyDescent="0.3">
      <c r="A105" s="183"/>
      <c r="B105" s="213">
        <v>18</v>
      </c>
      <c r="C105" s="184" t="s">
        <v>152</v>
      </c>
      <c r="D105" s="288" t="s">
        <v>153</v>
      </c>
      <c r="E105" s="288"/>
      <c r="F105" s="178" t="s">
        <v>120</v>
      </c>
      <c r="G105" s="179">
        <v>1105.059</v>
      </c>
      <c r="H105" s="178"/>
      <c r="I105" s="178">
        <f>ROUND(G105*(H105),2)</f>
        <v>0</v>
      </c>
      <c r="J105" s="180">
        <f>ROUND(G105*(N105),2)</f>
        <v>1237.67</v>
      </c>
      <c r="K105" s="181">
        <f>ROUND(G105*(O105),2)</f>
        <v>0</v>
      </c>
      <c r="L105" s="181">
        <f>ROUND(G105*(H105),2)</f>
        <v>0</v>
      </c>
      <c r="M105" s="181"/>
      <c r="N105" s="181">
        <v>1.1200000000000001</v>
      </c>
      <c r="O105" s="181"/>
      <c r="P105" s="185"/>
      <c r="Q105" s="185"/>
      <c r="R105" s="185"/>
      <c r="S105" s="182">
        <f>ROUND(G105*(P105),3)</f>
        <v>0</v>
      </c>
      <c r="T105" s="182"/>
      <c r="U105" s="182"/>
      <c r="V105" s="200"/>
      <c r="W105" s="54"/>
      <c r="Z105">
        <v>0</v>
      </c>
    </row>
    <row r="106" spans="1:26" x14ac:dyDescent="0.3">
      <c r="A106" s="9"/>
      <c r="B106" s="56"/>
      <c r="C106" s="177">
        <v>99</v>
      </c>
      <c r="D106" s="284" t="s">
        <v>117</v>
      </c>
      <c r="E106" s="284"/>
      <c r="F106" s="68"/>
      <c r="G106" s="176"/>
      <c r="H106" s="68"/>
      <c r="I106" s="145">
        <f>ROUND((SUM(I104:I105))/1,2)</f>
        <v>0</v>
      </c>
      <c r="J106" s="144"/>
      <c r="K106" s="144"/>
      <c r="L106" s="144">
        <f>ROUND((SUM(L104:L105))/1,2)</f>
        <v>0</v>
      </c>
      <c r="M106" s="144">
        <f>ROUND((SUM(M104:M105))/1,2)</f>
        <v>0</v>
      </c>
      <c r="N106" s="144"/>
      <c r="O106" s="144"/>
      <c r="P106" s="193"/>
      <c r="Q106" s="1"/>
      <c r="R106" s="1"/>
      <c r="S106" s="193">
        <f>ROUND((SUM(S104:S105))/1,2)</f>
        <v>0</v>
      </c>
      <c r="T106" s="2"/>
      <c r="U106" s="2"/>
      <c r="V106" s="201">
        <f>ROUND((SUM(V104:V105))/1,2)</f>
        <v>0</v>
      </c>
      <c r="W106" s="54"/>
    </row>
    <row r="107" spans="1:26" x14ac:dyDescent="0.3">
      <c r="A107" s="1"/>
      <c r="B107" s="210"/>
      <c r="C107" s="1"/>
      <c r="D107" s="1"/>
      <c r="E107" s="138"/>
      <c r="F107" s="138"/>
      <c r="G107" s="170"/>
      <c r="H107" s="138"/>
      <c r="I107" s="138"/>
      <c r="J107" s="139"/>
      <c r="K107" s="139"/>
      <c r="L107" s="139"/>
      <c r="M107" s="139"/>
      <c r="N107" s="139"/>
      <c r="O107" s="139"/>
      <c r="P107" s="139"/>
      <c r="Q107" s="1"/>
      <c r="R107" s="1"/>
      <c r="S107" s="1"/>
      <c r="T107" s="1"/>
      <c r="U107" s="1"/>
      <c r="V107" s="202"/>
      <c r="W107" s="54"/>
    </row>
    <row r="108" spans="1:26" x14ac:dyDescent="0.3">
      <c r="A108" s="9"/>
      <c r="B108" s="56"/>
      <c r="C108" s="9"/>
      <c r="D108" s="285" t="s">
        <v>63</v>
      </c>
      <c r="E108" s="285"/>
      <c r="F108" s="68"/>
      <c r="G108" s="176"/>
      <c r="H108" s="68"/>
      <c r="I108" s="145">
        <f>ROUND((SUM(I77:I107))/2,2)</f>
        <v>0</v>
      </c>
      <c r="J108" s="144"/>
      <c r="K108" s="144"/>
      <c r="L108" s="144">
        <f>ROUND((SUM(L77:L107))/2,2)</f>
        <v>0</v>
      </c>
      <c r="M108" s="144">
        <f>ROUND((SUM(M77:M107))/2,2)</f>
        <v>0</v>
      </c>
      <c r="N108" s="144"/>
      <c r="O108" s="144"/>
      <c r="P108" s="193"/>
      <c r="Q108" s="1"/>
      <c r="R108" s="1"/>
      <c r="S108" s="193">
        <f>ROUND((SUM(S77:S107))/2,2)</f>
        <v>1014.46</v>
      </c>
      <c r="T108" s="1"/>
      <c r="U108" s="1"/>
      <c r="V108" s="201">
        <f>ROUND((SUM(V77:V107))/2,2)</f>
        <v>0</v>
      </c>
      <c r="W108" s="54"/>
    </row>
    <row r="109" spans="1:26" x14ac:dyDescent="0.3">
      <c r="A109" s="1"/>
      <c r="B109" s="215"/>
      <c r="C109" s="194"/>
      <c r="D109" s="286" t="s">
        <v>68</v>
      </c>
      <c r="E109" s="286"/>
      <c r="F109" s="195"/>
      <c r="G109" s="196"/>
      <c r="H109" s="195"/>
      <c r="I109" s="195">
        <f>ROUND((SUM(I77:I108))/3,2)</f>
        <v>0</v>
      </c>
      <c r="J109" s="197"/>
      <c r="K109" s="197">
        <f>ROUND((SUM(K77:K108))/3,2)</f>
        <v>0</v>
      </c>
      <c r="L109" s="197">
        <f>ROUND((SUM(L77:L108))/3,2)</f>
        <v>0</v>
      </c>
      <c r="M109" s="197">
        <f>ROUND((SUM(M77:M108))/3,2)</f>
        <v>0</v>
      </c>
      <c r="N109" s="197"/>
      <c r="O109" s="197"/>
      <c r="P109" s="196"/>
      <c r="Q109" s="194"/>
      <c r="R109" s="194"/>
      <c r="S109" s="196">
        <f>ROUND((SUM(S77:S108))/3,2)</f>
        <v>1014.46</v>
      </c>
      <c r="T109" s="194"/>
      <c r="U109" s="194"/>
      <c r="V109" s="204">
        <f>ROUND((SUM(V77:V108))/3,2)</f>
        <v>0</v>
      </c>
      <c r="W109" s="54"/>
      <c r="Y109">
        <f>(SUM(Y77:Y108))</f>
        <v>0</v>
      </c>
      <c r="Z109">
        <f>(SUM(Z77:Z108))</f>
        <v>0</v>
      </c>
    </row>
  </sheetData>
  <mergeCells count="76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9:E89"/>
    <mergeCell ref="D77:E77"/>
    <mergeCell ref="D78:E78"/>
    <mergeCell ref="D79:E79"/>
    <mergeCell ref="D80:E80"/>
    <mergeCell ref="D81:E81"/>
    <mergeCell ref="D83:E83"/>
    <mergeCell ref="D84:E84"/>
    <mergeCell ref="D85:E85"/>
    <mergeCell ref="D86:E86"/>
    <mergeCell ref="D87:E87"/>
    <mergeCell ref="D88:E88"/>
    <mergeCell ref="D102:E102"/>
    <mergeCell ref="D90:E90"/>
    <mergeCell ref="D91:E91"/>
    <mergeCell ref="D92:E92"/>
    <mergeCell ref="D94:E94"/>
    <mergeCell ref="D95:E95"/>
    <mergeCell ref="D96:E96"/>
    <mergeCell ref="D97:E97"/>
    <mergeCell ref="D98:E98"/>
    <mergeCell ref="D99:E99"/>
    <mergeCell ref="D100:E100"/>
    <mergeCell ref="D101:E101"/>
    <mergeCell ref="D104:E104"/>
    <mergeCell ref="D105:E105"/>
    <mergeCell ref="D106:E106"/>
    <mergeCell ref="D108:E108"/>
    <mergeCell ref="D109:E109"/>
  </mergeCells>
  <hyperlinks>
    <hyperlink ref="B1:C1" location="A2:A2" tooltip="Klikni na prechod ku Kryciemu listu..." display="Krycí list rozpočtu" xr:uid="{805BF5A9-5814-422C-BAA2-E6087E7F8EB3}"/>
    <hyperlink ref="E1:F1" location="A54:A54" tooltip="Klikni na prechod ku rekapitulácii..." display="Rekapitulácia rozpočtu" xr:uid="{E10E3E27-8270-4166-8BBD-9C5F0E3D5577}"/>
    <hyperlink ref="H1:I1" location="B76:B76" tooltip="Klikni na prechod ku Rozpočet..." display="Rozpočet" xr:uid="{F435D432-479E-49BF-95E8-1E5CAD16D4E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Dobudovanie základnej technickej infraštruktúry v obci Nižný  Hrabovec / Rekonštrukcia cesty C2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0682-0E64-4D52-84DD-93EB70B5CCFB}">
  <dimension ref="A1:AA107"/>
  <sheetViews>
    <sheetView workbookViewId="0">
      <pane ySplit="1" topLeftCell="A100" activePane="bottomLeft" state="frozen"/>
      <selection pane="bottomLeft" activeCell="H103" sqref="H79:H10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77734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36" t="s">
        <v>20</v>
      </c>
      <c r="C1" s="295"/>
      <c r="D1" s="11"/>
      <c r="E1" s="337" t="s">
        <v>0</v>
      </c>
      <c r="F1" s="338"/>
      <c r="G1" s="12"/>
      <c r="H1" s="294" t="s">
        <v>69</v>
      </c>
      <c r="I1" s="295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39" t="s">
        <v>20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1"/>
      <c r="R2" s="341"/>
      <c r="S2" s="341"/>
      <c r="T2" s="341"/>
      <c r="U2" s="341"/>
      <c r="V2" s="342"/>
      <c r="W2" s="54"/>
    </row>
    <row r="3" spans="1:23" ht="18" customHeight="1" x14ac:dyDescent="0.3">
      <c r="A3" s="14"/>
      <c r="B3" s="277" t="s">
        <v>1</v>
      </c>
      <c r="C3" s="278"/>
      <c r="D3" s="278"/>
      <c r="E3" s="278"/>
      <c r="F3" s="278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80"/>
      <c r="W3" s="54"/>
    </row>
    <row r="4" spans="1:23" ht="18" customHeight="1" x14ac:dyDescent="0.3">
      <c r="A4" s="14"/>
      <c r="B4" s="44" t="s">
        <v>159</v>
      </c>
      <c r="C4" s="31"/>
      <c r="D4" s="24"/>
      <c r="E4" s="24"/>
      <c r="F4" s="45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24</v>
      </c>
      <c r="C6" s="31"/>
      <c r="D6" s="45" t="s">
        <v>25</v>
      </c>
      <c r="E6" s="24"/>
      <c r="F6" s="45" t="s">
        <v>26</v>
      </c>
      <c r="G6" s="45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43" t="s">
        <v>28</v>
      </c>
      <c r="C7" s="344"/>
      <c r="D7" s="344"/>
      <c r="E7" s="344"/>
      <c r="F7" s="344"/>
      <c r="G7" s="344"/>
      <c r="H7" s="345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31</v>
      </c>
      <c r="C8" s="47"/>
      <c r="D8" s="27"/>
      <c r="E8" s="27"/>
      <c r="F8" s="51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81" t="s">
        <v>29</v>
      </c>
      <c r="C9" s="282"/>
      <c r="D9" s="282"/>
      <c r="E9" s="282"/>
      <c r="F9" s="282"/>
      <c r="G9" s="282"/>
      <c r="H9" s="334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31</v>
      </c>
      <c r="C10" s="31"/>
      <c r="D10" s="24"/>
      <c r="E10" s="24"/>
      <c r="F10" s="45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81" t="s">
        <v>30</v>
      </c>
      <c r="C11" s="282"/>
      <c r="D11" s="282"/>
      <c r="E11" s="282"/>
      <c r="F11" s="282"/>
      <c r="G11" s="282"/>
      <c r="H11" s="334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31</v>
      </c>
      <c r="C12" s="31"/>
      <c r="D12" s="24"/>
      <c r="E12" s="24"/>
      <c r="F12" s="45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52</v>
      </c>
      <c r="D14" s="62" t="s">
        <v>53</v>
      </c>
      <c r="E14" s="67" t="s">
        <v>54</v>
      </c>
      <c r="F14" s="283"/>
      <c r="G14" s="268"/>
      <c r="H14" s="332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33</v>
      </c>
      <c r="C15" s="64">
        <f>'SO 15831'!E60</f>
        <v>0</v>
      </c>
      <c r="D15" s="59">
        <f>'SO 15831'!F60</f>
        <v>0</v>
      </c>
      <c r="E15" s="68">
        <f>'SO 15831'!G60</f>
        <v>0</v>
      </c>
      <c r="F15" s="335"/>
      <c r="G15" s="261"/>
      <c r="H15" s="319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34</v>
      </c>
      <c r="C16" s="93"/>
      <c r="D16" s="94"/>
      <c r="E16" s="95"/>
      <c r="F16" s="267" t="s">
        <v>39</v>
      </c>
      <c r="G16" s="261"/>
      <c r="H16" s="319"/>
      <c r="I16" s="24"/>
      <c r="J16" s="24"/>
      <c r="K16" s="25"/>
      <c r="L16" s="25"/>
      <c r="M16" s="25"/>
      <c r="N16" s="25"/>
      <c r="O16" s="75"/>
      <c r="P16" s="85">
        <f>(SUM(Z77:Z106))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35</v>
      </c>
      <c r="C17" s="64"/>
      <c r="D17" s="59"/>
      <c r="E17" s="68"/>
      <c r="F17" s="269" t="s">
        <v>40</v>
      </c>
      <c r="G17" s="261"/>
      <c r="H17" s="319"/>
      <c r="I17" s="24"/>
      <c r="J17" s="24"/>
      <c r="K17" s="25"/>
      <c r="L17" s="25"/>
      <c r="M17" s="25"/>
      <c r="N17" s="25"/>
      <c r="O17" s="75"/>
      <c r="P17" s="85">
        <f>(SUM(Y77:Y106))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36</v>
      </c>
      <c r="C18" s="65"/>
      <c r="D18" s="60"/>
      <c r="E18" s="69"/>
      <c r="F18" s="271"/>
      <c r="G18" s="263"/>
      <c r="H18" s="319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37</v>
      </c>
      <c r="C19" s="66"/>
      <c r="D19" s="61"/>
      <c r="E19" s="69"/>
      <c r="F19" s="330"/>
      <c r="G19" s="318"/>
      <c r="H19" s="331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38</v>
      </c>
      <c r="C20" s="58"/>
      <c r="D20" s="96"/>
      <c r="E20" s="97">
        <f>SUM(E15:E19)</f>
        <v>0</v>
      </c>
      <c r="F20" s="264" t="s">
        <v>38</v>
      </c>
      <c r="G20" s="270"/>
      <c r="H20" s="332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46</v>
      </c>
      <c r="C21" s="52"/>
      <c r="D21" s="92"/>
      <c r="E21" s="70">
        <f>((E15*U22*0)+(E16*V22*0)+(E17*W22*0))/100</f>
        <v>0</v>
      </c>
      <c r="F21" s="260" t="s">
        <v>49</v>
      </c>
      <c r="G21" s="261"/>
      <c r="H21" s="319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47</v>
      </c>
      <c r="C22" s="33"/>
      <c r="D22" s="72"/>
      <c r="E22" s="71">
        <f>((E15*U23*0)+(E16*V23*0)+(E17*W23*0))/100</f>
        <v>0</v>
      </c>
      <c r="F22" s="260" t="s">
        <v>50</v>
      </c>
      <c r="G22" s="261"/>
      <c r="H22" s="319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48</v>
      </c>
      <c r="C23" s="33"/>
      <c r="D23" s="72"/>
      <c r="E23" s="71">
        <f>((E15*U24*0)+(E16*V24*0)+(E17*W24*0))/100</f>
        <v>0</v>
      </c>
      <c r="F23" s="260" t="s">
        <v>51</v>
      </c>
      <c r="G23" s="261"/>
      <c r="H23" s="319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33"/>
      <c r="G24" s="263"/>
      <c r="H24" s="319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17" t="s">
        <v>38</v>
      </c>
      <c r="G25" s="318"/>
      <c r="H25" s="319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57</v>
      </c>
      <c r="C26" s="99"/>
      <c r="D26" s="101"/>
      <c r="E26" s="111"/>
      <c r="F26" s="264" t="s">
        <v>41</v>
      </c>
      <c r="G26" s="320"/>
      <c r="H26" s="321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2" t="s">
        <v>42</v>
      </c>
      <c r="G27" s="254"/>
      <c r="H27" s="323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4" t="s">
        <v>43</v>
      </c>
      <c r="G28" s="325"/>
      <c r="H28" s="218">
        <f>P27-SUM('SO 15831'!K77:'SO 15831'!K106)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6" t="s">
        <v>44</v>
      </c>
      <c r="G29" s="327"/>
      <c r="H29" s="32">
        <f>SUM('SO 15831'!K77:'SO 15831'!K106)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28" t="s">
        <v>45</v>
      </c>
      <c r="G30" s="329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54"/>
      <c r="G31" s="259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55</v>
      </c>
      <c r="C32" s="106"/>
      <c r="D32" s="18"/>
      <c r="E32" s="116" t="s">
        <v>56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6"/>
    </row>
    <row r="42" spans="1:23" x14ac:dyDescent="0.3">
      <c r="A42" s="136"/>
      <c r="B42" s="20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6"/>
    </row>
    <row r="43" spans="1:23" x14ac:dyDescent="0.3">
      <c r="A43" s="136"/>
      <c r="B43" s="20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10" t="s">
        <v>0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2"/>
      <c r="W44" s="54"/>
    </row>
    <row r="45" spans="1:23" x14ac:dyDescent="0.3">
      <c r="A45" s="136"/>
      <c r="B45" s="20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5"/>
      <c r="B46" s="299" t="s">
        <v>28</v>
      </c>
      <c r="C46" s="300"/>
      <c r="D46" s="300"/>
      <c r="E46" s="301"/>
      <c r="F46" s="313" t="s">
        <v>25</v>
      </c>
      <c r="G46" s="300"/>
      <c r="H46" s="301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5"/>
      <c r="B47" s="299" t="s">
        <v>29</v>
      </c>
      <c r="C47" s="300"/>
      <c r="D47" s="300"/>
      <c r="E47" s="301"/>
      <c r="F47" s="313" t="s">
        <v>23</v>
      </c>
      <c r="G47" s="300"/>
      <c r="H47" s="301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5"/>
      <c r="B48" s="299" t="s">
        <v>30</v>
      </c>
      <c r="C48" s="300"/>
      <c r="D48" s="300"/>
      <c r="E48" s="301"/>
      <c r="F48" s="313" t="s">
        <v>61</v>
      </c>
      <c r="G48" s="300"/>
      <c r="H48" s="301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5"/>
      <c r="B49" s="314" t="s">
        <v>1</v>
      </c>
      <c r="C49" s="315"/>
      <c r="D49" s="315"/>
      <c r="E49" s="315"/>
      <c r="F49" s="315"/>
      <c r="G49" s="315"/>
      <c r="H49" s="315"/>
      <c r="I49" s="31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9" t="s">
        <v>159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08" t="s">
        <v>58</v>
      </c>
      <c r="C54" s="309"/>
      <c r="D54" s="134"/>
      <c r="E54" s="134" t="s">
        <v>52</v>
      </c>
      <c r="F54" s="134" t="s">
        <v>53</v>
      </c>
      <c r="G54" s="134" t="s">
        <v>38</v>
      </c>
      <c r="H54" s="134" t="s">
        <v>59</v>
      </c>
      <c r="I54" s="134" t="s">
        <v>60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5" t="s">
        <v>63</v>
      </c>
      <c r="C55" s="289"/>
      <c r="D55" s="289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7"/>
      <c r="X55" s="143"/>
      <c r="Y55" s="143"/>
      <c r="Z55" s="143"/>
    </row>
    <row r="56" spans="1:26" x14ac:dyDescent="0.3">
      <c r="A56" s="9"/>
      <c r="B56" s="306" t="s">
        <v>64</v>
      </c>
      <c r="C56" s="264"/>
      <c r="D56" s="264"/>
      <c r="E56" s="68">
        <f>'SO 15831'!L81</f>
        <v>0</v>
      </c>
      <c r="F56" s="68">
        <f>'SO 15831'!M81</f>
        <v>0</v>
      </c>
      <c r="G56" s="68">
        <f>'SO 15831'!I81</f>
        <v>0</v>
      </c>
      <c r="H56" s="144">
        <f>'SO 15831'!S81</f>
        <v>0</v>
      </c>
      <c r="I56" s="144">
        <f>'SO 15831'!V81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7"/>
      <c r="X56" s="143"/>
      <c r="Y56" s="143"/>
      <c r="Z56" s="143"/>
    </row>
    <row r="57" spans="1:26" x14ac:dyDescent="0.3">
      <c r="A57" s="9"/>
      <c r="B57" s="306" t="s">
        <v>65</v>
      </c>
      <c r="C57" s="264"/>
      <c r="D57" s="264"/>
      <c r="E57" s="68">
        <f>'SO 15831'!L93</f>
        <v>0</v>
      </c>
      <c r="F57" s="68">
        <f>'SO 15831'!M93</f>
        <v>0</v>
      </c>
      <c r="G57" s="68">
        <f>'SO 15831'!I93</f>
        <v>0</v>
      </c>
      <c r="H57" s="144">
        <f>'SO 15831'!S93</f>
        <v>184.38</v>
      </c>
      <c r="I57" s="144">
        <f>'SO 15831'!V93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7"/>
      <c r="X57" s="143"/>
      <c r="Y57" s="143"/>
      <c r="Z57" s="143"/>
    </row>
    <row r="58" spans="1:26" x14ac:dyDescent="0.3">
      <c r="A58" s="9"/>
      <c r="B58" s="306" t="s">
        <v>66</v>
      </c>
      <c r="C58" s="264"/>
      <c r="D58" s="264"/>
      <c r="E58" s="68">
        <f>'SO 15831'!L100</f>
        <v>0</v>
      </c>
      <c r="F58" s="68">
        <f>'SO 15831'!M100</f>
        <v>0</v>
      </c>
      <c r="G58" s="68">
        <f>'SO 15831'!I100</f>
        <v>0</v>
      </c>
      <c r="H58" s="144">
        <f>'SO 15831'!S100</f>
        <v>0.01</v>
      </c>
      <c r="I58" s="144">
        <f>'SO 15831'!V100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7"/>
      <c r="X58" s="143"/>
      <c r="Y58" s="143"/>
      <c r="Z58" s="143"/>
    </row>
    <row r="59" spans="1:26" x14ac:dyDescent="0.3">
      <c r="A59" s="9"/>
      <c r="B59" s="306" t="s">
        <v>67</v>
      </c>
      <c r="C59" s="264"/>
      <c r="D59" s="264"/>
      <c r="E59" s="68">
        <f>'SO 15831'!L104</f>
        <v>0</v>
      </c>
      <c r="F59" s="68">
        <f>'SO 15831'!M104</f>
        <v>0</v>
      </c>
      <c r="G59" s="68">
        <f>'SO 15831'!I104</f>
        <v>0</v>
      </c>
      <c r="H59" s="144">
        <f>'SO 15831'!S104</f>
        <v>0</v>
      </c>
      <c r="I59" s="144">
        <f>'SO 15831'!V104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17"/>
      <c r="X59" s="143"/>
      <c r="Y59" s="143"/>
      <c r="Z59" s="143"/>
    </row>
    <row r="60" spans="1:26" x14ac:dyDescent="0.3">
      <c r="A60" s="9"/>
      <c r="B60" s="307" t="s">
        <v>63</v>
      </c>
      <c r="C60" s="285"/>
      <c r="D60" s="285"/>
      <c r="E60" s="145">
        <f>'SO 15831'!L106</f>
        <v>0</v>
      </c>
      <c r="F60" s="145">
        <f>'SO 15831'!M106</f>
        <v>0</v>
      </c>
      <c r="G60" s="145">
        <f>'SO 15831'!I106</f>
        <v>0</v>
      </c>
      <c r="H60" s="146">
        <f>'SO 15831'!S106</f>
        <v>184.39</v>
      </c>
      <c r="I60" s="146">
        <f>'SO 15831'!V106</f>
        <v>0</v>
      </c>
      <c r="J60" s="146"/>
      <c r="K60" s="146"/>
      <c r="L60" s="146"/>
      <c r="M60" s="146"/>
      <c r="N60" s="146"/>
      <c r="O60" s="146"/>
      <c r="P60" s="146"/>
      <c r="Q60" s="143"/>
      <c r="R60" s="143"/>
      <c r="S60" s="143"/>
      <c r="T60" s="143"/>
      <c r="U60" s="143"/>
      <c r="V60" s="155"/>
      <c r="W60" s="217"/>
      <c r="X60" s="143"/>
      <c r="Y60" s="143"/>
      <c r="Z60" s="143"/>
    </row>
    <row r="61" spans="1:26" x14ac:dyDescent="0.3">
      <c r="A61" s="1"/>
      <c r="B61" s="210"/>
      <c r="C61" s="1"/>
      <c r="D61" s="1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V61" s="156"/>
      <c r="W61" s="54"/>
    </row>
    <row r="62" spans="1:26" x14ac:dyDescent="0.3">
      <c r="A62" s="147"/>
      <c r="B62" s="290" t="s">
        <v>68</v>
      </c>
      <c r="C62" s="291"/>
      <c r="D62" s="291"/>
      <c r="E62" s="149">
        <f>'SO 15831'!L107</f>
        <v>0</v>
      </c>
      <c r="F62" s="149">
        <f>'SO 15831'!M107</f>
        <v>0</v>
      </c>
      <c r="G62" s="149">
        <f>'SO 15831'!I107</f>
        <v>0</v>
      </c>
      <c r="H62" s="150">
        <f>'SO 15831'!S107</f>
        <v>184.39</v>
      </c>
      <c r="I62" s="150">
        <f>'SO 15831'!V107</f>
        <v>0</v>
      </c>
      <c r="J62" s="151"/>
      <c r="K62" s="151"/>
      <c r="L62" s="151"/>
      <c r="M62" s="151"/>
      <c r="N62" s="151"/>
      <c r="O62" s="151"/>
      <c r="P62" s="151"/>
      <c r="Q62" s="152"/>
      <c r="R62" s="152"/>
      <c r="S62" s="152"/>
      <c r="T62" s="152"/>
      <c r="U62" s="152"/>
      <c r="V62" s="157"/>
      <c r="W62" s="217"/>
      <c r="X62" s="148"/>
      <c r="Y62" s="148"/>
      <c r="Z62" s="148"/>
    </row>
    <row r="63" spans="1:26" x14ac:dyDescent="0.3">
      <c r="A63" s="14"/>
      <c r="B63" s="41"/>
      <c r="C63" s="3"/>
      <c r="D63" s="3"/>
      <c r="E63" s="13"/>
      <c r="F63" s="13"/>
      <c r="G63" s="13"/>
      <c r="H63" s="158"/>
      <c r="I63" s="158"/>
      <c r="J63" s="158"/>
      <c r="K63" s="158"/>
      <c r="L63" s="158"/>
      <c r="M63" s="158"/>
      <c r="N63" s="158"/>
      <c r="O63" s="158"/>
      <c r="P63" s="158"/>
      <c r="Q63" s="10"/>
      <c r="R63" s="10"/>
      <c r="S63" s="10"/>
      <c r="T63" s="10"/>
      <c r="U63" s="10"/>
      <c r="V63" s="10"/>
      <c r="W63" s="54"/>
    </row>
    <row r="64" spans="1:26" x14ac:dyDescent="0.3">
      <c r="A64" s="14"/>
      <c r="B64" s="41"/>
      <c r="C64" s="3"/>
      <c r="D64" s="3"/>
      <c r="E64" s="13"/>
      <c r="F64" s="13"/>
      <c r="G64" s="13"/>
      <c r="H64" s="158"/>
      <c r="I64" s="158"/>
      <c r="J64" s="158"/>
      <c r="K64" s="158"/>
      <c r="L64" s="158"/>
      <c r="M64" s="158"/>
      <c r="N64" s="158"/>
      <c r="O64" s="158"/>
      <c r="P64" s="158"/>
      <c r="Q64" s="10"/>
      <c r="R64" s="10"/>
      <c r="S64" s="10"/>
      <c r="T64" s="10"/>
      <c r="U64" s="10"/>
      <c r="V64" s="10"/>
      <c r="W64" s="54"/>
    </row>
    <row r="65" spans="1:26" x14ac:dyDescent="0.3">
      <c r="A65" s="14"/>
      <c r="B65" s="37"/>
      <c r="C65" s="8"/>
      <c r="D65" s="8"/>
      <c r="E65" s="26"/>
      <c r="F65" s="26"/>
      <c r="G65" s="26"/>
      <c r="H65" s="159"/>
      <c r="I65" s="159"/>
      <c r="J65" s="159"/>
      <c r="K65" s="159"/>
      <c r="L65" s="159"/>
      <c r="M65" s="159"/>
      <c r="N65" s="159"/>
      <c r="O65" s="159"/>
      <c r="P65" s="159"/>
      <c r="Q65" s="15"/>
      <c r="R65" s="15"/>
      <c r="S65" s="15"/>
      <c r="T65" s="15"/>
      <c r="U65" s="15"/>
      <c r="V65" s="15"/>
      <c r="W65" s="54"/>
    </row>
    <row r="66" spans="1:26" ht="34.950000000000003" customHeight="1" x14ac:dyDescent="0.3">
      <c r="A66" s="1"/>
      <c r="B66" s="292" t="s">
        <v>69</v>
      </c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54"/>
    </row>
    <row r="67" spans="1:26" x14ac:dyDescent="0.3">
      <c r="A67" s="14"/>
      <c r="B67" s="98"/>
      <c r="C67" s="18"/>
      <c r="D67" s="18"/>
      <c r="E67" s="100"/>
      <c r="F67" s="100"/>
      <c r="G67" s="100"/>
      <c r="H67" s="173"/>
      <c r="I67" s="173"/>
      <c r="J67" s="173"/>
      <c r="K67" s="173"/>
      <c r="L67" s="173"/>
      <c r="M67" s="173"/>
      <c r="N67" s="173"/>
      <c r="O67" s="173"/>
      <c r="P67" s="173"/>
      <c r="Q67" s="19"/>
      <c r="R67" s="19"/>
      <c r="S67" s="19"/>
      <c r="T67" s="19"/>
      <c r="U67" s="19"/>
      <c r="V67" s="19"/>
      <c r="W67" s="54"/>
    </row>
    <row r="68" spans="1:26" ht="19.95" customHeight="1" x14ac:dyDescent="0.3">
      <c r="A68" s="205"/>
      <c r="B68" s="296" t="s">
        <v>28</v>
      </c>
      <c r="C68" s="297"/>
      <c r="D68" s="297"/>
      <c r="E68" s="298"/>
      <c r="F68" s="171"/>
      <c r="G68" s="171"/>
      <c r="H68" s="172" t="s">
        <v>25</v>
      </c>
      <c r="I68" s="302"/>
      <c r="J68" s="303"/>
      <c r="K68" s="303"/>
      <c r="L68" s="303"/>
      <c r="M68" s="303"/>
      <c r="N68" s="303"/>
      <c r="O68" s="303"/>
      <c r="P68" s="304"/>
      <c r="Q68" s="17"/>
      <c r="R68" s="17"/>
      <c r="S68" s="17"/>
      <c r="T68" s="17"/>
      <c r="U68" s="17"/>
      <c r="V68" s="17"/>
      <c r="W68" s="54"/>
    </row>
    <row r="69" spans="1:26" ht="19.95" customHeight="1" x14ac:dyDescent="0.3">
      <c r="A69" s="205"/>
      <c r="B69" s="299" t="s">
        <v>29</v>
      </c>
      <c r="C69" s="300"/>
      <c r="D69" s="300"/>
      <c r="E69" s="301"/>
      <c r="F69" s="167"/>
      <c r="G69" s="167"/>
      <c r="H69" s="168" t="s">
        <v>23</v>
      </c>
      <c r="I69" s="168"/>
      <c r="J69" s="158"/>
      <c r="K69" s="158"/>
      <c r="L69" s="158"/>
      <c r="M69" s="158"/>
      <c r="N69" s="158"/>
      <c r="O69" s="158"/>
      <c r="P69" s="158"/>
      <c r="Q69" s="10"/>
      <c r="R69" s="10"/>
      <c r="S69" s="10"/>
      <c r="T69" s="10"/>
      <c r="U69" s="10"/>
      <c r="V69" s="10"/>
      <c r="W69" s="54"/>
    </row>
    <row r="70" spans="1:26" ht="19.95" customHeight="1" x14ac:dyDescent="0.3">
      <c r="A70" s="205"/>
      <c r="B70" s="299" t="s">
        <v>30</v>
      </c>
      <c r="C70" s="300"/>
      <c r="D70" s="300"/>
      <c r="E70" s="301"/>
      <c r="F70" s="167"/>
      <c r="G70" s="167"/>
      <c r="H70" s="168" t="s">
        <v>80</v>
      </c>
      <c r="I70" s="168" t="s">
        <v>27</v>
      </c>
      <c r="J70" s="158"/>
      <c r="K70" s="158"/>
      <c r="L70" s="158"/>
      <c r="M70" s="158"/>
      <c r="N70" s="158"/>
      <c r="O70" s="158"/>
      <c r="P70" s="158"/>
      <c r="Q70" s="10"/>
      <c r="R70" s="10"/>
      <c r="S70" s="10"/>
      <c r="T70" s="10"/>
      <c r="U70" s="10"/>
      <c r="V70" s="10"/>
      <c r="W70" s="54"/>
    </row>
    <row r="71" spans="1:26" ht="19.95" customHeight="1" x14ac:dyDescent="0.3">
      <c r="A71" s="14"/>
      <c r="B71" s="209" t="s">
        <v>81</v>
      </c>
      <c r="C71" s="3"/>
      <c r="D71" s="3"/>
      <c r="E71" s="13"/>
      <c r="F71" s="13"/>
      <c r="G71" s="13"/>
      <c r="H71" s="158"/>
      <c r="I71" s="15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14"/>
      <c r="B72" s="209" t="s">
        <v>159</v>
      </c>
      <c r="C72" s="3"/>
      <c r="D72" s="3"/>
      <c r="E72" s="13"/>
      <c r="F72" s="13"/>
      <c r="G72" s="13"/>
      <c r="H72" s="158"/>
      <c r="I72" s="158"/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211" t="s">
        <v>62</v>
      </c>
      <c r="C75" s="169"/>
      <c r="D75" s="169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x14ac:dyDescent="0.3">
      <c r="A76" s="2"/>
      <c r="B76" s="212" t="s">
        <v>70</v>
      </c>
      <c r="C76" s="134" t="s">
        <v>71</v>
      </c>
      <c r="D76" s="134" t="s">
        <v>72</v>
      </c>
      <c r="E76" s="160"/>
      <c r="F76" s="160" t="s">
        <v>73</v>
      </c>
      <c r="G76" s="160" t="s">
        <v>74</v>
      </c>
      <c r="H76" s="161" t="s">
        <v>75</v>
      </c>
      <c r="I76" s="161" t="s">
        <v>76</v>
      </c>
      <c r="J76" s="161"/>
      <c r="K76" s="161"/>
      <c r="L76" s="161"/>
      <c r="M76" s="161"/>
      <c r="N76" s="161"/>
      <c r="O76" s="161"/>
      <c r="P76" s="161" t="s">
        <v>77</v>
      </c>
      <c r="Q76" s="162"/>
      <c r="R76" s="162"/>
      <c r="S76" s="134" t="s">
        <v>78</v>
      </c>
      <c r="T76" s="163"/>
      <c r="U76" s="163"/>
      <c r="V76" s="134" t="s">
        <v>79</v>
      </c>
      <c r="W76" s="54"/>
    </row>
    <row r="77" spans="1:26" x14ac:dyDescent="0.3">
      <c r="A77" s="9"/>
      <c r="B77" s="74"/>
      <c r="C77" s="174"/>
      <c r="D77" s="289" t="s">
        <v>63</v>
      </c>
      <c r="E77" s="289"/>
      <c r="F77" s="140"/>
      <c r="G77" s="175"/>
      <c r="H77" s="140"/>
      <c r="I77" s="140"/>
      <c r="J77" s="141"/>
      <c r="K77" s="141"/>
      <c r="L77" s="141"/>
      <c r="M77" s="141"/>
      <c r="N77" s="141"/>
      <c r="O77" s="141"/>
      <c r="P77" s="141"/>
      <c r="Q77" s="110"/>
      <c r="R77" s="110"/>
      <c r="S77" s="110"/>
      <c r="T77" s="110"/>
      <c r="U77" s="110"/>
      <c r="V77" s="198"/>
      <c r="W77" s="217"/>
      <c r="X77" s="143"/>
      <c r="Y77" s="143"/>
      <c r="Z77" s="143"/>
    </row>
    <row r="78" spans="1:26" x14ac:dyDescent="0.3">
      <c r="A78" s="9"/>
      <c r="B78" s="56"/>
      <c r="C78" s="177">
        <v>1</v>
      </c>
      <c r="D78" s="284" t="s">
        <v>82</v>
      </c>
      <c r="E78" s="284"/>
      <c r="F78" s="68"/>
      <c r="G78" s="176"/>
      <c r="H78" s="68"/>
      <c r="I78" s="68"/>
      <c r="J78" s="144"/>
      <c r="K78" s="144"/>
      <c r="L78" s="144"/>
      <c r="M78" s="144"/>
      <c r="N78" s="144"/>
      <c r="O78" s="144"/>
      <c r="P78" s="144"/>
      <c r="Q78" s="9"/>
      <c r="R78" s="9"/>
      <c r="S78" s="9"/>
      <c r="T78" s="9"/>
      <c r="U78" s="9"/>
      <c r="V78" s="199"/>
      <c r="W78" s="217"/>
      <c r="X78" s="143"/>
      <c r="Y78" s="143"/>
      <c r="Z78" s="143"/>
    </row>
    <row r="79" spans="1:26" ht="25.05" customHeight="1" x14ac:dyDescent="0.3">
      <c r="A79" s="183"/>
      <c r="B79" s="213">
        <v>1</v>
      </c>
      <c r="C79" s="184" t="s">
        <v>124</v>
      </c>
      <c r="D79" s="288" t="s">
        <v>125</v>
      </c>
      <c r="E79" s="288"/>
      <c r="F79" s="178" t="s">
        <v>100</v>
      </c>
      <c r="G79" s="179">
        <v>380</v>
      </c>
      <c r="H79" s="178"/>
      <c r="I79" s="178">
        <f>ROUND(G79*(H79),2)</f>
        <v>0</v>
      </c>
      <c r="J79" s="180">
        <f>ROUND(G79*(N79),2)</f>
        <v>1596</v>
      </c>
      <c r="K79" s="181">
        <f>ROUND(G79*(O79),2)</f>
        <v>0</v>
      </c>
      <c r="L79" s="181">
        <f>ROUND(G79*(H79),2)</f>
        <v>0</v>
      </c>
      <c r="M79" s="181"/>
      <c r="N79" s="181">
        <v>4.2</v>
      </c>
      <c r="O79" s="181"/>
      <c r="P79" s="185"/>
      <c r="Q79" s="185"/>
      <c r="R79" s="185"/>
      <c r="S79" s="182">
        <f>ROUND(G79*(P79),3)</f>
        <v>0</v>
      </c>
      <c r="T79" s="182"/>
      <c r="U79" s="182"/>
      <c r="V79" s="200"/>
      <c r="W79" s="54"/>
      <c r="Z79">
        <v>0</v>
      </c>
    </row>
    <row r="80" spans="1:26" ht="34.950000000000003" customHeight="1" x14ac:dyDescent="0.3">
      <c r="A80" s="183"/>
      <c r="B80" s="213">
        <v>2</v>
      </c>
      <c r="C80" s="184" t="s">
        <v>126</v>
      </c>
      <c r="D80" s="288" t="s">
        <v>127</v>
      </c>
      <c r="E80" s="288"/>
      <c r="F80" s="178" t="s">
        <v>100</v>
      </c>
      <c r="G80" s="179">
        <v>380</v>
      </c>
      <c r="H80" s="178"/>
      <c r="I80" s="178">
        <f>ROUND(G80*(H80),2)</f>
        <v>0</v>
      </c>
      <c r="J80" s="180">
        <f>ROUND(G80*(N80),2)</f>
        <v>798</v>
      </c>
      <c r="K80" s="181">
        <f>ROUND(G80*(O80),2)</f>
        <v>0</v>
      </c>
      <c r="L80" s="181">
        <f>ROUND(G80*(H80),2)</f>
        <v>0</v>
      </c>
      <c r="M80" s="181"/>
      <c r="N80" s="181">
        <v>2.1</v>
      </c>
      <c r="O80" s="181"/>
      <c r="P80" s="185">
        <v>1.0000000000000001E-5</v>
      </c>
      <c r="Q80" s="185"/>
      <c r="R80" s="185">
        <v>1.0000000000000001E-5</v>
      </c>
      <c r="S80" s="182">
        <f>ROUND(G80*(P80),3)</f>
        <v>4.0000000000000001E-3</v>
      </c>
      <c r="T80" s="182"/>
      <c r="U80" s="182"/>
      <c r="V80" s="200"/>
      <c r="W80" s="54"/>
      <c r="Z80">
        <v>0</v>
      </c>
    </row>
    <row r="81" spans="1:26" x14ac:dyDescent="0.3">
      <c r="A81" s="9"/>
      <c r="B81" s="56"/>
      <c r="C81" s="177">
        <v>1</v>
      </c>
      <c r="D81" s="284" t="s">
        <v>82</v>
      </c>
      <c r="E81" s="284"/>
      <c r="F81" s="68"/>
      <c r="G81" s="176"/>
      <c r="H81" s="68"/>
      <c r="I81" s="145">
        <f>ROUND((SUM(I78:I80))/1,2)</f>
        <v>0</v>
      </c>
      <c r="J81" s="144"/>
      <c r="K81" s="144"/>
      <c r="L81" s="144">
        <f>ROUND((SUM(L78:L80))/1,2)</f>
        <v>0</v>
      </c>
      <c r="M81" s="144">
        <f>ROUND((SUM(M78:M80))/1,2)</f>
        <v>0</v>
      </c>
      <c r="N81" s="144"/>
      <c r="O81" s="144"/>
      <c r="P81" s="144"/>
      <c r="Q81" s="9"/>
      <c r="R81" s="9"/>
      <c r="S81" s="9">
        <f>ROUND((SUM(S78:S80))/1,2)</f>
        <v>0</v>
      </c>
      <c r="T81" s="9"/>
      <c r="U81" s="9"/>
      <c r="V81" s="201">
        <f>ROUND((SUM(V78:V80))/1,2)</f>
        <v>0</v>
      </c>
      <c r="W81" s="217"/>
      <c r="X81" s="143"/>
      <c r="Y81" s="143"/>
      <c r="Z81" s="143"/>
    </row>
    <row r="82" spans="1:26" x14ac:dyDescent="0.3">
      <c r="A82" s="1"/>
      <c r="B82" s="210"/>
      <c r="C82" s="1"/>
      <c r="D82" s="1"/>
      <c r="E82" s="138"/>
      <c r="F82" s="138"/>
      <c r="G82" s="170"/>
      <c r="H82" s="138"/>
      <c r="I82" s="138"/>
      <c r="J82" s="139"/>
      <c r="K82" s="139"/>
      <c r="L82" s="139"/>
      <c r="M82" s="139"/>
      <c r="N82" s="139"/>
      <c r="O82" s="139"/>
      <c r="P82" s="139"/>
      <c r="Q82" s="1"/>
      <c r="R82" s="1"/>
      <c r="S82" s="1"/>
      <c r="T82" s="1"/>
      <c r="U82" s="1"/>
      <c r="V82" s="202"/>
      <c r="W82" s="54"/>
    </row>
    <row r="83" spans="1:26" x14ac:dyDescent="0.3">
      <c r="A83" s="9"/>
      <c r="B83" s="56"/>
      <c r="C83" s="177">
        <v>5</v>
      </c>
      <c r="D83" s="284" t="s">
        <v>101</v>
      </c>
      <c r="E83" s="284"/>
      <c r="F83" s="68"/>
      <c r="G83" s="176"/>
      <c r="H83" s="68"/>
      <c r="I83" s="68"/>
      <c r="J83" s="144"/>
      <c r="K83" s="144"/>
      <c r="L83" s="144"/>
      <c r="M83" s="144"/>
      <c r="N83" s="144"/>
      <c r="O83" s="144"/>
      <c r="P83" s="144"/>
      <c r="Q83" s="9"/>
      <c r="R83" s="9"/>
      <c r="S83" s="9"/>
      <c r="T83" s="9"/>
      <c r="U83" s="9"/>
      <c r="V83" s="199"/>
      <c r="W83" s="217"/>
      <c r="X83" s="143"/>
      <c r="Y83" s="143"/>
      <c r="Z83" s="143"/>
    </row>
    <row r="84" spans="1:26" ht="25.05" customHeight="1" x14ac:dyDescent="0.3">
      <c r="A84" s="183"/>
      <c r="B84" s="213">
        <v>3</v>
      </c>
      <c r="C84" s="184" t="s">
        <v>160</v>
      </c>
      <c r="D84" s="288" t="s">
        <v>161</v>
      </c>
      <c r="E84" s="288"/>
      <c r="F84" s="178" t="s">
        <v>100</v>
      </c>
      <c r="G84" s="179">
        <v>57</v>
      </c>
      <c r="H84" s="178"/>
      <c r="I84" s="178">
        <f t="shared" ref="I84:I92" si="0">ROUND(G84*(H84),2)</f>
        <v>0</v>
      </c>
      <c r="J84" s="180">
        <f t="shared" ref="J84:J92" si="1">ROUND(G84*(N84),2)</f>
        <v>257.07</v>
      </c>
      <c r="K84" s="181">
        <f t="shared" ref="K84:K92" si="2">ROUND(G84*(O84),2)</f>
        <v>0</v>
      </c>
      <c r="L84" s="181">
        <f t="shared" ref="L84:L92" si="3">ROUND(G84*(H84),2)</f>
        <v>0</v>
      </c>
      <c r="M84" s="181"/>
      <c r="N84" s="181">
        <v>4.51</v>
      </c>
      <c r="O84" s="181"/>
      <c r="P84" s="185">
        <v>0.29160000000000003</v>
      </c>
      <c r="Q84" s="185"/>
      <c r="R84" s="185">
        <v>0.29160000000000003</v>
      </c>
      <c r="S84" s="182">
        <f t="shared" ref="S84:S92" si="4">ROUND(G84*(P84),3)</f>
        <v>16.620999999999999</v>
      </c>
      <c r="T84" s="182"/>
      <c r="U84" s="182"/>
      <c r="V84" s="200"/>
      <c r="W84" s="54"/>
      <c r="Z84">
        <v>0</v>
      </c>
    </row>
    <row r="85" spans="1:26" ht="25.05" customHeight="1" x14ac:dyDescent="0.3">
      <c r="A85" s="183"/>
      <c r="B85" s="213">
        <v>4</v>
      </c>
      <c r="C85" s="184" t="s">
        <v>128</v>
      </c>
      <c r="D85" s="288" t="s">
        <v>129</v>
      </c>
      <c r="E85" s="288"/>
      <c r="F85" s="178" t="s">
        <v>85</v>
      </c>
      <c r="G85" s="179">
        <v>3</v>
      </c>
      <c r="H85" s="178"/>
      <c r="I85" s="178">
        <f t="shared" si="0"/>
        <v>0</v>
      </c>
      <c r="J85" s="180">
        <f t="shared" si="1"/>
        <v>203.1</v>
      </c>
      <c r="K85" s="181">
        <f t="shared" si="2"/>
        <v>0</v>
      </c>
      <c r="L85" s="181">
        <f t="shared" si="3"/>
        <v>0</v>
      </c>
      <c r="M85" s="181"/>
      <c r="N85" s="181">
        <v>67.7</v>
      </c>
      <c r="O85" s="181"/>
      <c r="P85" s="185">
        <v>1.028</v>
      </c>
      <c r="Q85" s="185"/>
      <c r="R85" s="185">
        <v>1.028</v>
      </c>
      <c r="S85" s="182">
        <f t="shared" si="4"/>
        <v>3.0840000000000001</v>
      </c>
      <c r="T85" s="182"/>
      <c r="U85" s="182"/>
      <c r="V85" s="200"/>
      <c r="W85" s="54"/>
      <c r="Z85">
        <v>0</v>
      </c>
    </row>
    <row r="86" spans="1:26" ht="25.05" customHeight="1" x14ac:dyDescent="0.3">
      <c r="A86" s="183"/>
      <c r="B86" s="213">
        <v>5</v>
      </c>
      <c r="C86" s="184" t="s">
        <v>130</v>
      </c>
      <c r="D86" s="288" t="s">
        <v>131</v>
      </c>
      <c r="E86" s="288"/>
      <c r="F86" s="178" t="s">
        <v>100</v>
      </c>
      <c r="G86" s="179">
        <v>190</v>
      </c>
      <c r="H86" s="178"/>
      <c r="I86" s="178">
        <f t="shared" si="0"/>
        <v>0</v>
      </c>
      <c r="J86" s="180">
        <f t="shared" si="1"/>
        <v>697.3</v>
      </c>
      <c r="K86" s="181">
        <f t="shared" si="2"/>
        <v>0</v>
      </c>
      <c r="L86" s="181">
        <f t="shared" si="3"/>
        <v>0</v>
      </c>
      <c r="M86" s="181"/>
      <c r="N86" s="181">
        <v>3.67</v>
      </c>
      <c r="O86" s="181"/>
      <c r="P86" s="185">
        <v>0.19694999999999999</v>
      </c>
      <c r="Q86" s="185"/>
      <c r="R86" s="185">
        <v>0.19694999999999999</v>
      </c>
      <c r="S86" s="182">
        <f t="shared" si="4"/>
        <v>37.420999999999999</v>
      </c>
      <c r="T86" s="182"/>
      <c r="U86" s="182"/>
      <c r="V86" s="200"/>
      <c r="W86" s="54"/>
      <c r="Z86">
        <v>0</v>
      </c>
    </row>
    <row r="87" spans="1:26" ht="25.05" customHeight="1" x14ac:dyDescent="0.3">
      <c r="A87" s="183"/>
      <c r="B87" s="213">
        <v>6</v>
      </c>
      <c r="C87" s="184" t="s">
        <v>132</v>
      </c>
      <c r="D87" s="288" t="s">
        <v>133</v>
      </c>
      <c r="E87" s="288"/>
      <c r="F87" s="178" t="s">
        <v>85</v>
      </c>
      <c r="G87" s="179">
        <v>4.37</v>
      </c>
      <c r="H87" s="178"/>
      <c r="I87" s="178">
        <f t="shared" si="0"/>
        <v>0</v>
      </c>
      <c r="J87" s="180">
        <f t="shared" si="1"/>
        <v>127.39</v>
      </c>
      <c r="K87" s="181">
        <f t="shared" si="2"/>
        <v>0</v>
      </c>
      <c r="L87" s="181">
        <f t="shared" si="3"/>
        <v>0</v>
      </c>
      <c r="M87" s="181"/>
      <c r="N87" s="181">
        <v>29.15</v>
      </c>
      <c r="O87" s="181"/>
      <c r="P87" s="185">
        <v>1.4804999999999999</v>
      </c>
      <c r="Q87" s="185"/>
      <c r="R87" s="185">
        <v>1.4804999999999999</v>
      </c>
      <c r="S87" s="182">
        <f t="shared" si="4"/>
        <v>6.47</v>
      </c>
      <c r="T87" s="182"/>
      <c r="U87" s="182"/>
      <c r="V87" s="200"/>
      <c r="W87" s="54"/>
      <c r="Z87">
        <v>0</v>
      </c>
    </row>
    <row r="88" spans="1:26" ht="25.05" customHeight="1" x14ac:dyDescent="0.3">
      <c r="A88" s="183"/>
      <c r="B88" s="213">
        <v>7</v>
      </c>
      <c r="C88" s="184" t="s">
        <v>134</v>
      </c>
      <c r="D88" s="288" t="s">
        <v>135</v>
      </c>
      <c r="E88" s="288"/>
      <c r="F88" s="178" t="s">
        <v>120</v>
      </c>
      <c r="G88" s="179">
        <v>21.85</v>
      </c>
      <c r="H88" s="178"/>
      <c r="I88" s="178">
        <f t="shared" si="0"/>
        <v>0</v>
      </c>
      <c r="J88" s="180">
        <f t="shared" si="1"/>
        <v>3737.66</v>
      </c>
      <c r="K88" s="181">
        <f t="shared" si="2"/>
        <v>0</v>
      </c>
      <c r="L88" s="181">
        <f t="shared" si="3"/>
        <v>0</v>
      </c>
      <c r="M88" s="181"/>
      <c r="N88" s="181">
        <v>171.06</v>
      </c>
      <c r="O88" s="181"/>
      <c r="P88" s="185">
        <v>1.0407599999999999</v>
      </c>
      <c r="Q88" s="185"/>
      <c r="R88" s="185">
        <v>1.0407599999999999</v>
      </c>
      <c r="S88" s="182">
        <f t="shared" si="4"/>
        <v>22.741</v>
      </c>
      <c r="T88" s="182"/>
      <c r="U88" s="182"/>
      <c r="V88" s="200"/>
      <c r="W88" s="54"/>
      <c r="Z88">
        <v>0</v>
      </c>
    </row>
    <row r="89" spans="1:26" ht="25.05" customHeight="1" x14ac:dyDescent="0.3">
      <c r="A89" s="183"/>
      <c r="B89" s="213">
        <v>8</v>
      </c>
      <c r="C89" s="184" t="s">
        <v>136</v>
      </c>
      <c r="D89" s="288" t="s">
        <v>137</v>
      </c>
      <c r="E89" s="288"/>
      <c r="F89" s="178" t="s">
        <v>100</v>
      </c>
      <c r="G89" s="179">
        <v>380</v>
      </c>
      <c r="H89" s="178"/>
      <c r="I89" s="178">
        <f t="shared" si="0"/>
        <v>0</v>
      </c>
      <c r="J89" s="180">
        <f t="shared" si="1"/>
        <v>3233.8</v>
      </c>
      <c r="K89" s="181">
        <f t="shared" si="2"/>
        <v>0</v>
      </c>
      <c r="L89" s="181">
        <f t="shared" si="3"/>
        <v>0</v>
      </c>
      <c r="M89" s="181"/>
      <c r="N89" s="181">
        <v>8.51</v>
      </c>
      <c r="O89" s="181"/>
      <c r="P89" s="185">
        <v>9.9150000000000002E-2</v>
      </c>
      <c r="Q89" s="185"/>
      <c r="R89" s="185">
        <v>9.9150000000000002E-2</v>
      </c>
      <c r="S89" s="182">
        <f t="shared" si="4"/>
        <v>37.677</v>
      </c>
      <c r="T89" s="182"/>
      <c r="U89" s="182"/>
      <c r="V89" s="200"/>
      <c r="W89" s="54"/>
      <c r="Z89">
        <v>0</v>
      </c>
    </row>
    <row r="90" spans="1:26" ht="25.05" customHeight="1" x14ac:dyDescent="0.3">
      <c r="A90" s="183"/>
      <c r="B90" s="213">
        <v>9</v>
      </c>
      <c r="C90" s="184" t="s">
        <v>138</v>
      </c>
      <c r="D90" s="288" t="s">
        <v>139</v>
      </c>
      <c r="E90" s="288"/>
      <c r="F90" s="178" t="s">
        <v>100</v>
      </c>
      <c r="G90" s="179">
        <v>380</v>
      </c>
      <c r="H90" s="178"/>
      <c r="I90" s="178">
        <f t="shared" si="0"/>
        <v>0</v>
      </c>
      <c r="J90" s="180">
        <f t="shared" si="1"/>
        <v>243.2</v>
      </c>
      <c r="K90" s="181">
        <f t="shared" si="2"/>
        <v>0</v>
      </c>
      <c r="L90" s="181">
        <f t="shared" si="3"/>
        <v>0</v>
      </c>
      <c r="M90" s="181"/>
      <c r="N90" s="181">
        <v>0.64</v>
      </c>
      <c r="O90" s="181"/>
      <c r="P90" s="185">
        <v>6.0099999999999997E-3</v>
      </c>
      <c r="Q90" s="185"/>
      <c r="R90" s="185">
        <v>6.0099999999999997E-3</v>
      </c>
      <c r="S90" s="182">
        <f t="shared" si="4"/>
        <v>2.2839999999999998</v>
      </c>
      <c r="T90" s="182"/>
      <c r="U90" s="182"/>
      <c r="V90" s="200"/>
      <c r="W90" s="54"/>
      <c r="Z90">
        <v>0</v>
      </c>
    </row>
    <row r="91" spans="1:26" ht="25.05" customHeight="1" x14ac:dyDescent="0.3">
      <c r="A91" s="183"/>
      <c r="B91" s="213">
        <v>10</v>
      </c>
      <c r="C91" s="184" t="s">
        <v>140</v>
      </c>
      <c r="D91" s="288" t="s">
        <v>141</v>
      </c>
      <c r="E91" s="288"/>
      <c r="F91" s="178" t="s">
        <v>100</v>
      </c>
      <c r="G91" s="179">
        <v>380</v>
      </c>
      <c r="H91" s="178"/>
      <c r="I91" s="178">
        <f t="shared" si="0"/>
        <v>0</v>
      </c>
      <c r="J91" s="180">
        <f t="shared" si="1"/>
        <v>129.19999999999999</v>
      </c>
      <c r="K91" s="181">
        <f t="shared" si="2"/>
        <v>0</v>
      </c>
      <c r="L91" s="181">
        <f t="shared" si="3"/>
        <v>0</v>
      </c>
      <c r="M91" s="181"/>
      <c r="N91" s="181">
        <v>0.34</v>
      </c>
      <c r="O91" s="181"/>
      <c r="P91" s="185">
        <v>6.0999999999999997E-4</v>
      </c>
      <c r="Q91" s="185"/>
      <c r="R91" s="185">
        <v>6.0999999999999997E-4</v>
      </c>
      <c r="S91" s="182">
        <f t="shared" si="4"/>
        <v>0.23200000000000001</v>
      </c>
      <c r="T91" s="182"/>
      <c r="U91" s="182"/>
      <c r="V91" s="200"/>
      <c r="W91" s="54"/>
      <c r="Z91">
        <v>0</v>
      </c>
    </row>
    <row r="92" spans="1:26" ht="25.05" customHeight="1" x14ac:dyDescent="0.3">
      <c r="A92" s="183"/>
      <c r="B92" s="213">
        <v>11</v>
      </c>
      <c r="C92" s="184" t="s">
        <v>142</v>
      </c>
      <c r="D92" s="288" t="s">
        <v>143</v>
      </c>
      <c r="E92" s="288"/>
      <c r="F92" s="178" t="s">
        <v>100</v>
      </c>
      <c r="G92" s="179">
        <v>437</v>
      </c>
      <c r="H92" s="178"/>
      <c r="I92" s="178">
        <f t="shared" si="0"/>
        <v>0</v>
      </c>
      <c r="J92" s="180">
        <f t="shared" si="1"/>
        <v>4509.84</v>
      </c>
      <c r="K92" s="181">
        <f t="shared" si="2"/>
        <v>0</v>
      </c>
      <c r="L92" s="181">
        <f t="shared" si="3"/>
        <v>0</v>
      </c>
      <c r="M92" s="181"/>
      <c r="N92" s="181">
        <v>10.32</v>
      </c>
      <c r="O92" s="181"/>
      <c r="P92" s="185">
        <v>0.13238</v>
      </c>
      <c r="Q92" s="185"/>
      <c r="R92" s="185">
        <v>0.13238</v>
      </c>
      <c r="S92" s="182">
        <f t="shared" si="4"/>
        <v>57.85</v>
      </c>
      <c r="T92" s="182"/>
      <c r="U92" s="182"/>
      <c r="V92" s="200"/>
      <c r="W92" s="54"/>
      <c r="Z92">
        <v>0</v>
      </c>
    </row>
    <row r="93" spans="1:26" x14ac:dyDescent="0.3">
      <c r="A93" s="9"/>
      <c r="B93" s="56"/>
      <c r="C93" s="177">
        <v>5</v>
      </c>
      <c r="D93" s="284" t="s">
        <v>101</v>
      </c>
      <c r="E93" s="284"/>
      <c r="F93" s="68"/>
      <c r="G93" s="176"/>
      <c r="H93" s="68"/>
      <c r="I93" s="145">
        <f>ROUND((SUM(I83:I92))/1,2)</f>
        <v>0</v>
      </c>
      <c r="J93" s="144"/>
      <c r="K93" s="144"/>
      <c r="L93" s="144">
        <f>ROUND((SUM(L83:L92))/1,2)</f>
        <v>0</v>
      </c>
      <c r="M93" s="144">
        <f>ROUND((SUM(M83:M92))/1,2)</f>
        <v>0</v>
      </c>
      <c r="N93" s="144"/>
      <c r="O93" s="144"/>
      <c r="P93" s="144"/>
      <c r="Q93" s="9"/>
      <c r="R93" s="9"/>
      <c r="S93" s="9">
        <f>ROUND((SUM(S83:S92))/1,2)</f>
        <v>184.38</v>
      </c>
      <c r="T93" s="9"/>
      <c r="U93" s="9"/>
      <c r="V93" s="201">
        <f>ROUND((SUM(V83:V92))/1,2)</f>
        <v>0</v>
      </c>
      <c r="W93" s="217"/>
      <c r="X93" s="143"/>
      <c r="Y93" s="143"/>
      <c r="Z93" s="143"/>
    </row>
    <row r="94" spans="1:26" x14ac:dyDescent="0.3">
      <c r="A94" s="1"/>
      <c r="B94" s="210"/>
      <c r="C94" s="1"/>
      <c r="D94" s="1"/>
      <c r="E94" s="138"/>
      <c r="F94" s="138"/>
      <c r="G94" s="170"/>
      <c r="H94" s="138"/>
      <c r="I94" s="138"/>
      <c r="J94" s="139"/>
      <c r="K94" s="139"/>
      <c r="L94" s="139"/>
      <c r="M94" s="139"/>
      <c r="N94" s="139"/>
      <c r="O94" s="139"/>
      <c r="P94" s="139"/>
      <c r="Q94" s="1"/>
      <c r="R94" s="1"/>
      <c r="S94" s="1"/>
      <c r="T94" s="1"/>
      <c r="U94" s="1"/>
      <c r="V94" s="202"/>
      <c r="W94" s="54"/>
    </row>
    <row r="95" spans="1:26" x14ac:dyDescent="0.3">
      <c r="A95" s="9"/>
      <c r="B95" s="56"/>
      <c r="C95" s="177">
        <v>9</v>
      </c>
      <c r="D95" s="284" t="s">
        <v>107</v>
      </c>
      <c r="E95" s="284"/>
      <c r="F95" s="68"/>
      <c r="G95" s="176"/>
      <c r="H95" s="68"/>
      <c r="I95" s="68"/>
      <c r="J95" s="144"/>
      <c r="K95" s="144"/>
      <c r="L95" s="144"/>
      <c r="M95" s="144"/>
      <c r="N95" s="144"/>
      <c r="O95" s="144"/>
      <c r="P95" s="144"/>
      <c r="Q95" s="9"/>
      <c r="R95" s="9"/>
      <c r="S95" s="9"/>
      <c r="T95" s="9"/>
      <c r="U95" s="9"/>
      <c r="V95" s="199"/>
      <c r="W95" s="217"/>
      <c r="X95" s="143"/>
      <c r="Y95" s="143"/>
      <c r="Z95" s="143"/>
    </row>
    <row r="96" spans="1:26" ht="25.05" customHeight="1" x14ac:dyDescent="0.3">
      <c r="A96" s="183"/>
      <c r="B96" s="213">
        <v>12</v>
      </c>
      <c r="C96" s="184" t="s">
        <v>144</v>
      </c>
      <c r="D96" s="288" t="s">
        <v>145</v>
      </c>
      <c r="E96" s="288"/>
      <c r="F96" s="178" t="s">
        <v>100</v>
      </c>
      <c r="G96" s="179">
        <v>380</v>
      </c>
      <c r="H96" s="178"/>
      <c r="I96" s="178">
        <f>ROUND(G96*(H96),2)</f>
        <v>0</v>
      </c>
      <c r="J96" s="180">
        <f>ROUND(G96*(N96),2)</f>
        <v>129.19999999999999</v>
      </c>
      <c r="K96" s="181">
        <f>ROUND(G96*(O96),2)</f>
        <v>0</v>
      </c>
      <c r="L96" s="181">
        <f>ROUND(G96*(H96),2)</f>
        <v>0</v>
      </c>
      <c r="M96" s="181"/>
      <c r="N96" s="181">
        <v>0.34</v>
      </c>
      <c r="O96" s="181"/>
      <c r="P96" s="185">
        <v>2.0000000000000002E-5</v>
      </c>
      <c r="Q96" s="185"/>
      <c r="R96" s="185">
        <v>2.0000000000000002E-5</v>
      </c>
      <c r="S96" s="182">
        <f>ROUND(G96*(P96),3)</f>
        <v>8.0000000000000002E-3</v>
      </c>
      <c r="T96" s="182"/>
      <c r="U96" s="182"/>
      <c r="V96" s="200"/>
      <c r="W96" s="54"/>
      <c r="Z96">
        <v>0</v>
      </c>
    </row>
    <row r="97" spans="1:26" ht="25.05" customHeight="1" x14ac:dyDescent="0.3">
      <c r="A97" s="183"/>
      <c r="B97" s="213">
        <v>13</v>
      </c>
      <c r="C97" s="184" t="s">
        <v>146</v>
      </c>
      <c r="D97" s="288" t="s">
        <v>147</v>
      </c>
      <c r="E97" s="288"/>
      <c r="F97" s="178" t="s">
        <v>120</v>
      </c>
      <c r="G97" s="179">
        <v>97.66</v>
      </c>
      <c r="H97" s="178"/>
      <c r="I97" s="178">
        <f>ROUND(G97*(H97),2)</f>
        <v>0</v>
      </c>
      <c r="J97" s="180">
        <f>ROUND(G97*(N97),2)</f>
        <v>178.72</v>
      </c>
      <c r="K97" s="181">
        <f>ROUND(G97*(O97),2)</f>
        <v>0</v>
      </c>
      <c r="L97" s="181">
        <f>ROUND(G97*(H97),2)</f>
        <v>0</v>
      </c>
      <c r="M97" s="181"/>
      <c r="N97" s="181">
        <v>1.83</v>
      </c>
      <c r="O97" s="181"/>
      <c r="P97" s="185"/>
      <c r="Q97" s="185"/>
      <c r="R97" s="185"/>
      <c r="S97" s="182">
        <f>ROUND(G97*(P97),3)</f>
        <v>0</v>
      </c>
      <c r="T97" s="182"/>
      <c r="U97" s="182"/>
      <c r="V97" s="200"/>
      <c r="W97" s="54"/>
      <c r="Z97">
        <v>0</v>
      </c>
    </row>
    <row r="98" spans="1:26" ht="25.05" customHeight="1" x14ac:dyDescent="0.3">
      <c r="A98" s="183"/>
      <c r="B98" s="213">
        <v>14</v>
      </c>
      <c r="C98" s="184" t="s">
        <v>148</v>
      </c>
      <c r="D98" s="288" t="s">
        <v>149</v>
      </c>
      <c r="E98" s="288"/>
      <c r="F98" s="178" t="s">
        <v>120</v>
      </c>
      <c r="G98" s="179">
        <v>976.6</v>
      </c>
      <c r="H98" s="178"/>
      <c r="I98" s="178">
        <f>ROUND(G98*(H98),2)</f>
        <v>0</v>
      </c>
      <c r="J98" s="180">
        <f>ROUND(G98*(N98),2)</f>
        <v>380.87</v>
      </c>
      <c r="K98" s="181">
        <f>ROUND(G98*(O98),2)</f>
        <v>0</v>
      </c>
      <c r="L98" s="181">
        <f>ROUND(G98*(H98),2)</f>
        <v>0</v>
      </c>
      <c r="M98" s="181"/>
      <c r="N98" s="181">
        <v>0.39</v>
      </c>
      <c r="O98" s="181"/>
      <c r="P98" s="185"/>
      <c r="Q98" s="185"/>
      <c r="R98" s="185"/>
      <c r="S98" s="182">
        <f>ROUND(G98*(P98),3)</f>
        <v>0</v>
      </c>
      <c r="T98" s="182"/>
      <c r="U98" s="182"/>
      <c r="V98" s="200"/>
      <c r="W98" s="54"/>
      <c r="Z98">
        <v>0</v>
      </c>
    </row>
    <row r="99" spans="1:26" ht="25.05" customHeight="1" x14ac:dyDescent="0.3">
      <c r="A99" s="183"/>
      <c r="B99" s="213">
        <v>15</v>
      </c>
      <c r="C99" s="184" t="s">
        <v>150</v>
      </c>
      <c r="D99" s="288" t="s">
        <v>151</v>
      </c>
      <c r="E99" s="288"/>
      <c r="F99" s="178" t="s">
        <v>120</v>
      </c>
      <c r="G99" s="179">
        <v>97.66</v>
      </c>
      <c r="H99" s="178"/>
      <c r="I99" s="178">
        <f>ROUND(G99*(H99),2)</f>
        <v>0</v>
      </c>
      <c r="J99" s="180">
        <f>ROUND(G99*(N99),2)</f>
        <v>482.44</v>
      </c>
      <c r="K99" s="181">
        <f>ROUND(G99*(O99),2)</f>
        <v>0</v>
      </c>
      <c r="L99" s="181">
        <f>ROUND(G99*(H99),2)</f>
        <v>0</v>
      </c>
      <c r="M99" s="181"/>
      <c r="N99" s="181">
        <v>4.9399999999999995</v>
      </c>
      <c r="O99" s="181"/>
      <c r="P99" s="185"/>
      <c r="Q99" s="185"/>
      <c r="R99" s="185"/>
      <c r="S99" s="182">
        <f>ROUND(G99*(P99),3)</f>
        <v>0</v>
      </c>
      <c r="T99" s="182"/>
      <c r="U99" s="182"/>
      <c r="V99" s="200"/>
      <c r="W99" s="54"/>
      <c r="Z99">
        <v>0</v>
      </c>
    </row>
    <row r="100" spans="1:26" x14ac:dyDescent="0.3">
      <c r="A100" s="9"/>
      <c r="B100" s="56"/>
      <c r="C100" s="177">
        <v>9</v>
      </c>
      <c r="D100" s="284" t="s">
        <v>107</v>
      </c>
      <c r="E100" s="284"/>
      <c r="F100" s="68"/>
      <c r="G100" s="176"/>
      <c r="H100" s="68"/>
      <c r="I100" s="145">
        <f>ROUND((SUM(I95:I99))/1,2)</f>
        <v>0</v>
      </c>
      <c r="J100" s="144"/>
      <c r="K100" s="144"/>
      <c r="L100" s="144">
        <f>ROUND((SUM(L95:L99))/1,2)</f>
        <v>0</v>
      </c>
      <c r="M100" s="144">
        <f>ROUND((SUM(M95:M99))/1,2)</f>
        <v>0</v>
      </c>
      <c r="N100" s="144"/>
      <c r="O100" s="144"/>
      <c r="P100" s="144"/>
      <c r="Q100" s="9"/>
      <c r="R100" s="9"/>
      <c r="S100" s="9">
        <f>ROUND((SUM(S95:S99))/1,2)</f>
        <v>0.01</v>
      </c>
      <c r="T100" s="9"/>
      <c r="U100" s="9"/>
      <c r="V100" s="201">
        <f>ROUND((SUM(V95:V99))/1,2)</f>
        <v>0</v>
      </c>
      <c r="W100" s="217"/>
      <c r="X100" s="143"/>
      <c r="Y100" s="143"/>
      <c r="Z100" s="143"/>
    </row>
    <row r="101" spans="1:26" x14ac:dyDescent="0.3">
      <c r="A101" s="1"/>
      <c r="B101" s="210"/>
      <c r="C101" s="1"/>
      <c r="D101" s="1"/>
      <c r="E101" s="138"/>
      <c r="F101" s="138"/>
      <c r="G101" s="170"/>
      <c r="H101" s="138"/>
      <c r="I101" s="138"/>
      <c r="J101" s="139"/>
      <c r="K101" s="139"/>
      <c r="L101" s="139"/>
      <c r="M101" s="139"/>
      <c r="N101" s="139"/>
      <c r="O101" s="139"/>
      <c r="P101" s="139"/>
      <c r="Q101" s="1"/>
      <c r="R101" s="1"/>
      <c r="S101" s="1"/>
      <c r="T101" s="1"/>
      <c r="U101" s="1"/>
      <c r="V101" s="202"/>
      <c r="W101" s="54"/>
    </row>
    <row r="102" spans="1:26" x14ac:dyDescent="0.3">
      <c r="A102" s="9"/>
      <c r="B102" s="56"/>
      <c r="C102" s="177">
        <v>99</v>
      </c>
      <c r="D102" s="284" t="s">
        <v>117</v>
      </c>
      <c r="E102" s="284"/>
      <c r="F102" s="68"/>
      <c r="G102" s="176"/>
      <c r="H102" s="68"/>
      <c r="I102" s="68"/>
      <c r="J102" s="144"/>
      <c r="K102" s="144"/>
      <c r="L102" s="144"/>
      <c r="M102" s="144"/>
      <c r="N102" s="144"/>
      <c r="O102" s="144"/>
      <c r="P102" s="144"/>
      <c r="Q102" s="9"/>
      <c r="R102" s="9"/>
      <c r="S102" s="9"/>
      <c r="T102" s="9"/>
      <c r="U102" s="9"/>
      <c r="V102" s="199"/>
      <c r="W102" s="217"/>
      <c r="X102" s="143"/>
      <c r="Y102" s="143"/>
      <c r="Z102" s="143"/>
    </row>
    <row r="103" spans="1:26" ht="25.05" customHeight="1" x14ac:dyDescent="0.3">
      <c r="A103" s="183"/>
      <c r="B103" s="213">
        <v>16</v>
      </c>
      <c r="C103" s="184" t="s">
        <v>152</v>
      </c>
      <c r="D103" s="288" t="s">
        <v>153</v>
      </c>
      <c r="E103" s="288"/>
      <c r="F103" s="178" t="s">
        <v>120</v>
      </c>
      <c r="G103" s="179">
        <v>184.45699999999999</v>
      </c>
      <c r="H103" s="178"/>
      <c r="I103" s="178">
        <f>ROUND(G103*(H103),2)</f>
        <v>0</v>
      </c>
      <c r="J103" s="180">
        <f>ROUND(G103*(N103),2)</f>
        <v>206.59</v>
      </c>
      <c r="K103" s="181">
        <f>ROUND(G103*(O103),2)</f>
        <v>0</v>
      </c>
      <c r="L103" s="181">
        <f>ROUND(G103*(H103),2)</f>
        <v>0</v>
      </c>
      <c r="M103" s="181"/>
      <c r="N103" s="181">
        <v>1.1200000000000001</v>
      </c>
      <c r="O103" s="181"/>
      <c r="P103" s="185"/>
      <c r="Q103" s="185"/>
      <c r="R103" s="185"/>
      <c r="S103" s="182">
        <f>ROUND(G103*(P103),3)</f>
        <v>0</v>
      </c>
      <c r="T103" s="182"/>
      <c r="U103" s="182"/>
      <c r="V103" s="200"/>
      <c r="W103" s="54"/>
      <c r="Z103">
        <v>0</v>
      </c>
    </row>
    <row r="104" spans="1:26" x14ac:dyDescent="0.3">
      <c r="A104" s="9"/>
      <c r="B104" s="56"/>
      <c r="C104" s="177">
        <v>99</v>
      </c>
      <c r="D104" s="284" t="s">
        <v>117</v>
      </c>
      <c r="E104" s="284"/>
      <c r="F104" s="68"/>
      <c r="G104" s="176"/>
      <c r="H104" s="68"/>
      <c r="I104" s="145">
        <f>ROUND((SUM(I102:I103))/1,2)</f>
        <v>0</v>
      </c>
      <c r="J104" s="144"/>
      <c r="K104" s="144"/>
      <c r="L104" s="144">
        <f>ROUND((SUM(L102:L103))/1,2)</f>
        <v>0</v>
      </c>
      <c r="M104" s="144">
        <f>ROUND((SUM(M102:M103))/1,2)</f>
        <v>0</v>
      </c>
      <c r="N104" s="144"/>
      <c r="O104" s="144"/>
      <c r="P104" s="193"/>
      <c r="Q104" s="1"/>
      <c r="R104" s="1"/>
      <c r="S104" s="193">
        <f>ROUND((SUM(S102:S103))/1,2)</f>
        <v>0</v>
      </c>
      <c r="T104" s="2"/>
      <c r="U104" s="2"/>
      <c r="V104" s="201">
        <f>ROUND((SUM(V102:V103))/1,2)</f>
        <v>0</v>
      </c>
      <c r="W104" s="54"/>
    </row>
    <row r="105" spans="1:26" x14ac:dyDescent="0.3">
      <c r="A105" s="1"/>
      <c r="B105" s="210"/>
      <c r="C105" s="1"/>
      <c r="D105" s="1"/>
      <c r="E105" s="138"/>
      <c r="F105" s="138"/>
      <c r="G105" s="170"/>
      <c r="H105" s="138"/>
      <c r="I105" s="138"/>
      <c r="J105" s="139"/>
      <c r="K105" s="139"/>
      <c r="L105" s="139"/>
      <c r="M105" s="139"/>
      <c r="N105" s="139"/>
      <c r="O105" s="139"/>
      <c r="P105" s="139"/>
      <c r="Q105" s="1"/>
      <c r="R105" s="1"/>
      <c r="S105" s="1"/>
      <c r="T105" s="1"/>
      <c r="U105" s="1"/>
      <c r="V105" s="202"/>
      <c r="W105" s="54"/>
    </row>
    <row r="106" spans="1:26" x14ac:dyDescent="0.3">
      <c r="A106" s="9"/>
      <c r="B106" s="56"/>
      <c r="C106" s="9"/>
      <c r="D106" s="285" t="s">
        <v>63</v>
      </c>
      <c r="E106" s="285"/>
      <c r="F106" s="68"/>
      <c r="G106" s="176"/>
      <c r="H106" s="68"/>
      <c r="I106" s="145">
        <f>ROUND((SUM(I77:I105))/2,2)</f>
        <v>0</v>
      </c>
      <c r="J106" s="144"/>
      <c r="K106" s="144"/>
      <c r="L106" s="144">
        <f>ROUND((SUM(L77:L105))/2,2)</f>
        <v>0</v>
      </c>
      <c r="M106" s="144">
        <f>ROUND((SUM(M77:M105))/2,2)</f>
        <v>0</v>
      </c>
      <c r="N106" s="144"/>
      <c r="O106" s="144"/>
      <c r="P106" s="193"/>
      <c r="Q106" s="1"/>
      <c r="R106" s="1"/>
      <c r="S106" s="193">
        <f>ROUND((SUM(S77:S105))/2,2)</f>
        <v>184.39</v>
      </c>
      <c r="T106" s="1"/>
      <c r="U106" s="1"/>
      <c r="V106" s="201">
        <f>ROUND((SUM(V77:V105))/2,2)</f>
        <v>0</v>
      </c>
      <c r="W106" s="54"/>
    </row>
    <row r="107" spans="1:26" x14ac:dyDescent="0.3">
      <c r="A107" s="1"/>
      <c r="B107" s="215"/>
      <c r="C107" s="194"/>
      <c r="D107" s="286" t="s">
        <v>68</v>
      </c>
      <c r="E107" s="286"/>
      <c r="F107" s="195"/>
      <c r="G107" s="196"/>
      <c r="H107" s="195"/>
      <c r="I107" s="195">
        <f>ROUND((SUM(I77:I106))/3,2)</f>
        <v>0</v>
      </c>
      <c r="J107" s="197"/>
      <c r="K107" s="197">
        <f>ROUND((SUM(K77:K106))/3,2)</f>
        <v>0</v>
      </c>
      <c r="L107" s="197">
        <f>ROUND((SUM(L77:L106))/3,2)</f>
        <v>0</v>
      </c>
      <c r="M107" s="197">
        <f>ROUND((SUM(M77:M106))/3,2)</f>
        <v>0</v>
      </c>
      <c r="N107" s="197"/>
      <c r="O107" s="197"/>
      <c r="P107" s="196"/>
      <c r="Q107" s="194"/>
      <c r="R107" s="194"/>
      <c r="S107" s="196">
        <f>ROUND((SUM(S77:S106))/3,2)</f>
        <v>184.39</v>
      </c>
      <c r="T107" s="194"/>
      <c r="U107" s="194"/>
      <c r="V107" s="204">
        <f>ROUND((SUM(V77:V106))/3,2)</f>
        <v>0</v>
      </c>
      <c r="W107" s="54"/>
      <c r="Y107">
        <f>(SUM(Y77:Y106))</f>
        <v>0</v>
      </c>
      <c r="Z107">
        <f>(SUM(Z77:Z106))</f>
        <v>0</v>
      </c>
    </row>
  </sheetData>
  <mergeCells count="74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3:E83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5:E95"/>
    <mergeCell ref="D104:E104"/>
    <mergeCell ref="D106:E106"/>
    <mergeCell ref="D107:E107"/>
    <mergeCell ref="D97:E97"/>
    <mergeCell ref="D98:E98"/>
    <mergeCell ref="D99:E99"/>
    <mergeCell ref="D100:E100"/>
    <mergeCell ref="D102:E102"/>
    <mergeCell ref="D103:E103"/>
  </mergeCells>
  <hyperlinks>
    <hyperlink ref="B1:C1" location="A2:A2" tooltip="Klikni na prechod ku Kryciemu listu..." display="Krycí list rozpočtu" xr:uid="{28BFB1FF-F567-4D82-8B92-EC3BF04ED925}"/>
    <hyperlink ref="E1:F1" location="A54:A54" tooltip="Klikni na prechod ku rekapitulácii..." display="Rekapitulácia rozpočtu" xr:uid="{2210880F-FE80-4426-9269-2D2C730AA7D0}"/>
    <hyperlink ref="H1:I1" location="B76:B76" tooltip="Klikni na prechod ku Rozpočet..." display="Rozpočet" xr:uid="{C8F69099-973D-4C95-97B6-480A001ECAAE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Dobudovanie základnej technickej infraštruktúry v obci Nižný  Hrabovec / Rekonštrukcia cesty C3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6F10-5A56-4D11-A204-4775430CD922}">
  <dimension ref="A1:AA107"/>
  <sheetViews>
    <sheetView workbookViewId="0">
      <pane ySplit="1" topLeftCell="A93" activePane="bottomLeft" state="frozen"/>
      <selection pane="bottomLeft" activeCell="H79" sqref="H79:H10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36" t="s">
        <v>20</v>
      </c>
      <c r="C1" s="295"/>
      <c r="D1" s="11"/>
      <c r="E1" s="337" t="s">
        <v>0</v>
      </c>
      <c r="F1" s="338"/>
      <c r="G1" s="12"/>
      <c r="H1" s="294" t="s">
        <v>69</v>
      </c>
      <c r="I1" s="295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39" t="s">
        <v>20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1"/>
      <c r="R2" s="341"/>
      <c r="S2" s="341"/>
      <c r="T2" s="341"/>
      <c r="U2" s="341"/>
      <c r="V2" s="342"/>
      <c r="W2" s="54"/>
    </row>
    <row r="3" spans="1:23" ht="18" customHeight="1" x14ac:dyDescent="0.3">
      <c r="A3" s="14"/>
      <c r="B3" s="277" t="s">
        <v>1</v>
      </c>
      <c r="C3" s="278"/>
      <c r="D3" s="278"/>
      <c r="E3" s="278"/>
      <c r="F3" s="278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80"/>
      <c r="W3" s="54"/>
    </row>
    <row r="4" spans="1:23" ht="18" customHeight="1" x14ac:dyDescent="0.3">
      <c r="A4" s="14"/>
      <c r="B4" s="44" t="s">
        <v>162</v>
      </c>
      <c r="C4" s="31"/>
      <c r="D4" s="24"/>
      <c r="E4" s="24"/>
      <c r="F4" s="45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24</v>
      </c>
      <c r="C6" s="31"/>
      <c r="D6" s="45" t="s">
        <v>25</v>
      </c>
      <c r="E6" s="24"/>
      <c r="F6" s="45" t="s">
        <v>26</v>
      </c>
      <c r="G6" s="45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43" t="s">
        <v>28</v>
      </c>
      <c r="C7" s="344"/>
      <c r="D7" s="344"/>
      <c r="E7" s="344"/>
      <c r="F7" s="344"/>
      <c r="G7" s="344"/>
      <c r="H7" s="345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31</v>
      </c>
      <c r="C8" s="47"/>
      <c r="D8" s="27"/>
      <c r="E8" s="27"/>
      <c r="F8" s="51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81" t="s">
        <v>29</v>
      </c>
      <c r="C9" s="282"/>
      <c r="D9" s="282"/>
      <c r="E9" s="282"/>
      <c r="F9" s="282"/>
      <c r="G9" s="282"/>
      <c r="H9" s="334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31</v>
      </c>
      <c r="C10" s="31"/>
      <c r="D10" s="24"/>
      <c r="E10" s="24"/>
      <c r="F10" s="45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81" t="s">
        <v>30</v>
      </c>
      <c r="C11" s="282"/>
      <c r="D11" s="282"/>
      <c r="E11" s="282"/>
      <c r="F11" s="282"/>
      <c r="G11" s="282"/>
      <c r="H11" s="334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31</v>
      </c>
      <c r="C12" s="31"/>
      <c r="D12" s="24"/>
      <c r="E12" s="24"/>
      <c r="F12" s="45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52</v>
      </c>
      <c r="D14" s="62" t="s">
        <v>53</v>
      </c>
      <c r="E14" s="67" t="s">
        <v>54</v>
      </c>
      <c r="F14" s="283"/>
      <c r="G14" s="268"/>
      <c r="H14" s="332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33</v>
      </c>
      <c r="C15" s="64">
        <f>'SO 15832'!E60</f>
        <v>0</v>
      </c>
      <c r="D15" s="59">
        <f>'SO 15832'!F60</f>
        <v>0</v>
      </c>
      <c r="E15" s="68">
        <f>'SO 15832'!G60</f>
        <v>0</v>
      </c>
      <c r="F15" s="335"/>
      <c r="G15" s="261"/>
      <c r="H15" s="319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34</v>
      </c>
      <c r="C16" s="93"/>
      <c r="D16" s="94"/>
      <c r="E16" s="95"/>
      <c r="F16" s="267" t="s">
        <v>39</v>
      </c>
      <c r="G16" s="261"/>
      <c r="H16" s="319"/>
      <c r="I16" s="24"/>
      <c r="J16" s="24"/>
      <c r="K16" s="25"/>
      <c r="L16" s="25"/>
      <c r="M16" s="25"/>
      <c r="N16" s="25"/>
      <c r="O16" s="75"/>
      <c r="P16" s="85">
        <f>(SUM(Z77:Z106))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35</v>
      </c>
      <c r="C17" s="64"/>
      <c r="D17" s="59"/>
      <c r="E17" s="68"/>
      <c r="F17" s="269" t="s">
        <v>40</v>
      </c>
      <c r="G17" s="261"/>
      <c r="H17" s="319"/>
      <c r="I17" s="24"/>
      <c r="J17" s="24"/>
      <c r="K17" s="25"/>
      <c r="L17" s="25"/>
      <c r="M17" s="25"/>
      <c r="N17" s="25"/>
      <c r="O17" s="75"/>
      <c r="P17" s="85">
        <f>(SUM(Y77:Y106))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36</v>
      </c>
      <c r="C18" s="65"/>
      <c r="D18" s="60"/>
      <c r="E18" s="69"/>
      <c r="F18" s="271"/>
      <c r="G18" s="263"/>
      <c r="H18" s="319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37</v>
      </c>
      <c r="C19" s="66"/>
      <c r="D19" s="61"/>
      <c r="E19" s="69"/>
      <c r="F19" s="330"/>
      <c r="G19" s="318"/>
      <c r="H19" s="331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38</v>
      </c>
      <c r="C20" s="58"/>
      <c r="D20" s="96"/>
      <c r="E20" s="97">
        <f>SUM(E15:E19)</f>
        <v>0</v>
      </c>
      <c r="F20" s="264" t="s">
        <v>38</v>
      </c>
      <c r="G20" s="270"/>
      <c r="H20" s="332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46</v>
      </c>
      <c r="C21" s="52"/>
      <c r="D21" s="92"/>
      <c r="E21" s="70">
        <f>((E15*U22*0)+(E16*V22*0)+(E17*W22*0))/100</f>
        <v>0</v>
      </c>
      <c r="F21" s="260" t="s">
        <v>49</v>
      </c>
      <c r="G21" s="261"/>
      <c r="H21" s="319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47</v>
      </c>
      <c r="C22" s="33"/>
      <c r="D22" s="72"/>
      <c r="E22" s="71">
        <f>((E15*U23*0)+(E16*V23*0)+(E17*W23*0))/100</f>
        <v>0</v>
      </c>
      <c r="F22" s="260" t="s">
        <v>50</v>
      </c>
      <c r="G22" s="261"/>
      <c r="H22" s="319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48</v>
      </c>
      <c r="C23" s="33"/>
      <c r="D23" s="72"/>
      <c r="E23" s="71">
        <f>((E15*U24*0)+(E16*V24*0)+(E17*W24*0))/100</f>
        <v>0</v>
      </c>
      <c r="F23" s="260" t="s">
        <v>51</v>
      </c>
      <c r="G23" s="261"/>
      <c r="H23" s="319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33"/>
      <c r="G24" s="263"/>
      <c r="H24" s="319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17" t="s">
        <v>38</v>
      </c>
      <c r="G25" s="318"/>
      <c r="H25" s="319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57</v>
      </c>
      <c r="C26" s="99"/>
      <c r="D26" s="101"/>
      <c r="E26" s="111"/>
      <c r="F26" s="264" t="s">
        <v>41</v>
      </c>
      <c r="G26" s="320"/>
      <c r="H26" s="321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2" t="s">
        <v>42</v>
      </c>
      <c r="G27" s="254"/>
      <c r="H27" s="323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4" t="s">
        <v>43</v>
      </c>
      <c r="G28" s="325"/>
      <c r="H28" s="218">
        <f>P27-SUM('SO 15832'!K77:'SO 15832'!K106)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6" t="s">
        <v>44</v>
      </c>
      <c r="G29" s="327"/>
      <c r="H29" s="32">
        <f>SUM('SO 15832'!K77:'SO 15832'!K106)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28" t="s">
        <v>45</v>
      </c>
      <c r="G30" s="329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54"/>
      <c r="G31" s="259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55</v>
      </c>
      <c r="C32" s="106"/>
      <c r="D32" s="18"/>
      <c r="E32" s="116" t="s">
        <v>56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6"/>
    </row>
    <row r="42" spans="1:23" x14ac:dyDescent="0.3">
      <c r="A42" s="136"/>
      <c r="B42" s="20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6"/>
    </row>
    <row r="43" spans="1:23" x14ac:dyDescent="0.3">
      <c r="A43" s="136"/>
      <c r="B43" s="20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10" t="s">
        <v>0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2"/>
      <c r="W44" s="54"/>
    </row>
    <row r="45" spans="1:23" x14ac:dyDescent="0.3">
      <c r="A45" s="136"/>
      <c r="B45" s="20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5"/>
      <c r="B46" s="299" t="s">
        <v>28</v>
      </c>
      <c r="C46" s="300"/>
      <c r="D46" s="300"/>
      <c r="E46" s="301"/>
      <c r="F46" s="313" t="s">
        <v>25</v>
      </c>
      <c r="G46" s="300"/>
      <c r="H46" s="301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5"/>
      <c r="B47" s="299" t="s">
        <v>29</v>
      </c>
      <c r="C47" s="300"/>
      <c r="D47" s="300"/>
      <c r="E47" s="301"/>
      <c r="F47" s="313" t="s">
        <v>23</v>
      </c>
      <c r="G47" s="300"/>
      <c r="H47" s="301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5"/>
      <c r="B48" s="299" t="s">
        <v>30</v>
      </c>
      <c r="C48" s="300"/>
      <c r="D48" s="300"/>
      <c r="E48" s="301"/>
      <c r="F48" s="313" t="s">
        <v>61</v>
      </c>
      <c r="G48" s="300"/>
      <c r="H48" s="301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5"/>
      <c r="B49" s="314" t="s">
        <v>1</v>
      </c>
      <c r="C49" s="315"/>
      <c r="D49" s="315"/>
      <c r="E49" s="315"/>
      <c r="F49" s="315"/>
      <c r="G49" s="315"/>
      <c r="H49" s="315"/>
      <c r="I49" s="31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9" t="s">
        <v>162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08" t="s">
        <v>58</v>
      </c>
      <c r="C54" s="309"/>
      <c r="D54" s="134"/>
      <c r="E54" s="134" t="s">
        <v>52</v>
      </c>
      <c r="F54" s="134" t="s">
        <v>53</v>
      </c>
      <c r="G54" s="134" t="s">
        <v>38</v>
      </c>
      <c r="H54" s="134" t="s">
        <v>59</v>
      </c>
      <c r="I54" s="134" t="s">
        <v>60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5" t="s">
        <v>63</v>
      </c>
      <c r="C55" s="289"/>
      <c r="D55" s="289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7"/>
      <c r="X55" s="143"/>
      <c r="Y55" s="143"/>
      <c r="Z55" s="143"/>
    </row>
    <row r="56" spans="1:26" x14ac:dyDescent="0.3">
      <c r="A56" s="9"/>
      <c r="B56" s="306" t="s">
        <v>64</v>
      </c>
      <c r="C56" s="264"/>
      <c r="D56" s="264"/>
      <c r="E56" s="68">
        <f>'SO 15832'!L81</f>
        <v>0</v>
      </c>
      <c r="F56" s="68">
        <f>'SO 15832'!M81</f>
        <v>0</v>
      </c>
      <c r="G56" s="68">
        <f>'SO 15832'!I81</f>
        <v>0</v>
      </c>
      <c r="H56" s="144">
        <f>'SO 15832'!S81</f>
        <v>0</v>
      </c>
      <c r="I56" s="144">
        <f>'SO 15832'!V81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7"/>
      <c r="X56" s="143"/>
      <c r="Y56" s="143"/>
      <c r="Z56" s="143"/>
    </row>
    <row r="57" spans="1:26" x14ac:dyDescent="0.3">
      <c r="A57" s="9"/>
      <c r="B57" s="306" t="s">
        <v>65</v>
      </c>
      <c r="C57" s="264"/>
      <c r="D57" s="264"/>
      <c r="E57" s="68">
        <f>'SO 15832'!L93</f>
        <v>0</v>
      </c>
      <c r="F57" s="68">
        <f>'SO 15832'!M93</f>
        <v>0</v>
      </c>
      <c r="G57" s="68">
        <f>'SO 15832'!I93</f>
        <v>0</v>
      </c>
      <c r="H57" s="144">
        <f>'SO 15832'!S93</f>
        <v>129.79</v>
      </c>
      <c r="I57" s="144">
        <f>'SO 15832'!V93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7"/>
      <c r="X57" s="143"/>
      <c r="Y57" s="143"/>
      <c r="Z57" s="143"/>
    </row>
    <row r="58" spans="1:26" x14ac:dyDescent="0.3">
      <c r="A58" s="9"/>
      <c r="B58" s="306" t="s">
        <v>66</v>
      </c>
      <c r="C58" s="264"/>
      <c r="D58" s="264"/>
      <c r="E58" s="68">
        <f>'SO 15832'!L100</f>
        <v>0</v>
      </c>
      <c r="F58" s="68">
        <f>'SO 15832'!M100</f>
        <v>0</v>
      </c>
      <c r="G58" s="68">
        <f>'SO 15832'!I100</f>
        <v>0</v>
      </c>
      <c r="H58" s="144">
        <f>'SO 15832'!S100</f>
        <v>0.01</v>
      </c>
      <c r="I58" s="144">
        <f>'SO 15832'!V100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7"/>
      <c r="X58" s="143"/>
      <c r="Y58" s="143"/>
      <c r="Z58" s="143"/>
    </row>
    <row r="59" spans="1:26" x14ac:dyDescent="0.3">
      <c r="A59" s="9"/>
      <c r="B59" s="306" t="s">
        <v>67</v>
      </c>
      <c r="C59" s="264"/>
      <c r="D59" s="264"/>
      <c r="E59" s="68">
        <f>'SO 15832'!L104</f>
        <v>0</v>
      </c>
      <c r="F59" s="68">
        <f>'SO 15832'!M104</f>
        <v>0</v>
      </c>
      <c r="G59" s="68">
        <f>'SO 15832'!I104</f>
        <v>0</v>
      </c>
      <c r="H59" s="144">
        <f>'SO 15832'!S104</f>
        <v>0</v>
      </c>
      <c r="I59" s="144">
        <f>'SO 15832'!V104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17"/>
      <c r="X59" s="143"/>
      <c r="Y59" s="143"/>
      <c r="Z59" s="143"/>
    </row>
    <row r="60" spans="1:26" x14ac:dyDescent="0.3">
      <c r="A60" s="9"/>
      <c r="B60" s="307" t="s">
        <v>63</v>
      </c>
      <c r="C60" s="285"/>
      <c r="D60" s="285"/>
      <c r="E60" s="145">
        <f>'SO 15832'!L106</f>
        <v>0</v>
      </c>
      <c r="F60" s="145">
        <f>'SO 15832'!M106</f>
        <v>0</v>
      </c>
      <c r="G60" s="145">
        <f>'SO 15832'!I106</f>
        <v>0</v>
      </c>
      <c r="H60" s="146">
        <f>'SO 15832'!S106</f>
        <v>129.80000000000001</v>
      </c>
      <c r="I60" s="146">
        <f>'SO 15832'!V106</f>
        <v>0</v>
      </c>
      <c r="J60" s="146"/>
      <c r="K60" s="146"/>
      <c r="L60" s="146"/>
      <c r="M60" s="146"/>
      <c r="N60" s="146"/>
      <c r="O60" s="146"/>
      <c r="P60" s="146"/>
      <c r="Q60" s="143"/>
      <c r="R60" s="143"/>
      <c r="S60" s="143"/>
      <c r="T60" s="143"/>
      <c r="U60" s="143"/>
      <c r="V60" s="155"/>
      <c r="W60" s="217"/>
      <c r="X60" s="143"/>
      <c r="Y60" s="143"/>
      <c r="Z60" s="143"/>
    </row>
    <row r="61" spans="1:26" x14ac:dyDescent="0.3">
      <c r="A61" s="1"/>
      <c r="B61" s="210"/>
      <c r="C61" s="1"/>
      <c r="D61" s="1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V61" s="156"/>
      <c r="W61" s="54"/>
    </row>
    <row r="62" spans="1:26" x14ac:dyDescent="0.3">
      <c r="A62" s="147"/>
      <c r="B62" s="290" t="s">
        <v>68</v>
      </c>
      <c r="C62" s="291"/>
      <c r="D62" s="291"/>
      <c r="E62" s="149">
        <f>'SO 15832'!L107</f>
        <v>0</v>
      </c>
      <c r="F62" s="149">
        <f>'SO 15832'!M107</f>
        <v>0</v>
      </c>
      <c r="G62" s="149">
        <f>'SO 15832'!I107</f>
        <v>0</v>
      </c>
      <c r="H62" s="150">
        <f>'SO 15832'!S107</f>
        <v>129.80000000000001</v>
      </c>
      <c r="I62" s="150">
        <f>'SO 15832'!V107</f>
        <v>0</v>
      </c>
      <c r="J62" s="151"/>
      <c r="K62" s="151"/>
      <c r="L62" s="151"/>
      <c r="M62" s="151"/>
      <c r="N62" s="151"/>
      <c r="O62" s="151"/>
      <c r="P62" s="151"/>
      <c r="Q62" s="152"/>
      <c r="R62" s="152"/>
      <c r="S62" s="152"/>
      <c r="T62" s="152"/>
      <c r="U62" s="152"/>
      <c r="V62" s="157"/>
      <c r="W62" s="217"/>
      <c r="X62" s="148"/>
      <c r="Y62" s="148"/>
      <c r="Z62" s="148"/>
    </row>
    <row r="63" spans="1:26" x14ac:dyDescent="0.3">
      <c r="A63" s="14"/>
      <c r="B63" s="41"/>
      <c r="C63" s="3"/>
      <c r="D63" s="3"/>
      <c r="E63" s="13"/>
      <c r="F63" s="13"/>
      <c r="G63" s="13"/>
      <c r="H63" s="158"/>
      <c r="I63" s="158"/>
      <c r="J63" s="158"/>
      <c r="K63" s="158"/>
      <c r="L63" s="158"/>
      <c r="M63" s="158"/>
      <c r="N63" s="158"/>
      <c r="O63" s="158"/>
      <c r="P63" s="158"/>
      <c r="Q63" s="10"/>
      <c r="R63" s="10"/>
      <c r="S63" s="10"/>
      <c r="T63" s="10"/>
      <c r="U63" s="10"/>
      <c r="V63" s="10"/>
      <c r="W63" s="54"/>
    </row>
    <row r="64" spans="1:26" x14ac:dyDescent="0.3">
      <c r="A64" s="14"/>
      <c r="B64" s="41"/>
      <c r="C64" s="3"/>
      <c r="D64" s="3"/>
      <c r="E64" s="13"/>
      <c r="F64" s="13"/>
      <c r="G64" s="13"/>
      <c r="H64" s="158"/>
      <c r="I64" s="158"/>
      <c r="J64" s="158"/>
      <c r="K64" s="158"/>
      <c r="L64" s="158"/>
      <c r="M64" s="158"/>
      <c r="N64" s="158"/>
      <c r="O64" s="158"/>
      <c r="P64" s="158"/>
      <c r="Q64" s="10"/>
      <c r="R64" s="10"/>
      <c r="S64" s="10"/>
      <c r="T64" s="10"/>
      <c r="U64" s="10"/>
      <c r="V64" s="10"/>
      <c r="W64" s="54"/>
    </row>
    <row r="65" spans="1:26" x14ac:dyDescent="0.3">
      <c r="A65" s="14"/>
      <c r="B65" s="37"/>
      <c r="C65" s="8"/>
      <c r="D65" s="8"/>
      <c r="E65" s="26"/>
      <c r="F65" s="26"/>
      <c r="G65" s="26"/>
      <c r="H65" s="159"/>
      <c r="I65" s="159"/>
      <c r="J65" s="159"/>
      <c r="K65" s="159"/>
      <c r="L65" s="159"/>
      <c r="M65" s="159"/>
      <c r="N65" s="159"/>
      <c r="O65" s="159"/>
      <c r="P65" s="159"/>
      <c r="Q65" s="15"/>
      <c r="R65" s="15"/>
      <c r="S65" s="15"/>
      <c r="T65" s="15"/>
      <c r="U65" s="15"/>
      <c r="V65" s="15"/>
      <c r="W65" s="54"/>
    </row>
    <row r="66" spans="1:26" ht="34.950000000000003" customHeight="1" x14ac:dyDescent="0.3">
      <c r="A66" s="1"/>
      <c r="B66" s="292" t="s">
        <v>69</v>
      </c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54"/>
    </row>
    <row r="67" spans="1:26" x14ac:dyDescent="0.3">
      <c r="A67" s="14"/>
      <c r="B67" s="98"/>
      <c r="C67" s="18"/>
      <c r="D67" s="18"/>
      <c r="E67" s="100"/>
      <c r="F67" s="100"/>
      <c r="G67" s="100"/>
      <c r="H67" s="173"/>
      <c r="I67" s="173"/>
      <c r="J67" s="173"/>
      <c r="K67" s="173"/>
      <c r="L67" s="173"/>
      <c r="M67" s="173"/>
      <c r="N67" s="173"/>
      <c r="O67" s="173"/>
      <c r="P67" s="173"/>
      <c r="Q67" s="19"/>
      <c r="R67" s="19"/>
      <c r="S67" s="19"/>
      <c r="T67" s="19"/>
      <c r="U67" s="19"/>
      <c r="V67" s="19"/>
      <c r="W67" s="54"/>
    </row>
    <row r="68" spans="1:26" ht="19.95" customHeight="1" x14ac:dyDescent="0.3">
      <c r="A68" s="205"/>
      <c r="B68" s="296" t="s">
        <v>28</v>
      </c>
      <c r="C68" s="297"/>
      <c r="D68" s="297"/>
      <c r="E68" s="298"/>
      <c r="F68" s="171"/>
      <c r="G68" s="171"/>
      <c r="H68" s="172" t="s">
        <v>25</v>
      </c>
      <c r="I68" s="302"/>
      <c r="J68" s="303"/>
      <c r="K68" s="303"/>
      <c r="L68" s="303"/>
      <c r="M68" s="303"/>
      <c r="N68" s="303"/>
      <c r="O68" s="303"/>
      <c r="P68" s="304"/>
      <c r="Q68" s="17"/>
      <c r="R68" s="17"/>
      <c r="S68" s="17"/>
      <c r="T68" s="17"/>
      <c r="U68" s="17"/>
      <c r="V68" s="17"/>
      <c r="W68" s="54"/>
    </row>
    <row r="69" spans="1:26" ht="19.95" customHeight="1" x14ac:dyDescent="0.3">
      <c r="A69" s="205"/>
      <c r="B69" s="299" t="s">
        <v>29</v>
      </c>
      <c r="C69" s="300"/>
      <c r="D69" s="300"/>
      <c r="E69" s="301"/>
      <c r="F69" s="167"/>
      <c r="G69" s="167"/>
      <c r="H69" s="168" t="s">
        <v>23</v>
      </c>
      <c r="I69" s="168"/>
      <c r="J69" s="158"/>
      <c r="K69" s="158"/>
      <c r="L69" s="158"/>
      <c r="M69" s="158"/>
      <c r="N69" s="158"/>
      <c r="O69" s="158"/>
      <c r="P69" s="158"/>
      <c r="Q69" s="10"/>
      <c r="R69" s="10"/>
      <c r="S69" s="10"/>
      <c r="T69" s="10"/>
      <c r="U69" s="10"/>
      <c r="V69" s="10"/>
      <c r="W69" s="54"/>
    </row>
    <row r="70" spans="1:26" ht="19.95" customHeight="1" x14ac:dyDescent="0.3">
      <c r="A70" s="205"/>
      <c r="B70" s="299" t="s">
        <v>30</v>
      </c>
      <c r="C70" s="300"/>
      <c r="D70" s="300"/>
      <c r="E70" s="301"/>
      <c r="F70" s="167"/>
      <c r="G70" s="167"/>
      <c r="H70" s="168" t="s">
        <v>80</v>
      </c>
      <c r="I70" s="168" t="s">
        <v>27</v>
      </c>
      <c r="J70" s="158"/>
      <c r="K70" s="158"/>
      <c r="L70" s="158"/>
      <c r="M70" s="158"/>
      <c r="N70" s="158"/>
      <c r="O70" s="158"/>
      <c r="P70" s="158"/>
      <c r="Q70" s="10"/>
      <c r="R70" s="10"/>
      <c r="S70" s="10"/>
      <c r="T70" s="10"/>
      <c r="U70" s="10"/>
      <c r="V70" s="10"/>
      <c r="W70" s="54"/>
    </row>
    <row r="71" spans="1:26" ht="19.95" customHeight="1" x14ac:dyDescent="0.3">
      <c r="A71" s="14"/>
      <c r="B71" s="209" t="s">
        <v>81</v>
      </c>
      <c r="C71" s="3"/>
      <c r="D71" s="3"/>
      <c r="E71" s="13"/>
      <c r="F71" s="13"/>
      <c r="G71" s="13"/>
      <c r="H71" s="158"/>
      <c r="I71" s="15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14"/>
      <c r="B72" s="209" t="s">
        <v>162</v>
      </c>
      <c r="C72" s="3"/>
      <c r="D72" s="3"/>
      <c r="E72" s="13"/>
      <c r="F72" s="13"/>
      <c r="G72" s="13"/>
      <c r="H72" s="158"/>
      <c r="I72" s="158"/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211" t="s">
        <v>62</v>
      </c>
      <c r="C75" s="169"/>
      <c r="D75" s="169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x14ac:dyDescent="0.3">
      <c r="A76" s="2"/>
      <c r="B76" s="212" t="s">
        <v>70</v>
      </c>
      <c r="C76" s="134" t="s">
        <v>71</v>
      </c>
      <c r="D76" s="134" t="s">
        <v>72</v>
      </c>
      <c r="E76" s="160"/>
      <c r="F76" s="160" t="s">
        <v>73</v>
      </c>
      <c r="G76" s="160" t="s">
        <v>74</v>
      </c>
      <c r="H76" s="161" t="s">
        <v>75</v>
      </c>
      <c r="I76" s="161" t="s">
        <v>76</v>
      </c>
      <c r="J76" s="161"/>
      <c r="K76" s="161"/>
      <c r="L76" s="161"/>
      <c r="M76" s="161"/>
      <c r="N76" s="161"/>
      <c r="O76" s="161"/>
      <c r="P76" s="161" t="s">
        <v>77</v>
      </c>
      <c r="Q76" s="162"/>
      <c r="R76" s="162"/>
      <c r="S76" s="134" t="s">
        <v>78</v>
      </c>
      <c r="T76" s="163"/>
      <c r="U76" s="163"/>
      <c r="V76" s="134" t="s">
        <v>79</v>
      </c>
      <c r="W76" s="54"/>
    </row>
    <row r="77" spans="1:26" x14ac:dyDescent="0.3">
      <c r="A77" s="9"/>
      <c r="B77" s="74"/>
      <c r="C77" s="174"/>
      <c r="D77" s="289" t="s">
        <v>63</v>
      </c>
      <c r="E77" s="289"/>
      <c r="F77" s="140"/>
      <c r="G77" s="175"/>
      <c r="H77" s="140"/>
      <c r="I77" s="140"/>
      <c r="J77" s="141"/>
      <c r="K77" s="141"/>
      <c r="L77" s="141"/>
      <c r="M77" s="141"/>
      <c r="N77" s="141"/>
      <c r="O77" s="141"/>
      <c r="P77" s="141"/>
      <c r="Q77" s="110"/>
      <c r="R77" s="110"/>
      <c r="S77" s="110"/>
      <c r="T77" s="110"/>
      <c r="U77" s="110"/>
      <c r="V77" s="198"/>
      <c r="W77" s="217"/>
      <c r="X77" s="143"/>
      <c r="Y77" s="143"/>
      <c r="Z77" s="143"/>
    </row>
    <row r="78" spans="1:26" x14ac:dyDescent="0.3">
      <c r="A78" s="9"/>
      <c r="B78" s="56"/>
      <c r="C78" s="177">
        <v>1</v>
      </c>
      <c r="D78" s="284" t="s">
        <v>82</v>
      </c>
      <c r="E78" s="284"/>
      <c r="F78" s="68"/>
      <c r="G78" s="176"/>
      <c r="H78" s="68"/>
      <c r="I78" s="68"/>
      <c r="J78" s="144"/>
      <c r="K78" s="144"/>
      <c r="L78" s="144"/>
      <c r="M78" s="144"/>
      <c r="N78" s="144"/>
      <c r="O78" s="144"/>
      <c r="P78" s="144"/>
      <c r="Q78" s="9"/>
      <c r="R78" s="9"/>
      <c r="S78" s="9"/>
      <c r="T78" s="9"/>
      <c r="U78" s="9"/>
      <c r="V78" s="199"/>
      <c r="W78" s="217"/>
      <c r="X78" s="143"/>
      <c r="Y78" s="143"/>
      <c r="Z78" s="143"/>
    </row>
    <row r="79" spans="1:26" ht="25.05" customHeight="1" x14ac:dyDescent="0.3">
      <c r="A79" s="183"/>
      <c r="B79" s="213">
        <v>1</v>
      </c>
      <c r="C79" s="184" t="s">
        <v>124</v>
      </c>
      <c r="D79" s="288" t="s">
        <v>125</v>
      </c>
      <c r="E79" s="288"/>
      <c r="F79" s="178" t="s">
        <v>100</v>
      </c>
      <c r="G79" s="179">
        <v>252</v>
      </c>
      <c r="H79" s="178"/>
      <c r="I79" s="178">
        <f>ROUND(G79*(H79),2)</f>
        <v>0</v>
      </c>
      <c r="J79" s="180">
        <f>ROUND(G79*(N79),2)</f>
        <v>1058.4000000000001</v>
      </c>
      <c r="K79" s="181">
        <f>ROUND(G79*(O79),2)</f>
        <v>0</v>
      </c>
      <c r="L79" s="181">
        <f>ROUND(G79*(H79),2)</f>
        <v>0</v>
      </c>
      <c r="M79" s="181"/>
      <c r="N79" s="181">
        <v>4.2</v>
      </c>
      <c r="O79" s="181"/>
      <c r="P79" s="185"/>
      <c r="Q79" s="185"/>
      <c r="R79" s="185"/>
      <c r="S79" s="182">
        <f>ROUND(G79*(P79),3)</f>
        <v>0</v>
      </c>
      <c r="T79" s="182"/>
      <c r="U79" s="182"/>
      <c r="V79" s="200"/>
      <c r="W79" s="54"/>
      <c r="Z79">
        <v>0</v>
      </c>
    </row>
    <row r="80" spans="1:26" ht="34.950000000000003" customHeight="1" x14ac:dyDescent="0.3">
      <c r="A80" s="183"/>
      <c r="B80" s="213">
        <v>2</v>
      </c>
      <c r="C80" s="184" t="s">
        <v>126</v>
      </c>
      <c r="D80" s="288" t="s">
        <v>127</v>
      </c>
      <c r="E80" s="288"/>
      <c r="F80" s="178" t="s">
        <v>100</v>
      </c>
      <c r="G80" s="179">
        <v>252</v>
      </c>
      <c r="H80" s="178"/>
      <c r="I80" s="178">
        <f>ROUND(G80*(H80),2)</f>
        <v>0</v>
      </c>
      <c r="J80" s="180">
        <f>ROUND(G80*(N80),2)</f>
        <v>529.20000000000005</v>
      </c>
      <c r="K80" s="181">
        <f>ROUND(G80*(O80),2)</f>
        <v>0</v>
      </c>
      <c r="L80" s="181">
        <f>ROUND(G80*(H80),2)</f>
        <v>0</v>
      </c>
      <c r="M80" s="181"/>
      <c r="N80" s="181">
        <v>2.1</v>
      </c>
      <c r="O80" s="181"/>
      <c r="P80" s="185">
        <v>1.0000000000000001E-5</v>
      </c>
      <c r="Q80" s="185"/>
      <c r="R80" s="185">
        <v>1.0000000000000001E-5</v>
      </c>
      <c r="S80" s="182">
        <f>ROUND(G80*(P80),3)</f>
        <v>3.0000000000000001E-3</v>
      </c>
      <c r="T80" s="182"/>
      <c r="U80" s="182"/>
      <c r="V80" s="200"/>
      <c r="W80" s="54"/>
      <c r="Z80">
        <v>0</v>
      </c>
    </row>
    <row r="81" spans="1:26" x14ac:dyDescent="0.3">
      <c r="A81" s="9"/>
      <c r="B81" s="56"/>
      <c r="C81" s="177">
        <v>1</v>
      </c>
      <c r="D81" s="284" t="s">
        <v>82</v>
      </c>
      <c r="E81" s="284"/>
      <c r="F81" s="68"/>
      <c r="G81" s="176"/>
      <c r="H81" s="68"/>
      <c r="I81" s="145">
        <f>ROUND((SUM(I78:I80))/1,2)</f>
        <v>0</v>
      </c>
      <c r="J81" s="144"/>
      <c r="K81" s="144"/>
      <c r="L81" s="144">
        <f>ROUND((SUM(L78:L80))/1,2)</f>
        <v>0</v>
      </c>
      <c r="M81" s="144">
        <f>ROUND((SUM(M78:M80))/1,2)</f>
        <v>0</v>
      </c>
      <c r="N81" s="144"/>
      <c r="O81" s="144"/>
      <c r="P81" s="144"/>
      <c r="Q81" s="9"/>
      <c r="R81" s="9"/>
      <c r="S81" s="9">
        <f>ROUND((SUM(S78:S80))/1,2)</f>
        <v>0</v>
      </c>
      <c r="T81" s="9"/>
      <c r="U81" s="9"/>
      <c r="V81" s="201">
        <f>ROUND((SUM(V78:V80))/1,2)</f>
        <v>0</v>
      </c>
      <c r="W81" s="217"/>
      <c r="X81" s="143"/>
      <c r="Y81" s="143"/>
      <c r="Z81" s="143"/>
    </row>
    <row r="82" spans="1:26" x14ac:dyDescent="0.3">
      <c r="A82" s="1"/>
      <c r="B82" s="210"/>
      <c r="C82" s="1"/>
      <c r="D82" s="1"/>
      <c r="E82" s="138"/>
      <c r="F82" s="138"/>
      <c r="G82" s="170"/>
      <c r="H82" s="138"/>
      <c r="I82" s="138"/>
      <c r="J82" s="139"/>
      <c r="K82" s="139"/>
      <c r="L82" s="139"/>
      <c r="M82" s="139"/>
      <c r="N82" s="139"/>
      <c r="O82" s="139"/>
      <c r="P82" s="139"/>
      <c r="Q82" s="1"/>
      <c r="R82" s="1"/>
      <c r="S82" s="1"/>
      <c r="T82" s="1"/>
      <c r="U82" s="1"/>
      <c r="V82" s="202"/>
      <c r="W82" s="54"/>
    </row>
    <row r="83" spans="1:26" x14ac:dyDescent="0.3">
      <c r="A83" s="9"/>
      <c r="B83" s="56"/>
      <c r="C83" s="177">
        <v>5</v>
      </c>
      <c r="D83" s="284" t="s">
        <v>101</v>
      </c>
      <c r="E83" s="284"/>
      <c r="F83" s="68"/>
      <c r="G83" s="176"/>
      <c r="H83" s="68"/>
      <c r="I83" s="68"/>
      <c r="J83" s="144"/>
      <c r="K83" s="144"/>
      <c r="L83" s="144"/>
      <c r="M83" s="144"/>
      <c r="N83" s="144"/>
      <c r="O83" s="144"/>
      <c r="P83" s="144"/>
      <c r="Q83" s="9"/>
      <c r="R83" s="9"/>
      <c r="S83" s="9"/>
      <c r="T83" s="9"/>
      <c r="U83" s="9"/>
      <c r="V83" s="199"/>
      <c r="W83" s="217"/>
      <c r="X83" s="143"/>
      <c r="Y83" s="143"/>
      <c r="Z83" s="143"/>
    </row>
    <row r="84" spans="1:26" ht="25.05" customHeight="1" x14ac:dyDescent="0.3">
      <c r="A84" s="183"/>
      <c r="B84" s="213">
        <v>3</v>
      </c>
      <c r="C84" s="184" t="s">
        <v>160</v>
      </c>
      <c r="D84" s="288" t="s">
        <v>161</v>
      </c>
      <c r="E84" s="288"/>
      <c r="F84" s="178" t="s">
        <v>100</v>
      </c>
      <c r="G84" s="179">
        <v>51</v>
      </c>
      <c r="H84" s="178"/>
      <c r="I84" s="178">
        <f t="shared" ref="I84:I92" si="0">ROUND(G84*(H84),2)</f>
        <v>0</v>
      </c>
      <c r="J84" s="180">
        <f t="shared" ref="J84:J92" si="1">ROUND(G84*(N84),2)</f>
        <v>230.01</v>
      </c>
      <c r="K84" s="181">
        <f t="shared" ref="K84:K92" si="2">ROUND(G84*(O84),2)</f>
        <v>0</v>
      </c>
      <c r="L84" s="181">
        <f t="shared" ref="L84:L92" si="3">ROUND(G84*(H84),2)</f>
        <v>0</v>
      </c>
      <c r="M84" s="181"/>
      <c r="N84" s="181">
        <v>4.51</v>
      </c>
      <c r="O84" s="181"/>
      <c r="P84" s="185">
        <v>0.29160000000000003</v>
      </c>
      <c r="Q84" s="185"/>
      <c r="R84" s="185">
        <v>0.29160000000000003</v>
      </c>
      <c r="S84" s="182">
        <f t="shared" ref="S84:S92" si="4">ROUND(G84*(P84),3)</f>
        <v>14.872</v>
      </c>
      <c r="T84" s="182"/>
      <c r="U84" s="182"/>
      <c r="V84" s="200"/>
      <c r="W84" s="54"/>
      <c r="Z84">
        <v>0</v>
      </c>
    </row>
    <row r="85" spans="1:26" ht="25.05" customHeight="1" x14ac:dyDescent="0.3">
      <c r="A85" s="183"/>
      <c r="B85" s="213">
        <v>4</v>
      </c>
      <c r="C85" s="184" t="s">
        <v>128</v>
      </c>
      <c r="D85" s="288" t="s">
        <v>129</v>
      </c>
      <c r="E85" s="288"/>
      <c r="F85" s="178" t="s">
        <v>85</v>
      </c>
      <c r="G85" s="179">
        <v>3</v>
      </c>
      <c r="H85" s="178"/>
      <c r="I85" s="178">
        <f t="shared" si="0"/>
        <v>0</v>
      </c>
      <c r="J85" s="180">
        <f t="shared" si="1"/>
        <v>203.1</v>
      </c>
      <c r="K85" s="181">
        <f t="shared" si="2"/>
        <v>0</v>
      </c>
      <c r="L85" s="181">
        <f t="shared" si="3"/>
        <v>0</v>
      </c>
      <c r="M85" s="181"/>
      <c r="N85" s="181">
        <v>67.7</v>
      </c>
      <c r="O85" s="181"/>
      <c r="P85" s="185">
        <v>1.028</v>
      </c>
      <c r="Q85" s="185"/>
      <c r="R85" s="185">
        <v>1.028</v>
      </c>
      <c r="S85" s="182">
        <f t="shared" si="4"/>
        <v>3.0840000000000001</v>
      </c>
      <c r="T85" s="182"/>
      <c r="U85" s="182"/>
      <c r="V85" s="200"/>
      <c r="W85" s="54"/>
      <c r="Z85">
        <v>0</v>
      </c>
    </row>
    <row r="86" spans="1:26" ht="25.05" customHeight="1" x14ac:dyDescent="0.3">
      <c r="A86" s="183"/>
      <c r="B86" s="213">
        <v>5</v>
      </c>
      <c r="C86" s="184" t="s">
        <v>130</v>
      </c>
      <c r="D86" s="288" t="s">
        <v>131</v>
      </c>
      <c r="E86" s="288"/>
      <c r="F86" s="178" t="s">
        <v>100</v>
      </c>
      <c r="G86" s="179">
        <v>126</v>
      </c>
      <c r="H86" s="178"/>
      <c r="I86" s="178">
        <f t="shared" si="0"/>
        <v>0</v>
      </c>
      <c r="J86" s="180">
        <f t="shared" si="1"/>
        <v>462.42</v>
      </c>
      <c r="K86" s="181">
        <f t="shared" si="2"/>
        <v>0</v>
      </c>
      <c r="L86" s="181">
        <f t="shared" si="3"/>
        <v>0</v>
      </c>
      <c r="M86" s="181"/>
      <c r="N86" s="181">
        <v>3.67</v>
      </c>
      <c r="O86" s="181"/>
      <c r="P86" s="185">
        <v>0.19694999999999999</v>
      </c>
      <c r="Q86" s="185"/>
      <c r="R86" s="185">
        <v>0.19694999999999999</v>
      </c>
      <c r="S86" s="182">
        <f t="shared" si="4"/>
        <v>24.815999999999999</v>
      </c>
      <c r="T86" s="182"/>
      <c r="U86" s="182"/>
      <c r="V86" s="200"/>
      <c r="W86" s="54"/>
      <c r="Z86">
        <v>0</v>
      </c>
    </row>
    <row r="87" spans="1:26" ht="25.05" customHeight="1" x14ac:dyDescent="0.3">
      <c r="A87" s="183"/>
      <c r="B87" s="213">
        <v>6</v>
      </c>
      <c r="C87" s="184" t="s">
        <v>132</v>
      </c>
      <c r="D87" s="288" t="s">
        <v>133</v>
      </c>
      <c r="E87" s="288"/>
      <c r="F87" s="178" t="s">
        <v>85</v>
      </c>
      <c r="G87" s="179">
        <v>3.03</v>
      </c>
      <c r="H87" s="178"/>
      <c r="I87" s="178">
        <f t="shared" si="0"/>
        <v>0</v>
      </c>
      <c r="J87" s="180">
        <f t="shared" si="1"/>
        <v>88.32</v>
      </c>
      <c r="K87" s="181">
        <f t="shared" si="2"/>
        <v>0</v>
      </c>
      <c r="L87" s="181">
        <f t="shared" si="3"/>
        <v>0</v>
      </c>
      <c r="M87" s="181"/>
      <c r="N87" s="181">
        <v>29.15</v>
      </c>
      <c r="O87" s="181"/>
      <c r="P87" s="185">
        <v>1.4804999999999999</v>
      </c>
      <c r="Q87" s="185"/>
      <c r="R87" s="185">
        <v>1.4804999999999999</v>
      </c>
      <c r="S87" s="182">
        <f t="shared" si="4"/>
        <v>4.4859999999999998</v>
      </c>
      <c r="T87" s="182"/>
      <c r="U87" s="182"/>
      <c r="V87" s="200"/>
      <c r="W87" s="54"/>
      <c r="Z87">
        <v>0</v>
      </c>
    </row>
    <row r="88" spans="1:26" ht="25.05" customHeight="1" x14ac:dyDescent="0.3">
      <c r="A88" s="183"/>
      <c r="B88" s="213">
        <v>7</v>
      </c>
      <c r="C88" s="184" t="s">
        <v>134</v>
      </c>
      <c r="D88" s="288" t="s">
        <v>135</v>
      </c>
      <c r="E88" s="288"/>
      <c r="F88" s="178" t="s">
        <v>120</v>
      </c>
      <c r="G88" s="179">
        <v>15.15</v>
      </c>
      <c r="H88" s="178"/>
      <c r="I88" s="178">
        <f t="shared" si="0"/>
        <v>0</v>
      </c>
      <c r="J88" s="180">
        <f t="shared" si="1"/>
        <v>2591.56</v>
      </c>
      <c r="K88" s="181">
        <f t="shared" si="2"/>
        <v>0</v>
      </c>
      <c r="L88" s="181">
        <f t="shared" si="3"/>
        <v>0</v>
      </c>
      <c r="M88" s="181"/>
      <c r="N88" s="181">
        <v>171.06</v>
      </c>
      <c r="O88" s="181"/>
      <c r="P88" s="185">
        <v>1.0407599999999999</v>
      </c>
      <c r="Q88" s="185"/>
      <c r="R88" s="185">
        <v>1.0407599999999999</v>
      </c>
      <c r="S88" s="182">
        <f t="shared" si="4"/>
        <v>15.768000000000001</v>
      </c>
      <c r="T88" s="182"/>
      <c r="U88" s="182"/>
      <c r="V88" s="200"/>
      <c r="W88" s="54"/>
      <c r="Z88">
        <v>0</v>
      </c>
    </row>
    <row r="89" spans="1:26" ht="25.05" customHeight="1" x14ac:dyDescent="0.3">
      <c r="A89" s="183"/>
      <c r="B89" s="213">
        <v>8</v>
      </c>
      <c r="C89" s="184" t="s">
        <v>136</v>
      </c>
      <c r="D89" s="288" t="s">
        <v>137</v>
      </c>
      <c r="E89" s="288"/>
      <c r="F89" s="178" t="s">
        <v>100</v>
      </c>
      <c r="G89" s="179">
        <v>252</v>
      </c>
      <c r="H89" s="178"/>
      <c r="I89" s="178">
        <f t="shared" si="0"/>
        <v>0</v>
      </c>
      <c r="J89" s="180">
        <f t="shared" si="1"/>
        <v>2144.52</v>
      </c>
      <c r="K89" s="181">
        <f t="shared" si="2"/>
        <v>0</v>
      </c>
      <c r="L89" s="181">
        <f t="shared" si="3"/>
        <v>0</v>
      </c>
      <c r="M89" s="181"/>
      <c r="N89" s="181">
        <v>8.51</v>
      </c>
      <c r="O89" s="181"/>
      <c r="P89" s="185">
        <v>9.9150000000000002E-2</v>
      </c>
      <c r="Q89" s="185"/>
      <c r="R89" s="185">
        <v>9.9150000000000002E-2</v>
      </c>
      <c r="S89" s="182">
        <f t="shared" si="4"/>
        <v>24.986000000000001</v>
      </c>
      <c r="T89" s="182"/>
      <c r="U89" s="182"/>
      <c r="V89" s="200"/>
      <c r="W89" s="54"/>
      <c r="Z89">
        <v>0</v>
      </c>
    </row>
    <row r="90" spans="1:26" ht="25.05" customHeight="1" x14ac:dyDescent="0.3">
      <c r="A90" s="183"/>
      <c r="B90" s="213">
        <v>9</v>
      </c>
      <c r="C90" s="184" t="s">
        <v>138</v>
      </c>
      <c r="D90" s="288" t="s">
        <v>139</v>
      </c>
      <c r="E90" s="288"/>
      <c r="F90" s="178" t="s">
        <v>100</v>
      </c>
      <c r="G90" s="179">
        <v>252</v>
      </c>
      <c r="H90" s="178"/>
      <c r="I90" s="178">
        <f t="shared" si="0"/>
        <v>0</v>
      </c>
      <c r="J90" s="180">
        <f t="shared" si="1"/>
        <v>161.28</v>
      </c>
      <c r="K90" s="181">
        <f t="shared" si="2"/>
        <v>0</v>
      </c>
      <c r="L90" s="181">
        <f t="shared" si="3"/>
        <v>0</v>
      </c>
      <c r="M90" s="181"/>
      <c r="N90" s="181">
        <v>0.64</v>
      </c>
      <c r="O90" s="181"/>
      <c r="P90" s="185">
        <v>6.0099999999999997E-3</v>
      </c>
      <c r="Q90" s="185"/>
      <c r="R90" s="185">
        <v>6.0099999999999997E-3</v>
      </c>
      <c r="S90" s="182">
        <f t="shared" si="4"/>
        <v>1.5149999999999999</v>
      </c>
      <c r="T90" s="182"/>
      <c r="U90" s="182"/>
      <c r="V90" s="200"/>
      <c r="W90" s="54"/>
      <c r="Z90">
        <v>0</v>
      </c>
    </row>
    <row r="91" spans="1:26" ht="25.05" customHeight="1" x14ac:dyDescent="0.3">
      <c r="A91" s="183"/>
      <c r="B91" s="213">
        <v>10</v>
      </c>
      <c r="C91" s="184" t="s">
        <v>140</v>
      </c>
      <c r="D91" s="288" t="s">
        <v>141</v>
      </c>
      <c r="E91" s="288"/>
      <c r="F91" s="178" t="s">
        <v>100</v>
      </c>
      <c r="G91" s="179">
        <v>252</v>
      </c>
      <c r="H91" s="178"/>
      <c r="I91" s="178">
        <f t="shared" si="0"/>
        <v>0</v>
      </c>
      <c r="J91" s="180">
        <f t="shared" si="1"/>
        <v>85.68</v>
      </c>
      <c r="K91" s="181">
        <f t="shared" si="2"/>
        <v>0</v>
      </c>
      <c r="L91" s="181">
        <f t="shared" si="3"/>
        <v>0</v>
      </c>
      <c r="M91" s="181"/>
      <c r="N91" s="181">
        <v>0.34</v>
      </c>
      <c r="O91" s="181"/>
      <c r="P91" s="185">
        <v>6.0999999999999997E-4</v>
      </c>
      <c r="Q91" s="185"/>
      <c r="R91" s="185">
        <v>6.0999999999999997E-4</v>
      </c>
      <c r="S91" s="182">
        <f t="shared" si="4"/>
        <v>0.154</v>
      </c>
      <c r="T91" s="182"/>
      <c r="U91" s="182"/>
      <c r="V91" s="200"/>
      <c r="W91" s="54"/>
      <c r="Z91">
        <v>0</v>
      </c>
    </row>
    <row r="92" spans="1:26" ht="25.05" customHeight="1" x14ac:dyDescent="0.3">
      <c r="A92" s="183"/>
      <c r="B92" s="213">
        <v>11</v>
      </c>
      <c r="C92" s="184" t="s">
        <v>142</v>
      </c>
      <c r="D92" s="288" t="s">
        <v>143</v>
      </c>
      <c r="E92" s="288"/>
      <c r="F92" s="178" t="s">
        <v>100</v>
      </c>
      <c r="G92" s="179">
        <v>303</v>
      </c>
      <c r="H92" s="178"/>
      <c r="I92" s="178">
        <f t="shared" si="0"/>
        <v>0</v>
      </c>
      <c r="J92" s="180">
        <f t="shared" si="1"/>
        <v>3126.96</v>
      </c>
      <c r="K92" s="181">
        <f t="shared" si="2"/>
        <v>0</v>
      </c>
      <c r="L92" s="181">
        <f t="shared" si="3"/>
        <v>0</v>
      </c>
      <c r="M92" s="181"/>
      <c r="N92" s="181">
        <v>10.32</v>
      </c>
      <c r="O92" s="181"/>
      <c r="P92" s="185">
        <v>0.13238</v>
      </c>
      <c r="Q92" s="185"/>
      <c r="R92" s="185">
        <v>0.13238</v>
      </c>
      <c r="S92" s="182">
        <f t="shared" si="4"/>
        <v>40.110999999999997</v>
      </c>
      <c r="T92" s="182"/>
      <c r="U92" s="182"/>
      <c r="V92" s="200"/>
      <c r="W92" s="54"/>
      <c r="Z92">
        <v>0</v>
      </c>
    </row>
    <row r="93" spans="1:26" x14ac:dyDescent="0.3">
      <c r="A93" s="9"/>
      <c r="B93" s="56"/>
      <c r="C93" s="177">
        <v>5</v>
      </c>
      <c r="D93" s="284" t="s">
        <v>101</v>
      </c>
      <c r="E93" s="284"/>
      <c r="F93" s="68"/>
      <c r="G93" s="176"/>
      <c r="H93" s="68"/>
      <c r="I93" s="145">
        <f>ROUND((SUM(I83:I92))/1,2)</f>
        <v>0</v>
      </c>
      <c r="J93" s="144"/>
      <c r="K93" s="144"/>
      <c r="L93" s="144">
        <f>ROUND((SUM(L83:L92))/1,2)</f>
        <v>0</v>
      </c>
      <c r="M93" s="144">
        <f>ROUND((SUM(M83:M92))/1,2)</f>
        <v>0</v>
      </c>
      <c r="N93" s="144"/>
      <c r="O93" s="144"/>
      <c r="P93" s="144"/>
      <c r="Q93" s="9"/>
      <c r="R93" s="9"/>
      <c r="S93" s="9">
        <f>ROUND((SUM(S83:S92))/1,2)</f>
        <v>129.79</v>
      </c>
      <c r="T93" s="9"/>
      <c r="U93" s="9"/>
      <c r="V93" s="201">
        <f>ROUND((SUM(V83:V92))/1,2)</f>
        <v>0</v>
      </c>
      <c r="W93" s="217"/>
      <c r="X93" s="143"/>
      <c r="Y93" s="143"/>
      <c r="Z93" s="143"/>
    </row>
    <row r="94" spans="1:26" x14ac:dyDescent="0.3">
      <c r="A94" s="1"/>
      <c r="B94" s="210"/>
      <c r="C94" s="1"/>
      <c r="D94" s="1"/>
      <c r="E94" s="138"/>
      <c r="F94" s="138"/>
      <c r="G94" s="170"/>
      <c r="H94" s="138"/>
      <c r="I94" s="138"/>
      <c r="J94" s="139"/>
      <c r="K94" s="139"/>
      <c r="L94" s="139"/>
      <c r="M94" s="139"/>
      <c r="N94" s="139"/>
      <c r="O94" s="139"/>
      <c r="P94" s="139"/>
      <c r="Q94" s="1"/>
      <c r="R94" s="1"/>
      <c r="S94" s="1"/>
      <c r="T94" s="1"/>
      <c r="U94" s="1"/>
      <c r="V94" s="202"/>
      <c r="W94" s="54"/>
    </row>
    <row r="95" spans="1:26" x14ac:dyDescent="0.3">
      <c r="A95" s="9"/>
      <c r="B95" s="56"/>
      <c r="C95" s="177">
        <v>9</v>
      </c>
      <c r="D95" s="284" t="s">
        <v>107</v>
      </c>
      <c r="E95" s="284"/>
      <c r="F95" s="68"/>
      <c r="G95" s="176"/>
      <c r="H95" s="68"/>
      <c r="I95" s="68"/>
      <c r="J95" s="144"/>
      <c r="K95" s="144"/>
      <c r="L95" s="144"/>
      <c r="M95" s="144"/>
      <c r="N95" s="144"/>
      <c r="O95" s="144"/>
      <c r="P95" s="144"/>
      <c r="Q95" s="9"/>
      <c r="R95" s="9"/>
      <c r="S95" s="9"/>
      <c r="T95" s="9"/>
      <c r="U95" s="9"/>
      <c r="V95" s="199"/>
      <c r="W95" s="217"/>
      <c r="X95" s="143"/>
      <c r="Y95" s="143"/>
      <c r="Z95" s="143"/>
    </row>
    <row r="96" spans="1:26" ht="25.05" customHeight="1" x14ac:dyDescent="0.3">
      <c r="A96" s="183"/>
      <c r="B96" s="213">
        <v>12</v>
      </c>
      <c r="C96" s="184" t="s">
        <v>144</v>
      </c>
      <c r="D96" s="288" t="s">
        <v>145</v>
      </c>
      <c r="E96" s="288"/>
      <c r="F96" s="178" t="s">
        <v>100</v>
      </c>
      <c r="G96" s="179">
        <v>252</v>
      </c>
      <c r="H96" s="178"/>
      <c r="I96" s="178">
        <f>ROUND(G96*(H96),2)</f>
        <v>0</v>
      </c>
      <c r="J96" s="180">
        <f>ROUND(G96*(N96),2)</f>
        <v>85.68</v>
      </c>
      <c r="K96" s="181">
        <f>ROUND(G96*(O96),2)</f>
        <v>0</v>
      </c>
      <c r="L96" s="181">
        <f>ROUND(G96*(H96),2)</f>
        <v>0</v>
      </c>
      <c r="M96" s="181"/>
      <c r="N96" s="181">
        <v>0.34</v>
      </c>
      <c r="O96" s="181"/>
      <c r="P96" s="185">
        <v>2.0000000000000002E-5</v>
      </c>
      <c r="Q96" s="185"/>
      <c r="R96" s="185">
        <v>2.0000000000000002E-5</v>
      </c>
      <c r="S96" s="182">
        <f>ROUND(G96*(P96),3)</f>
        <v>5.0000000000000001E-3</v>
      </c>
      <c r="T96" s="182"/>
      <c r="U96" s="182"/>
      <c r="V96" s="200"/>
      <c r="W96" s="54"/>
      <c r="Z96">
        <v>0</v>
      </c>
    </row>
    <row r="97" spans="1:26" ht="25.05" customHeight="1" x14ac:dyDescent="0.3">
      <c r="A97" s="183"/>
      <c r="B97" s="213">
        <v>13</v>
      </c>
      <c r="C97" s="184" t="s">
        <v>146</v>
      </c>
      <c r="D97" s="288" t="s">
        <v>147</v>
      </c>
      <c r="E97" s="288"/>
      <c r="F97" s="178" t="s">
        <v>120</v>
      </c>
      <c r="G97" s="179">
        <v>64.763999999999996</v>
      </c>
      <c r="H97" s="178"/>
      <c r="I97" s="178">
        <f>ROUND(G97*(H97),2)</f>
        <v>0</v>
      </c>
      <c r="J97" s="180">
        <f>ROUND(G97*(N97),2)</f>
        <v>118.52</v>
      </c>
      <c r="K97" s="181">
        <f>ROUND(G97*(O97),2)</f>
        <v>0</v>
      </c>
      <c r="L97" s="181">
        <f>ROUND(G97*(H97),2)</f>
        <v>0</v>
      </c>
      <c r="M97" s="181"/>
      <c r="N97" s="181">
        <v>1.83</v>
      </c>
      <c r="O97" s="181"/>
      <c r="P97" s="185"/>
      <c r="Q97" s="185"/>
      <c r="R97" s="185"/>
      <c r="S97" s="182">
        <f>ROUND(G97*(P97),3)</f>
        <v>0</v>
      </c>
      <c r="T97" s="182"/>
      <c r="U97" s="182"/>
      <c r="V97" s="200"/>
      <c r="W97" s="54"/>
      <c r="Z97">
        <v>0</v>
      </c>
    </row>
    <row r="98" spans="1:26" ht="25.05" customHeight="1" x14ac:dyDescent="0.3">
      <c r="A98" s="183"/>
      <c r="B98" s="213">
        <v>14</v>
      </c>
      <c r="C98" s="184" t="s">
        <v>148</v>
      </c>
      <c r="D98" s="288" t="s">
        <v>149</v>
      </c>
      <c r="E98" s="288"/>
      <c r="F98" s="178" t="s">
        <v>120</v>
      </c>
      <c r="G98" s="179">
        <v>647.64</v>
      </c>
      <c r="H98" s="178"/>
      <c r="I98" s="178">
        <f>ROUND(G98*(H98),2)</f>
        <v>0</v>
      </c>
      <c r="J98" s="180">
        <f>ROUND(G98*(N98),2)</f>
        <v>252.58</v>
      </c>
      <c r="K98" s="181">
        <f>ROUND(G98*(O98),2)</f>
        <v>0</v>
      </c>
      <c r="L98" s="181">
        <f>ROUND(G98*(H98),2)</f>
        <v>0</v>
      </c>
      <c r="M98" s="181"/>
      <c r="N98" s="181">
        <v>0.39</v>
      </c>
      <c r="O98" s="181"/>
      <c r="P98" s="185"/>
      <c r="Q98" s="185"/>
      <c r="R98" s="185"/>
      <c r="S98" s="182">
        <f>ROUND(G98*(P98),3)</f>
        <v>0</v>
      </c>
      <c r="T98" s="182"/>
      <c r="U98" s="182"/>
      <c r="V98" s="200"/>
      <c r="W98" s="54"/>
      <c r="Z98">
        <v>0</v>
      </c>
    </row>
    <row r="99" spans="1:26" ht="25.05" customHeight="1" x14ac:dyDescent="0.3">
      <c r="A99" s="183"/>
      <c r="B99" s="213">
        <v>15</v>
      </c>
      <c r="C99" s="184" t="s">
        <v>150</v>
      </c>
      <c r="D99" s="288" t="s">
        <v>151</v>
      </c>
      <c r="E99" s="288"/>
      <c r="F99" s="178" t="s">
        <v>120</v>
      </c>
      <c r="G99" s="179">
        <v>64.763999999999996</v>
      </c>
      <c r="H99" s="178"/>
      <c r="I99" s="178">
        <f>ROUND(G99*(H99),2)</f>
        <v>0</v>
      </c>
      <c r="J99" s="180">
        <f>ROUND(G99*(N99),2)</f>
        <v>319.93</v>
      </c>
      <c r="K99" s="181">
        <f>ROUND(G99*(O99),2)</f>
        <v>0</v>
      </c>
      <c r="L99" s="181">
        <f>ROUND(G99*(H99),2)</f>
        <v>0</v>
      </c>
      <c r="M99" s="181"/>
      <c r="N99" s="181">
        <v>4.9399999999999995</v>
      </c>
      <c r="O99" s="181"/>
      <c r="P99" s="185"/>
      <c r="Q99" s="185"/>
      <c r="R99" s="185"/>
      <c r="S99" s="182">
        <f>ROUND(G99*(P99),3)</f>
        <v>0</v>
      </c>
      <c r="T99" s="182"/>
      <c r="U99" s="182"/>
      <c r="V99" s="200"/>
      <c r="W99" s="54"/>
      <c r="Z99">
        <v>0</v>
      </c>
    </row>
    <row r="100" spans="1:26" x14ac:dyDescent="0.3">
      <c r="A100" s="9"/>
      <c r="B100" s="56"/>
      <c r="C100" s="177">
        <v>9</v>
      </c>
      <c r="D100" s="284" t="s">
        <v>107</v>
      </c>
      <c r="E100" s="284"/>
      <c r="F100" s="68"/>
      <c r="G100" s="176"/>
      <c r="H100" s="68"/>
      <c r="I100" s="145">
        <f>ROUND((SUM(I95:I99))/1,2)</f>
        <v>0</v>
      </c>
      <c r="J100" s="144"/>
      <c r="K100" s="144"/>
      <c r="L100" s="144">
        <f>ROUND((SUM(L95:L99))/1,2)</f>
        <v>0</v>
      </c>
      <c r="M100" s="144">
        <f>ROUND((SUM(M95:M99))/1,2)</f>
        <v>0</v>
      </c>
      <c r="N100" s="144"/>
      <c r="O100" s="144"/>
      <c r="P100" s="144"/>
      <c r="Q100" s="9"/>
      <c r="R100" s="9"/>
      <c r="S100" s="9">
        <f>ROUND((SUM(S95:S99))/1,2)</f>
        <v>0.01</v>
      </c>
      <c r="T100" s="9"/>
      <c r="U100" s="9"/>
      <c r="V100" s="201">
        <f>ROUND((SUM(V95:V99))/1,2)</f>
        <v>0</v>
      </c>
      <c r="W100" s="217"/>
      <c r="X100" s="143"/>
      <c r="Y100" s="143"/>
      <c r="Z100" s="143"/>
    </row>
    <row r="101" spans="1:26" x14ac:dyDescent="0.3">
      <c r="A101" s="1"/>
      <c r="B101" s="210"/>
      <c r="C101" s="1"/>
      <c r="D101" s="1"/>
      <c r="E101" s="138"/>
      <c r="F101" s="138"/>
      <c r="G101" s="170"/>
      <c r="H101" s="138"/>
      <c r="I101" s="138"/>
      <c r="J101" s="139"/>
      <c r="K101" s="139"/>
      <c r="L101" s="139"/>
      <c r="M101" s="139"/>
      <c r="N101" s="139"/>
      <c r="O101" s="139"/>
      <c r="P101" s="139"/>
      <c r="Q101" s="1"/>
      <c r="R101" s="1"/>
      <c r="S101" s="1"/>
      <c r="T101" s="1"/>
      <c r="U101" s="1"/>
      <c r="V101" s="202"/>
      <c r="W101" s="54"/>
    </row>
    <row r="102" spans="1:26" x14ac:dyDescent="0.3">
      <c r="A102" s="9"/>
      <c r="B102" s="56"/>
      <c r="C102" s="177">
        <v>99</v>
      </c>
      <c r="D102" s="284" t="s">
        <v>117</v>
      </c>
      <c r="E102" s="284"/>
      <c r="F102" s="68"/>
      <c r="G102" s="176"/>
      <c r="H102" s="68"/>
      <c r="I102" s="68"/>
      <c r="J102" s="144"/>
      <c r="K102" s="144"/>
      <c r="L102" s="144"/>
      <c r="M102" s="144"/>
      <c r="N102" s="144"/>
      <c r="O102" s="144"/>
      <c r="P102" s="144"/>
      <c r="Q102" s="9"/>
      <c r="R102" s="9"/>
      <c r="S102" s="9"/>
      <c r="T102" s="9"/>
      <c r="U102" s="9"/>
      <c r="V102" s="199"/>
      <c r="W102" s="217"/>
      <c r="X102" s="143"/>
      <c r="Y102" s="143"/>
      <c r="Z102" s="143"/>
    </row>
    <row r="103" spans="1:26" ht="25.05" customHeight="1" x14ac:dyDescent="0.3">
      <c r="A103" s="183"/>
      <c r="B103" s="213">
        <v>16</v>
      </c>
      <c r="C103" s="184" t="s">
        <v>152</v>
      </c>
      <c r="D103" s="288" t="s">
        <v>153</v>
      </c>
      <c r="E103" s="288"/>
      <c r="F103" s="178" t="s">
        <v>120</v>
      </c>
      <c r="G103" s="179">
        <v>129.84299999999999</v>
      </c>
      <c r="H103" s="178"/>
      <c r="I103" s="178">
        <f>ROUND(G103*(H103),2)</f>
        <v>0</v>
      </c>
      <c r="J103" s="180">
        <f>ROUND(G103*(N103),2)</f>
        <v>145.41999999999999</v>
      </c>
      <c r="K103" s="181">
        <f>ROUND(G103*(O103),2)</f>
        <v>0</v>
      </c>
      <c r="L103" s="181">
        <f>ROUND(G103*(H103),2)</f>
        <v>0</v>
      </c>
      <c r="M103" s="181"/>
      <c r="N103" s="181">
        <v>1.1200000000000001</v>
      </c>
      <c r="O103" s="181"/>
      <c r="P103" s="185"/>
      <c r="Q103" s="185"/>
      <c r="R103" s="185"/>
      <c r="S103" s="182">
        <f>ROUND(G103*(P103),3)</f>
        <v>0</v>
      </c>
      <c r="T103" s="182"/>
      <c r="U103" s="182"/>
      <c r="V103" s="200"/>
      <c r="W103" s="54"/>
      <c r="Z103">
        <v>0</v>
      </c>
    </row>
    <row r="104" spans="1:26" x14ac:dyDescent="0.3">
      <c r="A104" s="9"/>
      <c r="B104" s="56"/>
      <c r="C104" s="177">
        <v>99</v>
      </c>
      <c r="D104" s="284" t="s">
        <v>117</v>
      </c>
      <c r="E104" s="284"/>
      <c r="F104" s="68"/>
      <c r="G104" s="176"/>
      <c r="H104" s="68"/>
      <c r="I104" s="145">
        <f>ROUND((SUM(I102:I103))/1,2)</f>
        <v>0</v>
      </c>
      <c r="J104" s="144"/>
      <c r="K104" s="144"/>
      <c r="L104" s="144">
        <f>ROUND((SUM(L102:L103))/1,2)</f>
        <v>0</v>
      </c>
      <c r="M104" s="144">
        <f>ROUND((SUM(M102:M103))/1,2)</f>
        <v>0</v>
      </c>
      <c r="N104" s="144"/>
      <c r="O104" s="144"/>
      <c r="P104" s="193"/>
      <c r="Q104" s="1"/>
      <c r="R104" s="1"/>
      <c r="S104" s="193">
        <f>ROUND((SUM(S102:S103))/1,2)</f>
        <v>0</v>
      </c>
      <c r="T104" s="2"/>
      <c r="U104" s="2"/>
      <c r="V104" s="201">
        <f>ROUND((SUM(V102:V103))/1,2)</f>
        <v>0</v>
      </c>
      <c r="W104" s="54"/>
    </row>
    <row r="105" spans="1:26" x14ac:dyDescent="0.3">
      <c r="A105" s="1"/>
      <c r="B105" s="210"/>
      <c r="C105" s="1"/>
      <c r="D105" s="1"/>
      <c r="E105" s="138"/>
      <c r="F105" s="138"/>
      <c r="G105" s="170"/>
      <c r="H105" s="138"/>
      <c r="I105" s="138"/>
      <c r="J105" s="139"/>
      <c r="K105" s="139"/>
      <c r="L105" s="139"/>
      <c r="M105" s="139"/>
      <c r="N105" s="139"/>
      <c r="O105" s="139"/>
      <c r="P105" s="139"/>
      <c r="Q105" s="1"/>
      <c r="R105" s="1"/>
      <c r="S105" s="1"/>
      <c r="T105" s="1"/>
      <c r="U105" s="1"/>
      <c r="V105" s="202"/>
      <c r="W105" s="54"/>
    </row>
    <row r="106" spans="1:26" x14ac:dyDescent="0.3">
      <c r="A106" s="9"/>
      <c r="B106" s="56"/>
      <c r="C106" s="9"/>
      <c r="D106" s="285" t="s">
        <v>63</v>
      </c>
      <c r="E106" s="285"/>
      <c r="F106" s="68"/>
      <c r="G106" s="176"/>
      <c r="H106" s="68"/>
      <c r="I106" s="145">
        <f>ROUND((SUM(I77:I105))/2,2)</f>
        <v>0</v>
      </c>
      <c r="J106" s="144"/>
      <c r="K106" s="144"/>
      <c r="L106" s="144">
        <f>ROUND((SUM(L77:L105))/2,2)</f>
        <v>0</v>
      </c>
      <c r="M106" s="144">
        <f>ROUND((SUM(M77:M105))/2,2)</f>
        <v>0</v>
      </c>
      <c r="N106" s="144"/>
      <c r="O106" s="144"/>
      <c r="P106" s="193"/>
      <c r="Q106" s="1"/>
      <c r="R106" s="1"/>
      <c r="S106" s="193">
        <f>ROUND((SUM(S77:S105))/2,2)</f>
        <v>129.80000000000001</v>
      </c>
      <c r="T106" s="1"/>
      <c r="U106" s="1"/>
      <c r="V106" s="201">
        <f>ROUND((SUM(V77:V105))/2,2)</f>
        <v>0</v>
      </c>
      <c r="W106" s="54"/>
    </row>
    <row r="107" spans="1:26" x14ac:dyDescent="0.3">
      <c r="A107" s="1"/>
      <c r="B107" s="215"/>
      <c r="C107" s="194"/>
      <c r="D107" s="286" t="s">
        <v>68</v>
      </c>
      <c r="E107" s="286"/>
      <c r="F107" s="195"/>
      <c r="G107" s="196"/>
      <c r="H107" s="195"/>
      <c r="I107" s="195">
        <f>ROUND((SUM(I77:I106))/3,2)</f>
        <v>0</v>
      </c>
      <c r="J107" s="197"/>
      <c r="K107" s="197">
        <f>ROUND((SUM(K77:K106))/3,2)</f>
        <v>0</v>
      </c>
      <c r="L107" s="197">
        <f>ROUND((SUM(L77:L106))/3,2)</f>
        <v>0</v>
      </c>
      <c r="M107" s="197">
        <f>ROUND((SUM(M77:M106))/3,2)</f>
        <v>0</v>
      </c>
      <c r="N107" s="197"/>
      <c r="O107" s="197"/>
      <c r="P107" s="196"/>
      <c r="Q107" s="194"/>
      <c r="R107" s="194"/>
      <c r="S107" s="196">
        <f>ROUND((SUM(S77:S106))/3,2)</f>
        <v>129.80000000000001</v>
      </c>
      <c r="T107" s="194"/>
      <c r="U107" s="194"/>
      <c r="V107" s="204">
        <f>ROUND((SUM(V77:V106))/3,2)</f>
        <v>0</v>
      </c>
      <c r="W107" s="54"/>
      <c r="Y107">
        <f>(SUM(Y77:Y106))</f>
        <v>0</v>
      </c>
      <c r="Z107">
        <f>(SUM(Z77:Z106))</f>
        <v>0</v>
      </c>
    </row>
  </sheetData>
  <mergeCells count="74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3:E83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5:E95"/>
    <mergeCell ref="D104:E104"/>
    <mergeCell ref="D106:E106"/>
    <mergeCell ref="D107:E107"/>
    <mergeCell ref="D97:E97"/>
    <mergeCell ref="D98:E98"/>
    <mergeCell ref="D99:E99"/>
    <mergeCell ref="D100:E100"/>
    <mergeCell ref="D102:E102"/>
    <mergeCell ref="D103:E103"/>
  </mergeCells>
  <hyperlinks>
    <hyperlink ref="B1:C1" location="A2:A2" tooltip="Klikni na prechod ku Kryciemu listu..." display="Krycí list rozpočtu" xr:uid="{E3DA9F35-58C2-4D5C-8ED4-B23268545CD9}"/>
    <hyperlink ref="E1:F1" location="A54:A54" tooltip="Klikni na prechod ku rekapitulácii..." display="Rekapitulácia rozpočtu" xr:uid="{B6529683-D77E-406F-BD58-6BC42144D61E}"/>
    <hyperlink ref="H1:I1" location="B76:B76" tooltip="Klikni na prechod ku Rozpočet..." display="Rozpočet" xr:uid="{CF725BF3-7273-4176-AA04-AC4C578B64F7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Dobudovanie základnej technickej infraštruktúry v obci Nižný  Hrabovec / Rekonštrukcia cesty C4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F2C6-5AC0-4D85-B4D6-8C5457D906BA}">
  <dimension ref="A1:AA107"/>
  <sheetViews>
    <sheetView workbookViewId="0">
      <pane ySplit="1" topLeftCell="A96" activePane="bottomLeft" state="frozen"/>
      <selection pane="bottomLeft" activeCell="H100" sqref="H10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36" t="s">
        <v>20</v>
      </c>
      <c r="C1" s="295"/>
      <c r="D1" s="11"/>
      <c r="E1" s="337" t="s">
        <v>0</v>
      </c>
      <c r="F1" s="338"/>
      <c r="G1" s="12"/>
      <c r="H1" s="294" t="s">
        <v>69</v>
      </c>
      <c r="I1" s="295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39" t="s">
        <v>20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1"/>
      <c r="R2" s="341"/>
      <c r="S2" s="341"/>
      <c r="T2" s="341"/>
      <c r="U2" s="341"/>
      <c r="V2" s="342"/>
      <c r="W2" s="54"/>
    </row>
    <row r="3" spans="1:23" ht="18" customHeight="1" x14ac:dyDescent="0.3">
      <c r="A3" s="14"/>
      <c r="B3" s="277" t="s">
        <v>1</v>
      </c>
      <c r="C3" s="278"/>
      <c r="D3" s="278"/>
      <c r="E3" s="278"/>
      <c r="F3" s="278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80"/>
      <c r="W3" s="54"/>
    </row>
    <row r="4" spans="1:23" ht="18" customHeight="1" x14ac:dyDescent="0.3">
      <c r="A4" s="14"/>
      <c r="B4" s="44" t="s">
        <v>163</v>
      </c>
      <c r="C4" s="31"/>
      <c r="D4" s="24"/>
      <c r="E4" s="24"/>
      <c r="F4" s="45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24</v>
      </c>
      <c r="C6" s="31"/>
      <c r="D6" s="45" t="s">
        <v>25</v>
      </c>
      <c r="E6" s="24"/>
      <c r="F6" s="45" t="s">
        <v>26</v>
      </c>
      <c r="G6" s="45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43" t="s">
        <v>28</v>
      </c>
      <c r="C7" s="344"/>
      <c r="D7" s="344"/>
      <c r="E7" s="344"/>
      <c r="F7" s="344"/>
      <c r="G7" s="344"/>
      <c r="H7" s="345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31</v>
      </c>
      <c r="C8" s="47"/>
      <c r="D8" s="27"/>
      <c r="E8" s="27"/>
      <c r="F8" s="51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81" t="s">
        <v>29</v>
      </c>
      <c r="C9" s="282"/>
      <c r="D9" s="282"/>
      <c r="E9" s="282"/>
      <c r="F9" s="282"/>
      <c r="G9" s="282"/>
      <c r="H9" s="334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31</v>
      </c>
      <c r="C10" s="31"/>
      <c r="D10" s="24"/>
      <c r="E10" s="24"/>
      <c r="F10" s="45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81" t="s">
        <v>30</v>
      </c>
      <c r="C11" s="282"/>
      <c r="D11" s="282"/>
      <c r="E11" s="282"/>
      <c r="F11" s="282"/>
      <c r="G11" s="282"/>
      <c r="H11" s="334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31</v>
      </c>
      <c r="C12" s="31"/>
      <c r="D12" s="24"/>
      <c r="E12" s="24"/>
      <c r="F12" s="45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52</v>
      </c>
      <c r="D14" s="62" t="s">
        <v>53</v>
      </c>
      <c r="E14" s="67" t="s">
        <v>54</v>
      </c>
      <c r="F14" s="283"/>
      <c r="G14" s="268"/>
      <c r="H14" s="332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33</v>
      </c>
      <c r="C15" s="64">
        <f>'SO 15833'!E60</f>
        <v>0</v>
      </c>
      <c r="D15" s="59">
        <f>'SO 15833'!F60</f>
        <v>0</v>
      </c>
      <c r="E15" s="68">
        <f>'SO 15833'!G60</f>
        <v>0</v>
      </c>
      <c r="F15" s="335"/>
      <c r="G15" s="261"/>
      <c r="H15" s="319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34</v>
      </c>
      <c r="C16" s="93"/>
      <c r="D16" s="94"/>
      <c r="E16" s="95"/>
      <c r="F16" s="267" t="s">
        <v>39</v>
      </c>
      <c r="G16" s="261"/>
      <c r="H16" s="319"/>
      <c r="I16" s="24"/>
      <c r="J16" s="24"/>
      <c r="K16" s="25"/>
      <c r="L16" s="25"/>
      <c r="M16" s="25"/>
      <c r="N16" s="25"/>
      <c r="O16" s="75"/>
      <c r="P16" s="85">
        <f>(SUM(Z77:Z106))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35</v>
      </c>
      <c r="C17" s="64"/>
      <c r="D17" s="59"/>
      <c r="E17" s="68"/>
      <c r="F17" s="269" t="s">
        <v>40</v>
      </c>
      <c r="G17" s="261"/>
      <c r="H17" s="319"/>
      <c r="I17" s="24"/>
      <c r="J17" s="24"/>
      <c r="K17" s="25"/>
      <c r="L17" s="25"/>
      <c r="M17" s="25"/>
      <c r="N17" s="25"/>
      <c r="O17" s="75"/>
      <c r="P17" s="85">
        <f>(SUM(Y77:Y106))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36</v>
      </c>
      <c r="C18" s="65"/>
      <c r="D18" s="60"/>
      <c r="E18" s="69"/>
      <c r="F18" s="271"/>
      <c r="G18" s="263"/>
      <c r="H18" s="319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37</v>
      </c>
      <c r="C19" s="66"/>
      <c r="D19" s="61"/>
      <c r="E19" s="69"/>
      <c r="F19" s="330"/>
      <c r="G19" s="318"/>
      <c r="H19" s="331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38</v>
      </c>
      <c r="C20" s="58"/>
      <c r="D20" s="96"/>
      <c r="E20" s="97">
        <f>SUM(E15:E19)</f>
        <v>0</v>
      </c>
      <c r="F20" s="264" t="s">
        <v>38</v>
      </c>
      <c r="G20" s="270"/>
      <c r="H20" s="332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46</v>
      </c>
      <c r="C21" s="52"/>
      <c r="D21" s="92"/>
      <c r="E21" s="70">
        <f>((E15*U22*0)+(E16*V22*0)+(E17*W22*0))/100</f>
        <v>0</v>
      </c>
      <c r="F21" s="260" t="s">
        <v>49</v>
      </c>
      <c r="G21" s="261"/>
      <c r="H21" s="319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47</v>
      </c>
      <c r="C22" s="33"/>
      <c r="D22" s="72"/>
      <c r="E22" s="71">
        <f>((E15*U23*0)+(E16*V23*0)+(E17*W23*0))/100</f>
        <v>0</v>
      </c>
      <c r="F22" s="260" t="s">
        <v>50</v>
      </c>
      <c r="G22" s="261"/>
      <c r="H22" s="319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48</v>
      </c>
      <c r="C23" s="33"/>
      <c r="D23" s="72"/>
      <c r="E23" s="71">
        <f>((E15*U24*0)+(E16*V24*0)+(E17*W24*0))/100</f>
        <v>0</v>
      </c>
      <c r="F23" s="260" t="s">
        <v>51</v>
      </c>
      <c r="G23" s="261"/>
      <c r="H23" s="319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33"/>
      <c r="G24" s="263"/>
      <c r="H24" s="319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17" t="s">
        <v>38</v>
      </c>
      <c r="G25" s="318"/>
      <c r="H25" s="319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57</v>
      </c>
      <c r="C26" s="99"/>
      <c r="D26" s="101"/>
      <c r="E26" s="111"/>
      <c r="F26" s="264" t="s">
        <v>41</v>
      </c>
      <c r="G26" s="320"/>
      <c r="H26" s="321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2" t="s">
        <v>42</v>
      </c>
      <c r="G27" s="254"/>
      <c r="H27" s="323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4" t="s">
        <v>43</v>
      </c>
      <c r="G28" s="325"/>
      <c r="H28" s="218">
        <f>P27-SUM('SO 15833'!K77:'SO 15833'!K106)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6" t="s">
        <v>44</v>
      </c>
      <c r="G29" s="327"/>
      <c r="H29" s="32">
        <f>SUM('SO 15833'!K77:'SO 15833'!K106)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28" t="s">
        <v>45</v>
      </c>
      <c r="G30" s="329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54"/>
      <c r="G31" s="259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55</v>
      </c>
      <c r="C32" s="106"/>
      <c r="D32" s="18"/>
      <c r="E32" s="116" t="s">
        <v>56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6"/>
    </row>
    <row r="42" spans="1:23" x14ac:dyDescent="0.3">
      <c r="A42" s="136"/>
      <c r="B42" s="20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6"/>
    </row>
    <row r="43" spans="1:23" x14ac:dyDescent="0.3">
      <c r="A43" s="136"/>
      <c r="B43" s="20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10" t="s">
        <v>0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2"/>
      <c r="W44" s="54"/>
    </row>
    <row r="45" spans="1:23" x14ac:dyDescent="0.3">
      <c r="A45" s="136"/>
      <c r="B45" s="20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5"/>
      <c r="B46" s="299" t="s">
        <v>28</v>
      </c>
      <c r="C46" s="300"/>
      <c r="D46" s="300"/>
      <c r="E46" s="301"/>
      <c r="F46" s="313" t="s">
        <v>25</v>
      </c>
      <c r="G46" s="300"/>
      <c r="H46" s="301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5"/>
      <c r="B47" s="299" t="s">
        <v>29</v>
      </c>
      <c r="C47" s="300"/>
      <c r="D47" s="300"/>
      <c r="E47" s="301"/>
      <c r="F47" s="313" t="s">
        <v>23</v>
      </c>
      <c r="G47" s="300"/>
      <c r="H47" s="301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5"/>
      <c r="B48" s="299" t="s">
        <v>30</v>
      </c>
      <c r="C48" s="300"/>
      <c r="D48" s="300"/>
      <c r="E48" s="301"/>
      <c r="F48" s="313" t="s">
        <v>61</v>
      </c>
      <c r="G48" s="300"/>
      <c r="H48" s="301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5"/>
      <c r="B49" s="314" t="s">
        <v>1</v>
      </c>
      <c r="C49" s="315"/>
      <c r="D49" s="315"/>
      <c r="E49" s="315"/>
      <c r="F49" s="315"/>
      <c r="G49" s="315"/>
      <c r="H49" s="315"/>
      <c r="I49" s="31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9" t="s">
        <v>163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08" t="s">
        <v>58</v>
      </c>
      <c r="C54" s="309"/>
      <c r="D54" s="134"/>
      <c r="E54" s="134" t="s">
        <v>52</v>
      </c>
      <c r="F54" s="134" t="s">
        <v>53</v>
      </c>
      <c r="G54" s="134" t="s">
        <v>38</v>
      </c>
      <c r="H54" s="134" t="s">
        <v>59</v>
      </c>
      <c r="I54" s="134" t="s">
        <v>60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5" t="s">
        <v>63</v>
      </c>
      <c r="C55" s="289"/>
      <c r="D55" s="289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7"/>
      <c r="X55" s="143"/>
      <c r="Y55" s="143"/>
      <c r="Z55" s="143"/>
    </row>
    <row r="56" spans="1:26" x14ac:dyDescent="0.3">
      <c r="A56" s="9"/>
      <c r="B56" s="306" t="s">
        <v>64</v>
      </c>
      <c r="C56" s="264"/>
      <c r="D56" s="264"/>
      <c r="E56" s="68">
        <f>'SO 15833'!L87</f>
        <v>0</v>
      </c>
      <c r="F56" s="68">
        <f>'SO 15833'!M87</f>
        <v>0</v>
      </c>
      <c r="G56" s="68">
        <f>'SO 15833'!I87</f>
        <v>0</v>
      </c>
      <c r="H56" s="144">
        <f>'SO 15833'!S87</f>
        <v>0</v>
      </c>
      <c r="I56" s="144">
        <f>'SO 15833'!V87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7"/>
      <c r="X56" s="143"/>
      <c r="Y56" s="143"/>
      <c r="Z56" s="143"/>
    </row>
    <row r="57" spans="1:26" x14ac:dyDescent="0.3">
      <c r="A57" s="9"/>
      <c r="B57" s="306" t="s">
        <v>65</v>
      </c>
      <c r="C57" s="264"/>
      <c r="D57" s="264"/>
      <c r="E57" s="68">
        <f>'SO 15833'!L94</f>
        <v>0</v>
      </c>
      <c r="F57" s="68">
        <f>'SO 15833'!M94</f>
        <v>0</v>
      </c>
      <c r="G57" s="68">
        <f>'SO 15833'!I94</f>
        <v>0</v>
      </c>
      <c r="H57" s="144">
        <f>'SO 15833'!S94</f>
        <v>318.24</v>
      </c>
      <c r="I57" s="144">
        <f>'SO 15833'!V94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7"/>
      <c r="X57" s="143"/>
      <c r="Y57" s="143"/>
      <c r="Z57" s="143"/>
    </row>
    <row r="58" spans="1:26" x14ac:dyDescent="0.3">
      <c r="A58" s="9"/>
      <c r="B58" s="306" t="s">
        <v>66</v>
      </c>
      <c r="C58" s="264"/>
      <c r="D58" s="264"/>
      <c r="E58" s="68">
        <f>'SO 15833'!L100</f>
        <v>0</v>
      </c>
      <c r="F58" s="68">
        <f>'SO 15833'!M100</f>
        <v>0</v>
      </c>
      <c r="G58" s="68">
        <f>'SO 15833'!I100</f>
        <v>0</v>
      </c>
      <c r="H58" s="144">
        <f>'SO 15833'!S100</f>
        <v>12.15</v>
      </c>
      <c r="I58" s="144">
        <f>'SO 15833'!V100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7"/>
      <c r="X58" s="143"/>
      <c r="Y58" s="143"/>
      <c r="Z58" s="143"/>
    </row>
    <row r="59" spans="1:26" x14ac:dyDescent="0.3">
      <c r="A59" s="9"/>
      <c r="B59" s="306" t="s">
        <v>67</v>
      </c>
      <c r="C59" s="264"/>
      <c r="D59" s="264"/>
      <c r="E59" s="68">
        <f>'SO 15833'!L104</f>
        <v>0</v>
      </c>
      <c r="F59" s="68">
        <f>'SO 15833'!M104</f>
        <v>0</v>
      </c>
      <c r="G59" s="68">
        <f>'SO 15833'!I104</f>
        <v>0</v>
      </c>
      <c r="H59" s="144">
        <f>'SO 15833'!S104</f>
        <v>0</v>
      </c>
      <c r="I59" s="144">
        <f>'SO 15833'!V104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17"/>
      <c r="X59" s="143"/>
      <c r="Y59" s="143"/>
      <c r="Z59" s="143"/>
    </row>
    <row r="60" spans="1:26" x14ac:dyDescent="0.3">
      <c r="A60" s="9"/>
      <c r="B60" s="307" t="s">
        <v>63</v>
      </c>
      <c r="C60" s="285"/>
      <c r="D60" s="285"/>
      <c r="E60" s="145">
        <f>'SO 15833'!L106</f>
        <v>0</v>
      </c>
      <c r="F60" s="145">
        <f>'SO 15833'!M106</f>
        <v>0</v>
      </c>
      <c r="G60" s="145">
        <f>'SO 15833'!I106</f>
        <v>0</v>
      </c>
      <c r="H60" s="146">
        <f>'SO 15833'!S106</f>
        <v>330.39</v>
      </c>
      <c r="I60" s="146">
        <f>'SO 15833'!V106</f>
        <v>0</v>
      </c>
      <c r="J60" s="146"/>
      <c r="K60" s="146"/>
      <c r="L60" s="146"/>
      <c r="M60" s="146"/>
      <c r="N60" s="146"/>
      <c r="O60" s="146"/>
      <c r="P60" s="146"/>
      <c r="Q60" s="143"/>
      <c r="R60" s="143"/>
      <c r="S60" s="143"/>
      <c r="T60" s="143"/>
      <c r="U60" s="143"/>
      <c r="V60" s="155"/>
      <c r="W60" s="217"/>
      <c r="X60" s="143"/>
      <c r="Y60" s="143"/>
      <c r="Z60" s="143"/>
    </row>
    <row r="61" spans="1:26" x14ac:dyDescent="0.3">
      <c r="A61" s="1"/>
      <c r="B61" s="210"/>
      <c r="C61" s="1"/>
      <c r="D61" s="1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V61" s="156"/>
      <c r="W61" s="54"/>
    </row>
    <row r="62" spans="1:26" x14ac:dyDescent="0.3">
      <c r="A62" s="147"/>
      <c r="B62" s="290" t="s">
        <v>68</v>
      </c>
      <c r="C62" s="291"/>
      <c r="D62" s="291"/>
      <c r="E62" s="149">
        <f>'SO 15833'!L107</f>
        <v>0</v>
      </c>
      <c r="F62" s="149">
        <f>'SO 15833'!M107</f>
        <v>0</v>
      </c>
      <c r="G62" s="149">
        <f>'SO 15833'!I107</f>
        <v>0</v>
      </c>
      <c r="H62" s="150">
        <f>'SO 15833'!S107</f>
        <v>330.39</v>
      </c>
      <c r="I62" s="150">
        <f>'SO 15833'!V107</f>
        <v>0</v>
      </c>
      <c r="J62" s="151"/>
      <c r="K62" s="151"/>
      <c r="L62" s="151"/>
      <c r="M62" s="151"/>
      <c r="N62" s="151"/>
      <c r="O62" s="151"/>
      <c r="P62" s="151"/>
      <c r="Q62" s="152"/>
      <c r="R62" s="152"/>
      <c r="S62" s="152"/>
      <c r="T62" s="152"/>
      <c r="U62" s="152"/>
      <c r="V62" s="157"/>
      <c r="W62" s="217"/>
      <c r="X62" s="148"/>
      <c r="Y62" s="148"/>
      <c r="Z62" s="148"/>
    </row>
    <row r="63" spans="1:26" x14ac:dyDescent="0.3">
      <c r="A63" s="14"/>
      <c r="B63" s="41"/>
      <c r="C63" s="3"/>
      <c r="D63" s="3"/>
      <c r="E63" s="13"/>
      <c r="F63" s="13"/>
      <c r="G63" s="13"/>
      <c r="H63" s="158"/>
      <c r="I63" s="158"/>
      <c r="J63" s="158"/>
      <c r="K63" s="158"/>
      <c r="L63" s="158"/>
      <c r="M63" s="158"/>
      <c r="N63" s="158"/>
      <c r="O63" s="158"/>
      <c r="P63" s="158"/>
      <c r="Q63" s="10"/>
      <c r="R63" s="10"/>
      <c r="S63" s="10"/>
      <c r="T63" s="10"/>
      <c r="U63" s="10"/>
      <c r="V63" s="10"/>
      <c r="W63" s="54"/>
    </row>
    <row r="64" spans="1:26" x14ac:dyDescent="0.3">
      <c r="A64" s="14"/>
      <c r="B64" s="41"/>
      <c r="C64" s="3"/>
      <c r="D64" s="3"/>
      <c r="E64" s="13"/>
      <c r="F64" s="13"/>
      <c r="G64" s="13"/>
      <c r="H64" s="158"/>
      <c r="I64" s="158"/>
      <c r="J64" s="158"/>
      <c r="K64" s="158"/>
      <c r="L64" s="158"/>
      <c r="M64" s="158"/>
      <c r="N64" s="158"/>
      <c r="O64" s="158"/>
      <c r="P64" s="158"/>
      <c r="Q64" s="10"/>
      <c r="R64" s="10"/>
      <c r="S64" s="10"/>
      <c r="T64" s="10"/>
      <c r="U64" s="10"/>
      <c r="V64" s="10"/>
      <c r="W64" s="54"/>
    </row>
    <row r="65" spans="1:26" x14ac:dyDescent="0.3">
      <c r="A65" s="14"/>
      <c r="B65" s="37"/>
      <c r="C65" s="8"/>
      <c r="D65" s="8"/>
      <c r="E65" s="26"/>
      <c r="F65" s="26"/>
      <c r="G65" s="26"/>
      <c r="H65" s="159"/>
      <c r="I65" s="159"/>
      <c r="J65" s="159"/>
      <c r="K65" s="159"/>
      <c r="L65" s="159"/>
      <c r="M65" s="159"/>
      <c r="N65" s="159"/>
      <c r="O65" s="159"/>
      <c r="P65" s="159"/>
      <c r="Q65" s="15"/>
      <c r="R65" s="15"/>
      <c r="S65" s="15"/>
      <c r="T65" s="15"/>
      <c r="U65" s="15"/>
      <c r="V65" s="15"/>
      <c r="W65" s="54"/>
    </row>
    <row r="66" spans="1:26" ht="34.950000000000003" customHeight="1" x14ac:dyDescent="0.3">
      <c r="A66" s="1"/>
      <c r="B66" s="292" t="s">
        <v>69</v>
      </c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54"/>
    </row>
    <row r="67" spans="1:26" x14ac:dyDescent="0.3">
      <c r="A67" s="14"/>
      <c r="B67" s="98"/>
      <c r="C67" s="18"/>
      <c r="D67" s="18"/>
      <c r="E67" s="100"/>
      <c r="F67" s="100"/>
      <c r="G67" s="100"/>
      <c r="H67" s="173"/>
      <c r="I67" s="173"/>
      <c r="J67" s="173"/>
      <c r="K67" s="173"/>
      <c r="L67" s="173"/>
      <c r="M67" s="173"/>
      <c r="N67" s="173"/>
      <c r="O67" s="173"/>
      <c r="P67" s="173"/>
      <c r="Q67" s="19"/>
      <c r="R67" s="19"/>
      <c r="S67" s="19"/>
      <c r="T67" s="19"/>
      <c r="U67" s="19"/>
      <c r="V67" s="19"/>
      <c r="W67" s="54"/>
    </row>
    <row r="68" spans="1:26" ht="19.95" customHeight="1" x14ac:dyDescent="0.3">
      <c r="A68" s="205"/>
      <c r="B68" s="296" t="s">
        <v>28</v>
      </c>
      <c r="C68" s="297"/>
      <c r="D68" s="297"/>
      <c r="E68" s="298"/>
      <c r="F68" s="171"/>
      <c r="G68" s="171"/>
      <c r="H68" s="172" t="s">
        <v>25</v>
      </c>
      <c r="I68" s="302"/>
      <c r="J68" s="303"/>
      <c r="K68" s="303"/>
      <c r="L68" s="303"/>
      <c r="M68" s="303"/>
      <c r="N68" s="303"/>
      <c r="O68" s="303"/>
      <c r="P68" s="304"/>
      <c r="Q68" s="17"/>
      <c r="R68" s="17"/>
      <c r="S68" s="17"/>
      <c r="T68" s="17"/>
      <c r="U68" s="17"/>
      <c r="V68" s="17"/>
      <c r="W68" s="54"/>
    </row>
    <row r="69" spans="1:26" ht="19.95" customHeight="1" x14ac:dyDescent="0.3">
      <c r="A69" s="205"/>
      <c r="B69" s="299" t="s">
        <v>29</v>
      </c>
      <c r="C69" s="300"/>
      <c r="D69" s="300"/>
      <c r="E69" s="301"/>
      <c r="F69" s="167"/>
      <c r="G69" s="167"/>
      <c r="H69" s="168" t="s">
        <v>23</v>
      </c>
      <c r="I69" s="168"/>
      <c r="J69" s="158"/>
      <c r="K69" s="158"/>
      <c r="L69" s="158"/>
      <c r="M69" s="158"/>
      <c r="N69" s="158"/>
      <c r="O69" s="158"/>
      <c r="P69" s="158"/>
      <c r="Q69" s="10"/>
      <c r="R69" s="10"/>
      <c r="S69" s="10"/>
      <c r="T69" s="10"/>
      <c r="U69" s="10"/>
      <c r="V69" s="10"/>
      <c r="W69" s="54"/>
    </row>
    <row r="70" spans="1:26" ht="19.95" customHeight="1" x14ac:dyDescent="0.3">
      <c r="A70" s="205"/>
      <c r="B70" s="299" t="s">
        <v>30</v>
      </c>
      <c r="C70" s="300"/>
      <c r="D70" s="300"/>
      <c r="E70" s="301"/>
      <c r="F70" s="167"/>
      <c r="G70" s="167"/>
      <c r="H70" s="168" t="s">
        <v>80</v>
      </c>
      <c r="I70" s="168" t="s">
        <v>27</v>
      </c>
      <c r="J70" s="158"/>
      <c r="K70" s="158"/>
      <c r="L70" s="158"/>
      <c r="M70" s="158"/>
      <c r="N70" s="158"/>
      <c r="O70" s="158"/>
      <c r="P70" s="158"/>
      <c r="Q70" s="10"/>
      <c r="R70" s="10"/>
      <c r="S70" s="10"/>
      <c r="T70" s="10"/>
      <c r="U70" s="10"/>
      <c r="V70" s="10"/>
      <c r="W70" s="54"/>
    </row>
    <row r="71" spans="1:26" ht="19.95" customHeight="1" x14ac:dyDescent="0.3">
      <c r="A71" s="14"/>
      <c r="B71" s="209" t="s">
        <v>81</v>
      </c>
      <c r="C71" s="3"/>
      <c r="D71" s="3"/>
      <c r="E71" s="13"/>
      <c r="F71" s="13"/>
      <c r="G71" s="13"/>
      <c r="H71" s="158"/>
      <c r="I71" s="15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14"/>
      <c r="B72" s="209" t="s">
        <v>163</v>
      </c>
      <c r="C72" s="3"/>
      <c r="D72" s="3"/>
      <c r="E72" s="13"/>
      <c r="F72" s="13"/>
      <c r="G72" s="13"/>
      <c r="H72" s="158"/>
      <c r="I72" s="158"/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211" t="s">
        <v>62</v>
      </c>
      <c r="C75" s="169"/>
      <c r="D75" s="169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x14ac:dyDescent="0.3">
      <c r="A76" s="2"/>
      <c r="B76" s="212" t="s">
        <v>70</v>
      </c>
      <c r="C76" s="134" t="s">
        <v>71</v>
      </c>
      <c r="D76" s="134" t="s">
        <v>72</v>
      </c>
      <c r="E76" s="160"/>
      <c r="F76" s="160" t="s">
        <v>73</v>
      </c>
      <c r="G76" s="160" t="s">
        <v>74</v>
      </c>
      <c r="H76" s="161" t="s">
        <v>75</v>
      </c>
      <c r="I76" s="161" t="s">
        <v>76</v>
      </c>
      <c r="J76" s="161"/>
      <c r="K76" s="161"/>
      <c r="L76" s="161"/>
      <c r="M76" s="161"/>
      <c r="N76" s="161"/>
      <c r="O76" s="161"/>
      <c r="P76" s="161" t="s">
        <v>77</v>
      </c>
      <c r="Q76" s="162"/>
      <c r="R76" s="162"/>
      <c r="S76" s="134" t="s">
        <v>78</v>
      </c>
      <c r="T76" s="163"/>
      <c r="U76" s="163"/>
      <c r="V76" s="134" t="s">
        <v>79</v>
      </c>
      <c r="W76" s="54"/>
    </row>
    <row r="77" spans="1:26" x14ac:dyDescent="0.3">
      <c r="A77" s="9"/>
      <c r="B77" s="74"/>
      <c r="C77" s="174"/>
      <c r="D77" s="289" t="s">
        <v>63</v>
      </c>
      <c r="E77" s="289"/>
      <c r="F77" s="140"/>
      <c r="G77" s="175"/>
      <c r="H77" s="140"/>
      <c r="I77" s="140"/>
      <c r="J77" s="141"/>
      <c r="K77" s="141"/>
      <c r="L77" s="141"/>
      <c r="M77" s="141"/>
      <c r="N77" s="141"/>
      <c r="O77" s="141"/>
      <c r="P77" s="141"/>
      <c r="Q77" s="110"/>
      <c r="R77" s="110"/>
      <c r="S77" s="110"/>
      <c r="T77" s="110"/>
      <c r="U77" s="110"/>
      <c r="V77" s="198"/>
      <c r="W77" s="217"/>
      <c r="X77" s="143"/>
      <c r="Y77" s="143"/>
      <c r="Z77" s="143"/>
    </row>
    <row r="78" spans="1:26" x14ac:dyDescent="0.3">
      <c r="A78" s="9"/>
      <c r="B78" s="56"/>
      <c r="C78" s="177">
        <v>1</v>
      </c>
      <c r="D78" s="284" t="s">
        <v>82</v>
      </c>
      <c r="E78" s="284"/>
      <c r="F78" s="68"/>
      <c r="G78" s="176"/>
      <c r="H78" s="68"/>
      <c r="I78" s="68"/>
      <c r="J78" s="144"/>
      <c r="K78" s="144"/>
      <c r="L78" s="144"/>
      <c r="M78" s="144"/>
      <c r="N78" s="144"/>
      <c r="O78" s="144"/>
      <c r="P78" s="144"/>
      <c r="Q78" s="9"/>
      <c r="R78" s="9"/>
      <c r="S78" s="9"/>
      <c r="T78" s="9"/>
      <c r="U78" s="9"/>
      <c r="V78" s="199"/>
      <c r="W78" s="217"/>
      <c r="X78" s="143"/>
      <c r="Y78" s="143"/>
      <c r="Z78" s="143"/>
    </row>
    <row r="79" spans="1:26" ht="25.05" customHeight="1" x14ac:dyDescent="0.3">
      <c r="A79" s="183"/>
      <c r="B79" s="213">
        <v>1</v>
      </c>
      <c r="C79" s="184" t="s">
        <v>164</v>
      </c>
      <c r="D79" s="288" t="s">
        <v>165</v>
      </c>
      <c r="E79" s="288"/>
      <c r="F79" s="178" t="s">
        <v>85</v>
      </c>
      <c r="G79" s="179">
        <v>55.2</v>
      </c>
      <c r="H79" s="178"/>
      <c r="I79" s="178">
        <f t="shared" ref="I79:I86" si="0">ROUND(G79*(H79),2)</f>
        <v>0</v>
      </c>
      <c r="J79" s="180">
        <f t="shared" ref="J79:J86" si="1">ROUND(G79*(N79),2)</f>
        <v>132.47999999999999</v>
      </c>
      <c r="K79" s="181">
        <f t="shared" ref="K79:K86" si="2">ROUND(G79*(O79),2)</f>
        <v>0</v>
      </c>
      <c r="L79" s="181">
        <f t="shared" ref="L79:L86" si="3">ROUND(G79*(H79),2)</f>
        <v>0</v>
      </c>
      <c r="M79" s="181"/>
      <c r="N79" s="181">
        <v>2.4</v>
      </c>
      <c r="O79" s="181"/>
      <c r="P79" s="185"/>
      <c r="Q79" s="185"/>
      <c r="R79" s="185"/>
      <c r="S79" s="182">
        <f t="shared" ref="S79:S86" si="4">ROUND(G79*(P79),3)</f>
        <v>0</v>
      </c>
      <c r="T79" s="182"/>
      <c r="U79" s="182"/>
      <c r="V79" s="200"/>
      <c r="W79" s="54"/>
      <c r="Z79">
        <v>0</v>
      </c>
    </row>
    <row r="80" spans="1:26" ht="25.05" customHeight="1" x14ac:dyDescent="0.3">
      <c r="A80" s="183"/>
      <c r="B80" s="213">
        <v>2</v>
      </c>
      <c r="C80" s="184" t="s">
        <v>166</v>
      </c>
      <c r="D80" s="288" t="s">
        <v>167</v>
      </c>
      <c r="E80" s="288"/>
      <c r="F80" s="178" t="s">
        <v>85</v>
      </c>
      <c r="G80" s="179">
        <v>55.2</v>
      </c>
      <c r="H80" s="178"/>
      <c r="I80" s="178">
        <f t="shared" si="0"/>
        <v>0</v>
      </c>
      <c r="J80" s="180">
        <f t="shared" si="1"/>
        <v>54.1</v>
      </c>
      <c r="K80" s="181">
        <f t="shared" si="2"/>
        <v>0</v>
      </c>
      <c r="L80" s="181">
        <f t="shared" si="3"/>
        <v>0</v>
      </c>
      <c r="M80" s="181"/>
      <c r="N80" s="181">
        <v>0.98</v>
      </c>
      <c r="O80" s="181"/>
      <c r="P80" s="185"/>
      <c r="Q80" s="185"/>
      <c r="R80" s="185"/>
      <c r="S80" s="182">
        <f t="shared" si="4"/>
        <v>0</v>
      </c>
      <c r="T80" s="182"/>
      <c r="U80" s="182"/>
      <c r="V80" s="200"/>
      <c r="W80" s="54"/>
      <c r="Z80">
        <v>0</v>
      </c>
    </row>
    <row r="81" spans="1:26" ht="25.05" customHeight="1" x14ac:dyDescent="0.3">
      <c r="A81" s="183"/>
      <c r="B81" s="213">
        <v>3</v>
      </c>
      <c r="C81" s="184" t="s">
        <v>88</v>
      </c>
      <c r="D81" s="288" t="s">
        <v>89</v>
      </c>
      <c r="E81" s="288"/>
      <c r="F81" s="178" t="s">
        <v>85</v>
      </c>
      <c r="G81" s="179">
        <v>8.25</v>
      </c>
      <c r="H81" s="178"/>
      <c r="I81" s="178">
        <f t="shared" si="0"/>
        <v>0</v>
      </c>
      <c r="J81" s="180">
        <f t="shared" si="1"/>
        <v>226.3</v>
      </c>
      <c r="K81" s="181">
        <f t="shared" si="2"/>
        <v>0</v>
      </c>
      <c r="L81" s="181">
        <f t="shared" si="3"/>
        <v>0</v>
      </c>
      <c r="M81" s="181"/>
      <c r="N81" s="181">
        <v>27.43</v>
      </c>
      <c r="O81" s="181"/>
      <c r="P81" s="185"/>
      <c r="Q81" s="185"/>
      <c r="R81" s="185"/>
      <c r="S81" s="182">
        <f t="shared" si="4"/>
        <v>0</v>
      </c>
      <c r="T81" s="182"/>
      <c r="U81" s="182"/>
      <c r="V81" s="200"/>
      <c r="W81" s="54"/>
      <c r="Z81">
        <v>0</v>
      </c>
    </row>
    <row r="82" spans="1:26" ht="25.05" customHeight="1" x14ac:dyDescent="0.3">
      <c r="A82" s="183"/>
      <c r="B82" s="213">
        <v>4</v>
      </c>
      <c r="C82" s="184" t="s">
        <v>90</v>
      </c>
      <c r="D82" s="288" t="s">
        <v>91</v>
      </c>
      <c r="E82" s="288"/>
      <c r="F82" s="178" t="s">
        <v>85</v>
      </c>
      <c r="G82" s="179">
        <v>8.25</v>
      </c>
      <c r="H82" s="178"/>
      <c r="I82" s="178">
        <f t="shared" si="0"/>
        <v>0</v>
      </c>
      <c r="J82" s="180">
        <f t="shared" si="1"/>
        <v>64.760000000000005</v>
      </c>
      <c r="K82" s="181">
        <f t="shared" si="2"/>
        <v>0</v>
      </c>
      <c r="L82" s="181">
        <f t="shared" si="3"/>
        <v>0</v>
      </c>
      <c r="M82" s="181"/>
      <c r="N82" s="181">
        <v>7.85</v>
      </c>
      <c r="O82" s="181"/>
      <c r="P82" s="185"/>
      <c r="Q82" s="185"/>
      <c r="R82" s="185"/>
      <c r="S82" s="182">
        <f t="shared" si="4"/>
        <v>0</v>
      </c>
      <c r="T82" s="182"/>
      <c r="U82" s="182"/>
      <c r="V82" s="200"/>
      <c r="W82" s="54"/>
      <c r="Z82">
        <v>0</v>
      </c>
    </row>
    <row r="83" spans="1:26" ht="25.05" customHeight="1" x14ac:dyDescent="0.3">
      <c r="A83" s="183"/>
      <c r="B83" s="213">
        <v>5</v>
      </c>
      <c r="C83" s="184" t="s">
        <v>94</v>
      </c>
      <c r="D83" s="288" t="s">
        <v>95</v>
      </c>
      <c r="E83" s="288"/>
      <c r="F83" s="178" t="s">
        <v>85</v>
      </c>
      <c r="G83" s="179">
        <v>63.45</v>
      </c>
      <c r="H83" s="178"/>
      <c r="I83" s="178">
        <f t="shared" si="0"/>
        <v>0</v>
      </c>
      <c r="J83" s="180">
        <f t="shared" si="1"/>
        <v>469.53</v>
      </c>
      <c r="K83" s="181">
        <f t="shared" si="2"/>
        <v>0</v>
      </c>
      <c r="L83" s="181">
        <f t="shared" si="3"/>
        <v>0</v>
      </c>
      <c r="M83" s="181"/>
      <c r="N83" s="181">
        <v>7.4</v>
      </c>
      <c r="O83" s="181"/>
      <c r="P83" s="185"/>
      <c r="Q83" s="185"/>
      <c r="R83" s="185"/>
      <c r="S83" s="182">
        <f t="shared" si="4"/>
        <v>0</v>
      </c>
      <c r="T83" s="182"/>
      <c r="U83" s="182"/>
      <c r="V83" s="200"/>
      <c r="W83" s="54"/>
      <c r="Z83">
        <v>0</v>
      </c>
    </row>
    <row r="84" spans="1:26" ht="25.05" customHeight="1" x14ac:dyDescent="0.3">
      <c r="A84" s="183"/>
      <c r="B84" s="213">
        <v>6</v>
      </c>
      <c r="C84" s="184" t="s">
        <v>168</v>
      </c>
      <c r="D84" s="288" t="s">
        <v>169</v>
      </c>
      <c r="E84" s="288"/>
      <c r="F84" s="178" t="s">
        <v>85</v>
      </c>
      <c r="G84" s="179">
        <v>63.45</v>
      </c>
      <c r="H84" s="178"/>
      <c r="I84" s="178">
        <f t="shared" si="0"/>
        <v>0</v>
      </c>
      <c r="J84" s="180">
        <f t="shared" si="1"/>
        <v>279.18</v>
      </c>
      <c r="K84" s="181">
        <f t="shared" si="2"/>
        <v>0</v>
      </c>
      <c r="L84" s="181">
        <f t="shared" si="3"/>
        <v>0</v>
      </c>
      <c r="M84" s="181"/>
      <c r="N84" s="181">
        <v>4.4000000000000004</v>
      </c>
      <c r="O84" s="181"/>
      <c r="P84" s="185"/>
      <c r="Q84" s="185"/>
      <c r="R84" s="185"/>
      <c r="S84" s="182">
        <f t="shared" si="4"/>
        <v>0</v>
      </c>
      <c r="T84" s="182"/>
      <c r="U84" s="182"/>
      <c r="V84" s="200"/>
      <c r="W84" s="54"/>
      <c r="Z84">
        <v>0</v>
      </c>
    </row>
    <row r="85" spans="1:26" ht="25.05" customHeight="1" x14ac:dyDescent="0.3">
      <c r="A85" s="183"/>
      <c r="B85" s="213">
        <v>7</v>
      </c>
      <c r="C85" s="184" t="s">
        <v>96</v>
      </c>
      <c r="D85" s="288" t="s">
        <v>97</v>
      </c>
      <c r="E85" s="288"/>
      <c r="F85" s="178" t="s">
        <v>85</v>
      </c>
      <c r="G85" s="179">
        <v>63.45</v>
      </c>
      <c r="H85" s="178"/>
      <c r="I85" s="178">
        <f t="shared" si="0"/>
        <v>0</v>
      </c>
      <c r="J85" s="180">
        <f t="shared" si="1"/>
        <v>55.84</v>
      </c>
      <c r="K85" s="181">
        <f t="shared" si="2"/>
        <v>0</v>
      </c>
      <c r="L85" s="181">
        <f t="shared" si="3"/>
        <v>0</v>
      </c>
      <c r="M85" s="181"/>
      <c r="N85" s="181">
        <v>0.88</v>
      </c>
      <c r="O85" s="181"/>
      <c r="P85" s="185"/>
      <c r="Q85" s="185"/>
      <c r="R85" s="185"/>
      <c r="S85" s="182">
        <f t="shared" si="4"/>
        <v>0</v>
      </c>
      <c r="T85" s="182"/>
      <c r="U85" s="182"/>
      <c r="V85" s="200"/>
      <c r="W85" s="54"/>
      <c r="Z85">
        <v>0</v>
      </c>
    </row>
    <row r="86" spans="1:26" ht="25.05" customHeight="1" x14ac:dyDescent="0.3">
      <c r="A86" s="183"/>
      <c r="B86" s="213">
        <v>8</v>
      </c>
      <c r="C86" s="184" t="s">
        <v>98</v>
      </c>
      <c r="D86" s="288" t="s">
        <v>99</v>
      </c>
      <c r="E86" s="288"/>
      <c r="F86" s="178" t="s">
        <v>100</v>
      </c>
      <c r="G86" s="179">
        <v>276</v>
      </c>
      <c r="H86" s="178"/>
      <c r="I86" s="178">
        <f t="shared" si="0"/>
        <v>0</v>
      </c>
      <c r="J86" s="180">
        <f t="shared" si="1"/>
        <v>129.72</v>
      </c>
      <c r="K86" s="181">
        <f t="shared" si="2"/>
        <v>0</v>
      </c>
      <c r="L86" s="181">
        <f t="shared" si="3"/>
        <v>0</v>
      </c>
      <c r="M86" s="181"/>
      <c r="N86" s="181">
        <v>0.47</v>
      </c>
      <c r="O86" s="181"/>
      <c r="P86" s="185"/>
      <c r="Q86" s="185"/>
      <c r="R86" s="185"/>
      <c r="S86" s="182">
        <f t="shared" si="4"/>
        <v>0</v>
      </c>
      <c r="T86" s="182"/>
      <c r="U86" s="182"/>
      <c r="V86" s="200"/>
      <c r="W86" s="54"/>
      <c r="Z86">
        <v>0</v>
      </c>
    </row>
    <row r="87" spans="1:26" x14ac:dyDescent="0.3">
      <c r="A87" s="9"/>
      <c r="B87" s="56"/>
      <c r="C87" s="177">
        <v>1</v>
      </c>
      <c r="D87" s="284" t="s">
        <v>82</v>
      </c>
      <c r="E87" s="284"/>
      <c r="F87" s="68"/>
      <c r="G87" s="176"/>
      <c r="H87" s="68"/>
      <c r="I87" s="145">
        <f>ROUND((SUM(I78:I86))/1,2)</f>
        <v>0</v>
      </c>
      <c r="J87" s="144"/>
      <c r="K87" s="144"/>
      <c r="L87" s="144">
        <f>ROUND((SUM(L78:L86))/1,2)</f>
        <v>0</v>
      </c>
      <c r="M87" s="144">
        <f>ROUND((SUM(M78:M86))/1,2)</f>
        <v>0</v>
      </c>
      <c r="N87" s="144"/>
      <c r="O87" s="144"/>
      <c r="P87" s="144"/>
      <c r="Q87" s="9"/>
      <c r="R87" s="9"/>
      <c r="S87" s="9">
        <f>ROUND((SUM(S78:S86))/1,2)</f>
        <v>0</v>
      </c>
      <c r="T87" s="9"/>
      <c r="U87" s="9"/>
      <c r="V87" s="201">
        <f>ROUND((SUM(V78:V86))/1,2)</f>
        <v>0</v>
      </c>
      <c r="W87" s="217"/>
      <c r="X87" s="143"/>
      <c r="Y87" s="143"/>
      <c r="Z87" s="143"/>
    </row>
    <row r="88" spans="1:26" x14ac:dyDescent="0.3">
      <c r="A88" s="1"/>
      <c r="B88" s="210"/>
      <c r="C88" s="1"/>
      <c r="D88" s="1"/>
      <c r="E88" s="138"/>
      <c r="F88" s="138"/>
      <c r="G88" s="170"/>
      <c r="H88" s="138"/>
      <c r="I88" s="138"/>
      <c r="J88" s="139"/>
      <c r="K88" s="139"/>
      <c r="L88" s="139"/>
      <c r="M88" s="139"/>
      <c r="N88" s="139"/>
      <c r="O88" s="139"/>
      <c r="P88" s="139"/>
      <c r="Q88" s="1"/>
      <c r="R88" s="1"/>
      <c r="S88" s="1"/>
      <c r="T88" s="1"/>
      <c r="U88" s="1"/>
      <c r="V88" s="202"/>
      <c r="W88" s="54"/>
    </row>
    <row r="89" spans="1:26" x14ac:dyDescent="0.3">
      <c r="A89" s="9"/>
      <c r="B89" s="56"/>
      <c r="C89" s="177">
        <v>5</v>
      </c>
      <c r="D89" s="284" t="s">
        <v>101</v>
      </c>
      <c r="E89" s="284"/>
      <c r="F89" s="68"/>
      <c r="G89" s="176"/>
      <c r="H89" s="68"/>
      <c r="I89" s="68"/>
      <c r="J89" s="144"/>
      <c r="K89" s="144"/>
      <c r="L89" s="144"/>
      <c r="M89" s="144"/>
      <c r="N89" s="144"/>
      <c r="O89" s="144"/>
      <c r="P89" s="144"/>
      <c r="Q89" s="9"/>
      <c r="R89" s="9"/>
      <c r="S89" s="9"/>
      <c r="T89" s="9"/>
      <c r="U89" s="9"/>
      <c r="V89" s="199"/>
      <c r="W89" s="217"/>
      <c r="X89" s="143"/>
      <c r="Y89" s="143"/>
      <c r="Z89" s="143"/>
    </row>
    <row r="90" spans="1:26" ht="25.05" customHeight="1" x14ac:dyDescent="0.3">
      <c r="A90" s="183"/>
      <c r="B90" s="213">
        <v>9</v>
      </c>
      <c r="C90" s="184" t="s">
        <v>170</v>
      </c>
      <c r="D90" s="288" t="s">
        <v>171</v>
      </c>
      <c r="E90" s="288"/>
      <c r="F90" s="178" t="s">
        <v>100</v>
      </c>
      <c r="G90" s="179">
        <v>276</v>
      </c>
      <c r="H90" s="178"/>
      <c r="I90" s="178">
        <f>ROUND(G90*(H90),2)</f>
        <v>0</v>
      </c>
      <c r="J90" s="180">
        <f>ROUND(G90*(N90),2)</f>
        <v>949.44</v>
      </c>
      <c r="K90" s="181">
        <f>ROUND(G90*(O90),2)</f>
        <v>0</v>
      </c>
      <c r="L90" s="181">
        <f>ROUND(G90*(H90),2)</f>
        <v>0</v>
      </c>
      <c r="M90" s="181"/>
      <c r="N90" s="181">
        <v>3.44</v>
      </c>
      <c r="O90" s="181"/>
      <c r="P90" s="185">
        <v>0.30360999999999999</v>
      </c>
      <c r="Q90" s="185"/>
      <c r="R90" s="185">
        <v>0.30360999999999999</v>
      </c>
      <c r="S90" s="182">
        <f>ROUND(G90*(P90),3)</f>
        <v>83.796000000000006</v>
      </c>
      <c r="T90" s="182"/>
      <c r="U90" s="182"/>
      <c r="V90" s="200"/>
      <c r="W90" s="54"/>
      <c r="Z90">
        <v>0</v>
      </c>
    </row>
    <row r="91" spans="1:26" ht="25.05" customHeight="1" x14ac:dyDescent="0.3">
      <c r="A91" s="183"/>
      <c r="B91" s="213">
        <v>10</v>
      </c>
      <c r="C91" s="184" t="s">
        <v>172</v>
      </c>
      <c r="D91" s="288" t="s">
        <v>173</v>
      </c>
      <c r="E91" s="288"/>
      <c r="F91" s="178" t="s">
        <v>100</v>
      </c>
      <c r="G91" s="179">
        <v>276</v>
      </c>
      <c r="H91" s="178"/>
      <c r="I91" s="178">
        <f>ROUND(G91*(H91),2)</f>
        <v>0</v>
      </c>
      <c r="J91" s="180">
        <f>ROUND(G91*(N91),2)</f>
        <v>3251.28</v>
      </c>
      <c r="K91" s="181">
        <f>ROUND(G91*(O91),2)</f>
        <v>0</v>
      </c>
      <c r="L91" s="181">
        <f>ROUND(G91*(H91),2)</f>
        <v>0</v>
      </c>
      <c r="M91" s="181"/>
      <c r="N91" s="181">
        <v>11.78</v>
      </c>
      <c r="O91" s="181"/>
      <c r="P91" s="185">
        <v>0.71643999999999997</v>
      </c>
      <c r="Q91" s="185"/>
      <c r="R91" s="185">
        <v>0.71643999999999997</v>
      </c>
      <c r="S91" s="182">
        <f>ROUND(G91*(P91),3)</f>
        <v>197.73699999999999</v>
      </c>
      <c r="T91" s="182"/>
      <c r="U91" s="182"/>
      <c r="V91" s="200"/>
      <c r="W91" s="54"/>
      <c r="Z91">
        <v>0</v>
      </c>
    </row>
    <row r="92" spans="1:26" ht="25.05" customHeight="1" x14ac:dyDescent="0.3">
      <c r="A92" s="183"/>
      <c r="B92" s="213">
        <v>11</v>
      </c>
      <c r="C92" s="184" t="s">
        <v>140</v>
      </c>
      <c r="D92" s="288" t="s">
        <v>174</v>
      </c>
      <c r="E92" s="288"/>
      <c r="F92" s="178" t="s">
        <v>100</v>
      </c>
      <c r="G92" s="179">
        <v>276</v>
      </c>
      <c r="H92" s="178"/>
      <c r="I92" s="178">
        <f>ROUND(G92*(H92),2)</f>
        <v>0</v>
      </c>
      <c r="J92" s="180">
        <f>ROUND(G92*(N92),2)</f>
        <v>93.84</v>
      </c>
      <c r="K92" s="181">
        <f>ROUND(G92*(O92),2)</f>
        <v>0</v>
      </c>
      <c r="L92" s="181">
        <f>ROUND(G92*(H92),2)</f>
        <v>0</v>
      </c>
      <c r="M92" s="181"/>
      <c r="N92" s="181">
        <v>0.34</v>
      </c>
      <c r="O92" s="181"/>
      <c r="P92" s="185">
        <v>6.0999999999999997E-4</v>
      </c>
      <c r="Q92" s="185"/>
      <c r="R92" s="185">
        <v>6.0999999999999997E-4</v>
      </c>
      <c r="S92" s="182">
        <f>ROUND(G92*(P92),3)</f>
        <v>0.16800000000000001</v>
      </c>
      <c r="T92" s="182"/>
      <c r="U92" s="182"/>
      <c r="V92" s="200"/>
      <c r="W92" s="54"/>
      <c r="Z92">
        <v>0</v>
      </c>
    </row>
    <row r="93" spans="1:26" ht="25.05" customHeight="1" x14ac:dyDescent="0.3">
      <c r="A93" s="183"/>
      <c r="B93" s="213">
        <v>12</v>
      </c>
      <c r="C93" s="184" t="s">
        <v>175</v>
      </c>
      <c r="D93" s="288" t="s">
        <v>176</v>
      </c>
      <c r="E93" s="288"/>
      <c r="F93" s="178" t="s">
        <v>100</v>
      </c>
      <c r="G93" s="179">
        <v>276</v>
      </c>
      <c r="H93" s="178"/>
      <c r="I93" s="178">
        <f>ROUND(G93*(H93),2)</f>
        <v>0</v>
      </c>
      <c r="J93" s="180">
        <f>ROUND(G93*(N93),2)</f>
        <v>2721.36</v>
      </c>
      <c r="K93" s="181">
        <f>ROUND(G93*(O93),2)</f>
        <v>0</v>
      </c>
      <c r="L93" s="181">
        <f>ROUND(G93*(H93),2)</f>
        <v>0</v>
      </c>
      <c r="M93" s="181"/>
      <c r="N93" s="181">
        <v>9.86</v>
      </c>
      <c r="O93" s="181"/>
      <c r="P93" s="185">
        <v>0.13238</v>
      </c>
      <c r="Q93" s="185"/>
      <c r="R93" s="185">
        <v>0.13238</v>
      </c>
      <c r="S93" s="182">
        <f>ROUND(G93*(P93),3)</f>
        <v>36.536999999999999</v>
      </c>
      <c r="T93" s="182"/>
      <c r="U93" s="182"/>
      <c r="V93" s="200"/>
      <c r="W93" s="54"/>
      <c r="Z93">
        <v>0</v>
      </c>
    </row>
    <row r="94" spans="1:26" x14ac:dyDescent="0.3">
      <c r="A94" s="9"/>
      <c r="B94" s="56"/>
      <c r="C94" s="177">
        <v>5</v>
      </c>
      <c r="D94" s="284" t="s">
        <v>101</v>
      </c>
      <c r="E94" s="284"/>
      <c r="F94" s="68"/>
      <c r="G94" s="176"/>
      <c r="H94" s="68"/>
      <c r="I94" s="145">
        <f>ROUND((SUM(I89:I93))/1,2)</f>
        <v>0</v>
      </c>
      <c r="J94" s="144"/>
      <c r="K94" s="144"/>
      <c r="L94" s="144">
        <f>ROUND((SUM(L89:L93))/1,2)</f>
        <v>0</v>
      </c>
      <c r="M94" s="144">
        <f>ROUND((SUM(M89:M93))/1,2)</f>
        <v>0</v>
      </c>
      <c r="N94" s="144"/>
      <c r="O94" s="144"/>
      <c r="P94" s="144"/>
      <c r="Q94" s="9"/>
      <c r="R94" s="9"/>
      <c r="S94" s="9">
        <f>ROUND((SUM(S89:S93))/1,2)</f>
        <v>318.24</v>
      </c>
      <c r="T94" s="9"/>
      <c r="U94" s="9"/>
      <c r="V94" s="201">
        <f>ROUND((SUM(V89:V93))/1,2)</f>
        <v>0</v>
      </c>
      <c r="W94" s="217"/>
      <c r="X94" s="143"/>
      <c r="Y94" s="143"/>
      <c r="Z94" s="143"/>
    </row>
    <row r="95" spans="1:26" x14ac:dyDescent="0.3">
      <c r="A95" s="1"/>
      <c r="B95" s="210"/>
      <c r="C95" s="1"/>
      <c r="D95" s="1"/>
      <c r="E95" s="138"/>
      <c r="F95" s="138"/>
      <c r="G95" s="170"/>
      <c r="H95" s="138"/>
      <c r="I95" s="138"/>
      <c r="J95" s="139"/>
      <c r="K95" s="139"/>
      <c r="L95" s="139"/>
      <c r="M95" s="139"/>
      <c r="N95" s="139"/>
      <c r="O95" s="139"/>
      <c r="P95" s="139"/>
      <c r="Q95" s="1"/>
      <c r="R95" s="1"/>
      <c r="S95" s="1"/>
      <c r="T95" s="1"/>
      <c r="U95" s="1"/>
      <c r="V95" s="202"/>
      <c r="W95" s="54"/>
    </row>
    <row r="96" spans="1:26" x14ac:dyDescent="0.3">
      <c r="A96" s="9"/>
      <c r="B96" s="56"/>
      <c r="C96" s="177">
        <v>9</v>
      </c>
      <c r="D96" s="284" t="s">
        <v>107</v>
      </c>
      <c r="E96" s="284"/>
      <c r="F96" s="68"/>
      <c r="G96" s="176"/>
      <c r="H96" s="68"/>
      <c r="I96" s="68"/>
      <c r="J96" s="144"/>
      <c r="K96" s="144"/>
      <c r="L96" s="144"/>
      <c r="M96" s="144"/>
      <c r="N96" s="144"/>
      <c r="O96" s="144"/>
      <c r="P96" s="144"/>
      <c r="Q96" s="9"/>
      <c r="R96" s="9"/>
      <c r="S96" s="9"/>
      <c r="T96" s="9"/>
      <c r="U96" s="9"/>
      <c r="V96" s="199"/>
      <c r="W96" s="217"/>
      <c r="X96" s="143"/>
      <c r="Y96" s="143"/>
      <c r="Z96" s="143"/>
    </row>
    <row r="97" spans="1:26" ht="25.05" customHeight="1" x14ac:dyDescent="0.3">
      <c r="A97" s="183"/>
      <c r="B97" s="213">
        <v>13</v>
      </c>
      <c r="C97" s="184" t="s">
        <v>108</v>
      </c>
      <c r="D97" s="288" t="s">
        <v>109</v>
      </c>
      <c r="E97" s="288"/>
      <c r="F97" s="178" t="s">
        <v>110</v>
      </c>
      <c r="G97" s="179">
        <v>33</v>
      </c>
      <c r="H97" s="178"/>
      <c r="I97" s="178">
        <f>ROUND(G97*(H97),2)</f>
        <v>0</v>
      </c>
      <c r="J97" s="180">
        <f>ROUND(G97*(N97),2)</f>
        <v>189.09</v>
      </c>
      <c r="K97" s="181">
        <f>ROUND(G97*(O97),2)</f>
        <v>0</v>
      </c>
      <c r="L97" s="181">
        <f>ROUND(G97*(H97),2)</f>
        <v>0</v>
      </c>
      <c r="M97" s="181"/>
      <c r="N97" s="181">
        <v>5.73</v>
      </c>
      <c r="O97" s="181"/>
      <c r="P97" s="185">
        <v>9.3170000000000003E-2</v>
      </c>
      <c r="Q97" s="185"/>
      <c r="R97" s="185">
        <v>9.3170000000000003E-2</v>
      </c>
      <c r="S97" s="182">
        <f>ROUND(G97*(P97),3)</f>
        <v>3.0750000000000002</v>
      </c>
      <c r="T97" s="182"/>
      <c r="U97" s="182"/>
      <c r="V97" s="200"/>
      <c r="W97" s="54"/>
      <c r="Z97">
        <v>0</v>
      </c>
    </row>
    <row r="98" spans="1:26" ht="25.05" customHeight="1" x14ac:dyDescent="0.3">
      <c r="A98" s="183"/>
      <c r="B98" s="214">
        <v>14</v>
      </c>
      <c r="C98" s="191" t="s">
        <v>111</v>
      </c>
      <c r="D98" s="287" t="s">
        <v>195</v>
      </c>
      <c r="E98" s="287"/>
      <c r="F98" s="186" t="s">
        <v>112</v>
      </c>
      <c r="G98" s="187">
        <v>33.33</v>
      </c>
      <c r="H98" s="186"/>
      <c r="I98" s="186">
        <f>ROUND(G98*(H98),2)</f>
        <v>0</v>
      </c>
      <c r="J98" s="188">
        <f>ROUND(G98*(N98),2)</f>
        <v>266.64</v>
      </c>
      <c r="K98" s="189">
        <f>ROUND(G98*(O98),2)</f>
        <v>0</v>
      </c>
      <c r="L98" s="189"/>
      <c r="M98" s="189">
        <f>ROUND(G98*(H98),2)</f>
        <v>0</v>
      </c>
      <c r="N98" s="189">
        <v>8</v>
      </c>
      <c r="O98" s="189"/>
      <c r="P98" s="192"/>
      <c r="Q98" s="192"/>
      <c r="R98" s="192"/>
      <c r="S98" s="190">
        <f>ROUND(G98*(P98),3)</f>
        <v>0</v>
      </c>
      <c r="T98" s="190"/>
      <c r="U98" s="190"/>
      <c r="V98" s="203"/>
      <c r="W98" s="54"/>
      <c r="Z98">
        <v>0</v>
      </c>
    </row>
    <row r="99" spans="1:26" ht="25.05" customHeight="1" x14ac:dyDescent="0.3">
      <c r="A99" s="183"/>
      <c r="B99" s="213">
        <v>15</v>
      </c>
      <c r="C99" s="184" t="s">
        <v>115</v>
      </c>
      <c r="D99" s="288" t="s">
        <v>156</v>
      </c>
      <c r="E99" s="288"/>
      <c r="F99" s="178" t="s">
        <v>85</v>
      </c>
      <c r="G99" s="179">
        <v>4.125</v>
      </c>
      <c r="H99" s="178"/>
      <c r="I99" s="178">
        <f>ROUND(G99*(H99),2)</f>
        <v>0</v>
      </c>
      <c r="J99" s="180">
        <f>ROUND(G99*(N99),2)</f>
        <v>389.85</v>
      </c>
      <c r="K99" s="181">
        <f>ROUND(G99*(O99),2)</f>
        <v>0</v>
      </c>
      <c r="L99" s="181">
        <f>ROUND(G99*(H99),2)</f>
        <v>0</v>
      </c>
      <c r="M99" s="181"/>
      <c r="N99" s="181">
        <v>94.51</v>
      </c>
      <c r="O99" s="181"/>
      <c r="P99" s="185">
        <v>2.2010900000000002</v>
      </c>
      <c r="Q99" s="185"/>
      <c r="R99" s="185">
        <v>2.2010900000000002</v>
      </c>
      <c r="S99" s="182">
        <f>ROUND(G99*(P99),3)</f>
        <v>9.0790000000000006</v>
      </c>
      <c r="T99" s="182"/>
      <c r="U99" s="182"/>
      <c r="V99" s="200"/>
      <c r="W99" s="54"/>
      <c r="Z99">
        <v>0</v>
      </c>
    </row>
    <row r="100" spans="1:26" x14ac:dyDescent="0.3">
      <c r="A100" s="9"/>
      <c r="B100" s="56"/>
      <c r="C100" s="177">
        <v>9</v>
      </c>
      <c r="D100" s="284" t="s">
        <v>107</v>
      </c>
      <c r="E100" s="284"/>
      <c r="F100" s="68"/>
      <c r="G100" s="176"/>
      <c r="H100" s="68"/>
      <c r="I100" s="145">
        <f>ROUND((SUM(I96:I99))/1,2)</f>
        <v>0</v>
      </c>
      <c r="J100" s="144"/>
      <c r="K100" s="144"/>
      <c r="L100" s="144">
        <f>ROUND((SUM(L96:L99))/1,2)</f>
        <v>0</v>
      </c>
      <c r="M100" s="144">
        <f>ROUND((SUM(M96:M99))/1,2)</f>
        <v>0</v>
      </c>
      <c r="N100" s="144"/>
      <c r="O100" s="144"/>
      <c r="P100" s="144"/>
      <c r="Q100" s="9"/>
      <c r="R100" s="9"/>
      <c r="S100" s="9">
        <f>ROUND((SUM(S96:S99))/1,2)</f>
        <v>12.15</v>
      </c>
      <c r="T100" s="9"/>
      <c r="U100" s="9"/>
      <c r="V100" s="201">
        <f>ROUND((SUM(V96:V99))/1,2)</f>
        <v>0</v>
      </c>
      <c r="W100" s="217"/>
      <c r="X100" s="143"/>
      <c r="Y100" s="143"/>
      <c r="Z100" s="143"/>
    </row>
    <row r="101" spans="1:26" x14ac:dyDescent="0.3">
      <c r="A101" s="1"/>
      <c r="B101" s="210"/>
      <c r="C101" s="1"/>
      <c r="D101" s="1"/>
      <c r="E101" s="138"/>
      <c r="F101" s="138"/>
      <c r="G101" s="170"/>
      <c r="H101" s="138"/>
      <c r="I101" s="138"/>
      <c r="J101" s="139"/>
      <c r="K101" s="139"/>
      <c r="L101" s="139"/>
      <c r="M101" s="139"/>
      <c r="N101" s="139"/>
      <c r="O101" s="139"/>
      <c r="P101" s="139"/>
      <c r="Q101" s="1"/>
      <c r="R101" s="1"/>
      <c r="S101" s="1"/>
      <c r="T101" s="1"/>
      <c r="U101" s="1"/>
      <c r="V101" s="202"/>
      <c r="W101" s="54"/>
    </row>
    <row r="102" spans="1:26" x14ac:dyDescent="0.3">
      <c r="A102" s="9"/>
      <c r="B102" s="56"/>
      <c r="C102" s="177">
        <v>99</v>
      </c>
      <c r="D102" s="284" t="s">
        <v>117</v>
      </c>
      <c r="E102" s="284"/>
      <c r="F102" s="68"/>
      <c r="G102" s="176"/>
      <c r="H102" s="68"/>
      <c r="I102" s="68"/>
      <c r="J102" s="144"/>
      <c r="K102" s="144"/>
      <c r="L102" s="144"/>
      <c r="M102" s="144"/>
      <c r="N102" s="144"/>
      <c r="O102" s="144"/>
      <c r="P102" s="144"/>
      <c r="Q102" s="9"/>
      <c r="R102" s="9"/>
      <c r="S102" s="9"/>
      <c r="T102" s="9"/>
      <c r="U102" s="9"/>
      <c r="V102" s="199"/>
      <c r="W102" s="217"/>
      <c r="X102" s="143"/>
      <c r="Y102" s="143"/>
      <c r="Z102" s="143"/>
    </row>
    <row r="103" spans="1:26" ht="25.05" customHeight="1" x14ac:dyDescent="0.3">
      <c r="A103" s="183"/>
      <c r="B103" s="213">
        <v>16</v>
      </c>
      <c r="C103" s="184" t="s">
        <v>177</v>
      </c>
      <c r="D103" s="288" t="s">
        <v>178</v>
      </c>
      <c r="E103" s="288"/>
      <c r="F103" s="178" t="s">
        <v>120</v>
      </c>
      <c r="G103" s="179">
        <v>333.803</v>
      </c>
      <c r="H103" s="178"/>
      <c r="I103" s="178">
        <f>ROUND(G103*(H103),2)</f>
        <v>0</v>
      </c>
      <c r="J103" s="180">
        <f>ROUND(G103*(N103),2)</f>
        <v>787.78</v>
      </c>
      <c r="K103" s="181">
        <f>ROUND(G103*(O103),2)</f>
        <v>0</v>
      </c>
      <c r="L103" s="181">
        <f>ROUND(G103*(H103),2)</f>
        <v>0</v>
      </c>
      <c r="M103" s="181"/>
      <c r="N103" s="181">
        <v>2.36</v>
      </c>
      <c r="O103" s="181"/>
      <c r="P103" s="185"/>
      <c r="Q103" s="185"/>
      <c r="R103" s="185"/>
      <c r="S103" s="182">
        <f>ROUND(G103*(P103),3)</f>
        <v>0</v>
      </c>
      <c r="T103" s="182"/>
      <c r="U103" s="182"/>
      <c r="V103" s="200"/>
      <c r="W103" s="54"/>
      <c r="Z103">
        <v>0</v>
      </c>
    </row>
    <row r="104" spans="1:26" x14ac:dyDescent="0.3">
      <c r="A104" s="9"/>
      <c r="B104" s="56"/>
      <c r="C104" s="177">
        <v>99</v>
      </c>
      <c r="D104" s="284" t="s">
        <v>117</v>
      </c>
      <c r="E104" s="284"/>
      <c r="F104" s="68"/>
      <c r="G104" s="176"/>
      <c r="H104" s="68"/>
      <c r="I104" s="145">
        <f>ROUND((SUM(I102:I103))/1,2)</f>
        <v>0</v>
      </c>
      <c r="J104" s="144"/>
      <c r="K104" s="144"/>
      <c r="L104" s="144">
        <f>ROUND((SUM(L102:L103))/1,2)</f>
        <v>0</v>
      </c>
      <c r="M104" s="144">
        <f>ROUND((SUM(M102:M103))/1,2)</f>
        <v>0</v>
      </c>
      <c r="N104" s="144"/>
      <c r="O104" s="144"/>
      <c r="P104" s="193"/>
      <c r="Q104" s="1"/>
      <c r="R104" s="1"/>
      <c r="S104" s="193">
        <f>ROUND((SUM(S102:S103))/1,2)</f>
        <v>0</v>
      </c>
      <c r="T104" s="2"/>
      <c r="U104" s="2"/>
      <c r="V104" s="201">
        <f>ROUND((SUM(V102:V103))/1,2)</f>
        <v>0</v>
      </c>
      <c r="W104" s="54"/>
    </row>
    <row r="105" spans="1:26" x14ac:dyDescent="0.3">
      <c r="A105" s="1"/>
      <c r="B105" s="210"/>
      <c r="C105" s="1"/>
      <c r="D105" s="1"/>
      <c r="E105" s="138"/>
      <c r="F105" s="138"/>
      <c r="G105" s="170"/>
      <c r="H105" s="138"/>
      <c r="I105" s="138"/>
      <c r="J105" s="139"/>
      <c r="K105" s="139"/>
      <c r="L105" s="139"/>
      <c r="M105" s="139"/>
      <c r="N105" s="139"/>
      <c r="O105" s="139"/>
      <c r="P105" s="139"/>
      <c r="Q105" s="1"/>
      <c r="R105" s="1"/>
      <c r="S105" s="1"/>
      <c r="T105" s="1"/>
      <c r="U105" s="1"/>
      <c r="V105" s="202"/>
      <c r="W105" s="54"/>
    </row>
    <row r="106" spans="1:26" x14ac:dyDescent="0.3">
      <c r="A106" s="9"/>
      <c r="B106" s="56"/>
      <c r="C106" s="9"/>
      <c r="D106" s="285" t="s">
        <v>63</v>
      </c>
      <c r="E106" s="285"/>
      <c r="F106" s="68"/>
      <c r="G106" s="176"/>
      <c r="H106" s="68"/>
      <c r="I106" s="145">
        <f>ROUND((SUM(I77:I105))/2,2)</f>
        <v>0</v>
      </c>
      <c r="J106" s="144"/>
      <c r="K106" s="144"/>
      <c r="L106" s="144">
        <f>ROUND((SUM(L77:L105))/2,2)</f>
        <v>0</v>
      </c>
      <c r="M106" s="144">
        <f>ROUND((SUM(M77:M105))/2,2)</f>
        <v>0</v>
      </c>
      <c r="N106" s="144"/>
      <c r="O106" s="144"/>
      <c r="P106" s="193"/>
      <c r="Q106" s="1"/>
      <c r="R106" s="1"/>
      <c r="S106" s="193">
        <f>ROUND((SUM(S77:S105))/2,2)</f>
        <v>330.39</v>
      </c>
      <c r="T106" s="1"/>
      <c r="U106" s="1"/>
      <c r="V106" s="201">
        <f>ROUND((SUM(V77:V105))/2,2)</f>
        <v>0</v>
      </c>
      <c r="W106" s="54"/>
    </row>
    <row r="107" spans="1:26" x14ac:dyDescent="0.3">
      <c r="A107" s="1"/>
      <c r="B107" s="215"/>
      <c r="C107" s="194"/>
      <c r="D107" s="286" t="s">
        <v>68</v>
      </c>
      <c r="E107" s="286"/>
      <c r="F107" s="195"/>
      <c r="G107" s="196"/>
      <c r="H107" s="195"/>
      <c r="I107" s="195">
        <f>ROUND((SUM(I77:I106))/3,2)</f>
        <v>0</v>
      </c>
      <c r="J107" s="197"/>
      <c r="K107" s="197">
        <f>ROUND((SUM(K77:K106))/3,2)</f>
        <v>0</v>
      </c>
      <c r="L107" s="197">
        <f>ROUND((SUM(L77:L106))/3,2)</f>
        <v>0</v>
      </c>
      <c r="M107" s="197">
        <f>ROUND((SUM(M77:M106))/3,2)</f>
        <v>0</v>
      </c>
      <c r="N107" s="197"/>
      <c r="O107" s="197"/>
      <c r="P107" s="196"/>
      <c r="Q107" s="194"/>
      <c r="R107" s="194"/>
      <c r="S107" s="196">
        <f>ROUND((SUM(S77:S106))/3,2)</f>
        <v>330.39</v>
      </c>
      <c r="T107" s="194"/>
      <c r="U107" s="194"/>
      <c r="V107" s="204">
        <f>ROUND((SUM(V77:V106))/3,2)</f>
        <v>0</v>
      </c>
      <c r="W107" s="54"/>
      <c r="Y107">
        <f>(SUM(Y77:Y106))</f>
        <v>0</v>
      </c>
      <c r="Z107">
        <f>(SUM(Z77:Z106))</f>
        <v>0</v>
      </c>
    </row>
  </sheetData>
  <mergeCells count="74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5:E85"/>
    <mergeCell ref="D86:E86"/>
    <mergeCell ref="D87:E87"/>
    <mergeCell ref="D89:E89"/>
    <mergeCell ref="D90:E90"/>
    <mergeCell ref="D91:E91"/>
    <mergeCell ref="D92:E92"/>
    <mergeCell ref="D93:E93"/>
    <mergeCell ref="D94:E94"/>
    <mergeCell ref="D104:E104"/>
    <mergeCell ref="D106:E106"/>
    <mergeCell ref="D107:E107"/>
    <mergeCell ref="D97:E97"/>
    <mergeCell ref="D98:E98"/>
    <mergeCell ref="D99:E99"/>
    <mergeCell ref="D100:E100"/>
    <mergeCell ref="D102:E102"/>
    <mergeCell ref="D103:E103"/>
  </mergeCells>
  <hyperlinks>
    <hyperlink ref="B1:C1" location="A2:A2" tooltip="Klikni na prechod ku Kryciemu listu..." display="Krycí list rozpočtu" xr:uid="{1F09CA9D-931A-4000-8E0C-3F1C7D99EFC7}"/>
    <hyperlink ref="E1:F1" location="A54:A54" tooltip="Klikni na prechod ku rekapitulácii..." display="Rekapitulácia rozpočtu" xr:uid="{C11789A2-C2BD-4B19-8253-75FD45447D1B}"/>
    <hyperlink ref="H1:I1" location="B76:B76" tooltip="Klikni na prechod ku Rozpočet..." display="Rozpočet" xr:uid="{8032352B-F890-4C4D-864B-FBF97D862399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Dobudovanie základnej technickej infraštruktúry v obci Nižný  Hrabovec / Odstavná plocha OP1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8</vt:i4>
      </vt:variant>
    </vt:vector>
  </HeadingPairs>
  <TitlesOfParts>
    <vt:vector size="18" baseType="lpstr">
      <vt:lpstr>Rekapitulácia</vt:lpstr>
      <vt:lpstr>Krycí list stavby</vt:lpstr>
      <vt:lpstr>SO 15827</vt:lpstr>
      <vt:lpstr>SO 15828</vt:lpstr>
      <vt:lpstr>SO 15829</vt:lpstr>
      <vt:lpstr>SO 15830</vt:lpstr>
      <vt:lpstr>SO 15831</vt:lpstr>
      <vt:lpstr>SO 15832</vt:lpstr>
      <vt:lpstr>SO 15833</vt:lpstr>
      <vt:lpstr>SO 15834</vt:lpstr>
      <vt:lpstr>'SO 15827'!Oblasť_tlače</vt:lpstr>
      <vt:lpstr>'SO 15828'!Oblasť_tlače</vt:lpstr>
      <vt:lpstr>'SO 15829'!Oblasť_tlače</vt:lpstr>
      <vt:lpstr>'SO 15830'!Oblasť_tlače</vt:lpstr>
      <vt:lpstr>'SO 15831'!Oblasť_tlače</vt:lpstr>
      <vt:lpstr>'SO 15832'!Oblasť_tlače</vt:lpstr>
      <vt:lpstr>'SO 15833'!Oblasť_tlače</vt:lpstr>
      <vt:lpstr>'SO 15834'!Oblasť_tlače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2022-08-30T06:48:53Z</dcterms:created>
  <dcterms:modified xsi:type="dcterms:W3CDTF">2022-09-01T16:09:29Z</dcterms:modified>
</cp:coreProperties>
</file>