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390" yWindow="540" windowWidth="19815" windowHeight="9915"/>
  </bookViews>
  <sheets>
    <sheet name="Rekapitulácia stavby" sheetId="1" r:id="rId1"/>
    <sheet name="ZOSCoburgova - Komplexná ..." sheetId="2" r:id="rId2"/>
  </sheets>
  <definedNames>
    <definedName name="_xlnm.Print_Titles" localSheetId="0">'Rekapitulácia stavby'!$85:$85</definedName>
    <definedName name="_xlnm.Print_Titles" localSheetId="1">'ZOSCoburgova - Komplexná ...'!$133:$133</definedName>
    <definedName name="_xlnm.Print_Area" localSheetId="0">'Rekapitulácia stavby'!$C$4:$AP$70,'Rekapitulácia stavby'!$C$76:$AP$92</definedName>
    <definedName name="_xlnm.Print_Area" localSheetId="1">'ZOSCoburgova - Komplexná ...'!$C$4:$Q$70,'ZOSCoburgova - Komplexná ...'!$C$76:$Q$118,'ZOSCoburgova - Komplexná ...'!$C$124:$Q$346</definedName>
  </definedNames>
  <calcPr calcId="145621"/>
</workbook>
</file>

<file path=xl/calcChain.xml><?xml version="1.0" encoding="utf-8"?>
<calcChain xmlns="http://schemas.openxmlformats.org/spreadsheetml/2006/main">
  <c r="AY88" i="1" l="1"/>
  <c r="AX88" i="1"/>
  <c r="BI346" i="2"/>
  <c r="BH346" i="2"/>
  <c r="BG346" i="2"/>
  <c r="BE346" i="2"/>
  <c r="AA346" i="2"/>
  <c r="Y346" i="2"/>
  <c r="W346" i="2"/>
  <c r="BK346" i="2"/>
  <c r="BF346" i="2"/>
  <c r="BI345" i="2"/>
  <c r="BH345" i="2"/>
  <c r="BG345" i="2"/>
  <c r="BE345" i="2"/>
  <c r="AA345" i="2"/>
  <c r="Y345" i="2"/>
  <c r="W345" i="2"/>
  <c r="BK345" i="2"/>
  <c r="BF345" i="2"/>
  <c r="BI344" i="2"/>
  <c r="BH344" i="2"/>
  <c r="BG344" i="2"/>
  <c r="BE344" i="2"/>
  <c r="AA344" i="2"/>
  <c r="Y344" i="2"/>
  <c r="W344" i="2"/>
  <c r="BK344" i="2"/>
  <c r="BF344" i="2"/>
  <c r="BI342" i="2"/>
  <c r="BH342" i="2"/>
  <c r="BG342" i="2"/>
  <c r="BE342" i="2"/>
  <c r="AA342" i="2"/>
  <c r="AA341" i="2" s="1"/>
  <c r="Y342" i="2"/>
  <c r="Y341" i="2" s="1"/>
  <c r="W342" i="2"/>
  <c r="W341" i="2" s="1"/>
  <c r="BK342" i="2"/>
  <c r="BK341" i="2" s="1"/>
  <c r="BF342" i="2"/>
  <c r="BI340" i="2"/>
  <c r="BH340" i="2"/>
  <c r="BG340" i="2"/>
  <c r="BE340" i="2"/>
  <c r="AA340" i="2"/>
  <c r="Y340" i="2"/>
  <c r="W340" i="2"/>
  <c r="BK340" i="2"/>
  <c r="BF340" i="2"/>
  <c r="BI339" i="2"/>
  <c r="BH339" i="2"/>
  <c r="BG339" i="2"/>
  <c r="BE339" i="2"/>
  <c r="AA339" i="2"/>
  <c r="Y339" i="2"/>
  <c r="W339" i="2"/>
  <c r="BK339" i="2"/>
  <c r="BF339" i="2"/>
  <c r="BI337" i="2"/>
  <c r="BH337" i="2"/>
  <c r="BG337" i="2"/>
  <c r="BE337" i="2"/>
  <c r="AA337" i="2"/>
  <c r="Y337" i="2"/>
  <c r="W337" i="2"/>
  <c r="BK337" i="2"/>
  <c r="BF337" i="2"/>
  <c r="BI336" i="2"/>
  <c r="BH336" i="2"/>
  <c r="BG336" i="2"/>
  <c r="BE336" i="2"/>
  <c r="AA336" i="2"/>
  <c r="Y336" i="2"/>
  <c r="W336" i="2"/>
  <c r="BK336" i="2"/>
  <c r="BF336" i="2"/>
  <c r="BI335" i="2"/>
  <c r="BH335" i="2"/>
  <c r="BG335" i="2"/>
  <c r="BE335" i="2"/>
  <c r="AA335" i="2"/>
  <c r="Y335" i="2"/>
  <c r="W335" i="2"/>
  <c r="BK335" i="2"/>
  <c r="BF335" i="2"/>
  <c r="BI334" i="2"/>
  <c r="BH334" i="2"/>
  <c r="BG334" i="2"/>
  <c r="BE334" i="2"/>
  <c r="AA334" i="2"/>
  <c r="Y334" i="2"/>
  <c r="W334" i="2"/>
  <c r="BK334" i="2"/>
  <c r="BF334" i="2"/>
  <c r="BI333" i="2"/>
  <c r="BH333" i="2"/>
  <c r="BG333" i="2"/>
  <c r="BE333" i="2"/>
  <c r="AA333" i="2"/>
  <c r="Y333" i="2"/>
  <c r="W333" i="2"/>
  <c r="BK333" i="2"/>
  <c r="BF333" i="2"/>
  <c r="BI331" i="2"/>
  <c r="BH331" i="2"/>
  <c r="BG331" i="2"/>
  <c r="BE331" i="2"/>
  <c r="AA331" i="2"/>
  <c r="Y331" i="2"/>
  <c r="W331" i="2"/>
  <c r="BK331" i="2"/>
  <c r="BF331" i="2"/>
  <c r="BI330" i="2"/>
  <c r="BH330" i="2"/>
  <c r="BG330" i="2"/>
  <c r="BE330" i="2"/>
  <c r="AA330" i="2"/>
  <c r="Y330" i="2"/>
  <c r="W330" i="2"/>
  <c r="BK330" i="2"/>
  <c r="BF330" i="2"/>
  <c r="BI329" i="2"/>
  <c r="BH329" i="2"/>
  <c r="BG329" i="2"/>
  <c r="BE329" i="2"/>
  <c r="AA329" i="2"/>
  <c r="Y329" i="2"/>
  <c r="W329" i="2"/>
  <c r="BK329" i="2"/>
  <c r="BF329" i="2"/>
  <c r="BI328" i="2"/>
  <c r="BH328" i="2"/>
  <c r="BG328" i="2"/>
  <c r="BE328" i="2"/>
  <c r="AA328" i="2"/>
  <c r="Y328" i="2"/>
  <c r="W328" i="2"/>
  <c r="BK328" i="2"/>
  <c r="BF328" i="2"/>
  <c r="BI326" i="2"/>
  <c r="BH326" i="2"/>
  <c r="BG326" i="2"/>
  <c r="BE326" i="2"/>
  <c r="AA326" i="2"/>
  <c r="Y326" i="2"/>
  <c r="W326" i="2"/>
  <c r="BK326" i="2"/>
  <c r="BF326" i="2"/>
  <c r="BI325" i="2"/>
  <c r="BH325" i="2"/>
  <c r="BG325" i="2"/>
  <c r="BE325" i="2"/>
  <c r="AA325" i="2"/>
  <c r="Y325" i="2"/>
  <c r="W325" i="2"/>
  <c r="BK325" i="2"/>
  <c r="BF325" i="2"/>
  <c r="BI324" i="2"/>
  <c r="BH324" i="2"/>
  <c r="BG324" i="2"/>
  <c r="BE324" i="2"/>
  <c r="AA324" i="2"/>
  <c r="Y324" i="2"/>
  <c r="W324" i="2"/>
  <c r="BK324" i="2"/>
  <c r="BF324" i="2"/>
  <c r="BI322" i="2"/>
  <c r="BH322" i="2"/>
  <c r="BG322" i="2"/>
  <c r="BE322" i="2"/>
  <c r="AA322" i="2"/>
  <c r="Y322" i="2"/>
  <c r="W322" i="2"/>
  <c r="BK322" i="2"/>
  <c r="BF322" i="2"/>
  <c r="BI321" i="2"/>
  <c r="BH321" i="2"/>
  <c r="BG321" i="2"/>
  <c r="BE321" i="2"/>
  <c r="AA321" i="2"/>
  <c r="Y321" i="2"/>
  <c r="W321" i="2"/>
  <c r="BK321" i="2"/>
  <c r="BF321" i="2"/>
  <c r="BI320" i="2"/>
  <c r="BH320" i="2"/>
  <c r="BG320" i="2"/>
  <c r="BE320" i="2"/>
  <c r="AA320" i="2"/>
  <c r="Y320" i="2"/>
  <c r="W320" i="2"/>
  <c r="BK320" i="2"/>
  <c r="BF320" i="2"/>
  <c r="BI319" i="2"/>
  <c r="BH319" i="2"/>
  <c r="BG319" i="2"/>
  <c r="BE319" i="2"/>
  <c r="AA319" i="2"/>
  <c r="Y319" i="2"/>
  <c r="W319" i="2"/>
  <c r="BK319" i="2"/>
  <c r="BF319" i="2"/>
  <c r="BI318" i="2"/>
  <c r="BH318" i="2"/>
  <c r="BG318" i="2"/>
  <c r="BE318" i="2"/>
  <c r="AA318" i="2"/>
  <c r="Y318" i="2"/>
  <c r="W318" i="2"/>
  <c r="BK318" i="2"/>
  <c r="BF318" i="2"/>
  <c r="BI317" i="2"/>
  <c r="BH317" i="2"/>
  <c r="BG317" i="2"/>
  <c r="BE317" i="2"/>
  <c r="AA317" i="2"/>
  <c r="Y317" i="2"/>
  <c r="W317" i="2"/>
  <c r="BK317" i="2"/>
  <c r="BF317" i="2"/>
  <c r="BI316" i="2"/>
  <c r="BH316" i="2"/>
  <c r="BG316" i="2"/>
  <c r="BE316" i="2"/>
  <c r="AA316" i="2"/>
  <c r="Y316" i="2"/>
  <c r="W316" i="2"/>
  <c r="BK316" i="2"/>
  <c r="BF316" i="2"/>
  <c r="BI315" i="2"/>
  <c r="BH315" i="2"/>
  <c r="BG315" i="2"/>
  <c r="BE315" i="2"/>
  <c r="AA315" i="2"/>
  <c r="Y315" i="2"/>
  <c r="W315" i="2"/>
  <c r="BK315" i="2"/>
  <c r="BF315" i="2"/>
  <c r="BI314" i="2"/>
  <c r="BH314" i="2"/>
  <c r="BG314" i="2"/>
  <c r="BE314" i="2"/>
  <c r="AA314" i="2"/>
  <c r="Y314" i="2"/>
  <c r="W314" i="2"/>
  <c r="BK314" i="2"/>
  <c r="BF314" i="2"/>
  <c r="BI313" i="2"/>
  <c r="BH313" i="2"/>
  <c r="BG313" i="2"/>
  <c r="BE313" i="2"/>
  <c r="AA313" i="2"/>
  <c r="Y313" i="2"/>
  <c r="W313" i="2"/>
  <c r="BK313" i="2"/>
  <c r="BF313" i="2"/>
  <c r="BI312" i="2"/>
  <c r="BH312" i="2"/>
  <c r="BG312" i="2"/>
  <c r="BE312" i="2"/>
  <c r="AA312" i="2"/>
  <c r="Y312" i="2"/>
  <c r="W312" i="2"/>
  <c r="BK312" i="2"/>
  <c r="BF312" i="2"/>
  <c r="BI311" i="2"/>
  <c r="BH311" i="2"/>
  <c r="BG311" i="2"/>
  <c r="BE311" i="2"/>
  <c r="AA311" i="2"/>
  <c r="Y311" i="2"/>
  <c r="W311" i="2"/>
  <c r="BK311" i="2"/>
  <c r="BF311" i="2"/>
  <c r="BI310" i="2"/>
  <c r="BH310" i="2"/>
  <c r="BG310" i="2"/>
  <c r="BE310" i="2"/>
  <c r="AA310" i="2"/>
  <c r="Y310" i="2"/>
  <c r="W310" i="2"/>
  <c r="BK310" i="2"/>
  <c r="BF310" i="2"/>
  <c r="BI309" i="2"/>
  <c r="BH309" i="2"/>
  <c r="BG309" i="2"/>
  <c r="BE309" i="2"/>
  <c r="AA309" i="2"/>
  <c r="Y309" i="2"/>
  <c r="W309" i="2"/>
  <c r="BK309" i="2"/>
  <c r="BF309" i="2"/>
  <c r="BI308" i="2"/>
  <c r="BH308" i="2"/>
  <c r="BG308" i="2"/>
  <c r="BE308" i="2"/>
  <c r="AA308" i="2"/>
  <c r="Y308" i="2"/>
  <c r="W308" i="2"/>
  <c r="BK308" i="2"/>
  <c r="BF308" i="2"/>
  <c r="BI307" i="2"/>
  <c r="BH307" i="2"/>
  <c r="BG307" i="2"/>
  <c r="BE307" i="2"/>
  <c r="AA307" i="2"/>
  <c r="Y307" i="2"/>
  <c r="W307" i="2"/>
  <c r="BK307" i="2"/>
  <c r="BF307" i="2"/>
  <c r="BI306" i="2"/>
  <c r="BH306" i="2"/>
  <c r="BG306" i="2"/>
  <c r="BE306" i="2"/>
  <c r="AA306" i="2"/>
  <c r="Y306" i="2"/>
  <c r="W306" i="2"/>
  <c r="BK306" i="2"/>
  <c r="BF306" i="2"/>
  <c r="BI305" i="2"/>
  <c r="BH305" i="2"/>
  <c r="BG305" i="2"/>
  <c r="BE305" i="2"/>
  <c r="AA305" i="2"/>
  <c r="Y305" i="2"/>
  <c r="W305" i="2"/>
  <c r="BK305" i="2"/>
  <c r="BF305" i="2"/>
  <c r="BI304" i="2"/>
  <c r="BH304" i="2"/>
  <c r="BG304" i="2"/>
  <c r="BE304" i="2"/>
  <c r="AA304" i="2"/>
  <c r="Y304" i="2"/>
  <c r="Y303" i="2" s="1"/>
  <c r="W304" i="2"/>
  <c r="BK304" i="2"/>
  <c r="BK303" i="2" s="1"/>
  <c r="BF304" i="2"/>
  <c r="BI302" i="2"/>
  <c r="BH302" i="2"/>
  <c r="BG302" i="2"/>
  <c r="BE302" i="2"/>
  <c r="AA302" i="2"/>
  <c r="Y302" i="2"/>
  <c r="W302" i="2"/>
  <c r="BK302" i="2"/>
  <c r="BF302" i="2"/>
  <c r="BI301" i="2"/>
  <c r="BH301" i="2"/>
  <c r="BG301" i="2"/>
  <c r="BE301" i="2"/>
  <c r="AA301" i="2"/>
  <c r="Y301" i="2"/>
  <c r="W301" i="2"/>
  <c r="BK301" i="2"/>
  <c r="BF301" i="2"/>
  <c r="BI300" i="2"/>
  <c r="BH300" i="2"/>
  <c r="BG300" i="2"/>
  <c r="BE300" i="2"/>
  <c r="AA300" i="2"/>
  <c r="Y300" i="2"/>
  <c r="W300" i="2"/>
  <c r="BK300" i="2"/>
  <c r="BF300" i="2"/>
  <c r="BI299" i="2"/>
  <c r="BH299" i="2"/>
  <c r="BG299" i="2"/>
  <c r="BE299" i="2"/>
  <c r="AA299" i="2"/>
  <c r="Y299" i="2"/>
  <c r="W299" i="2"/>
  <c r="BK299" i="2"/>
  <c r="BF299" i="2"/>
  <c r="BI298" i="2"/>
  <c r="BH298" i="2"/>
  <c r="BG298" i="2"/>
  <c r="BE298" i="2"/>
  <c r="AA298" i="2"/>
  <c r="Y298" i="2"/>
  <c r="W298" i="2"/>
  <c r="BK298" i="2"/>
  <c r="BF298" i="2"/>
  <c r="BI297" i="2"/>
  <c r="BH297" i="2"/>
  <c r="BG297" i="2"/>
  <c r="BE297" i="2"/>
  <c r="AA297" i="2"/>
  <c r="Y297" i="2"/>
  <c r="W297" i="2"/>
  <c r="BK297" i="2"/>
  <c r="BF297" i="2"/>
  <c r="BI296" i="2"/>
  <c r="BH296" i="2"/>
  <c r="BG296" i="2"/>
  <c r="BE296" i="2"/>
  <c r="AA296" i="2"/>
  <c r="Y296" i="2"/>
  <c r="W296" i="2"/>
  <c r="BK296" i="2"/>
  <c r="BF296" i="2"/>
  <c r="BI295" i="2"/>
  <c r="BH295" i="2"/>
  <c r="BG295" i="2"/>
  <c r="BE295" i="2"/>
  <c r="AA295" i="2"/>
  <c r="Y295" i="2"/>
  <c r="W295" i="2"/>
  <c r="BK295" i="2"/>
  <c r="BF295" i="2"/>
  <c r="BI294" i="2"/>
  <c r="BH294" i="2"/>
  <c r="BG294" i="2"/>
  <c r="BE294" i="2"/>
  <c r="AA294" i="2"/>
  <c r="Y294" i="2"/>
  <c r="W294" i="2"/>
  <c r="BK294" i="2"/>
  <c r="BF294" i="2"/>
  <c r="BI293" i="2"/>
  <c r="BH293" i="2"/>
  <c r="BG293" i="2"/>
  <c r="BE293" i="2"/>
  <c r="AA293" i="2"/>
  <c r="Y293" i="2"/>
  <c r="W293" i="2"/>
  <c r="BK293" i="2"/>
  <c r="BF293" i="2"/>
  <c r="BI292" i="2"/>
  <c r="BH292" i="2"/>
  <c r="BG292" i="2"/>
  <c r="BE292" i="2"/>
  <c r="AA292" i="2"/>
  <c r="Y292" i="2"/>
  <c r="W292" i="2"/>
  <c r="BK292" i="2"/>
  <c r="BF292" i="2"/>
  <c r="BI291" i="2"/>
  <c r="BH291" i="2"/>
  <c r="BG291" i="2"/>
  <c r="BE291" i="2"/>
  <c r="AA291" i="2"/>
  <c r="Y291" i="2"/>
  <c r="W291" i="2"/>
  <c r="BK291" i="2"/>
  <c r="BF291" i="2"/>
  <c r="BI290" i="2"/>
  <c r="BH290" i="2"/>
  <c r="BG290" i="2"/>
  <c r="BE290" i="2"/>
  <c r="AA290" i="2"/>
  <c r="Y290" i="2"/>
  <c r="W290" i="2"/>
  <c r="BK290" i="2"/>
  <c r="BF290" i="2"/>
  <c r="BI289" i="2"/>
  <c r="BH289" i="2"/>
  <c r="BG289" i="2"/>
  <c r="BE289" i="2"/>
  <c r="AA289" i="2"/>
  <c r="Y289" i="2"/>
  <c r="W289" i="2"/>
  <c r="BK289" i="2"/>
  <c r="BF289" i="2"/>
  <c r="BI288" i="2"/>
  <c r="BH288" i="2"/>
  <c r="BG288" i="2"/>
  <c r="BE288" i="2"/>
  <c r="AA288" i="2"/>
  <c r="Y288" i="2"/>
  <c r="W288" i="2"/>
  <c r="BK288" i="2"/>
  <c r="BF288" i="2"/>
  <c r="BI287" i="2"/>
  <c r="BH287" i="2"/>
  <c r="BG287" i="2"/>
  <c r="BE287" i="2"/>
  <c r="AA287" i="2"/>
  <c r="Y287" i="2"/>
  <c r="W287" i="2"/>
  <c r="BK287" i="2"/>
  <c r="BF287" i="2"/>
  <c r="BI286" i="2"/>
  <c r="BH286" i="2"/>
  <c r="BG286" i="2"/>
  <c r="BE286" i="2"/>
  <c r="AA286" i="2"/>
  <c r="Y286" i="2"/>
  <c r="W286" i="2"/>
  <c r="BK286" i="2"/>
  <c r="BF286" i="2"/>
  <c r="BI285" i="2"/>
  <c r="BH285" i="2"/>
  <c r="BG285" i="2"/>
  <c r="BE285" i="2"/>
  <c r="AA285" i="2"/>
  <c r="Y285" i="2"/>
  <c r="W285" i="2"/>
  <c r="BK285" i="2"/>
  <c r="BF285" i="2"/>
  <c r="BI284" i="2"/>
  <c r="BH284" i="2"/>
  <c r="BG284" i="2"/>
  <c r="BE284" i="2"/>
  <c r="AA284" i="2"/>
  <c r="Y284" i="2"/>
  <c r="W284" i="2"/>
  <c r="BK284" i="2"/>
  <c r="BF284" i="2"/>
  <c r="BI283" i="2"/>
  <c r="BH283" i="2"/>
  <c r="BG283" i="2"/>
  <c r="BE283" i="2"/>
  <c r="AA283" i="2"/>
  <c r="Y283" i="2"/>
  <c r="W283" i="2"/>
  <c r="BK283" i="2"/>
  <c r="BF283" i="2"/>
  <c r="BI282" i="2"/>
  <c r="BH282" i="2"/>
  <c r="BG282" i="2"/>
  <c r="BE282" i="2"/>
  <c r="AA282" i="2"/>
  <c r="Y282" i="2"/>
  <c r="W282" i="2"/>
  <c r="BK282" i="2"/>
  <c r="BF282" i="2"/>
  <c r="BI281" i="2"/>
  <c r="BH281" i="2"/>
  <c r="BG281" i="2"/>
  <c r="BE281" i="2"/>
  <c r="AA281" i="2"/>
  <c r="Y281" i="2"/>
  <c r="W281" i="2"/>
  <c r="BK281" i="2"/>
  <c r="BF281" i="2"/>
  <c r="BI280" i="2"/>
  <c r="BH280" i="2"/>
  <c r="BG280" i="2"/>
  <c r="BE280" i="2"/>
  <c r="AA280" i="2"/>
  <c r="Y280" i="2"/>
  <c r="W280" i="2"/>
  <c r="BK280" i="2"/>
  <c r="BF280" i="2"/>
  <c r="BI279" i="2"/>
  <c r="BH279" i="2"/>
  <c r="BG279" i="2"/>
  <c r="BE279" i="2"/>
  <c r="AA279" i="2"/>
  <c r="Y279" i="2"/>
  <c r="Y278" i="2" s="1"/>
  <c r="W279" i="2"/>
  <c r="BK279" i="2"/>
  <c r="BK278" i="2" s="1"/>
  <c r="BF279" i="2"/>
  <c r="BI277" i="2"/>
  <c r="BH277" i="2"/>
  <c r="BG277" i="2"/>
  <c r="BE277" i="2"/>
  <c r="AA277" i="2"/>
  <c r="Y277" i="2"/>
  <c r="W277" i="2"/>
  <c r="BK277" i="2"/>
  <c r="BF277" i="2"/>
  <c r="BI276" i="2"/>
  <c r="BH276" i="2"/>
  <c r="BG276" i="2"/>
  <c r="BE276" i="2"/>
  <c r="AA276" i="2"/>
  <c r="Y276" i="2"/>
  <c r="W276" i="2"/>
  <c r="BK276" i="2"/>
  <c r="BF276" i="2"/>
  <c r="BI275" i="2"/>
  <c r="BH275" i="2"/>
  <c r="BG275" i="2"/>
  <c r="BE275" i="2"/>
  <c r="AA275" i="2"/>
  <c r="Y275" i="2"/>
  <c r="W275" i="2"/>
  <c r="BK275" i="2"/>
  <c r="BF275" i="2"/>
  <c r="BI274" i="2"/>
  <c r="BH274" i="2"/>
  <c r="BG274" i="2"/>
  <c r="BE274" i="2"/>
  <c r="AA274" i="2"/>
  <c r="Y274" i="2"/>
  <c r="W274" i="2"/>
  <c r="BK274" i="2"/>
  <c r="BF274" i="2"/>
  <c r="BI273" i="2"/>
  <c r="BH273" i="2"/>
  <c r="BG273" i="2"/>
  <c r="BE273" i="2"/>
  <c r="AA273" i="2"/>
  <c r="Y273" i="2"/>
  <c r="W273" i="2"/>
  <c r="BK273" i="2"/>
  <c r="BF273" i="2"/>
  <c r="BI272" i="2"/>
  <c r="BH272" i="2"/>
  <c r="BG272" i="2"/>
  <c r="BE272" i="2"/>
  <c r="AA272" i="2"/>
  <c r="Y272" i="2"/>
  <c r="W272" i="2"/>
  <c r="BK272" i="2"/>
  <c r="BF272" i="2"/>
  <c r="BI271" i="2"/>
  <c r="BH271" i="2"/>
  <c r="BG271" i="2"/>
  <c r="BE271" i="2"/>
  <c r="AA271" i="2"/>
  <c r="Y271" i="2"/>
  <c r="W271" i="2"/>
  <c r="BK271" i="2"/>
  <c r="BF271" i="2"/>
  <c r="BI270" i="2"/>
  <c r="BH270" i="2"/>
  <c r="BG270" i="2"/>
  <c r="BE270" i="2"/>
  <c r="AA270" i="2"/>
  <c r="Y270" i="2"/>
  <c r="W270" i="2"/>
  <c r="BK270" i="2"/>
  <c r="BF270" i="2"/>
  <c r="BI269" i="2"/>
  <c r="BH269" i="2"/>
  <c r="BG269" i="2"/>
  <c r="BE269" i="2"/>
  <c r="AA269" i="2"/>
  <c r="AA268" i="2" s="1"/>
  <c r="Y269" i="2"/>
  <c r="W269" i="2"/>
  <c r="W268" i="2" s="1"/>
  <c r="BK269" i="2"/>
  <c r="BF269" i="2"/>
  <c r="BI267" i="2"/>
  <c r="BH267" i="2"/>
  <c r="BG267" i="2"/>
  <c r="BE267" i="2"/>
  <c r="AA267" i="2"/>
  <c r="Y267" i="2"/>
  <c r="W267" i="2"/>
  <c r="BK267" i="2"/>
  <c r="BF267" i="2"/>
  <c r="BI266" i="2"/>
  <c r="BH266" i="2"/>
  <c r="BG266" i="2"/>
  <c r="BE266" i="2"/>
  <c r="AA266" i="2"/>
  <c r="AA265" i="2" s="1"/>
  <c r="Y266" i="2"/>
  <c r="W266" i="2"/>
  <c r="W265" i="2" s="1"/>
  <c r="BK266" i="2"/>
  <c r="BF266" i="2"/>
  <c r="BI264" i="2"/>
  <c r="BH264" i="2"/>
  <c r="BG264" i="2"/>
  <c r="BE264" i="2"/>
  <c r="AA264" i="2"/>
  <c r="AA263" i="2" s="1"/>
  <c r="Y264" i="2"/>
  <c r="Y263" i="2" s="1"/>
  <c r="W264" i="2"/>
  <c r="W263" i="2" s="1"/>
  <c r="BK264" i="2"/>
  <c r="BK263" i="2" s="1"/>
  <c r="BF264" i="2"/>
  <c r="BI262" i="2"/>
  <c r="BH262" i="2"/>
  <c r="BG262" i="2"/>
  <c r="BE262" i="2"/>
  <c r="AA262" i="2"/>
  <c r="AA261" i="2" s="1"/>
  <c r="Y262" i="2"/>
  <c r="Y261" i="2" s="1"/>
  <c r="W262" i="2"/>
  <c r="W261" i="2" s="1"/>
  <c r="BK262" i="2"/>
  <c r="BK261" i="2" s="1"/>
  <c r="BF262" i="2"/>
  <c r="BI260" i="2"/>
  <c r="BH260" i="2"/>
  <c r="BG260" i="2"/>
  <c r="BE260" i="2"/>
  <c r="AA260" i="2"/>
  <c r="AA259" i="2" s="1"/>
  <c r="Y260" i="2"/>
  <c r="Y259" i="2" s="1"/>
  <c r="W260" i="2"/>
  <c r="W259" i="2" s="1"/>
  <c r="BK260" i="2"/>
  <c r="BK259" i="2" s="1"/>
  <c r="BF260" i="2"/>
  <c r="BI258" i="2"/>
  <c r="BH258" i="2"/>
  <c r="BG258" i="2"/>
  <c r="BE258" i="2"/>
  <c r="AA258" i="2"/>
  <c r="AA257" i="2" s="1"/>
  <c r="Y258" i="2"/>
  <c r="Y257" i="2" s="1"/>
  <c r="W258" i="2"/>
  <c r="W257" i="2" s="1"/>
  <c r="BK258" i="2"/>
  <c r="BK257" i="2" s="1"/>
  <c r="BF258" i="2"/>
  <c r="BI256" i="2"/>
  <c r="BH256" i="2"/>
  <c r="BG256" i="2"/>
  <c r="BE256" i="2"/>
  <c r="AA256" i="2"/>
  <c r="AA255" i="2" s="1"/>
  <c r="Y256" i="2"/>
  <c r="Y255" i="2" s="1"/>
  <c r="W256" i="2"/>
  <c r="W255" i="2" s="1"/>
  <c r="BK256" i="2"/>
  <c r="BK255" i="2" s="1"/>
  <c r="BF256" i="2"/>
  <c r="BI254" i="2"/>
  <c r="BH254" i="2"/>
  <c r="BG254" i="2"/>
  <c r="BE254" i="2"/>
  <c r="AA254" i="2"/>
  <c r="Y254" i="2"/>
  <c r="W254" i="2"/>
  <c r="BK254" i="2"/>
  <c r="BF254" i="2"/>
  <c r="BI253" i="2"/>
  <c r="BH253" i="2"/>
  <c r="BG253" i="2"/>
  <c r="BE253" i="2"/>
  <c r="AA253" i="2"/>
  <c r="Y253" i="2"/>
  <c r="W253" i="2"/>
  <c r="BK253" i="2"/>
  <c r="BF253" i="2"/>
  <c r="BI252" i="2"/>
  <c r="BH252" i="2"/>
  <c r="BG252" i="2"/>
  <c r="BE252" i="2"/>
  <c r="AA252" i="2"/>
  <c r="Y252" i="2"/>
  <c r="W252" i="2"/>
  <c r="BK252" i="2"/>
  <c r="BF252" i="2"/>
  <c r="BI251" i="2"/>
  <c r="BH251" i="2"/>
  <c r="BG251" i="2"/>
  <c r="BE251" i="2"/>
  <c r="AA251" i="2"/>
  <c r="Y251" i="2"/>
  <c r="W251" i="2"/>
  <c r="BK251" i="2"/>
  <c r="BF251" i="2"/>
  <c r="BI250" i="2"/>
  <c r="BH250" i="2"/>
  <c r="BG250" i="2"/>
  <c r="BE250" i="2"/>
  <c r="AA250" i="2"/>
  <c r="Y250" i="2"/>
  <c r="W250" i="2"/>
  <c r="BK250" i="2"/>
  <c r="BF250" i="2"/>
  <c r="BI249" i="2"/>
  <c r="BH249" i="2"/>
  <c r="BG249" i="2"/>
  <c r="BE249" i="2"/>
  <c r="AA249" i="2"/>
  <c r="Y249" i="2"/>
  <c r="W249" i="2"/>
  <c r="BK249" i="2"/>
  <c r="BF249" i="2"/>
  <c r="BI248" i="2"/>
  <c r="BH248" i="2"/>
  <c r="BG248" i="2"/>
  <c r="BE248" i="2"/>
  <c r="AA248" i="2"/>
  <c r="Y248" i="2"/>
  <c r="W248" i="2"/>
  <c r="BK248" i="2"/>
  <c r="BF248" i="2"/>
  <c r="BI247" i="2"/>
  <c r="BH247" i="2"/>
  <c r="BG247" i="2"/>
  <c r="BE247" i="2"/>
  <c r="AA247" i="2"/>
  <c r="Y247" i="2"/>
  <c r="W247" i="2"/>
  <c r="BK247" i="2"/>
  <c r="BF247" i="2"/>
  <c r="BI246" i="2"/>
  <c r="BH246" i="2"/>
  <c r="BG246" i="2"/>
  <c r="BE246" i="2"/>
  <c r="AA246" i="2"/>
  <c r="Y246" i="2"/>
  <c r="W246" i="2"/>
  <c r="BK246" i="2"/>
  <c r="BF246" i="2"/>
  <c r="BI244" i="2"/>
  <c r="BH244" i="2"/>
  <c r="BG244" i="2"/>
  <c r="BE244" i="2"/>
  <c r="AA244" i="2"/>
  <c r="Y244" i="2"/>
  <c r="W244" i="2"/>
  <c r="BK244" i="2"/>
  <c r="BF244" i="2"/>
  <c r="BI243" i="2"/>
  <c r="BH243" i="2"/>
  <c r="BG243" i="2"/>
  <c r="BE243" i="2"/>
  <c r="AA243" i="2"/>
  <c r="Y243" i="2"/>
  <c r="W243" i="2"/>
  <c r="BK243" i="2"/>
  <c r="BF243" i="2"/>
  <c r="BI242" i="2"/>
  <c r="BH242" i="2"/>
  <c r="BG242" i="2"/>
  <c r="BE242" i="2"/>
  <c r="AA242" i="2"/>
  <c r="Y242" i="2"/>
  <c r="W242" i="2"/>
  <c r="BK242" i="2"/>
  <c r="BF242" i="2"/>
  <c r="BI241" i="2"/>
  <c r="BH241" i="2"/>
  <c r="BG241" i="2"/>
  <c r="BE241" i="2"/>
  <c r="AA241" i="2"/>
  <c r="Y241" i="2"/>
  <c r="W241" i="2"/>
  <c r="BK241" i="2"/>
  <c r="BF241" i="2"/>
  <c r="BI240" i="2"/>
  <c r="BH240" i="2"/>
  <c r="BG240" i="2"/>
  <c r="BE240" i="2"/>
  <c r="AA240" i="2"/>
  <c r="Y240" i="2"/>
  <c r="W240" i="2"/>
  <c r="BK240" i="2"/>
  <c r="BF240" i="2"/>
  <c r="BI239" i="2"/>
  <c r="BH239" i="2"/>
  <c r="BG239" i="2"/>
  <c r="BE239" i="2"/>
  <c r="AA239" i="2"/>
  <c r="Y239" i="2"/>
  <c r="W239" i="2"/>
  <c r="BK239" i="2"/>
  <c r="BF239" i="2"/>
  <c r="BI238" i="2"/>
  <c r="BH238" i="2"/>
  <c r="BG238" i="2"/>
  <c r="BE238" i="2"/>
  <c r="AA238" i="2"/>
  <c r="Y238" i="2"/>
  <c r="W238" i="2"/>
  <c r="BK238" i="2"/>
  <c r="BF238" i="2"/>
  <c r="BI237" i="2"/>
  <c r="BH237" i="2"/>
  <c r="BG237" i="2"/>
  <c r="BE237" i="2"/>
  <c r="AA237" i="2"/>
  <c r="Y237" i="2"/>
  <c r="W237" i="2"/>
  <c r="BK237" i="2"/>
  <c r="BF237" i="2"/>
  <c r="BI235" i="2"/>
  <c r="BH235" i="2"/>
  <c r="BG235" i="2"/>
  <c r="BE235" i="2"/>
  <c r="AA235" i="2"/>
  <c r="Y235" i="2"/>
  <c r="W235" i="2"/>
  <c r="BK235" i="2"/>
  <c r="BF235" i="2"/>
  <c r="BI234" i="2"/>
  <c r="BH234" i="2"/>
  <c r="BG234" i="2"/>
  <c r="BE234" i="2"/>
  <c r="AA234" i="2"/>
  <c r="Y234" i="2"/>
  <c r="W234" i="2"/>
  <c r="BK234" i="2"/>
  <c r="BF234" i="2"/>
  <c r="BI233" i="2"/>
  <c r="BH233" i="2"/>
  <c r="BG233" i="2"/>
  <c r="BE233" i="2"/>
  <c r="AA233" i="2"/>
  <c r="Y233" i="2"/>
  <c r="W233" i="2"/>
  <c r="BK233" i="2"/>
  <c r="BF233" i="2"/>
  <c r="BI232" i="2"/>
  <c r="BH232" i="2"/>
  <c r="BG232" i="2"/>
  <c r="BE232" i="2"/>
  <c r="AA232" i="2"/>
  <c r="AA231" i="2" s="1"/>
  <c r="Y232" i="2"/>
  <c r="W232" i="2"/>
  <c r="W231" i="2" s="1"/>
  <c r="BK232" i="2"/>
  <c r="BF232" i="2"/>
  <c r="BI229" i="2"/>
  <c r="BH229" i="2"/>
  <c r="BG229" i="2"/>
  <c r="BE229" i="2"/>
  <c r="AA229" i="2"/>
  <c r="AA228" i="2" s="1"/>
  <c r="Y229" i="2"/>
  <c r="Y228" i="2" s="1"/>
  <c r="W229" i="2"/>
  <c r="W228" i="2" s="1"/>
  <c r="BK229" i="2"/>
  <c r="BK228" i="2" s="1"/>
  <c r="BF229" i="2"/>
  <c r="BI227" i="2"/>
  <c r="BH227" i="2"/>
  <c r="BG227" i="2"/>
  <c r="BE227" i="2"/>
  <c r="AA227" i="2"/>
  <c r="Y227" i="2"/>
  <c r="W227" i="2"/>
  <c r="BK227" i="2"/>
  <c r="BF227" i="2"/>
  <c r="BI226" i="2"/>
  <c r="BH226" i="2"/>
  <c r="BG226" i="2"/>
  <c r="BE226" i="2"/>
  <c r="AA226" i="2"/>
  <c r="Y226" i="2"/>
  <c r="W226" i="2"/>
  <c r="BK226" i="2"/>
  <c r="BF226" i="2"/>
  <c r="BI225" i="2"/>
  <c r="BH225" i="2"/>
  <c r="BG225" i="2"/>
  <c r="BE225" i="2"/>
  <c r="AA225" i="2"/>
  <c r="Y225" i="2"/>
  <c r="W225" i="2"/>
  <c r="BK225" i="2"/>
  <c r="BF225" i="2"/>
  <c r="BI224" i="2"/>
  <c r="BH224" i="2"/>
  <c r="BG224" i="2"/>
  <c r="BE224" i="2"/>
  <c r="AA224" i="2"/>
  <c r="Y224" i="2"/>
  <c r="W224" i="2"/>
  <c r="BK224" i="2"/>
  <c r="BF224" i="2"/>
  <c r="BI223" i="2"/>
  <c r="BH223" i="2"/>
  <c r="BG223" i="2"/>
  <c r="BE223" i="2"/>
  <c r="AA223" i="2"/>
  <c r="Y223" i="2"/>
  <c r="W223" i="2"/>
  <c r="BK223" i="2"/>
  <c r="BF223" i="2"/>
  <c r="BI222" i="2"/>
  <c r="BH222" i="2"/>
  <c r="BG222" i="2"/>
  <c r="BE222" i="2"/>
  <c r="AA222" i="2"/>
  <c r="Y222" i="2"/>
  <c r="W222" i="2"/>
  <c r="BK222" i="2"/>
  <c r="BF222" i="2"/>
  <c r="BI221" i="2"/>
  <c r="BH221" i="2"/>
  <c r="BG221" i="2"/>
  <c r="BE221" i="2"/>
  <c r="AA221" i="2"/>
  <c r="Y221" i="2"/>
  <c r="W221" i="2"/>
  <c r="BK221" i="2"/>
  <c r="BF221" i="2"/>
  <c r="BI220" i="2"/>
  <c r="BH220" i="2"/>
  <c r="BG220" i="2"/>
  <c r="BE220" i="2"/>
  <c r="AA220" i="2"/>
  <c r="Y220" i="2"/>
  <c r="W220" i="2"/>
  <c r="BK220" i="2"/>
  <c r="BF220" i="2"/>
  <c r="BI219" i="2"/>
  <c r="BH219" i="2"/>
  <c r="BG219" i="2"/>
  <c r="BE219" i="2"/>
  <c r="AA219" i="2"/>
  <c r="Y219" i="2"/>
  <c r="W219" i="2"/>
  <c r="BK219" i="2"/>
  <c r="BF219" i="2"/>
  <c r="BI218" i="2"/>
  <c r="BH218" i="2"/>
  <c r="BG218" i="2"/>
  <c r="BE218" i="2"/>
  <c r="AA218" i="2"/>
  <c r="Y218" i="2"/>
  <c r="W218" i="2"/>
  <c r="BK218" i="2"/>
  <c r="BF218" i="2"/>
  <c r="BI217" i="2"/>
  <c r="BH217" i="2"/>
  <c r="BG217" i="2"/>
  <c r="BE217" i="2"/>
  <c r="AA217" i="2"/>
  <c r="Y217" i="2"/>
  <c r="W217" i="2"/>
  <c r="BK217" i="2"/>
  <c r="BF217" i="2"/>
  <c r="BI216" i="2"/>
  <c r="BH216" i="2"/>
  <c r="BG216" i="2"/>
  <c r="BE216" i="2"/>
  <c r="AA216" i="2"/>
  <c r="Y216" i="2"/>
  <c r="W216" i="2"/>
  <c r="BK216" i="2"/>
  <c r="BF216" i="2"/>
  <c r="BI215" i="2"/>
  <c r="BH215" i="2"/>
  <c r="BG215" i="2"/>
  <c r="BE215" i="2"/>
  <c r="AA215" i="2"/>
  <c r="Y215" i="2"/>
  <c r="W215" i="2"/>
  <c r="BK215" i="2"/>
  <c r="BF215" i="2"/>
  <c r="BI214" i="2"/>
  <c r="BH214" i="2"/>
  <c r="BG214" i="2"/>
  <c r="BE214" i="2"/>
  <c r="AA214" i="2"/>
  <c r="Y214" i="2"/>
  <c r="W214" i="2"/>
  <c r="BK214" i="2"/>
  <c r="BF214" i="2"/>
  <c r="BI213" i="2"/>
  <c r="BH213" i="2"/>
  <c r="BG213" i="2"/>
  <c r="BE213" i="2"/>
  <c r="AA213" i="2"/>
  <c r="Y213" i="2"/>
  <c r="W213" i="2"/>
  <c r="BK213" i="2"/>
  <c r="BF213" i="2"/>
  <c r="BI212" i="2"/>
  <c r="BH212" i="2"/>
  <c r="BG212" i="2"/>
  <c r="BE212" i="2"/>
  <c r="AA212" i="2"/>
  <c r="Y212" i="2"/>
  <c r="W212" i="2"/>
  <c r="BK212" i="2"/>
  <c r="BF212" i="2"/>
  <c r="BI211" i="2"/>
  <c r="BH211" i="2"/>
  <c r="BG211" i="2"/>
  <c r="BE211" i="2"/>
  <c r="AA211" i="2"/>
  <c r="Y211" i="2"/>
  <c r="W211" i="2"/>
  <c r="BK211" i="2"/>
  <c r="BF211" i="2"/>
  <c r="BI210" i="2"/>
  <c r="BH210" i="2"/>
  <c r="BG210" i="2"/>
  <c r="BE210" i="2"/>
  <c r="AA210" i="2"/>
  <c r="Y210" i="2"/>
  <c r="W210" i="2"/>
  <c r="BK210" i="2"/>
  <c r="BF210" i="2"/>
  <c r="BI209" i="2"/>
  <c r="BH209" i="2"/>
  <c r="BG209" i="2"/>
  <c r="BE209" i="2"/>
  <c r="AA209" i="2"/>
  <c r="Y209" i="2"/>
  <c r="W209" i="2"/>
  <c r="BK209" i="2"/>
  <c r="BF209" i="2"/>
  <c r="BI208" i="2"/>
  <c r="BH208" i="2"/>
  <c r="BG208" i="2"/>
  <c r="BE208" i="2"/>
  <c r="AA208" i="2"/>
  <c r="Y208" i="2"/>
  <c r="W208" i="2"/>
  <c r="BK208" i="2"/>
  <c r="BF208" i="2"/>
  <c r="BI207" i="2"/>
  <c r="BH207" i="2"/>
  <c r="BG207" i="2"/>
  <c r="BE207" i="2"/>
  <c r="AA207" i="2"/>
  <c r="Y207" i="2"/>
  <c r="W207" i="2"/>
  <c r="BK207" i="2"/>
  <c r="BF207" i="2"/>
  <c r="BI206" i="2"/>
  <c r="BH206" i="2"/>
  <c r="BG206" i="2"/>
  <c r="BE206" i="2"/>
  <c r="AA206" i="2"/>
  <c r="Y206" i="2"/>
  <c r="W206" i="2"/>
  <c r="BK206" i="2"/>
  <c r="BF206" i="2"/>
  <c r="BI205" i="2"/>
  <c r="BH205" i="2"/>
  <c r="BG205" i="2"/>
  <c r="BE205" i="2"/>
  <c r="AA205" i="2"/>
  <c r="Y205" i="2"/>
  <c r="W205" i="2"/>
  <c r="BK205" i="2"/>
  <c r="BF205" i="2"/>
  <c r="BI204" i="2"/>
  <c r="BH204" i="2"/>
  <c r="BG204" i="2"/>
  <c r="BE204" i="2"/>
  <c r="AA204" i="2"/>
  <c r="Y204" i="2"/>
  <c r="W204" i="2"/>
  <c r="BK204" i="2"/>
  <c r="BF204" i="2"/>
  <c r="BI203" i="2"/>
  <c r="BH203" i="2"/>
  <c r="BG203" i="2"/>
  <c r="BE203" i="2"/>
  <c r="AA203" i="2"/>
  <c r="Y203" i="2"/>
  <c r="W203" i="2"/>
  <c r="BK203" i="2"/>
  <c r="BF203" i="2"/>
  <c r="BI201" i="2"/>
  <c r="BH201" i="2"/>
  <c r="BG201" i="2"/>
  <c r="BE201" i="2"/>
  <c r="AA201" i="2"/>
  <c r="Y201" i="2"/>
  <c r="W201" i="2"/>
  <c r="BK201" i="2"/>
  <c r="BF201" i="2"/>
  <c r="BI200" i="2"/>
  <c r="BH200" i="2"/>
  <c r="BG200" i="2"/>
  <c r="BE200" i="2"/>
  <c r="AA200" i="2"/>
  <c r="Y200" i="2"/>
  <c r="W200" i="2"/>
  <c r="BK200" i="2"/>
  <c r="BF200" i="2"/>
  <c r="BI199" i="2"/>
  <c r="BH199" i="2"/>
  <c r="BG199" i="2"/>
  <c r="BE199" i="2"/>
  <c r="AA199" i="2"/>
  <c r="Y199" i="2"/>
  <c r="W199" i="2"/>
  <c r="BK199" i="2"/>
  <c r="BF199" i="2"/>
  <c r="BI198" i="2"/>
  <c r="BH198" i="2"/>
  <c r="BG198" i="2"/>
  <c r="BE198" i="2"/>
  <c r="AA198" i="2"/>
  <c r="Y198" i="2"/>
  <c r="W198" i="2"/>
  <c r="BK198" i="2"/>
  <c r="BF198" i="2"/>
  <c r="BI197" i="2"/>
  <c r="BH197" i="2"/>
  <c r="BG197" i="2"/>
  <c r="BE197" i="2"/>
  <c r="AA197" i="2"/>
  <c r="Y197" i="2"/>
  <c r="W197" i="2"/>
  <c r="BK197" i="2"/>
  <c r="BF197" i="2"/>
  <c r="BI196" i="2"/>
  <c r="BH196" i="2"/>
  <c r="BG196" i="2"/>
  <c r="BE196" i="2"/>
  <c r="AA196" i="2"/>
  <c r="Y196" i="2"/>
  <c r="W196" i="2"/>
  <c r="BK196" i="2"/>
  <c r="BF196" i="2"/>
  <c r="BI195" i="2"/>
  <c r="BH195" i="2"/>
  <c r="BG195" i="2"/>
  <c r="BE195" i="2"/>
  <c r="AA195" i="2"/>
  <c r="Y195" i="2"/>
  <c r="W195" i="2"/>
  <c r="BK195" i="2"/>
  <c r="BF195" i="2"/>
  <c r="BI194" i="2"/>
  <c r="BH194" i="2"/>
  <c r="BG194" i="2"/>
  <c r="BE194" i="2"/>
  <c r="AA194" i="2"/>
  <c r="Y194" i="2"/>
  <c r="W194" i="2"/>
  <c r="BK194" i="2"/>
  <c r="BF194" i="2"/>
  <c r="BI193" i="2"/>
  <c r="BH193" i="2"/>
  <c r="BG193" i="2"/>
  <c r="BE193" i="2"/>
  <c r="AA193" i="2"/>
  <c r="Y193" i="2"/>
  <c r="W193" i="2"/>
  <c r="BK193" i="2"/>
  <c r="BF193" i="2"/>
  <c r="BI192" i="2"/>
  <c r="BH192" i="2"/>
  <c r="BG192" i="2"/>
  <c r="BE192" i="2"/>
  <c r="AA192" i="2"/>
  <c r="Y192" i="2"/>
  <c r="W192" i="2"/>
  <c r="BK192" i="2"/>
  <c r="BF192" i="2"/>
  <c r="BI191" i="2"/>
  <c r="BH191" i="2"/>
  <c r="BG191" i="2"/>
  <c r="BE191" i="2"/>
  <c r="AA191" i="2"/>
  <c r="Y191" i="2"/>
  <c r="W191" i="2"/>
  <c r="BK191" i="2"/>
  <c r="BF191" i="2"/>
  <c r="BI190" i="2"/>
  <c r="BH190" i="2"/>
  <c r="BG190" i="2"/>
  <c r="BE190" i="2"/>
  <c r="AA190" i="2"/>
  <c r="Y190" i="2"/>
  <c r="W190" i="2"/>
  <c r="BK190" i="2"/>
  <c r="BF190" i="2"/>
  <c r="BI188" i="2"/>
  <c r="BH188" i="2"/>
  <c r="BG188" i="2"/>
  <c r="BE188" i="2"/>
  <c r="AA188" i="2"/>
  <c r="Y188" i="2"/>
  <c r="W188" i="2"/>
  <c r="BK188" i="2"/>
  <c r="BF188" i="2"/>
  <c r="BI187" i="2"/>
  <c r="BH187" i="2"/>
  <c r="BG187" i="2"/>
  <c r="BE187" i="2"/>
  <c r="AA187" i="2"/>
  <c r="Y187" i="2"/>
  <c r="W187" i="2"/>
  <c r="BK187" i="2"/>
  <c r="BF187" i="2"/>
  <c r="BI186" i="2"/>
  <c r="BH186" i="2"/>
  <c r="BG186" i="2"/>
  <c r="BE186" i="2"/>
  <c r="AA186" i="2"/>
  <c r="Y186" i="2"/>
  <c r="W186" i="2"/>
  <c r="BK186" i="2"/>
  <c r="BF186" i="2"/>
  <c r="BI185" i="2"/>
  <c r="BH185" i="2"/>
  <c r="BG185" i="2"/>
  <c r="BE185" i="2"/>
  <c r="AA185" i="2"/>
  <c r="Y185" i="2"/>
  <c r="W185" i="2"/>
  <c r="BK185" i="2"/>
  <c r="BF185" i="2"/>
  <c r="BI184" i="2"/>
  <c r="BH184" i="2"/>
  <c r="BG184" i="2"/>
  <c r="BE184" i="2"/>
  <c r="AA184" i="2"/>
  <c r="Y184" i="2"/>
  <c r="W184" i="2"/>
  <c r="BK184" i="2"/>
  <c r="BF184" i="2"/>
  <c r="BI183" i="2"/>
  <c r="BH183" i="2"/>
  <c r="BG183" i="2"/>
  <c r="BE183" i="2"/>
  <c r="AA183" i="2"/>
  <c r="Y183" i="2"/>
  <c r="W183" i="2"/>
  <c r="BK183" i="2"/>
  <c r="BF183" i="2"/>
  <c r="BI182" i="2"/>
  <c r="BH182" i="2"/>
  <c r="BG182" i="2"/>
  <c r="BE182" i="2"/>
  <c r="AA182" i="2"/>
  <c r="Y182" i="2"/>
  <c r="W182" i="2"/>
  <c r="BK182" i="2"/>
  <c r="BF182" i="2"/>
  <c r="BI181" i="2"/>
  <c r="BH181" i="2"/>
  <c r="BG181" i="2"/>
  <c r="BE181" i="2"/>
  <c r="AA181" i="2"/>
  <c r="Y181" i="2"/>
  <c r="W181" i="2"/>
  <c r="BK181" i="2"/>
  <c r="BF181" i="2"/>
  <c r="BI180" i="2"/>
  <c r="BH180" i="2"/>
  <c r="BG180" i="2"/>
  <c r="BE180" i="2"/>
  <c r="AA180" i="2"/>
  <c r="Y180" i="2"/>
  <c r="W180" i="2"/>
  <c r="BK180" i="2"/>
  <c r="BF180" i="2"/>
  <c r="BI179" i="2"/>
  <c r="BH179" i="2"/>
  <c r="BG179" i="2"/>
  <c r="BE179" i="2"/>
  <c r="AA179" i="2"/>
  <c r="Y179" i="2"/>
  <c r="W179" i="2"/>
  <c r="BK179" i="2"/>
  <c r="BF179" i="2"/>
  <c r="BI178" i="2"/>
  <c r="BH178" i="2"/>
  <c r="BG178" i="2"/>
  <c r="BE178" i="2"/>
  <c r="AA178" i="2"/>
  <c r="Y178" i="2"/>
  <c r="W178" i="2"/>
  <c r="BK178" i="2"/>
  <c r="BF178" i="2"/>
  <c r="BI177" i="2"/>
  <c r="BH177" i="2"/>
  <c r="BG177" i="2"/>
  <c r="BE177" i="2"/>
  <c r="AA177" i="2"/>
  <c r="Y177" i="2"/>
  <c r="W177" i="2"/>
  <c r="BK177" i="2"/>
  <c r="BF177" i="2"/>
  <c r="BI176" i="2"/>
  <c r="BH176" i="2"/>
  <c r="BG176" i="2"/>
  <c r="BE176" i="2"/>
  <c r="AA176" i="2"/>
  <c r="Y176" i="2"/>
  <c r="W176" i="2"/>
  <c r="BK176" i="2"/>
  <c r="BF176" i="2"/>
  <c r="BI175" i="2"/>
  <c r="BH175" i="2"/>
  <c r="BG175" i="2"/>
  <c r="BE175" i="2"/>
  <c r="AA175" i="2"/>
  <c r="Y175" i="2"/>
  <c r="W175" i="2"/>
  <c r="BK175" i="2"/>
  <c r="BF175" i="2"/>
  <c r="BI174" i="2"/>
  <c r="BH174" i="2"/>
  <c r="BG174" i="2"/>
  <c r="BE174" i="2"/>
  <c r="AA174" i="2"/>
  <c r="Y174" i="2"/>
  <c r="W174" i="2"/>
  <c r="BK174" i="2"/>
  <c r="BF174" i="2"/>
  <c r="BI173" i="2"/>
  <c r="BH173" i="2"/>
  <c r="BG173" i="2"/>
  <c r="BE173" i="2"/>
  <c r="AA173" i="2"/>
  <c r="Y173" i="2"/>
  <c r="W173" i="2"/>
  <c r="BK173" i="2"/>
  <c r="BF173" i="2"/>
  <c r="BI172" i="2"/>
  <c r="BH172" i="2"/>
  <c r="BG172" i="2"/>
  <c r="BE172" i="2"/>
  <c r="AA172" i="2"/>
  <c r="Y172" i="2"/>
  <c r="W172" i="2"/>
  <c r="BK172" i="2"/>
  <c r="BF172" i="2"/>
  <c r="BI171" i="2"/>
  <c r="BH171" i="2"/>
  <c r="BG171" i="2"/>
  <c r="BE171" i="2"/>
  <c r="AA171" i="2"/>
  <c r="Y171" i="2"/>
  <c r="W171" i="2"/>
  <c r="BK171" i="2"/>
  <c r="BF171" i="2"/>
  <c r="BI170" i="2"/>
  <c r="BH170" i="2"/>
  <c r="BG170" i="2"/>
  <c r="BE170" i="2"/>
  <c r="AA170" i="2"/>
  <c r="Y170" i="2"/>
  <c r="W170" i="2"/>
  <c r="BK170" i="2"/>
  <c r="BF170" i="2"/>
  <c r="BI169" i="2"/>
  <c r="BH169" i="2"/>
  <c r="BG169" i="2"/>
  <c r="BE169" i="2"/>
  <c r="AA169" i="2"/>
  <c r="Y169" i="2"/>
  <c r="W169" i="2"/>
  <c r="BK169" i="2"/>
  <c r="BF169" i="2"/>
  <c r="BI167" i="2"/>
  <c r="BH167" i="2"/>
  <c r="BG167" i="2"/>
  <c r="BE167" i="2"/>
  <c r="AA167" i="2"/>
  <c r="Y167" i="2"/>
  <c r="W167" i="2"/>
  <c r="BK167" i="2"/>
  <c r="BF167" i="2"/>
  <c r="BI166" i="2"/>
  <c r="BH166" i="2"/>
  <c r="BG166" i="2"/>
  <c r="BE166" i="2"/>
  <c r="AA166" i="2"/>
  <c r="Y166" i="2"/>
  <c r="W166" i="2"/>
  <c r="BK166" i="2"/>
  <c r="BF166" i="2"/>
  <c r="BI165" i="2"/>
  <c r="BH165" i="2"/>
  <c r="BG165" i="2"/>
  <c r="BE165" i="2"/>
  <c r="AA165" i="2"/>
  <c r="Y165" i="2"/>
  <c r="W165" i="2"/>
  <c r="BK165" i="2"/>
  <c r="BF165" i="2"/>
  <c r="BI164" i="2"/>
  <c r="BH164" i="2"/>
  <c r="BG164" i="2"/>
  <c r="BE164" i="2"/>
  <c r="AA164" i="2"/>
  <c r="Y164" i="2"/>
  <c r="W164" i="2"/>
  <c r="BK164" i="2"/>
  <c r="BF164" i="2"/>
  <c r="BI163" i="2"/>
  <c r="BH163" i="2"/>
  <c r="BG163" i="2"/>
  <c r="BE163" i="2"/>
  <c r="AA163" i="2"/>
  <c r="Y163" i="2"/>
  <c r="W163" i="2"/>
  <c r="BK163" i="2"/>
  <c r="BF163" i="2"/>
  <c r="BI161" i="2"/>
  <c r="BH161" i="2"/>
  <c r="BG161" i="2"/>
  <c r="BE161" i="2"/>
  <c r="AA161" i="2"/>
  <c r="Y161" i="2"/>
  <c r="W161" i="2"/>
  <c r="BK161" i="2"/>
  <c r="BF161" i="2"/>
  <c r="BI160" i="2"/>
  <c r="BH160" i="2"/>
  <c r="BG160" i="2"/>
  <c r="BE160" i="2"/>
  <c r="AA160" i="2"/>
  <c r="Y160" i="2"/>
  <c r="W160" i="2"/>
  <c r="BK160" i="2"/>
  <c r="BF160" i="2"/>
  <c r="BI159" i="2"/>
  <c r="BH159" i="2"/>
  <c r="BG159" i="2"/>
  <c r="BE159" i="2"/>
  <c r="AA159" i="2"/>
  <c r="Y159" i="2"/>
  <c r="W159" i="2"/>
  <c r="BK159" i="2"/>
  <c r="BF159" i="2"/>
  <c r="BI158" i="2"/>
  <c r="BH158" i="2"/>
  <c r="BG158" i="2"/>
  <c r="BE158" i="2"/>
  <c r="AA158" i="2"/>
  <c r="Y158" i="2"/>
  <c r="W158" i="2"/>
  <c r="BK158" i="2"/>
  <c r="BF158" i="2"/>
  <c r="BI157" i="2"/>
  <c r="BH157" i="2"/>
  <c r="BG157" i="2"/>
  <c r="BE157" i="2"/>
  <c r="AA157" i="2"/>
  <c r="Y157" i="2"/>
  <c r="W157" i="2"/>
  <c r="BK157" i="2"/>
  <c r="BF157" i="2"/>
  <c r="BI156" i="2"/>
  <c r="BH156" i="2"/>
  <c r="BG156" i="2"/>
  <c r="BE156" i="2"/>
  <c r="AA156" i="2"/>
  <c r="Y156" i="2"/>
  <c r="W156" i="2"/>
  <c r="BK156" i="2"/>
  <c r="BF156" i="2"/>
  <c r="BI155" i="2"/>
  <c r="BH155" i="2"/>
  <c r="BG155" i="2"/>
  <c r="BE155" i="2"/>
  <c r="AA155" i="2"/>
  <c r="Y155" i="2"/>
  <c r="W155" i="2"/>
  <c r="BK155" i="2"/>
  <c r="BF155" i="2"/>
  <c r="BI154" i="2"/>
  <c r="BH154" i="2"/>
  <c r="BG154" i="2"/>
  <c r="BE154" i="2"/>
  <c r="AA154" i="2"/>
  <c r="Y154" i="2"/>
  <c r="W154" i="2"/>
  <c r="BK154" i="2"/>
  <c r="BF154" i="2"/>
  <c r="BI152" i="2"/>
  <c r="BH152" i="2"/>
  <c r="BG152" i="2"/>
  <c r="BE152" i="2"/>
  <c r="AA152" i="2"/>
  <c r="Y152" i="2"/>
  <c r="W152" i="2"/>
  <c r="BK152" i="2"/>
  <c r="BF152" i="2"/>
  <c r="BI151" i="2"/>
  <c r="BH151" i="2"/>
  <c r="BG151" i="2"/>
  <c r="BE151" i="2"/>
  <c r="AA151" i="2"/>
  <c r="Y151" i="2"/>
  <c r="W151" i="2"/>
  <c r="BK151" i="2"/>
  <c r="BF151" i="2"/>
  <c r="BI150" i="2"/>
  <c r="BH150" i="2"/>
  <c r="BG150" i="2"/>
  <c r="BE150" i="2"/>
  <c r="AA150" i="2"/>
  <c r="Y150" i="2"/>
  <c r="W150" i="2"/>
  <c r="BK150" i="2"/>
  <c r="BF150" i="2"/>
  <c r="BI149" i="2"/>
  <c r="BH149" i="2"/>
  <c r="BG149" i="2"/>
  <c r="BE149" i="2"/>
  <c r="AA149" i="2"/>
  <c r="Y149" i="2"/>
  <c r="W149" i="2"/>
  <c r="BK149" i="2"/>
  <c r="BF149" i="2"/>
  <c r="BI148" i="2"/>
  <c r="BH148" i="2"/>
  <c r="BG148" i="2"/>
  <c r="BE148" i="2"/>
  <c r="AA148" i="2"/>
  <c r="Y148" i="2"/>
  <c r="W148" i="2"/>
  <c r="BK148" i="2"/>
  <c r="BF148" i="2"/>
  <c r="BI147" i="2"/>
  <c r="BH147" i="2"/>
  <c r="BG147" i="2"/>
  <c r="BE147" i="2"/>
  <c r="AA147" i="2"/>
  <c r="Y147" i="2"/>
  <c r="W147" i="2"/>
  <c r="BK147" i="2"/>
  <c r="BF147" i="2"/>
  <c r="BI146" i="2"/>
  <c r="BH146" i="2"/>
  <c r="BG146" i="2"/>
  <c r="BE146" i="2"/>
  <c r="AA146" i="2"/>
  <c r="Y146" i="2"/>
  <c r="W146" i="2"/>
  <c r="BK146" i="2"/>
  <c r="BF146" i="2"/>
  <c r="BI145" i="2"/>
  <c r="BH145" i="2"/>
  <c r="BG145" i="2"/>
  <c r="BE145" i="2"/>
  <c r="AA145" i="2"/>
  <c r="Y145" i="2"/>
  <c r="W145" i="2"/>
  <c r="BK145" i="2"/>
  <c r="BF145" i="2"/>
  <c r="BI144" i="2"/>
  <c r="BH144" i="2"/>
  <c r="BG144" i="2"/>
  <c r="BE144" i="2"/>
  <c r="AA144" i="2"/>
  <c r="Y144" i="2"/>
  <c r="W144" i="2"/>
  <c r="BK144" i="2"/>
  <c r="BF144" i="2"/>
  <c r="BI143" i="2"/>
  <c r="BH143" i="2"/>
  <c r="BG143" i="2"/>
  <c r="BE143" i="2"/>
  <c r="AA143" i="2"/>
  <c r="Y143" i="2"/>
  <c r="W143" i="2"/>
  <c r="BK143" i="2"/>
  <c r="BF143" i="2"/>
  <c r="BI142" i="2"/>
  <c r="BH142" i="2"/>
  <c r="BG142" i="2"/>
  <c r="BE142" i="2"/>
  <c r="AA142" i="2"/>
  <c r="Y142" i="2"/>
  <c r="W142" i="2"/>
  <c r="BK142" i="2"/>
  <c r="BF142" i="2"/>
  <c r="BI141" i="2"/>
  <c r="BH141" i="2"/>
  <c r="BG141" i="2"/>
  <c r="BE141" i="2"/>
  <c r="AA141" i="2"/>
  <c r="Y141" i="2"/>
  <c r="W141" i="2"/>
  <c r="BK141" i="2"/>
  <c r="BF141" i="2"/>
  <c r="BI140" i="2"/>
  <c r="BH140" i="2"/>
  <c r="BG140" i="2"/>
  <c r="BE140" i="2"/>
  <c r="AA140" i="2"/>
  <c r="Y140" i="2"/>
  <c r="W140" i="2"/>
  <c r="BK140" i="2"/>
  <c r="BF140" i="2"/>
  <c r="BI139" i="2"/>
  <c r="BH139" i="2"/>
  <c r="BG139" i="2"/>
  <c r="BE139" i="2"/>
  <c r="AA139" i="2"/>
  <c r="Y139" i="2"/>
  <c r="W139" i="2"/>
  <c r="BK139" i="2"/>
  <c r="BF139" i="2"/>
  <c r="BI138" i="2"/>
  <c r="BH138" i="2"/>
  <c r="BG138" i="2"/>
  <c r="BE138" i="2"/>
  <c r="AA138" i="2"/>
  <c r="Y138" i="2"/>
  <c r="W138" i="2"/>
  <c r="BK138" i="2"/>
  <c r="BF138" i="2"/>
  <c r="BI137" i="2"/>
  <c r="BH137" i="2"/>
  <c r="BG137" i="2"/>
  <c r="BE137" i="2"/>
  <c r="AZ88" i="1" s="1"/>
  <c r="AZ87" i="1" s="1"/>
  <c r="AA137" i="2"/>
  <c r="Y137" i="2"/>
  <c r="W137" i="2"/>
  <c r="BK137" i="2"/>
  <c r="BF137" i="2"/>
  <c r="AS88" i="1"/>
  <c r="AS87" i="1" s="1"/>
  <c r="M83" i="2"/>
  <c r="M82" i="2"/>
  <c r="F82" i="2"/>
  <c r="F80" i="2"/>
  <c r="F78" i="2"/>
  <c r="O14" i="2"/>
  <c r="E14" i="2"/>
  <c r="O13" i="2"/>
  <c r="O8" i="2"/>
  <c r="AM83" i="1"/>
  <c r="L83" i="1"/>
  <c r="AM82" i="1"/>
  <c r="L82" i="1"/>
  <c r="AM80" i="1"/>
  <c r="L80" i="1"/>
  <c r="L78" i="1"/>
  <c r="L77" i="1"/>
  <c r="W236" i="2" l="1"/>
  <c r="AA236" i="2"/>
  <c r="W245" i="2"/>
  <c r="AA245" i="2"/>
  <c r="BK189" i="2"/>
  <c r="Y189" i="2"/>
  <c r="BK202" i="2"/>
  <c r="Y202" i="2"/>
  <c r="W136" i="2"/>
  <c r="AA136" i="2"/>
  <c r="H33" i="2"/>
  <c r="BB88" i="1" s="1"/>
  <c r="BB87" i="1" s="1"/>
  <c r="W33" i="1" s="1"/>
  <c r="H35" i="2"/>
  <c r="BD88" i="1" s="1"/>
  <c r="BD87" i="1" s="1"/>
  <c r="W35" i="1" s="1"/>
  <c r="W153" i="2"/>
  <c r="AA153" i="2"/>
  <c r="W162" i="2"/>
  <c r="AA162" i="2"/>
  <c r="BK168" i="2"/>
  <c r="Y168" i="2"/>
  <c r="BK231" i="2"/>
  <c r="Y231" i="2"/>
  <c r="BK236" i="2"/>
  <c r="Y236" i="2"/>
  <c r="BK245" i="2"/>
  <c r="Y245" i="2"/>
  <c r="BK265" i="2"/>
  <c r="Y265" i="2"/>
  <c r="BK268" i="2"/>
  <c r="Y268" i="2"/>
  <c r="W278" i="2"/>
  <c r="AA278" i="2"/>
  <c r="W303" i="2"/>
  <c r="AA303" i="2"/>
  <c r="BK323" i="2"/>
  <c r="Y323" i="2"/>
  <c r="W327" i="2"/>
  <c r="AA327" i="2"/>
  <c r="W332" i="2"/>
  <c r="AA332" i="2"/>
  <c r="BK338" i="2"/>
  <c r="Y338" i="2"/>
  <c r="W343" i="2"/>
  <c r="AA343" i="2"/>
  <c r="W323" i="2"/>
  <c r="AA323" i="2"/>
  <c r="BK327" i="2"/>
  <c r="Y327" i="2"/>
  <c r="BK332" i="2"/>
  <c r="Y332" i="2"/>
  <c r="W338" i="2"/>
  <c r="AA338" i="2"/>
  <c r="BK343" i="2"/>
  <c r="Y343" i="2"/>
  <c r="AA135" i="2"/>
  <c r="BK136" i="2"/>
  <c r="Y136" i="2"/>
  <c r="Y135" i="2" s="1"/>
  <c r="H34" i="2"/>
  <c r="BC88" i="1" s="1"/>
  <c r="BC87" i="1" s="1"/>
  <c r="BK153" i="2"/>
  <c r="Y153" i="2"/>
  <c r="BK162" i="2"/>
  <c r="Y162" i="2"/>
  <c r="W168" i="2"/>
  <c r="AA168" i="2"/>
  <c r="W189" i="2"/>
  <c r="AA189" i="2"/>
  <c r="W202" i="2"/>
  <c r="AA202" i="2"/>
  <c r="BA88" i="1"/>
  <c r="BA87" i="1" s="1"/>
  <c r="AW88" i="1"/>
  <c r="AX87" i="1"/>
  <c r="AV87" i="1"/>
  <c r="W34" i="1"/>
  <c r="AY87" i="1"/>
  <c r="F83" i="2"/>
  <c r="AV88" i="1"/>
  <c r="AT88" i="1" s="1"/>
  <c r="M80" i="2"/>
  <c r="BK135" i="2" l="1"/>
  <c r="BK134" i="2" s="1"/>
  <c r="W135" i="2"/>
  <c r="BK230" i="2"/>
  <c r="W230" i="2"/>
  <c r="Y230" i="2"/>
  <c r="AA230" i="2"/>
  <c r="AA134" i="2" s="1"/>
  <c r="Y134" i="2"/>
  <c r="W134" i="2"/>
  <c r="AU88" i="1" s="1"/>
  <c r="AU87" i="1" s="1"/>
  <c r="AW87" i="1"/>
  <c r="AT87" i="1" l="1"/>
</calcChain>
</file>

<file path=xl/sharedStrings.xml><?xml version="1.0" encoding="utf-8"?>
<sst xmlns="http://schemas.openxmlformats.org/spreadsheetml/2006/main" count="2044" uniqueCount="328">
  <si>
    <t>2012</t>
  </si>
  <si>
    <t>Hárok obsahuje:</t>
  </si>
  <si>
    <t>2.0</t>
  </si>
  <si>
    <t/>
  </si>
  <si>
    <t>False</t>
  </si>
  <si>
    <t>optimalizované pre tlač zostáv vo formáte A4 - na výšku</t>
  </si>
  <si>
    <t>&gt;&gt;  skryté stĺpce  &lt;&lt;</t>
  </si>
  <si>
    <t>0,001</t>
  </si>
  <si>
    <t>20</t>
  </si>
  <si>
    <t>SÚHRNNÝ LIST STAVBY</t>
  </si>
  <si>
    <t>v ---  nižšie sa nachádzajú doplnkové a pomocné údaje k zostavám  --- v</t>
  </si>
  <si>
    <t>Kód:</t>
  </si>
  <si>
    <t>ZOSCoburgova</t>
  </si>
  <si>
    <t>Stavba:</t>
  </si>
  <si>
    <t>Komplexná rekonštrukcia ZOS Coburgova v Trnave</t>
  </si>
  <si>
    <t>JKSO:</t>
  </si>
  <si>
    <t>KS:</t>
  </si>
  <si>
    <t>Miesto:</t>
  </si>
  <si>
    <t>Trnava - Coburgova ulica</t>
  </si>
  <si>
    <t>Dátum:</t>
  </si>
  <si>
    <t>6. 3. 2017</t>
  </si>
  <si>
    <t>Objednávateľ:</t>
  </si>
  <si>
    <t>IČO:</t>
  </si>
  <si>
    <t>Mesto Trnava</t>
  </si>
  <si>
    <t>IČO DPH:</t>
  </si>
  <si>
    <t>Zhotoviteľ:</t>
  </si>
  <si>
    <t xml:space="preserve"> </t>
  </si>
  <si>
    <t>Projektant:</t>
  </si>
  <si>
    <t>Ing.arch.Fukatschová</t>
  </si>
  <si>
    <t>0,01</t>
  </si>
  <si>
    <t>Spracovateľ:</t>
  </si>
  <si>
    <t>Ing.Simonides Pavol</t>
  </si>
  <si>
    <t>Poznámka:</t>
  </si>
  <si>
    <t>Náklady z rozpočtov</t>
  </si>
  <si>
    <t>Ostatné náklady zo súhrnného listu</t>
  </si>
  <si>
    <t>Cena bez DPH</t>
  </si>
  <si>
    <t>DPH</t>
  </si>
  <si>
    <t>základná</t>
  </si>
  <si>
    <t>z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</si>
  <si>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</si>
  <si>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</si>
  <si>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</si>
  <si>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</si>
  <si>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</si>
  <si>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</si>
  <si>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</si>
  <si>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</si>
  <si>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</si>
  <si>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</si>
  <si>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</si>
  <si>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</si>
  <si>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</si>
  <si>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</si>
  <si>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</si>
  <si>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</si>
  <si>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Objekt</t>
  </si>
  <si>
    <t>Cena bez DPH [EUR]</t>
  </si>
  <si>
    <t>Cena s DPH [EUR]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</si>
  <si>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</si>
  <si>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</si>
  <si>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</si>
  <si>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</si>
  <si>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</si>
  <si>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</si>
  <si>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</si>
  <si>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</si>
  <si>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</si>
  <si>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</si>
  <si>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</si>
  <si>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</si>
  <si>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1) Náklady z rozpočtov</t>
  </si>
  <si>
    <t>D</t>
  </si>
  <si>
    <t>0</t>
  </si>
  <si>
    <t>IMPORT</t>
  </si>
  <si>
    <t>{f1dbe45b-9965-4b99-b11b-fd9cec5ae837}</t>
  </si>
  <si>
    <t>{00000000-0000-0000-0000-000000000000}</t>
  </si>
  <si>
    <t>1</t>
  </si>
  <si>
    <t>###NOINSERT###</t>
  </si>
  <si>
    <t>2) Ostatné náklady zo súhrnného listu</t>
  </si>
  <si>
    <t>Percent. zadanie_x000D_
[% nákladov rozpočtu]</t>
  </si>
  <si>
    <t>Zaradenie nákladov</t>
  </si>
  <si>
    <t>Celkové náklady za stavbu 1) + 2)</t>
  </si>
  <si>
    <t>Späť na hárok:</t>
  </si>
  <si>
    <t>KRYCÍ LIST ROZPOČTU</t>
  </si>
  <si>
    <t>Náklady z rozpočtu</t>
  </si>
  <si>
    <t>Ostatné náklady</t>
  </si>
  <si>
    <t>REKAPITULÁCIA ROZPOČTU</t>
  </si>
  <si>
    <t>Kód - Popis</t>
  </si>
  <si>
    <t>Cena celkom [EUR]</t>
  </si>
  <si>
    <t>1) Náklady z rozpočtu</t>
  </si>
  <si>
    <t>-1</t>
  </si>
  <si>
    <t>HSV - Práce a dodávky HSV</t>
  </si>
  <si>
    <t xml:space="preserve">    1 - Zemné práce</t>
  </si>
  <si>
    <t xml:space="preserve">    2 - Zakladanie</t>
  </si>
  <si>
    <t xml:space="preserve">    3 - Zvislé a kompletné konštrukcie</t>
  </si>
  <si>
    <t xml:space="preserve">    4 - Vodorovné konštrukcie</t>
  </si>
  <si>
    <t xml:space="preserve">    6 - Úpravy povrchov, podlahy, osadenie</t>
  </si>
  <si>
    <t xml:space="preserve">    9 - Ostatné konštrukcie a práce-búranie</t>
  </si>
  <si>
    <t xml:space="preserve">    99 - Presun hmôt HSV</t>
  </si>
  <si>
    <t>PSV - Práce a dodávky PSV</t>
  </si>
  <si>
    <t xml:space="preserve">    711 - Izolácie proti vode a vlhkosti</t>
  </si>
  <si>
    <t xml:space="preserve">    712 - Izolácie striech</t>
  </si>
  <si>
    <t xml:space="preserve">    713 - Izolácie tepelné</t>
  </si>
  <si>
    <t xml:space="preserve">    721 - Zdravotechnika / ZTI / -  vnútorná kanalizácia</t>
  </si>
  <si>
    <t xml:space="preserve">    722 - Zdravotechnika - vnútorný vodovod</t>
  </si>
  <si>
    <t xml:space="preserve">    723 - Zdravotechnika - plynovod</t>
  </si>
  <si>
    <t xml:space="preserve">    725 - Zdravotechnika - zariaď. predmety</t>
  </si>
  <si>
    <t xml:space="preserve">    731 - Ústredné kúrenie, kotolne</t>
  </si>
  <si>
    <t xml:space="preserve">    762 - Konštrukcie tesárske</t>
  </si>
  <si>
    <t xml:space="preserve">    764 - Konštrukcie klampiarske</t>
  </si>
  <si>
    <t xml:space="preserve">    766 - Konštrukcie stolárske</t>
  </si>
  <si>
    <t xml:space="preserve">    767 - Konštrukcie doplnkové kovové</t>
  </si>
  <si>
    <t xml:space="preserve">    771 - Podlahy z dlaždíc</t>
  </si>
  <si>
    <t xml:space="preserve">    776 - Podlahy povlakové</t>
  </si>
  <si>
    <t xml:space="preserve">    781 - Dokončovacie práce a obklady</t>
  </si>
  <si>
    <t xml:space="preserve">    783 - Dokončovacie práce - nátery</t>
  </si>
  <si>
    <t xml:space="preserve">    784 - Dokončovacie práce - maľby</t>
  </si>
  <si>
    <t>M - Práce a dodávky M</t>
  </si>
  <si>
    <t>2) Ostatné náklady</t>
  </si>
  <si>
    <t>Poznámka</t>
  </si>
  <si>
    <t>J. Nh [h]</t>
  </si>
  <si>
    <t>Nh celkom [h]</t>
  </si>
  <si>
    <t>J. hmotnosť_x000D_
[t]</t>
  </si>
  <si>
    <t>Hmotnosť_x000D_
celkom [t]</t>
  </si>
  <si>
    <t>J. suť [t]</t>
  </si>
  <si>
    <t>Suť Celkom [t]</t>
  </si>
  <si>
    <t>ROZPOCET</t>
  </si>
  <si>
    <t>K</t>
  </si>
  <si>
    <t>4</t>
  </si>
  <si>
    <t>2</t>
  </si>
  <si>
    <t>-244622025</t>
  </si>
  <si>
    <t>-563203731</t>
  </si>
  <si>
    <t>1043991523</t>
  </si>
  <si>
    <t>1179257163</t>
  </si>
  <si>
    <t>-824544224</t>
  </si>
  <si>
    <t>96714561</t>
  </si>
  <si>
    <t>884421959</t>
  </si>
  <si>
    <t>-1450793389</t>
  </si>
  <si>
    <t>-2046934151</t>
  </si>
  <si>
    <t>-1339806346</t>
  </si>
  <si>
    <t>1898897088</t>
  </si>
  <si>
    <t>1482673889</t>
  </si>
  <si>
    <t>-1106104845</t>
  </si>
  <si>
    <t>-1077849693</t>
  </si>
  <si>
    <t>-1756048735</t>
  </si>
  <si>
    <t>-1489035718</t>
  </si>
  <si>
    <t>-1116237097</t>
  </si>
  <si>
    <t>-1782245103</t>
  </si>
  <si>
    <t>-1101237475</t>
  </si>
  <si>
    <t>700741726</t>
  </si>
  <si>
    <t>-2083143631</t>
  </si>
  <si>
    <t>1900535960</t>
  </si>
  <si>
    <t>1468922829</t>
  </si>
  <si>
    <t>-910469020</t>
  </si>
  <si>
    <t>900744715</t>
  </si>
  <si>
    <t>1689007533</t>
  </si>
  <si>
    <t>1803189657</t>
  </si>
  <si>
    <t>2090415927</t>
  </si>
  <si>
    <t>826344471</t>
  </si>
  <si>
    <t>690234364</t>
  </si>
  <si>
    <t>-1369440042</t>
  </si>
  <si>
    <t>-981882322</t>
  </si>
  <si>
    <t>2113647989</t>
  </si>
  <si>
    <t>1178216541</t>
  </si>
  <si>
    <t>1404429118</t>
  </si>
  <si>
    <t>-1708132731</t>
  </si>
  <si>
    <t>-513181522</t>
  </si>
  <si>
    <t>-1743533095</t>
  </si>
  <si>
    <t>-679416243</t>
  </si>
  <si>
    <t>1495662925</t>
  </si>
  <si>
    <t>-1036992933</t>
  </si>
  <si>
    <t>1171331752</t>
  </si>
  <si>
    <t>1267197765</t>
  </si>
  <si>
    <t>-1233508536</t>
  </si>
  <si>
    <t>-851254040</t>
  </si>
  <si>
    <t>1598685131</t>
  </si>
  <si>
    <t>-1917005976</t>
  </si>
  <si>
    <t>-474373604</t>
  </si>
  <si>
    <t>-2121862481</t>
  </si>
  <si>
    <t>723814156</t>
  </si>
  <si>
    <t>1364912755</t>
  </si>
  <si>
    <t>932682231</t>
  </si>
  <si>
    <t>546767245</t>
  </si>
  <si>
    <t>1706827763</t>
  </si>
  <si>
    <t>-1953146389</t>
  </si>
  <si>
    <t>765211378</t>
  </si>
  <si>
    <t>1874223210</t>
  </si>
  <si>
    <t>1039816670</t>
  </si>
  <si>
    <t>-1094138513</t>
  </si>
  <si>
    <t>52304557</t>
  </si>
  <si>
    <t>M</t>
  </si>
  <si>
    <t>8</t>
  </si>
  <si>
    <t>472190148</t>
  </si>
  <si>
    <t>-681573596</t>
  </si>
  <si>
    <t>-720102423</t>
  </si>
  <si>
    <t>1391019987</t>
  </si>
  <si>
    <t>873232361</t>
  </si>
  <si>
    <t>967474106</t>
  </si>
  <si>
    <t>-802829281</t>
  </si>
  <si>
    <t>-1632433099</t>
  </si>
  <si>
    <t>1895366885</t>
  </si>
  <si>
    <t>1419814957</t>
  </si>
  <si>
    <t>-1797132241</t>
  </si>
  <si>
    <t>715422462</t>
  </si>
  <si>
    <t>-1170167076</t>
  </si>
  <si>
    <t>1173519071</t>
  </si>
  <si>
    <t>-792330218</t>
  </si>
  <si>
    <t>-532930378</t>
  </si>
  <si>
    <t>683857017</t>
  </si>
  <si>
    <t>-1041538103</t>
  </si>
  <si>
    <t>-1579050633</t>
  </si>
  <si>
    <t>-1390537344</t>
  </si>
  <si>
    <t>338178925</t>
  </si>
  <si>
    <t>-12860763</t>
  </si>
  <si>
    <t>312311191</t>
  </si>
  <si>
    <t>2011546528</t>
  </si>
  <si>
    <t>1531899629</t>
  </si>
  <si>
    <t>958300941</t>
  </si>
  <si>
    <t>-279573509</t>
  </si>
  <si>
    <t>16</t>
  </si>
  <si>
    <t>1668338417</t>
  </si>
  <si>
    <t>2078586890</t>
  </si>
  <si>
    <t>32</t>
  </si>
  <si>
    <t>-1254786405</t>
  </si>
  <si>
    <t>-217549183</t>
  </si>
  <si>
    <t>-1690723925</t>
  </si>
  <si>
    <t>-1422148223</t>
  </si>
  <si>
    <t>-861303728</t>
  </si>
  <si>
    <t>-1763191463</t>
  </si>
  <si>
    <t>-1700568123</t>
  </si>
  <si>
    <t>2134765592</t>
  </si>
  <si>
    <t>-199575421</t>
  </si>
  <si>
    <t>311200417</t>
  </si>
  <si>
    <t>-1183923717</t>
  </si>
  <si>
    <t>-1770356755</t>
  </si>
  <si>
    <t>1477808548</t>
  </si>
  <si>
    <t>-643825289</t>
  </si>
  <si>
    <t>-515432795</t>
  </si>
  <si>
    <t>1312117864</t>
  </si>
  <si>
    <t>-78449554</t>
  </si>
  <si>
    <t>1591328762</t>
  </si>
  <si>
    <t>1769231702</t>
  </si>
  <si>
    <t>1163425575</t>
  </si>
  <si>
    <t>-27010590</t>
  </si>
  <si>
    <t>387294479</t>
  </si>
  <si>
    <t>962684958</t>
  </si>
  <si>
    <t>-2093439398</t>
  </si>
  <si>
    <t>-2004173451</t>
  </si>
  <si>
    <t>1188428395</t>
  </si>
  <si>
    <t>-1150090380</t>
  </si>
  <si>
    <t>-1065255376</t>
  </si>
  <si>
    <t>-875593814</t>
  </si>
  <si>
    <t>-42052656</t>
  </si>
  <si>
    <t>202197265</t>
  </si>
  <si>
    <t>624944947</t>
  </si>
  <si>
    <t>734576733</t>
  </si>
  <si>
    <t>884791591</t>
  </si>
  <si>
    <t>-1205374506</t>
  </si>
  <si>
    <t>-631928664</t>
  </si>
  <si>
    <t>-1392812077</t>
  </si>
  <si>
    <t>648063111</t>
  </si>
  <si>
    <t>-169541414</t>
  </si>
  <si>
    <t>-265068663</t>
  </si>
  <si>
    <t>-480970646</t>
  </si>
  <si>
    <t>1326638093</t>
  </si>
  <si>
    <t>-360759084</t>
  </si>
  <si>
    <t>127169715</t>
  </si>
  <si>
    <t>539225401</t>
  </si>
  <si>
    <t>1950535625</t>
  </si>
  <si>
    <t>1201227726</t>
  </si>
  <si>
    <t>-176201946</t>
  </si>
  <si>
    <t>116971796</t>
  </si>
  <si>
    <t>-557822110</t>
  </si>
  <si>
    <t>-924703132</t>
  </si>
  <si>
    <t>905494545</t>
  </si>
  <si>
    <t>-1199143412</t>
  </si>
  <si>
    <t>1075596818</t>
  </si>
  <si>
    <t>288390027</t>
  </si>
  <si>
    <t>-1316319690</t>
  </si>
  <si>
    <t>1798314952</t>
  </si>
  <si>
    <t>-1869164272</t>
  </si>
  <si>
    <t>-1765535897</t>
  </si>
  <si>
    <t>-987226634</t>
  </si>
  <si>
    <t>-138148010</t>
  </si>
  <si>
    <t>-286573460</t>
  </si>
  <si>
    <t>967603644</t>
  </si>
  <si>
    <t>-1242989470</t>
  </si>
  <si>
    <t>-906338970</t>
  </si>
  <si>
    <t>-1631758609</t>
  </si>
  <si>
    <t>-936655811</t>
  </si>
  <si>
    <t>-1535044509</t>
  </si>
  <si>
    <t>1806156645</t>
  </si>
  <si>
    <t>92506473</t>
  </si>
  <si>
    <t>-394425169</t>
  </si>
  <si>
    <t>794700806</t>
  </si>
  <si>
    <t>-2123854108</t>
  </si>
  <si>
    <t>-723135732</t>
  </si>
  <si>
    <t>-26397766</t>
  </si>
  <si>
    <t>-423258418</t>
  </si>
  <si>
    <t>258401635</t>
  </si>
  <si>
    <t>1351321064</t>
  </si>
  <si>
    <t>666842583</t>
  </si>
  <si>
    <t>16242730</t>
  </si>
  <si>
    <t>-881877433</t>
  </si>
  <si>
    <t>-550568958</t>
  </si>
  <si>
    <t>-678730469</t>
  </si>
  <si>
    <t>2034178392</t>
  </si>
  <si>
    <t>-1195203380</t>
  </si>
  <si>
    <t>804744940</t>
  </si>
  <si>
    <t>1694203748</t>
  </si>
  <si>
    <t>-1530033269</t>
  </si>
  <si>
    <t>1103892154</t>
  </si>
  <si>
    <t>349785615</t>
  </si>
  <si>
    <t>1230805746</t>
  </si>
  <si>
    <t>-1002687329</t>
  </si>
  <si>
    <t>1658791121</t>
  </si>
  <si>
    <t>3</t>
  </si>
  <si>
    <t>64</t>
  </si>
  <si>
    <t>-2074445632</t>
  </si>
  <si>
    <t>-1121600316</t>
  </si>
  <si>
    <t>-1987725587</t>
  </si>
  <si>
    <t>1) Súhrnný list stavby</t>
  </si>
  <si>
    <t>2) Rekapitulácia objektov</t>
  </si>
  <si>
    <t>/</t>
  </si>
  <si>
    <t>1) Krycí list rozpočtu</t>
  </si>
  <si>
    <t>2) Rekapitulácia rozpočtu</t>
  </si>
  <si>
    <t>3) Rozpočet</t>
  </si>
  <si>
    <t>Rekapitulácia stavby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</si>
</sst>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%"/>
    <numFmt numFmtId="165" formatCode="dd\.mm\.yyyy"/>
    <numFmt numFmtId="166" formatCode="#,##0.00000"/>
    <numFmt numFmtId="167" formatCode="#,##0.000"/>
  </numFmts>
  <fonts count="33" x14ac:knownFonts="1">
    <font>
      <sz val="8"/>
      <name val="Trebuchet MS"/>
      <family val="2"/>
    </font>
    <font>
      <sz val="8"/>
      <color rgb="FF969696"/>
      <name val="Trebuchet MS"/>
    </font>
    <font>
      <sz val="9"/>
      <name val="Trebuchet MS"/>
    </font>
    <font>
      <b/>
      <sz val="12"/>
      <name val="Trebuchet MS"/>
    </font>
    <font>
      <sz val="11"/>
      <name val="Trebuchet MS"/>
    </font>
    <font>
      <sz val="12"/>
      <color rgb="FF003366"/>
      <name val="Trebuchet MS"/>
    </font>
    <font>
      <sz val="10"/>
      <color rgb="FF003366"/>
      <name val="Trebuchet MS"/>
    </font>
    <font>
      <sz val="8"/>
      <color rgb="FF003366"/>
      <name val="Trebuchet MS"/>
    </font>
    <font>
      <sz val="8"/>
      <color rgb="FFFAE682"/>
      <name val="Trebuchet MS"/>
    </font>
    <font>
      <sz val="8"/>
      <color rgb="FF3366FF"/>
      <name val="Trebuchet MS"/>
    </font>
    <font>
      <b/>
      <sz val="16"/>
      <name val="Trebuchet MS"/>
    </font>
    <font>
      <sz val="9"/>
      <color rgb="FF969696"/>
      <name val="Trebuchet MS"/>
    </font>
    <font>
      <sz val="10"/>
      <color rgb="FF464646"/>
      <name val="Trebuchet MS"/>
    </font>
    <font>
      <sz val="10"/>
      <name val="Trebuchet MS"/>
    </font>
    <font>
      <b/>
      <sz val="10"/>
      <name val="Trebuchet MS"/>
    </font>
    <font>
      <b/>
      <sz val="8"/>
      <color rgb="FF969696"/>
      <name val="Trebuchet MS"/>
    </font>
    <font>
      <b/>
      <sz val="10"/>
      <color rgb="FF464646"/>
      <name val="Trebuchet MS"/>
    </font>
    <font>
      <sz val="10"/>
      <color rgb="FF969696"/>
      <name val="Trebuchet MS"/>
    </font>
    <font>
      <b/>
      <sz val="9"/>
      <name val="Trebuchet MS"/>
    </font>
    <font>
      <sz val="12"/>
      <color rgb="FF969696"/>
      <name val="Trebuchet MS"/>
    </font>
    <font>
      <b/>
      <sz val="12"/>
      <color rgb="FF960000"/>
      <name val="Trebuchet MS"/>
    </font>
    <font>
      <b/>
      <sz val="11"/>
      <color rgb="FF003366"/>
      <name val="Trebuchet MS"/>
    </font>
    <font>
      <sz val="11"/>
      <color rgb="FF003366"/>
      <name val="Trebuchet MS"/>
    </font>
    <font>
      <sz val="11"/>
      <color rgb="FF969696"/>
      <name val="Trebuchet MS"/>
    </font>
    <font>
      <b/>
      <sz val="12"/>
      <color rgb="FF800000"/>
      <name val="Trebuchet MS"/>
    </font>
    <font>
      <b/>
      <sz val="12"/>
      <color rgb="FF800000"/>
      <name val="Trebuchet MS"/>
    </font>
    <font>
      <sz val="8"/>
      <color rgb="FF960000"/>
      <name val="Trebuchet MS"/>
    </font>
    <font>
      <b/>
      <sz val="8"/>
      <name val="Trebuchet MS"/>
    </font>
    <font>
      <u/>
      <sz val="8"/>
      <color theme="10"/>
      <name val="Trebuchet MS"/>
      <family val="2"/>
    </font>
    <font>
      <sz val="18"/>
      <color theme="10"/>
      <name val="Wingdings 2"/>
      <family val="1"/>
      <charset val="2"/>
    </font>
    <font>
      <sz val="10"/>
      <color rgb="FF960000"/>
      <name val="Trebuchet MS"/>
      <family val="2"/>
    </font>
    <font>
      <sz val="10"/>
      <name val="Trebuchet MS"/>
      <family val="2"/>
    </font>
    <font>
      <u/>
      <sz val="10"/>
      <color theme="10"/>
      <name val="Trebuchet MS"/>
      <family val="2"/>
    </font>
  </fonts>
  <fills count="6">
    <fill>
      <patternFill patternType="none"/>
    </fill>
    <fill>
      <patternFill patternType="gray125"/>
    </fill>
    <fill>
      <patternFill patternType="solid">
        <fgColor rgb="FFFAE682"/>
      </patternFill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28" fillId="0" borderId="0" applyNumberFormat="0" applyFill="0" applyBorder="0" applyAlignment="0" applyProtection="0">
      <alignment vertical="top"/>
      <protection locked="0"/>
    </xf>
  </cellStyleXfs>
  <cellXfs count="179">
    <xf numFmtId="0" fontId="0" fillId="0" borderId="0" xfId="0"/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7" fillId="0" borderId="0" xfId="0" applyFont="1" applyAlignment="1"/>
    <xf numFmtId="0" fontId="8" fillId="2" borderId="0" xfId="0" applyFont="1" applyFill="1" applyAlignment="1">
      <alignment horizontal="left" vertical="center"/>
    </xf>
    <xf numFmtId="0" fontId="0" fillId="2" borderId="0" xfId="0" applyFill="1"/>
    <xf numFmtId="0" fontId="8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9" fillId="0" borderId="0" xfId="0" applyFont="1" applyAlignment="1">
      <alignment horizontal="left" vertical="center"/>
    </xf>
    <xf numFmtId="0" fontId="11" fillId="0" borderId="0" xfId="0" applyFont="1" applyBorder="1" applyAlignment="1">
      <alignment horizontal="left" vertical="top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top"/>
    </xf>
    <xf numFmtId="0" fontId="11" fillId="0" borderId="0" xfId="0" applyFont="1" applyBorder="1" applyAlignment="1">
      <alignment horizontal="left" vertical="center"/>
    </xf>
    <xf numFmtId="0" fontId="0" fillId="0" borderId="6" xfId="0" applyBorder="1"/>
    <xf numFmtId="0" fontId="12" fillId="0" borderId="0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4" fillId="0" borderId="7" xfId="0" applyFont="1" applyBorder="1" applyAlignment="1">
      <alignment horizontal="left" vertical="center"/>
    </xf>
    <xf numFmtId="0" fontId="0" fillId="0" borderId="7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left" vertical="center"/>
    </xf>
    <xf numFmtId="164" fontId="1" fillId="0" borderId="0" xfId="0" applyNumberFormat="1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5" xfId="0" applyFont="1" applyBorder="1" applyAlignment="1">
      <alignment vertical="center"/>
    </xf>
    <xf numFmtId="0" fontId="0" fillId="4" borderId="0" xfId="0" applyFont="1" applyFill="1" applyBorder="1" applyAlignment="1">
      <alignment vertical="center"/>
    </xf>
    <xf numFmtId="0" fontId="3" fillId="4" borderId="8" xfId="0" applyFont="1" applyFill="1" applyBorder="1" applyAlignment="1">
      <alignment horizontal="left" vertical="center"/>
    </xf>
    <xf numFmtId="0" fontId="0" fillId="4" borderId="9" xfId="0" applyFont="1" applyFill="1" applyBorder="1" applyAlignment="1">
      <alignment vertical="center"/>
    </xf>
    <xf numFmtId="0" fontId="3" fillId="4" borderId="9" xfId="0" applyFont="1" applyFill="1" applyBorder="1" applyAlignment="1">
      <alignment horizontal="center" vertical="center"/>
    </xf>
    <xf numFmtId="0" fontId="16" fillId="0" borderId="11" xfId="0" applyFont="1" applyBorder="1" applyAlignment="1">
      <alignment horizontal="left"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0" fillId="0" borderId="14" xfId="0" applyBorder="1"/>
    <xf numFmtId="0" fontId="0" fillId="0" borderId="15" xfId="0" applyBorder="1"/>
    <xf numFmtId="0" fontId="17" fillId="0" borderId="16" xfId="0" applyFont="1" applyBorder="1" applyAlignment="1">
      <alignment horizontal="left" vertical="center"/>
    </xf>
    <xf numFmtId="0" fontId="0" fillId="0" borderId="17" xfId="0" applyFont="1" applyBorder="1" applyAlignment="1">
      <alignment vertical="center"/>
    </xf>
    <xf numFmtId="0" fontId="17" fillId="0" borderId="17" xfId="0" applyFont="1" applyBorder="1" applyAlignment="1">
      <alignment horizontal="left" vertical="center"/>
    </xf>
    <xf numFmtId="0" fontId="0" fillId="0" borderId="18" xfId="0" applyFont="1" applyBorder="1" applyAlignment="1">
      <alignment vertical="center"/>
    </xf>
    <xf numFmtId="0" fontId="0" fillId="0" borderId="19" xfId="0" applyFont="1" applyBorder="1" applyAlignment="1">
      <alignment vertical="center"/>
    </xf>
    <xf numFmtId="0" fontId="0" fillId="0" borderId="20" xfId="0" applyFont="1" applyBorder="1" applyAlignment="1">
      <alignment vertical="center"/>
    </xf>
    <xf numFmtId="0" fontId="0" fillId="0" borderId="21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18" fillId="0" borderId="0" xfId="0" applyFont="1" applyBorder="1" applyAlignment="1">
      <alignment vertical="center"/>
    </xf>
    <xf numFmtId="165" fontId="2" fillId="0" borderId="0" xfId="0" applyNumberFormat="1" applyFont="1" applyBorder="1" applyAlignment="1">
      <alignment horizontal="left" vertical="center"/>
    </xf>
    <xf numFmtId="0" fontId="0" fillId="0" borderId="15" xfId="0" applyFont="1" applyBorder="1" applyAlignment="1">
      <alignment vertical="center"/>
    </xf>
    <xf numFmtId="0" fontId="0" fillId="5" borderId="9" xfId="0" applyFont="1" applyFill="1" applyBorder="1" applyAlignment="1">
      <alignment vertical="center"/>
    </xf>
    <xf numFmtId="0" fontId="11" fillId="0" borderId="22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20" fillId="0" borderId="0" xfId="0" applyFont="1" applyBorder="1" applyAlignment="1">
      <alignment horizontal="left" vertical="center"/>
    </xf>
    <xf numFmtId="0" fontId="20" fillId="0" borderId="0" xfId="0" applyFont="1" applyBorder="1" applyAlignment="1">
      <alignment vertical="center"/>
    </xf>
    <xf numFmtId="4" fontId="19" fillId="0" borderId="14" xfId="0" applyNumberFormat="1" applyFont="1" applyBorder="1" applyAlignment="1">
      <alignment vertical="center"/>
    </xf>
    <xf numFmtId="4" fontId="19" fillId="0" borderId="0" xfId="0" applyNumberFormat="1" applyFont="1" applyBorder="1" applyAlignment="1">
      <alignment vertical="center"/>
    </xf>
    <xf numFmtId="166" fontId="19" fillId="0" borderId="0" xfId="0" applyNumberFormat="1" applyFont="1" applyBorder="1" applyAlignment="1">
      <alignment vertical="center"/>
    </xf>
    <xf numFmtId="4" fontId="19" fillId="0" borderId="15" xfId="0" applyNumberFormat="1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4" fillId="0" borderId="4" xfId="0" applyFont="1" applyBorder="1" applyAlignment="1">
      <alignment vertical="center"/>
    </xf>
    <xf numFmtId="0" fontId="21" fillId="0" borderId="0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4" fontId="23" fillId="0" borderId="16" xfId="0" applyNumberFormat="1" applyFont="1" applyBorder="1" applyAlignment="1">
      <alignment vertical="center"/>
    </xf>
    <xf numFmtId="4" fontId="23" fillId="0" borderId="17" xfId="0" applyNumberFormat="1" applyFont="1" applyBorder="1" applyAlignment="1">
      <alignment vertical="center"/>
    </xf>
    <xf numFmtId="166" fontId="23" fillId="0" borderId="17" xfId="0" applyNumberFormat="1" applyFont="1" applyBorder="1" applyAlignment="1">
      <alignment vertical="center"/>
    </xf>
    <xf numFmtId="4" fontId="23" fillId="0" borderId="18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0" fillId="0" borderId="16" xfId="0" applyFont="1" applyBorder="1" applyAlignment="1">
      <alignment vertical="center"/>
    </xf>
    <xf numFmtId="0" fontId="20" fillId="5" borderId="0" xfId="0" applyFont="1" applyFill="1" applyBorder="1" applyAlignment="1">
      <alignment horizontal="left" vertical="center"/>
    </xf>
    <xf numFmtId="0" fontId="0" fillId="5" borderId="0" xfId="0" applyFont="1" applyFill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right" vertical="center"/>
    </xf>
    <xf numFmtId="0" fontId="3" fillId="5" borderId="8" xfId="0" applyFont="1" applyFill="1" applyBorder="1" applyAlignment="1">
      <alignment horizontal="left" vertical="center"/>
    </xf>
    <xf numFmtId="0" fontId="3" fillId="5" borderId="9" xfId="0" applyFont="1" applyFill="1" applyBorder="1" applyAlignment="1">
      <alignment horizontal="right" vertical="center"/>
    </xf>
    <xf numFmtId="0" fontId="3" fillId="5" borderId="9" xfId="0" applyFont="1" applyFill="1" applyBorder="1" applyAlignment="1">
      <alignment horizontal="center" vertical="center"/>
    </xf>
    <xf numFmtId="0" fontId="24" fillId="0" borderId="0" xfId="0" applyFont="1" applyBorder="1" applyAlignment="1">
      <alignment horizontal="left" vertical="center"/>
    </xf>
    <xf numFmtId="0" fontId="5" fillId="0" borderId="4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5" fillId="0" borderId="5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5" xfId="0" applyFont="1" applyBorder="1" applyAlignment="1">
      <alignment vertical="center"/>
    </xf>
    <xf numFmtId="0" fontId="0" fillId="0" borderId="25" xfId="0" applyFont="1" applyBorder="1" applyAlignment="1">
      <alignment vertical="center"/>
    </xf>
    <xf numFmtId="0" fontId="11" fillId="0" borderId="25" xfId="0" applyFont="1" applyBorder="1" applyAlignment="1">
      <alignment horizontal="center" vertical="center"/>
    </xf>
    <xf numFmtId="166" fontId="26" fillId="0" borderId="12" xfId="0" applyNumberFormat="1" applyFont="1" applyBorder="1" applyAlignment="1"/>
    <xf numFmtId="166" fontId="26" fillId="0" borderId="13" xfId="0" applyNumberFormat="1" applyFont="1" applyBorder="1" applyAlignment="1"/>
    <xf numFmtId="167" fontId="27" fillId="0" borderId="0" xfId="0" applyNumberFormat="1" applyFont="1" applyAlignment="1">
      <alignment vertical="center"/>
    </xf>
    <xf numFmtId="0" fontId="7" fillId="0" borderId="0" xfId="0" applyFont="1" applyBorder="1" applyAlignment="1"/>
    <xf numFmtId="0" fontId="7" fillId="0" borderId="14" xfId="0" applyFont="1" applyBorder="1" applyAlignment="1"/>
    <xf numFmtId="166" fontId="7" fillId="0" borderId="0" xfId="0" applyNumberFormat="1" applyFont="1" applyBorder="1" applyAlignment="1"/>
    <xf numFmtId="166" fontId="7" fillId="0" borderId="15" xfId="0" applyNumberFormat="1" applyFont="1" applyBorder="1" applyAlignment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167" fontId="7" fillId="0" borderId="0" xfId="0" applyNumberFormat="1" applyFont="1" applyAlignment="1">
      <alignment vertical="center"/>
    </xf>
    <xf numFmtId="0" fontId="1" fillId="0" borderId="25" xfId="0" applyFont="1" applyBorder="1" applyAlignment="1">
      <alignment horizontal="left" vertical="center"/>
    </xf>
    <xf numFmtId="166" fontId="1" fillId="0" borderId="0" xfId="0" applyNumberFormat="1" applyFont="1" applyBorder="1" applyAlignment="1">
      <alignment vertical="center"/>
    </xf>
    <xf numFmtId="166" fontId="1" fillId="0" borderId="15" xfId="0" applyNumberFormat="1" applyFont="1" applyBorder="1" applyAlignment="1">
      <alignment vertical="center"/>
    </xf>
    <xf numFmtId="4" fontId="0" fillId="0" borderId="0" xfId="0" applyNumberFormat="1" applyFont="1" applyAlignment="1">
      <alignment vertical="center"/>
    </xf>
    <xf numFmtId="167" fontId="0" fillId="0" borderId="0" xfId="0" applyNumberFormat="1" applyFont="1" applyAlignment="1">
      <alignment vertical="center"/>
    </xf>
    <xf numFmtId="0" fontId="1" fillId="0" borderId="17" xfId="0" applyFont="1" applyBorder="1" applyAlignment="1">
      <alignment horizontal="center" vertical="center"/>
    </xf>
    <xf numFmtId="166" fontId="1" fillId="0" borderId="17" xfId="0" applyNumberFormat="1" applyFont="1" applyBorder="1" applyAlignment="1">
      <alignment vertical="center"/>
    </xf>
    <xf numFmtId="166" fontId="1" fillId="0" borderId="18" xfId="0" applyNumberFormat="1" applyFont="1" applyBorder="1" applyAlignment="1">
      <alignment vertical="center"/>
    </xf>
    <xf numFmtId="0" fontId="29" fillId="0" borderId="0" xfId="1" applyFont="1" applyAlignment="1" applyProtection="1">
      <alignment horizontal="center" vertical="center"/>
    </xf>
    <xf numFmtId="0" fontId="32" fillId="2" borderId="0" xfId="1" applyFont="1" applyFill="1" applyAlignment="1" applyProtection="1">
      <alignment vertical="center"/>
    </xf>
    <xf numFmtId="0" fontId="8" fillId="2" borderId="0" xfId="0" applyFont="1" applyFill="1" applyAlignment="1" applyProtection="1">
      <alignment horizontal="left" vertical="center"/>
    </xf>
    <xf numFmtId="0" fontId="31" fillId="2" borderId="0" xfId="0" applyFont="1" applyFill="1" applyAlignment="1" applyProtection="1">
      <alignment vertical="center"/>
    </xf>
    <xf numFmtId="0" fontId="30" fillId="2" borderId="0" xfId="0" applyFont="1" applyFill="1" applyAlignment="1" applyProtection="1">
      <alignment horizontal="left" vertical="center"/>
    </xf>
    <xf numFmtId="0" fontId="0" fillId="2" borderId="0" xfId="0" applyFill="1" applyProtection="1"/>
    <xf numFmtId="164" fontId="1" fillId="0" borderId="0" xfId="0" applyNumberFormat="1" applyFont="1" applyBorder="1" applyAlignment="1">
      <alignment vertical="center"/>
    </xf>
    <xf numFmtId="0" fontId="1" fillId="0" borderId="0" xfId="0" applyFont="1" applyBorder="1" applyAlignment="1">
      <alignment vertical="center"/>
    </xf>
    <xf numFmtId="4" fontId="15" fillId="0" borderId="0" xfId="0" applyNumberFormat="1" applyFont="1" applyBorder="1" applyAlignment="1">
      <alignment vertical="center"/>
    </xf>
    <xf numFmtId="0" fontId="9" fillId="0" borderId="0" xfId="0" applyFont="1" applyBorder="1" applyAlignment="1">
      <alignment horizontal="center" vertical="center"/>
    </xf>
    <xf numFmtId="0" fontId="0" fillId="0" borderId="0" xfId="0"/>
    <xf numFmtId="0" fontId="10" fillId="0" borderId="0" xfId="0" applyFont="1" applyBorder="1" applyAlignment="1">
      <alignment horizontal="center" vertical="center"/>
    </xf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center" wrapText="1"/>
    </xf>
    <xf numFmtId="0" fontId="3" fillId="4" borderId="9" xfId="0" applyFont="1" applyFill="1" applyBorder="1" applyAlignment="1">
      <alignment horizontal="left" vertical="center"/>
    </xf>
    <xf numFmtId="0" fontId="0" fillId="4" borderId="9" xfId="0" applyFont="1" applyFill="1" applyBorder="1" applyAlignment="1">
      <alignment vertical="center"/>
    </xf>
    <xf numFmtId="4" fontId="3" fillId="4" borderId="9" xfId="0" applyNumberFormat="1" applyFont="1" applyFill="1" applyBorder="1" applyAlignment="1">
      <alignment vertical="center"/>
    </xf>
    <xf numFmtId="0" fontId="0" fillId="4" borderId="10" xfId="0" applyFont="1" applyFill="1" applyBorder="1" applyAlignment="1">
      <alignment vertical="center"/>
    </xf>
    <xf numFmtId="0" fontId="0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1" fillId="0" borderId="0" xfId="0" applyFont="1" applyBorder="1" applyAlignment="1">
      <alignment horizontal="left" vertical="center" wrapText="1"/>
    </xf>
    <xf numFmtId="0" fontId="22" fillId="0" borderId="0" xfId="0" applyFont="1" applyBorder="1" applyAlignment="1">
      <alignment vertical="center"/>
    </xf>
    <xf numFmtId="4" fontId="20" fillId="0" borderId="0" xfId="0" applyNumberFormat="1" applyFont="1" applyBorder="1" applyAlignment="1">
      <alignment horizontal="right" vertical="center"/>
    </xf>
    <xf numFmtId="4" fontId="20" fillId="0" borderId="0" xfId="0" applyNumberFormat="1" applyFont="1" applyBorder="1" applyAlignment="1">
      <alignment vertical="center"/>
    </xf>
    <xf numFmtId="0" fontId="19" fillId="0" borderId="11" xfId="0" applyFont="1" applyBorder="1" applyAlignment="1">
      <alignment horizontal="center" vertical="center"/>
    </xf>
    <xf numFmtId="0" fontId="0" fillId="0" borderId="12" xfId="0" applyFont="1" applyBorder="1" applyAlignment="1">
      <alignment vertical="center"/>
    </xf>
    <xf numFmtId="0" fontId="0" fillId="0" borderId="14" xfId="0" applyFont="1" applyBorder="1" applyAlignment="1">
      <alignment vertical="center"/>
    </xf>
    <xf numFmtId="0" fontId="2" fillId="5" borderId="8" xfId="0" applyFont="1" applyFill="1" applyBorder="1" applyAlignment="1">
      <alignment horizontal="center" vertical="center"/>
    </xf>
    <xf numFmtId="0" fontId="0" fillId="5" borderId="9" xfId="0" applyFont="1" applyFill="1" applyBorder="1" applyAlignment="1">
      <alignment vertical="center"/>
    </xf>
    <xf numFmtId="0" fontId="2" fillId="5" borderId="9" xfId="0" applyFont="1" applyFill="1" applyBorder="1" applyAlignment="1">
      <alignment horizontal="center" vertical="center"/>
    </xf>
    <xf numFmtId="0" fontId="0" fillId="5" borderId="10" xfId="0" applyFont="1" applyFill="1" applyBorder="1" applyAlignment="1">
      <alignment vertical="center"/>
    </xf>
    <xf numFmtId="4" fontId="20" fillId="5" borderId="0" xfId="0" applyNumberFormat="1" applyFont="1" applyFill="1" applyBorder="1" applyAlignment="1">
      <alignment vertical="center"/>
    </xf>
    <xf numFmtId="0" fontId="9" fillId="3" borderId="0" xfId="0" applyFont="1" applyFill="1" applyAlignment="1">
      <alignment horizontal="center" vertical="center"/>
    </xf>
    <xf numFmtId="4" fontId="22" fillId="0" borderId="0" xfId="0" applyNumberFormat="1" applyFont="1" applyBorder="1" applyAlignment="1">
      <alignment vertical="center"/>
    </xf>
    <xf numFmtId="4" fontId="13" fillId="0" borderId="0" xfId="0" applyNumberFormat="1" applyFont="1" applyBorder="1" applyAlignment="1">
      <alignment vertical="center"/>
    </xf>
    <xf numFmtId="4" fontId="14" fillId="0" borderId="7" xfId="0" applyNumberFormat="1" applyFont="1" applyBorder="1" applyAlignment="1">
      <alignment vertical="center"/>
    </xf>
    <xf numFmtId="0" fontId="0" fillId="0" borderId="7" xfId="0" applyFont="1" applyBorder="1" applyAlignment="1">
      <alignment vertical="center"/>
    </xf>
    <xf numFmtId="165" fontId="2" fillId="0" borderId="0" xfId="0" applyNumberFormat="1" applyFont="1" applyBorder="1" applyAlignment="1">
      <alignment horizontal="left" vertical="center"/>
    </xf>
    <xf numFmtId="4" fontId="14" fillId="0" borderId="0" xfId="0" applyNumberFormat="1" applyFont="1" applyBorder="1" applyAlignment="1">
      <alignment vertical="center"/>
    </xf>
    <xf numFmtId="4" fontId="1" fillId="0" borderId="0" xfId="0" applyNumberFormat="1" applyFont="1" applyBorder="1" applyAlignment="1">
      <alignment vertical="center"/>
    </xf>
    <xf numFmtId="4" fontId="3" fillId="5" borderId="9" xfId="0" applyNumberFormat="1" applyFont="1" applyFill="1" applyBorder="1" applyAlignment="1">
      <alignment vertical="center"/>
    </xf>
    <xf numFmtId="0" fontId="2" fillId="5" borderId="0" xfId="0" applyFont="1" applyFill="1" applyBorder="1" applyAlignment="1">
      <alignment horizontal="center" vertical="center"/>
    </xf>
    <xf numFmtId="0" fontId="0" fillId="5" borderId="0" xfId="0" applyFont="1" applyFill="1" applyBorder="1" applyAlignment="1">
      <alignment vertical="center"/>
    </xf>
    <xf numFmtId="4" fontId="5" fillId="0" borderId="0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" fontId="6" fillId="0" borderId="0" xfId="0" applyNumberFormat="1" applyFont="1" applyBorder="1" applyAlignment="1">
      <alignment vertical="center"/>
    </xf>
    <xf numFmtId="0" fontId="6" fillId="0" borderId="0" xfId="0" applyFont="1" applyBorder="1" applyAlignment="1">
      <alignment vertical="center"/>
    </xf>
    <xf numFmtId="4" fontId="25" fillId="0" borderId="0" xfId="0" applyNumberFormat="1" applyFont="1" applyBorder="1" applyAlignment="1">
      <alignment vertical="center"/>
    </xf>
    <xf numFmtId="0" fontId="32" fillId="2" borderId="0" xfId="1" applyFont="1" applyFill="1" applyAlignment="1" applyProtection="1">
      <alignment horizontal="center" vertical="center"/>
    </xf>
  </cellXfs>
  <cellStyles count="2">
    <cellStyle name="Hypertextové prepojenie" xfId="1" builtinId="8"/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file:///C:\CENKROSplusData\System\Temp\rad644DC.tmp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://www.kros.sk/11138" TargetMode="Externa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file:///C:\CENKROSplusData\System\Temp\rad1D3AF.tmp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://www.kros.sk/11138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266700</xdr:colOff>
      <xdr:row>1</xdr:row>
      <xdr:rowOff>0</xdr:rowOff>
    </xdr:to>
    <xdr:pic>
      <xdr:nvPicPr>
        <xdr:cNvPr id="2" name="rad644DC.tmp" descr="C:\CENKROSplusData\System\Temp\rad644DC.tmp">
          <a:hlinkClick xmlns:r="http://schemas.openxmlformats.org/officeDocument/2006/relationships" r:id="rId1" tooltip="www.kros.sk"/>
        </xdr:cNvPr>
        <xdr:cNvPicPr>
          <a:picLocks/>
        </xdr:cNvPicPr>
      </xdr:nvPicPr>
      <xdr:blipFill>
        <a:blip xmlns:r="http://schemas.openxmlformats.org/officeDocument/2006/relationships" r:embed="rId2" r:link="rId3" cstate="print"/>
        <a:stretch>
          <a:fillRect/>
        </a:stretch>
      </xdr:blipFill>
      <xdr:spPr>
        <a:xfrm>
          <a:off x="0" y="0"/>
          <a:ext cx="266700" cy="2667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276225</xdr:colOff>
      <xdr:row>1</xdr:row>
      <xdr:rowOff>0</xdr:rowOff>
    </xdr:to>
    <xdr:pic>
      <xdr:nvPicPr>
        <xdr:cNvPr id="2" name="rad1D3AF.tmp" descr="C:\CENKROSplusData\System\Temp\rad1D3AF.tmp">
          <a:hlinkClick xmlns:r="http://schemas.openxmlformats.org/officeDocument/2006/relationships" r:id="rId1" tooltip="www.kros.sk"/>
        </xdr:cNvPr>
        <xdr:cNvPicPr>
          <a:picLocks/>
        </xdr:cNvPicPr>
      </xdr:nvPicPr>
      <xdr:blipFill>
        <a:blip xmlns:r="http://schemas.openxmlformats.org/officeDocument/2006/relationships" r:embed="rId2" r:link="rId3" cstate="print"/>
        <a:stretch>
          <a:fillRect/>
        </a:stretch>
      </xdr:blipFill>
      <xdr:spPr>
        <a:xfrm>
          <a:off x="0" y="0"/>
          <a:ext cx="276225" cy="2762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K93"/>
  <sheetViews>
    <sheetView showGridLines="0" tabSelected="1" workbookViewId="0">
      <pane ySplit="1" topLeftCell="A60" activePane="bottomLeft" state="frozen"/>
      <selection pane="bottomLeft" activeCell="AN92" sqref="AN92:AP92"/>
    </sheetView>
  </sheetViews>
  <sheetFormatPr defaultRowHeight="13.5" x14ac:dyDescent="0.3"/>
  <cols>
    <col min="1" max="1" width="8.33203125" customWidth="1"/>
    <col min="2" max="2" width="1.6640625" customWidth="1"/>
    <col min="3" max="3" width="4.1640625" customWidth="1"/>
    <col min="4" max="33" width="2.5" customWidth="1"/>
    <col min="34" max="34" width="3.33203125" customWidth="1"/>
    <col min="35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.6640625" customWidth="1"/>
    <col min="44" max="44" width="13.6640625" customWidth="1"/>
    <col min="45" max="46" width="25.83203125" hidden="1" customWidth="1"/>
    <col min="47" max="47" width="25" hidden="1" customWidth="1"/>
    <col min="48" max="52" width="21.6640625" hidden="1" customWidth="1"/>
    <col min="53" max="53" width="19.1640625" hidden="1" customWidth="1"/>
    <col min="54" max="54" width="25" hidden="1" customWidth="1"/>
    <col min="55" max="56" width="19.1640625" hidden="1" customWidth="1"/>
    <col min="57" max="57" width="66.5" customWidth="1"/>
    <col min="71" max="89" width="9.33203125" hidden="1"/>
  </cols>
  <sheetData>
    <row r="1" spans="1:73" ht="21.4" customHeight="1" x14ac:dyDescent="0.3">
      <c r="A1" s="128" t="s">
        <v>0</v>
      </c>
      <c r="B1" s="129"/>
      <c r="C1" s="129"/>
      <c r="D1" s="130" t="s">
        <v>1</v>
      </c>
      <c r="E1" s="129"/>
      <c r="F1" s="129"/>
      <c r="G1" s="129"/>
      <c r="H1" s="129"/>
      <c r="I1" s="129"/>
      <c r="J1" s="129"/>
      <c r="K1" s="127" t="s">
        <v>321</v>
      </c>
      <c r="L1" s="127"/>
      <c r="M1" s="127"/>
      <c r="N1" s="127"/>
      <c r="O1" s="127"/>
      <c r="P1" s="127"/>
      <c r="Q1" s="127"/>
      <c r="R1" s="127"/>
      <c r="S1" s="127"/>
      <c r="T1" s="129"/>
      <c r="U1" s="129"/>
      <c r="V1" s="129"/>
      <c r="W1" s="127" t="s">
        <v>322</v>
      </c>
      <c r="X1" s="127"/>
      <c r="Y1" s="127"/>
      <c r="Z1" s="127"/>
      <c r="AA1" s="127"/>
      <c r="AB1" s="127"/>
      <c r="AC1" s="127"/>
      <c r="AD1" s="127"/>
      <c r="AE1" s="127"/>
      <c r="AF1" s="127"/>
      <c r="AG1" s="129"/>
      <c r="AH1" s="129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0" t="s">
        <v>2</v>
      </c>
      <c r="BB1" s="10" t="s">
        <v>3</v>
      </c>
      <c r="BC1" s="11"/>
      <c r="BD1" s="11"/>
      <c r="BE1" s="11"/>
      <c r="BF1" s="11"/>
      <c r="BG1" s="11"/>
      <c r="BH1" s="11"/>
      <c r="BI1" s="11"/>
      <c r="BJ1" s="11"/>
      <c r="BK1" s="11"/>
      <c r="BL1" s="11"/>
      <c r="BM1" s="11"/>
      <c r="BN1" s="11"/>
      <c r="BO1" s="11"/>
      <c r="BP1" s="11"/>
      <c r="BQ1" s="11"/>
      <c r="BR1" s="11"/>
      <c r="BT1" s="12" t="s">
        <v>4</v>
      </c>
      <c r="BU1" s="12" t="s">
        <v>4</v>
      </c>
    </row>
    <row r="2" spans="1:73" ht="36.950000000000003" customHeight="1" x14ac:dyDescent="0.3">
      <c r="C2" s="135" t="s">
        <v>5</v>
      </c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136"/>
      <c r="W2" s="136"/>
      <c r="X2" s="136"/>
      <c r="Y2" s="136"/>
      <c r="Z2" s="136"/>
      <c r="AA2" s="136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  <c r="AN2" s="136"/>
      <c r="AO2" s="136"/>
      <c r="AP2" s="136"/>
      <c r="AR2" s="162" t="s">
        <v>6</v>
      </c>
      <c r="AS2" s="136"/>
      <c r="AT2" s="136"/>
      <c r="AU2" s="136"/>
      <c r="AV2" s="136"/>
      <c r="AW2" s="136"/>
      <c r="AX2" s="136"/>
      <c r="AY2" s="136"/>
      <c r="AZ2" s="136"/>
      <c r="BA2" s="136"/>
      <c r="BB2" s="136"/>
      <c r="BC2" s="136"/>
      <c r="BD2" s="136"/>
      <c r="BE2" s="136"/>
      <c r="BS2" s="13" t="s">
        <v>7</v>
      </c>
      <c r="BT2" s="13" t="s">
        <v>8</v>
      </c>
    </row>
    <row r="3" spans="1:73" ht="6.95" customHeight="1" x14ac:dyDescent="0.3">
      <c r="B3" s="14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6"/>
      <c r="BS3" s="13" t="s">
        <v>7</v>
      </c>
      <c r="BT3" s="13" t="s">
        <v>8</v>
      </c>
    </row>
    <row r="4" spans="1:73" ht="36.950000000000003" customHeight="1" x14ac:dyDescent="0.3">
      <c r="B4" s="17"/>
      <c r="C4" s="137" t="s">
        <v>9</v>
      </c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138"/>
      <c r="W4" s="138"/>
      <c r="X4" s="138"/>
      <c r="Y4" s="138"/>
      <c r="Z4" s="138"/>
      <c r="AA4" s="138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  <c r="AN4" s="138"/>
      <c r="AO4" s="138"/>
      <c r="AP4" s="138"/>
      <c r="AQ4" s="19"/>
      <c r="AS4" s="20" t="s">
        <v>10</v>
      </c>
      <c r="BS4" s="13" t="s">
        <v>7</v>
      </c>
    </row>
    <row r="5" spans="1:73" ht="14.45" customHeight="1" x14ac:dyDescent="0.3">
      <c r="B5" s="17"/>
      <c r="C5" s="18"/>
      <c r="D5" s="21" t="s">
        <v>11</v>
      </c>
      <c r="E5" s="18"/>
      <c r="F5" s="18"/>
      <c r="G5" s="18"/>
      <c r="H5" s="18"/>
      <c r="I5" s="18"/>
      <c r="J5" s="18"/>
      <c r="K5" s="139" t="s">
        <v>12</v>
      </c>
      <c r="L5" s="138"/>
      <c r="M5" s="138"/>
      <c r="N5" s="138"/>
      <c r="O5" s="138"/>
      <c r="P5" s="138"/>
      <c r="Q5" s="138"/>
      <c r="R5" s="138"/>
      <c r="S5" s="138"/>
      <c r="T5" s="138"/>
      <c r="U5" s="138"/>
      <c r="V5" s="138"/>
      <c r="W5" s="138"/>
      <c r="X5" s="138"/>
      <c r="Y5" s="138"/>
      <c r="Z5" s="138"/>
      <c r="AA5" s="138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  <c r="AN5" s="138"/>
      <c r="AO5" s="138"/>
      <c r="AP5" s="18"/>
      <c r="AQ5" s="19"/>
      <c r="BS5" s="13" t="s">
        <v>7</v>
      </c>
    </row>
    <row r="6" spans="1:73" ht="36.950000000000003" customHeight="1" x14ac:dyDescent="0.3">
      <c r="B6" s="17"/>
      <c r="C6" s="18"/>
      <c r="D6" s="23" t="s">
        <v>13</v>
      </c>
      <c r="E6" s="18"/>
      <c r="F6" s="18"/>
      <c r="G6" s="18"/>
      <c r="H6" s="18"/>
      <c r="I6" s="18"/>
      <c r="J6" s="18"/>
      <c r="K6" s="140" t="s">
        <v>14</v>
      </c>
      <c r="L6" s="138"/>
      <c r="M6" s="138"/>
      <c r="N6" s="138"/>
      <c r="O6" s="138"/>
      <c r="P6" s="138"/>
      <c r="Q6" s="138"/>
      <c r="R6" s="138"/>
      <c r="S6" s="138"/>
      <c r="T6" s="138"/>
      <c r="U6" s="138"/>
      <c r="V6" s="138"/>
      <c r="W6" s="138"/>
      <c r="X6" s="138"/>
      <c r="Y6" s="138"/>
      <c r="Z6" s="138"/>
      <c r="AA6" s="138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  <c r="AN6" s="138"/>
      <c r="AO6" s="138"/>
      <c r="AP6" s="18"/>
      <c r="AQ6" s="19"/>
      <c r="BS6" s="13" t="s">
        <v>7</v>
      </c>
    </row>
    <row r="7" spans="1:73" ht="14.45" customHeight="1" x14ac:dyDescent="0.3">
      <c r="B7" s="17"/>
      <c r="C7" s="18"/>
      <c r="D7" s="24" t="s">
        <v>15</v>
      </c>
      <c r="E7" s="18"/>
      <c r="F7" s="18"/>
      <c r="G7" s="18"/>
      <c r="H7" s="18"/>
      <c r="I7" s="18"/>
      <c r="J7" s="18"/>
      <c r="K7" s="22" t="s">
        <v>3</v>
      </c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24" t="s">
        <v>16</v>
      </c>
      <c r="AL7" s="18"/>
      <c r="AM7" s="18"/>
      <c r="AN7" s="22" t="s">
        <v>3</v>
      </c>
      <c r="AO7" s="18"/>
      <c r="AP7" s="18"/>
      <c r="AQ7" s="19"/>
      <c r="BS7" s="13" t="s">
        <v>7</v>
      </c>
    </row>
    <row r="8" spans="1:73" ht="14.45" customHeight="1" x14ac:dyDescent="0.3">
      <c r="B8" s="17"/>
      <c r="C8" s="18"/>
      <c r="D8" s="24" t="s">
        <v>17</v>
      </c>
      <c r="E8" s="18"/>
      <c r="F8" s="18"/>
      <c r="G8" s="18"/>
      <c r="H8" s="18"/>
      <c r="I8" s="18"/>
      <c r="J8" s="18"/>
      <c r="K8" s="22" t="s">
        <v>18</v>
      </c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24" t="s">
        <v>19</v>
      </c>
      <c r="AL8" s="18"/>
      <c r="AM8" s="18"/>
      <c r="AN8" s="22" t="s">
        <v>20</v>
      </c>
      <c r="AO8" s="18"/>
      <c r="AP8" s="18"/>
      <c r="AQ8" s="19"/>
      <c r="BS8" s="13" t="s">
        <v>7</v>
      </c>
    </row>
    <row r="9" spans="1:73" ht="14.45" customHeight="1" x14ac:dyDescent="0.3">
      <c r="B9" s="17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9"/>
      <c r="BS9" s="13" t="s">
        <v>7</v>
      </c>
    </row>
    <row r="10" spans="1:73" ht="14.45" customHeight="1" x14ac:dyDescent="0.3">
      <c r="B10" s="17"/>
      <c r="C10" s="18"/>
      <c r="D10" s="24" t="s">
        <v>21</v>
      </c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24" t="s">
        <v>22</v>
      </c>
      <c r="AL10" s="18"/>
      <c r="AM10" s="18"/>
      <c r="AN10" s="22" t="s">
        <v>3</v>
      </c>
      <c r="AO10" s="18"/>
      <c r="AP10" s="18"/>
      <c r="AQ10" s="19"/>
      <c r="BS10" s="13" t="s">
        <v>7</v>
      </c>
    </row>
    <row r="11" spans="1:73" ht="18.399999999999999" customHeight="1" x14ac:dyDescent="0.3">
      <c r="B11" s="17"/>
      <c r="C11" s="18"/>
      <c r="D11" s="18"/>
      <c r="E11" s="22" t="s">
        <v>23</v>
      </c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24" t="s">
        <v>24</v>
      </c>
      <c r="AL11" s="18"/>
      <c r="AM11" s="18"/>
      <c r="AN11" s="22" t="s">
        <v>3</v>
      </c>
      <c r="AO11" s="18"/>
      <c r="AP11" s="18"/>
      <c r="AQ11" s="19"/>
      <c r="BS11" s="13" t="s">
        <v>7</v>
      </c>
    </row>
    <row r="12" spans="1:73" ht="6.95" customHeight="1" x14ac:dyDescent="0.3">
      <c r="B12" s="17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9"/>
      <c r="BS12" s="13" t="s">
        <v>7</v>
      </c>
    </row>
    <row r="13" spans="1:73" ht="14.45" customHeight="1" x14ac:dyDescent="0.3">
      <c r="B13" s="17"/>
      <c r="C13" s="18"/>
      <c r="D13" s="24" t="s">
        <v>25</v>
      </c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24" t="s">
        <v>22</v>
      </c>
      <c r="AL13" s="18"/>
      <c r="AM13" s="18"/>
      <c r="AN13" s="22" t="s">
        <v>3</v>
      </c>
      <c r="AO13" s="18"/>
      <c r="AP13" s="18"/>
      <c r="AQ13" s="19"/>
      <c r="BS13" s="13" t="s">
        <v>7</v>
      </c>
    </row>
    <row r="14" spans="1:73" ht="15" x14ac:dyDescent="0.3">
      <c r="B14" s="17"/>
      <c r="C14" s="18"/>
      <c r="D14" s="18"/>
      <c r="E14" s="22" t="s">
        <v>26</v>
      </c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24" t="s">
        <v>24</v>
      </c>
      <c r="AL14" s="18"/>
      <c r="AM14" s="18"/>
      <c r="AN14" s="22" t="s">
        <v>3</v>
      </c>
      <c r="AO14" s="18"/>
      <c r="AP14" s="18"/>
      <c r="AQ14" s="19"/>
      <c r="BS14" s="13" t="s">
        <v>7</v>
      </c>
    </row>
    <row r="15" spans="1:73" ht="6.95" customHeight="1" x14ac:dyDescent="0.3">
      <c r="B15" s="17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9"/>
      <c r="BS15" s="13" t="s">
        <v>4</v>
      </c>
    </row>
    <row r="16" spans="1:73" ht="14.45" customHeight="1" x14ac:dyDescent="0.3">
      <c r="B16" s="17"/>
      <c r="C16" s="18"/>
      <c r="D16" s="24" t="s">
        <v>27</v>
      </c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24" t="s">
        <v>22</v>
      </c>
      <c r="AL16" s="18"/>
      <c r="AM16" s="18"/>
      <c r="AN16" s="22" t="s">
        <v>3</v>
      </c>
      <c r="AO16" s="18"/>
      <c r="AP16" s="18"/>
      <c r="AQ16" s="19"/>
      <c r="BS16" s="13" t="s">
        <v>4</v>
      </c>
    </row>
    <row r="17" spans="2:71" ht="18.399999999999999" customHeight="1" x14ac:dyDescent="0.3">
      <c r="B17" s="17"/>
      <c r="C17" s="18"/>
      <c r="D17" s="18"/>
      <c r="E17" s="22" t="s">
        <v>28</v>
      </c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24" t="s">
        <v>24</v>
      </c>
      <c r="AL17" s="18"/>
      <c r="AM17" s="18"/>
      <c r="AN17" s="22" t="s">
        <v>3</v>
      </c>
      <c r="AO17" s="18"/>
      <c r="AP17" s="18"/>
      <c r="AQ17" s="19"/>
      <c r="BS17" s="13" t="s">
        <v>4</v>
      </c>
    </row>
    <row r="18" spans="2:71" ht="6.95" customHeight="1" x14ac:dyDescent="0.3">
      <c r="B18" s="17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9"/>
      <c r="BS18" s="13" t="s">
        <v>29</v>
      </c>
    </row>
    <row r="19" spans="2:71" ht="14.45" customHeight="1" x14ac:dyDescent="0.3">
      <c r="B19" s="17"/>
      <c r="C19" s="18"/>
      <c r="D19" s="24" t="s">
        <v>30</v>
      </c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24" t="s">
        <v>22</v>
      </c>
      <c r="AL19" s="18"/>
      <c r="AM19" s="18"/>
      <c r="AN19" s="22" t="s">
        <v>3</v>
      </c>
      <c r="AO19" s="18"/>
      <c r="AP19" s="18"/>
      <c r="AQ19" s="19"/>
      <c r="BS19" s="13" t="s">
        <v>29</v>
      </c>
    </row>
    <row r="20" spans="2:71" ht="18.399999999999999" customHeight="1" x14ac:dyDescent="0.3">
      <c r="B20" s="17"/>
      <c r="C20" s="18"/>
      <c r="D20" s="18"/>
      <c r="E20" s="22" t="s">
        <v>31</v>
      </c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24" t="s">
        <v>24</v>
      </c>
      <c r="AL20" s="18"/>
      <c r="AM20" s="18"/>
      <c r="AN20" s="22" t="s">
        <v>3</v>
      </c>
      <c r="AO20" s="18"/>
      <c r="AP20" s="18"/>
      <c r="AQ20" s="19"/>
    </row>
    <row r="21" spans="2:71" ht="6.95" customHeight="1" x14ac:dyDescent="0.3">
      <c r="B21" s="17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9"/>
    </row>
    <row r="22" spans="2:71" ht="15" x14ac:dyDescent="0.3">
      <c r="B22" s="17"/>
      <c r="C22" s="18"/>
      <c r="D22" s="24" t="s">
        <v>32</v>
      </c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9"/>
    </row>
    <row r="23" spans="2:71" ht="22.5" customHeight="1" x14ac:dyDescent="0.3">
      <c r="B23" s="17"/>
      <c r="C23" s="18"/>
      <c r="D23" s="18"/>
      <c r="E23" s="141" t="s">
        <v>3</v>
      </c>
      <c r="F23" s="138"/>
      <c r="G23" s="138"/>
      <c r="H23" s="138"/>
      <c r="I23" s="138"/>
      <c r="J23" s="138"/>
      <c r="K23" s="138"/>
      <c r="L23" s="138"/>
      <c r="M23" s="138"/>
      <c r="N23" s="138"/>
      <c r="O23" s="138"/>
      <c r="P23" s="138"/>
      <c r="Q23" s="138"/>
      <c r="R23" s="138"/>
      <c r="S23" s="138"/>
      <c r="T23" s="138"/>
      <c r="U23" s="138"/>
      <c r="V23" s="138"/>
      <c r="W23" s="138"/>
      <c r="X23" s="138"/>
      <c r="Y23" s="138"/>
      <c r="Z23" s="138"/>
      <c r="AA23" s="138"/>
      <c r="AB23" s="138"/>
      <c r="AC23" s="138"/>
      <c r="AD23" s="138"/>
      <c r="AE23" s="138"/>
      <c r="AF23" s="138"/>
      <c r="AG23" s="138"/>
      <c r="AH23" s="138"/>
      <c r="AI23" s="138"/>
      <c r="AJ23" s="138"/>
      <c r="AK23" s="138"/>
      <c r="AL23" s="138"/>
      <c r="AM23" s="138"/>
      <c r="AN23" s="138"/>
      <c r="AO23" s="18"/>
      <c r="AP23" s="18"/>
      <c r="AQ23" s="19"/>
    </row>
    <row r="24" spans="2:71" ht="6.95" customHeight="1" x14ac:dyDescent="0.3">
      <c r="B24" s="17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9"/>
    </row>
    <row r="25" spans="2:71" ht="6.95" customHeight="1" x14ac:dyDescent="0.3">
      <c r="B25" s="17"/>
      <c r="C25" s="18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P25" s="18"/>
      <c r="AQ25" s="19"/>
    </row>
    <row r="26" spans="2:71" ht="14.45" customHeight="1" x14ac:dyDescent="0.3">
      <c r="B26" s="17"/>
      <c r="C26" s="18"/>
      <c r="D26" s="26" t="s">
        <v>33</v>
      </c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64"/>
      <c r="AL26" s="138"/>
      <c r="AM26" s="138"/>
      <c r="AN26" s="138"/>
      <c r="AO26" s="138"/>
      <c r="AP26" s="18"/>
      <c r="AQ26" s="19"/>
    </row>
    <row r="27" spans="2:71" ht="14.45" customHeight="1" x14ac:dyDescent="0.3">
      <c r="B27" s="17"/>
      <c r="C27" s="18"/>
      <c r="D27" s="26" t="s">
        <v>34</v>
      </c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64"/>
      <c r="AL27" s="138"/>
      <c r="AM27" s="138"/>
      <c r="AN27" s="138"/>
      <c r="AO27" s="138"/>
      <c r="AP27" s="18"/>
      <c r="AQ27" s="19"/>
    </row>
    <row r="28" spans="2:71" s="1" customFormat="1" ht="6.95" customHeight="1" x14ac:dyDescent="0.3">
      <c r="B28" s="27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  <c r="AJ28" s="28"/>
      <c r="AK28" s="28"/>
      <c r="AL28" s="28"/>
      <c r="AM28" s="28"/>
      <c r="AN28" s="28"/>
      <c r="AO28" s="28"/>
      <c r="AP28" s="28"/>
      <c r="AQ28" s="29"/>
    </row>
    <row r="29" spans="2:71" s="1" customFormat="1" ht="25.9" customHeight="1" x14ac:dyDescent="0.3">
      <c r="B29" s="27"/>
      <c r="C29" s="28"/>
      <c r="D29" s="30" t="s">
        <v>35</v>
      </c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1"/>
      <c r="AH29" s="31"/>
      <c r="AI29" s="31"/>
      <c r="AJ29" s="31"/>
      <c r="AK29" s="165"/>
      <c r="AL29" s="166"/>
      <c r="AM29" s="166"/>
      <c r="AN29" s="166"/>
      <c r="AO29" s="166"/>
      <c r="AP29" s="28"/>
      <c r="AQ29" s="29"/>
    </row>
    <row r="30" spans="2:71" s="1" customFormat="1" ht="6.95" customHeight="1" x14ac:dyDescent="0.3">
      <c r="B30" s="27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/>
      <c r="AJ30" s="28"/>
      <c r="AK30" s="28"/>
      <c r="AL30" s="28"/>
      <c r="AM30" s="28"/>
      <c r="AN30" s="28"/>
      <c r="AO30" s="28"/>
      <c r="AP30" s="28"/>
      <c r="AQ30" s="29"/>
    </row>
    <row r="31" spans="2:71" s="2" customFormat="1" ht="14.45" customHeight="1" x14ac:dyDescent="0.3">
      <c r="B31" s="32"/>
      <c r="C31" s="33"/>
      <c r="D31" s="34" t="s">
        <v>36</v>
      </c>
      <c r="E31" s="33"/>
      <c r="F31" s="34" t="s">
        <v>37</v>
      </c>
      <c r="G31" s="33"/>
      <c r="H31" s="33"/>
      <c r="I31" s="33"/>
      <c r="J31" s="33"/>
      <c r="K31" s="33"/>
      <c r="L31" s="132">
        <v>0.2</v>
      </c>
      <c r="M31" s="133"/>
      <c r="N31" s="133"/>
      <c r="O31" s="133"/>
      <c r="P31" s="33"/>
      <c r="Q31" s="33"/>
      <c r="R31" s="33"/>
      <c r="S31" s="33"/>
      <c r="T31" s="36" t="s">
        <v>38</v>
      </c>
      <c r="U31" s="33"/>
      <c r="V31" s="33"/>
      <c r="W31" s="134"/>
      <c r="X31" s="133"/>
      <c r="Y31" s="133"/>
      <c r="Z31" s="133"/>
      <c r="AA31" s="133"/>
      <c r="AB31" s="133"/>
      <c r="AC31" s="133"/>
      <c r="AD31" s="133"/>
      <c r="AE31" s="133"/>
      <c r="AF31" s="33"/>
      <c r="AG31" s="33"/>
      <c r="AH31" s="33"/>
      <c r="AI31" s="33"/>
      <c r="AJ31" s="33"/>
      <c r="AK31" s="134"/>
      <c r="AL31" s="133"/>
      <c r="AM31" s="133"/>
      <c r="AN31" s="133"/>
      <c r="AO31" s="133"/>
      <c r="AP31" s="33"/>
      <c r="AQ31" s="37"/>
    </row>
    <row r="32" spans="2:71" s="2" customFormat="1" ht="14.45" customHeight="1" x14ac:dyDescent="0.3">
      <c r="B32" s="32"/>
      <c r="C32" s="33"/>
      <c r="D32" s="33"/>
      <c r="E32" s="33"/>
      <c r="F32" s="34" t="s">
        <v>39</v>
      </c>
      <c r="G32" s="33"/>
      <c r="H32" s="33"/>
      <c r="I32" s="33"/>
      <c r="J32" s="33"/>
      <c r="K32" s="33"/>
      <c r="L32" s="132">
        <v>0.2</v>
      </c>
      <c r="M32" s="133"/>
      <c r="N32" s="133"/>
      <c r="O32" s="133"/>
      <c r="P32" s="33"/>
      <c r="Q32" s="33"/>
      <c r="R32" s="33"/>
      <c r="S32" s="33"/>
      <c r="T32" s="36" t="s">
        <v>38</v>
      </c>
      <c r="U32" s="33"/>
      <c r="V32" s="33"/>
      <c r="W32" s="134"/>
      <c r="X32" s="133"/>
      <c r="Y32" s="133"/>
      <c r="Z32" s="133"/>
      <c r="AA32" s="133"/>
      <c r="AB32" s="133"/>
      <c r="AC32" s="133"/>
      <c r="AD32" s="133"/>
      <c r="AE32" s="133"/>
      <c r="AF32" s="33"/>
      <c r="AG32" s="33"/>
      <c r="AH32" s="33"/>
      <c r="AI32" s="33"/>
      <c r="AJ32" s="33"/>
      <c r="AK32" s="134"/>
      <c r="AL32" s="133"/>
      <c r="AM32" s="133"/>
      <c r="AN32" s="133"/>
      <c r="AO32" s="133"/>
      <c r="AP32" s="33"/>
      <c r="AQ32" s="37"/>
    </row>
    <row r="33" spans="2:43" s="2" customFormat="1" ht="14.45" hidden="1" customHeight="1" x14ac:dyDescent="0.3">
      <c r="B33" s="32"/>
      <c r="C33" s="33"/>
      <c r="D33" s="33"/>
      <c r="E33" s="33"/>
      <c r="F33" s="34" t="s">
        <v>40</v>
      </c>
      <c r="G33" s="33"/>
      <c r="H33" s="33"/>
      <c r="I33" s="33"/>
      <c r="J33" s="33"/>
      <c r="K33" s="33"/>
      <c r="L33" s="132">
        <v>0.2</v>
      </c>
      <c r="M33" s="133"/>
      <c r="N33" s="133"/>
      <c r="O33" s="133"/>
      <c r="P33" s="33"/>
      <c r="Q33" s="33"/>
      <c r="R33" s="33"/>
      <c r="S33" s="33"/>
      <c r="T33" s="36" t="s">
        <v>38</v>
      </c>
      <c r="U33" s="33"/>
      <c r="V33" s="33"/>
      <c r="W33" s="134">
        <f>ROUND(BB87+SUM(CF91),2)</f>
        <v>0</v>
      </c>
      <c r="X33" s="133"/>
      <c r="Y33" s="133"/>
      <c r="Z33" s="133"/>
      <c r="AA33" s="133"/>
      <c r="AB33" s="133"/>
      <c r="AC33" s="133"/>
      <c r="AD33" s="133"/>
      <c r="AE33" s="133"/>
      <c r="AF33" s="33"/>
      <c r="AG33" s="33"/>
      <c r="AH33" s="33"/>
      <c r="AI33" s="33"/>
      <c r="AJ33" s="33"/>
      <c r="AK33" s="134">
        <v>0</v>
      </c>
      <c r="AL33" s="133"/>
      <c r="AM33" s="133"/>
      <c r="AN33" s="133"/>
      <c r="AO33" s="133"/>
      <c r="AP33" s="33"/>
      <c r="AQ33" s="37"/>
    </row>
    <row r="34" spans="2:43" s="2" customFormat="1" ht="14.45" hidden="1" customHeight="1" x14ac:dyDescent="0.3">
      <c r="B34" s="32"/>
      <c r="C34" s="33"/>
      <c r="D34" s="33"/>
      <c r="E34" s="33"/>
      <c r="F34" s="34" t="s">
        <v>41</v>
      </c>
      <c r="G34" s="33"/>
      <c r="H34" s="33"/>
      <c r="I34" s="33"/>
      <c r="J34" s="33"/>
      <c r="K34" s="33"/>
      <c r="L34" s="132">
        <v>0.2</v>
      </c>
      <c r="M34" s="133"/>
      <c r="N34" s="133"/>
      <c r="O34" s="133"/>
      <c r="P34" s="33"/>
      <c r="Q34" s="33"/>
      <c r="R34" s="33"/>
      <c r="S34" s="33"/>
      <c r="T34" s="36" t="s">
        <v>38</v>
      </c>
      <c r="U34" s="33"/>
      <c r="V34" s="33"/>
      <c r="W34" s="134">
        <f>ROUND(BC87+SUM(CG91),2)</f>
        <v>0</v>
      </c>
      <c r="X34" s="133"/>
      <c r="Y34" s="133"/>
      <c r="Z34" s="133"/>
      <c r="AA34" s="133"/>
      <c r="AB34" s="133"/>
      <c r="AC34" s="133"/>
      <c r="AD34" s="133"/>
      <c r="AE34" s="133"/>
      <c r="AF34" s="33"/>
      <c r="AG34" s="33"/>
      <c r="AH34" s="33"/>
      <c r="AI34" s="33"/>
      <c r="AJ34" s="33"/>
      <c r="AK34" s="134">
        <v>0</v>
      </c>
      <c r="AL34" s="133"/>
      <c r="AM34" s="133"/>
      <c r="AN34" s="133"/>
      <c r="AO34" s="133"/>
      <c r="AP34" s="33"/>
      <c r="AQ34" s="37"/>
    </row>
    <row r="35" spans="2:43" s="2" customFormat="1" ht="14.45" hidden="1" customHeight="1" x14ac:dyDescent="0.3">
      <c r="B35" s="32"/>
      <c r="C35" s="33"/>
      <c r="D35" s="33"/>
      <c r="E35" s="33"/>
      <c r="F35" s="34" t="s">
        <v>42</v>
      </c>
      <c r="G35" s="33"/>
      <c r="H35" s="33"/>
      <c r="I35" s="33"/>
      <c r="J35" s="33"/>
      <c r="K35" s="33"/>
      <c r="L35" s="132">
        <v>0</v>
      </c>
      <c r="M35" s="133"/>
      <c r="N35" s="133"/>
      <c r="O35" s="133"/>
      <c r="P35" s="33"/>
      <c r="Q35" s="33"/>
      <c r="R35" s="33"/>
      <c r="S35" s="33"/>
      <c r="T35" s="36" t="s">
        <v>38</v>
      </c>
      <c r="U35" s="33"/>
      <c r="V35" s="33"/>
      <c r="W35" s="134">
        <f>ROUND(BD87+SUM(CH91),2)</f>
        <v>0</v>
      </c>
      <c r="X35" s="133"/>
      <c r="Y35" s="133"/>
      <c r="Z35" s="133"/>
      <c r="AA35" s="133"/>
      <c r="AB35" s="133"/>
      <c r="AC35" s="133"/>
      <c r="AD35" s="133"/>
      <c r="AE35" s="133"/>
      <c r="AF35" s="33"/>
      <c r="AG35" s="33"/>
      <c r="AH35" s="33"/>
      <c r="AI35" s="33"/>
      <c r="AJ35" s="33"/>
      <c r="AK35" s="134">
        <v>0</v>
      </c>
      <c r="AL35" s="133"/>
      <c r="AM35" s="133"/>
      <c r="AN35" s="133"/>
      <c r="AO35" s="133"/>
      <c r="AP35" s="33"/>
      <c r="AQ35" s="37"/>
    </row>
    <row r="36" spans="2:43" s="1" customFormat="1" ht="6.95" customHeight="1" x14ac:dyDescent="0.3">
      <c r="B36" s="27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28"/>
      <c r="AJ36" s="28"/>
      <c r="AK36" s="28"/>
      <c r="AL36" s="28"/>
      <c r="AM36" s="28"/>
      <c r="AN36" s="28"/>
      <c r="AO36" s="28"/>
      <c r="AP36" s="28"/>
      <c r="AQ36" s="29"/>
    </row>
    <row r="37" spans="2:43" s="1" customFormat="1" ht="25.9" customHeight="1" x14ac:dyDescent="0.3">
      <c r="B37" s="27"/>
      <c r="C37" s="38"/>
      <c r="D37" s="39" t="s">
        <v>43</v>
      </c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1" t="s">
        <v>44</v>
      </c>
      <c r="U37" s="40"/>
      <c r="V37" s="40"/>
      <c r="W37" s="40"/>
      <c r="X37" s="142" t="s">
        <v>45</v>
      </c>
      <c r="Y37" s="143"/>
      <c r="Z37" s="143"/>
      <c r="AA37" s="143"/>
      <c r="AB37" s="143"/>
      <c r="AC37" s="40"/>
      <c r="AD37" s="40"/>
      <c r="AE37" s="40"/>
      <c r="AF37" s="40"/>
      <c r="AG37" s="40"/>
      <c r="AH37" s="40"/>
      <c r="AI37" s="40"/>
      <c r="AJ37" s="40"/>
      <c r="AK37" s="144"/>
      <c r="AL37" s="143"/>
      <c r="AM37" s="143"/>
      <c r="AN37" s="143"/>
      <c r="AO37" s="145"/>
      <c r="AP37" s="38"/>
      <c r="AQ37" s="29"/>
    </row>
    <row r="38" spans="2:43" s="1" customFormat="1" ht="14.45" customHeight="1" x14ac:dyDescent="0.3">
      <c r="B38" s="27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8"/>
      <c r="AL38" s="28"/>
      <c r="AM38" s="28"/>
      <c r="AN38" s="28"/>
      <c r="AO38" s="28"/>
      <c r="AP38" s="28"/>
      <c r="AQ38" s="29"/>
    </row>
    <row r="39" spans="2:43" x14ac:dyDescent="0.3">
      <c r="B39" s="17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9"/>
    </row>
    <row r="40" spans="2:43" x14ac:dyDescent="0.3">
      <c r="B40" s="17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9"/>
    </row>
    <row r="41" spans="2:43" x14ac:dyDescent="0.3">
      <c r="B41" s="17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9"/>
    </row>
    <row r="42" spans="2:43" x14ac:dyDescent="0.3">
      <c r="B42" s="17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9"/>
    </row>
    <row r="43" spans="2:43" x14ac:dyDescent="0.3">
      <c r="B43" s="17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9"/>
    </row>
    <row r="44" spans="2:43" x14ac:dyDescent="0.3">
      <c r="B44" s="17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9"/>
    </row>
    <row r="45" spans="2:43" x14ac:dyDescent="0.3">
      <c r="B45" s="17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9"/>
    </row>
    <row r="46" spans="2:43" x14ac:dyDescent="0.3">
      <c r="B46" s="17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9"/>
    </row>
    <row r="47" spans="2:43" x14ac:dyDescent="0.3">
      <c r="B47" s="17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9"/>
    </row>
    <row r="48" spans="2:43" x14ac:dyDescent="0.3">
      <c r="B48" s="17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9"/>
    </row>
    <row r="49" spans="2:43" s="1" customFormat="1" ht="15" x14ac:dyDescent="0.3">
      <c r="B49" s="27"/>
      <c r="C49" s="28"/>
      <c r="D49" s="42" t="s">
        <v>46</v>
      </c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4"/>
      <c r="AA49" s="28"/>
      <c r="AB49" s="28"/>
      <c r="AC49" s="42" t="s">
        <v>47</v>
      </c>
      <c r="AD49" s="43"/>
      <c r="AE49" s="43"/>
      <c r="AF49" s="43"/>
      <c r="AG49" s="43"/>
      <c r="AH49" s="43"/>
      <c r="AI49" s="43"/>
      <c r="AJ49" s="43"/>
      <c r="AK49" s="43"/>
      <c r="AL49" s="43"/>
      <c r="AM49" s="43"/>
      <c r="AN49" s="43"/>
      <c r="AO49" s="44"/>
      <c r="AP49" s="28"/>
      <c r="AQ49" s="29"/>
    </row>
    <row r="50" spans="2:43" x14ac:dyDescent="0.3">
      <c r="B50" s="17"/>
      <c r="C50" s="18"/>
      <c r="D50" s="45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46"/>
      <c r="AA50" s="18"/>
      <c r="AB50" s="18"/>
      <c r="AC50" s="45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46"/>
      <c r="AP50" s="18"/>
      <c r="AQ50" s="19"/>
    </row>
    <row r="51" spans="2:43" x14ac:dyDescent="0.3">
      <c r="B51" s="17"/>
      <c r="C51" s="18"/>
      <c r="D51" s="45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46"/>
      <c r="AA51" s="18"/>
      <c r="AB51" s="18"/>
      <c r="AC51" s="45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46"/>
      <c r="AP51" s="18"/>
      <c r="AQ51" s="19"/>
    </row>
    <row r="52" spans="2:43" x14ac:dyDescent="0.3">
      <c r="B52" s="17"/>
      <c r="C52" s="18"/>
      <c r="D52" s="45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46"/>
      <c r="AA52" s="18"/>
      <c r="AB52" s="18"/>
      <c r="AC52" s="45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46"/>
      <c r="AP52" s="18"/>
      <c r="AQ52" s="19"/>
    </row>
    <row r="53" spans="2:43" x14ac:dyDescent="0.3">
      <c r="B53" s="17"/>
      <c r="C53" s="18"/>
      <c r="D53" s="45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46"/>
      <c r="AA53" s="18"/>
      <c r="AB53" s="18"/>
      <c r="AC53" s="45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46"/>
      <c r="AP53" s="18"/>
      <c r="AQ53" s="19"/>
    </row>
    <row r="54" spans="2:43" x14ac:dyDescent="0.3">
      <c r="B54" s="17"/>
      <c r="C54" s="18"/>
      <c r="D54" s="45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46"/>
      <c r="AA54" s="18"/>
      <c r="AB54" s="18"/>
      <c r="AC54" s="45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46"/>
      <c r="AP54" s="18"/>
      <c r="AQ54" s="19"/>
    </row>
    <row r="55" spans="2:43" x14ac:dyDescent="0.3">
      <c r="B55" s="17"/>
      <c r="C55" s="18"/>
      <c r="D55" s="45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46"/>
      <c r="AA55" s="18"/>
      <c r="AB55" s="18"/>
      <c r="AC55" s="45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46"/>
      <c r="AP55" s="18"/>
      <c r="AQ55" s="19"/>
    </row>
    <row r="56" spans="2:43" x14ac:dyDescent="0.3">
      <c r="B56" s="17"/>
      <c r="C56" s="18"/>
      <c r="D56" s="45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46"/>
      <c r="AA56" s="18"/>
      <c r="AB56" s="18"/>
      <c r="AC56" s="45"/>
      <c r="AD56" s="18"/>
      <c r="AE56" s="18"/>
      <c r="AF56" s="18"/>
      <c r="AG56" s="18"/>
      <c r="AH56" s="18"/>
      <c r="AI56" s="18"/>
      <c r="AJ56" s="18"/>
      <c r="AK56" s="18"/>
      <c r="AL56" s="18"/>
      <c r="AM56" s="18"/>
      <c r="AN56" s="18"/>
      <c r="AO56" s="46"/>
      <c r="AP56" s="18"/>
      <c r="AQ56" s="19"/>
    </row>
    <row r="57" spans="2:43" x14ac:dyDescent="0.3">
      <c r="B57" s="17"/>
      <c r="C57" s="18"/>
      <c r="D57" s="45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46"/>
      <c r="AA57" s="18"/>
      <c r="AB57" s="18"/>
      <c r="AC57" s="45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  <c r="AO57" s="46"/>
      <c r="AP57" s="18"/>
      <c r="AQ57" s="19"/>
    </row>
    <row r="58" spans="2:43" s="1" customFormat="1" ht="15" x14ac:dyDescent="0.3">
      <c r="B58" s="27"/>
      <c r="C58" s="28"/>
      <c r="D58" s="47" t="s">
        <v>48</v>
      </c>
      <c r="E58" s="48"/>
      <c r="F58" s="48"/>
      <c r="G58" s="48"/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49" t="s">
        <v>49</v>
      </c>
      <c r="S58" s="48"/>
      <c r="T58" s="48"/>
      <c r="U58" s="48"/>
      <c r="V58" s="48"/>
      <c r="W58" s="48"/>
      <c r="X58" s="48"/>
      <c r="Y58" s="48"/>
      <c r="Z58" s="50"/>
      <c r="AA58" s="28"/>
      <c r="AB58" s="28"/>
      <c r="AC58" s="47" t="s">
        <v>48</v>
      </c>
      <c r="AD58" s="48"/>
      <c r="AE58" s="48"/>
      <c r="AF58" s="48"/>
      <c r="AG58" s="48"/>
      <c r="AH58" s="48"/>
      <c r="AI58" s="48"/>
      <c r="AJ58" s="48"/>
      <c r="AK58" s="48"/>
      <c r="AL58" s="48"/>
      <c r="AM58" s="49" t="s">
        <v>49</v>
      </c>
      <c r="AN58" s="48"/>
      <c r="AO58" s="50"/>
      <c r="AP58" s="28"/>
      <c r="AQ58" s="29"/>
    </row>
    <row r="59" spans="2:43" x14ac:dyDescent="0.3">
      <c r="B59" s="17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18"/>
      <c r="AN59" s="18"/>
      <c r="AO59" s="18"/>
      <c r="AP59" s="18"/>
      <c r="AQ59" s="19"/>
    </row>
    <row r="60" spans="2:43" s="1" customFormat="1" ht="15" x14ac:dyDescent="0.3">
      <c r="B60" s="27"/>
      <c r="C60" s="28"/>
      <c r="D60" s="42" t="s">
        <v>50</v>
      </c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  <c r="Z60" s="44"/>
      <c r="AA60" s="28"/>
      <c r="AB60" s="28"/>
      <c r="AC60" s="42" t="s">
        <v>51</v>
      </c>
      <c r="AD60" s="43"/>
      <c r="AE60" s="43"/>
      <c r="AF60" s="43"/>
      <c r="AG60" s="43"/>
      <c r="AH60" s="43"/>
      <c r="AI60" s="43"/>
      <c r="AJ60" s="43"/>
      <c r="AK60" s="43"/>
      <c r="AL60" s="43"/>
      <c r="AM60" s="43"/>
      <c r="AN60" s="43"/>
      <c r="AO60" s="44"/>
      <c r="AP60" s="28"/>
      <c r="AQ60" s="29"/>
    </row>
    <row r="61" spans="2:43" x14ac:dyDescent="0.3">
      <c r="B61" s="17"/>
      <c r="C61" s="18"/>
      <c r="D61" s="45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46"/>
      <c r="AA61" s="18"/>
      <c r="AB61" s="18"/>
      <c r="AC61" s="45"/>
      <c r="AD61" s="18"/>
      <c r="AE61" s="18"/>
      <c r="AF61" s="18"/>
      <c r="AG61" s="18"/>
      <c r="AH61" s="18"/>
      <c r="AI61" s="18"/>
      <c r="AJ61" s="18"/>
      <c r="AK61" s="18"/>
      <c r="AL61" s="18"/>
      <c r="AM61" s="18"/>
      <c r="AN61" s="18"/>
      <c r="AO61" s="46"/>
      <c r="AP61" s="18"/>
      <c r="AQ61" s="19"/>
    </row>
    <row r="62" spans="2:43" x14ac:dyDescent="0.3">
      <c r="B62" s="17"/>
      <c r="C62" s="18"/>
      <c r="D62" s="45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46"/>
      <c r="AA62" s="18"/>
      <c r="AB62" s="18"/>
      <c r="AC62" s="45"/>
      <c r="AD62" s="18"/>
      <c r="AE62" s="18"/>
      <c r="AF62" s="18"/>
      <c r="AG62" s="18"/>
      <c r="AH62" s="18"/>
      <c r="AI62" s="18"/>
      <c r="AJ62" s="18"/>
      <c r="AK62" s="18"/>
      <c r="AL62" s="18"/>
      <c r="AM62" s="18"/>
      <c r="AN62" s="18"/>
      <c r="AO62" s="46"/>
      <c r="AP62" s="18"/>
      <c r="AQ62" s="19"/>
    </row>
    <row r="63" spans="2:43" x14ac:dyDescent="0.3">
      <c r="B63" s="17"/>
      <c r="C63" s="18"/>
      <c r="D63" s="45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46"/>
      <c r="AA63" s="18"/>
      <c r="AB63" s="18"/>
      <c r="AC63" s="45"/>
      <c r="AD63" s="18"/>
      <c r="AE63" s="18"/>
      <c r="AF63" s="18"/>
      <c r="AG63" s="18"/>
      <c r="AH63" s="18"/>
      <c r="AI63" s="18"/>
      <c r="AJ63" s="18"/>
      <c r="AK63" s="18"/>
      <c r="AL63" s="18"/>
      <c r="AM63" s="18"/>
      <c r="AN63" s="18"/>
      <c r="AO63" s="46"/>
      <c r="AP63" s="18"/>
      <c r="AQ63" s="19"/>
    </row>
    <row r="64" spans="2:43" x14ac:dyDescent="0.3">
      <c r="B64" s="17"/>
      <c r="C64" s="18"/>
      <c r="D64" s="45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46"/>
      <c r="AA64" s="18"/>
      <c r="AB64" s="18"/>
      <c r="AC64" s="45"/>
      <c r="AD64" s="18"/>
      <c r="AE64" s="18"/>
      <c r="AF64" s="18"/>
      <c r="AG64" s="18"/>
      <c r="AH64" s="18"/>
      <c r="AI64" s="18"/>
      <c r="AJ64" s="18"/>
      <c r="AK64" s="18"/>
      <c r="AL64" s="18"/>
      <c r="AM64" s="18"/>
      <c r="AN64" s="18"/>
      <c r="AO64" s="46"/>
      <c r="AP64" s="18"/>
      <c r="AQ64" s="19"/>
    </row>
    <row r="65" spans="2:43" x14ac:dyDescent="0.3">
      <c r="B65" s="17"/>
      <c r="C65" s="18"/>
      <c r="D65" s="45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46"/>
      <c r="AA65" s="18"/>
      <c r="AB65" s="18"/>
      <c r="AC65" s="45"/>
      <c r="AD65" s="18"/>
      <c r="AE65" s="18"/>
      <c r="AF65" s="18"/>
      <c r="AG65" s="18"/>
      <c r="AH65" s="18"/>
      <c r="AI65" s="18"/>
      <c r="AJ65" s="18"/>
      <c r="AK65" s="18"/>
      <c r="AL65" s="18"/>
      <c r="AM65" s="18"/>
      <c r="AN65" s="18"/>
      <c r="AO65" s="46"/>
      <c r="AP65" s="18"/>
      <c r="AQ65" s="19"/>
    </row>
    <row r="66" spans="2:43" x14ac:dyDescent="0.3">
      <c r="B66" s="17"/>
      <c r="C66" s="18"/>
      <c r="D66" s="45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46"/>
      <c r="AA66" s="18"/>
      <c r="AB66" s="18"/>
      <c r="AC66" s="45"/>
      <c r="AD66" s="18"/>
      <c r="AE66" s="18"/>
      <c r="AF66" s="18"/>
      <c r="AG66" s="18"/>
      <c r="AH66" s="18"/>
      <c r="AI66" s="18"/>
      <c r="AJ66" s="18"/>
      <c r="AK66" s="18"/>
      <c r="AL66" s="18"/>
      <c r="AM66" s="18"/>
      <c r="AN66" s="18"/>
      <c r="AO66" s="46"/>
      <c r="AP66" s="18"/>
      <c r="AQ66" s="19"/>
    </row>
    <row r="67" spans="2:43" x14ac:dyDescent="0.3">
      <c r="B67" s="17"/>
      <c r="C67" s="18"/>
      <c r="D67" s="45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46"/>
      <c r="AA67" s="18"/>
      <c r="AB67" s="18"/>
      <c r="AC67" s="45"/>
      <c r="AD67" s="18"/>
      <c r="AE67" s="18"/>
      <c r="AF67" s="18"/>
      <c r="AG67" s="18"/>
      <c r="AH67" s="18"/>
      <c r="AI67" s="18"/>
      <c r="AJ67" s="18"/>
      <c r="AK67" s="18"/>
      <c r="AL67" s="18"/>
      <c r="AM67" s="18"/>
      <c r="AN67" s="18"/>
      <c r="AO67" s="46"/>
      <c r="AP67" s="18"/>
      <c r="AQ67" s="19"/>
    </row>
    <row r="68" spans="2:43" x14ac:dyDescent="0.3">
      <c r="B68" s="17"/>
      <c r="C68" s="18"/>
      <c r="D68" s="45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46"/>
      <c r="AA68" s="18"/>
      <c r="AB68" s="18"/>
      <c r="AC68" s="45"/>
      <c r="AD68" s="18"/>
      <c r="AE68" s="18"/>
      <c r="AF68" s="18"/>
      <c r="AG68" s="18"/>
      <c r="AH68" s="18"/>
      <c r="AI68" s="18"/>
      <c r="AJ68" s="18"/>
      <c r="AK68" s="18"/>
      <c r="AL68" s="18"/>
      <c r="AM68" s="18"/>
      <c r="AN68" s="18"/>
      <c r="AO68" s="46"/>
      <c r="AP68" s="18"/>
      <c r="AQ68" s="19"/>
    </row>
    <row r="69" spans="2:43" s="1" customFormat="1" ht="15" x14ac:dyDescent="0.3">
      <c r="B69" s="27"/>
      <c r="C69" s="28"/>
      <c r="D69" s="47" t="s">
        <v>48</v>
      </c>
      <c r="E69" s="48"/>
      <c r="F69" s="48"/>
      <c r="G69" s="48"/>
      <c r="H69" s="48"/>
      <c r="I69" s="48"/>
      <c r="J69" s="48"/>
      <c r="K69" s="48"/>
      <c r="L69" s="48"/>
      <c r="M69" s="48"/>
      <c r="N69" s="48"/>
      <c r="O69" s="48"/>
      <c r="P69" s="48"/>
      <c r="Q69" s="48"/>
      <c r="R69" s="49" t="s">
        <v>49</v>
      </c>
      <c r="S69" s="48"/>
      <c r="T69" s="48"/>
      <c r="U69" s="48"/>
      <c r="V69" s="48"/>
      <c r="W69" s="48"/>
      <c r="X69" s="48"/>
      <c r="Y69" s="48"/>
      <c r="Z69" s="50"/>
      <c r="AA69" s="28"/>
      <c r="AB69" s="28"/>
      <c r="AC69" s="47" t="s">
        <v>48</v>
      </c>
      <c r="AD69" s="48"/>
      <c r="AE69" s="48"/>
      <c r="AF69" s="48"/>
      <c r="AG69" s="48"/>
      <c r="AH69" s="48"/>
      <c r="AI69" s="48"/>
      <c r="AJ69" s="48"/>
      <c r="AK69" s="48"/>
      <c r="AL69" s="48"/>
      <c r="AM69" s="49" t="s">
        <v>49</v>
      </c>
      <c r="AN69" s="48"/>
      <c r="AO69" s="50"/>
      <c r="AP69" s="28"/>
      <c r="AQ69" s="29"/>
    </row>
    <row r="70" spans="2:43" s="1" customFormat="1" ht="6.95" customHeight="1" x14ac:dyDescent="0.3">
      <c r="B70" s="27"/>
      <c r="C70" s="28"/>
      <c r="D70" s="28"/>
      <c r="E70" s="28"/>
      <c r="F70" s="28"/>
      <c r="G70" s="28"/>
      <c r="H70" s="28"/>
      <c r="I70" s="28"/>
      <c r="J70" s="28"/>
      <c r="K70" s="28"/>
      <c r="L70" s="28"/>
      <c r="M70" s="28"/>
      <c r="N70" s="28"/>
      <c r="O70" s="28"/>
      <c r="P70" s="28"/>
      <c r="Q70" s="28"/>
      <c r="R70" s="28"/>
      <c r="S70" s="28"/>
      <c r="T70" s="28"/>
      <c r="U70" s="28"/>
      <c r="V70" s="28"/>
      <c r="W70" s="28"/>
      <c r="X70" s="28"/>
      <c r="Y70" s="28"/>
      <c r="Z70" s="28"/>
      <c r="AA70" s="28"/>
      <c r="AB70" s="28"/>
      <c r="AC70" s="28"/>
      <c r="AD70" s="28"/>
      <c r="AE70" s="28"/>
      <c r="AF70" s="28"/>
      <c r="AG70" s="28"/>
      <c r="AH70" s="28"/>
      <c r="AI70" s="28"/>
      <c r="AJ70" s="28"/>
      <c r="AK70" s="28"/>
      <c r="AL70" s="28"/>
      <c r="AM70" s="28"/>
      <c r="AN70" s="28"/>
      <c r="AO70" s="28"/>
      <c r="AP70" s="28"/>
      <c r="AQ70" s="29"/>
    </row>
    <row r="71" spans="2:43" s="1" customFormat="1" ht="6.95" customHeight="1" x14ac:dyDescent="0.3">
      <c r="B71" s="51"/>
      <c r="C71" s="52"/>
      <c r="D71" s="52"/>
      <c r="E71" s="52"/>
      <c r="F71" s="52"/>
      <c r="G71" s="52"/>
      <c r="H71" s="52"/>
      <c r="I71" s="52"/>
      <c r="J71" s="52"/>
      <c r="K71" s="52"/>
      <c r="L71" s="52"/>
      <c r="M71" s="52"/>
      <c r="N71" s="52"/>
      <c r="O71" s="52"/>
      <c r="P71" s="52"/>
      <c r="Q71" s="52"/>
      <c r="R71" s="52"/>
      <c r="S71" s="52"/>
      <c r="T71" s="52"/>
      <c r="U71" s="52"/>
      <c r="V71" s="52"/>
      <c r="W71" s="52"/>
      <c r="X71" s="52"/>
      <c r="Y71" s="52"/>
      <c r="Z71" s="52"/>
      <c r="AA71" s="52"/>
      <c r="AB71" s="52"/>
      <c r="AC71" s="52"/>
      <c r="AD71" s="52"/>
      <c r="AE71" s="52"/>
      <c r="AF71" s="52"/>
      <c r="AG71" s="52"/>
      <c r="AH71" s="52"/>
      <c r="AI71" s="52"/>
      <c r="AJ71" s="52"/>
      <c r="AK71" s="52"/>
      <c r="AL71" s="52"/>
      <c r="AM71" s="52"/>
      <c r="AN71" s="52"/>
      <c r="AO71" s="52"/>
      <c r="AP71" s="52"/>
      <c r="AQ71" s="53"/>
    </row>
    <row r="75" spans="2:43" s="1" customFormat="1" ht="6.95" customHeight="1" x14ac:dyDescent="0.3">
      <c r="B75" s="54"/>
      <c r="C75" s="55"/>
      <c r="D75" s="55"/>
      <c r="E75" s="55"/>
      <c r="F75" s="55"/>
      <c r="G75" s="55"/>
      <c r="H75" s="55"/>
      <c r="I75" s="55"/>
      <c r="J75" s="55"/>
      <c r="K75" s="55"/>
      <c r="L75" s="55"/>
      <c r="M75" s="55"/>
      <c r="N75" s="55"/>
      <c r="O75" s="55"/>
      <c r="P75" s="55"/>
      <c r="Q75" s="55"/>
      <c r="R75" s="55"/>
      <c r="S75" s="55"/>
      <c r="T75" s="55"/>
      <c r="U75" s="55"/>
      <c r="V75" s="55"/>
      <c r="W75" s="55"/>
      <c r="X75" s="55"/>
      <c r="Y75" s="55"/>
      <c r="Z75" s="55"/>
      <c r="AA75" s="55"/>
      <c r="AB75" s="55"/>
      <c r="AC75" s="55"/>
      <c r="AD75" s="55"/>
      <c r="AE75" s="55"/>
      <c r="AF75" s="55"/>
      <c r="AG75" s="55"/>
      <c r="AH75" s="55"/>
      <c r="AI75" s="55"/>
      <c r="AJ75" s="55"/>
      <c r="AK75" s="55"/>
      <c r="AL75" s="55"/>
      <c r="AM75" s="55"/>
      <c r="AN75" s="55"/>
      <c r="AO75" s="55"/>
      <c r="AP75" s="55"/>
      <c r="AQ75" s="56"/>
    </row>
    <row r="76" spans="2:43" s="1" customFormat="1" ht="36.950000000000003" customHeight="1" x14ac:dyDescent="0.3">
      <c r="B76" s="27"/>
      <c r="C76" s="137" t="s">
        <v>52</v>
      </c>
      <c r="D76" s="146"/>
      <c r="E76" s="146"/>
      <c r="F76" s="146"/>
      <c r="G76" s="146"/>
      <c r="H76" s="146"/>
      <c r="I76" s="146"/>
      <c r="J76" s="146"/>
      <c r="K76" s="146"/>
      <c r="L76" s="146"/>
      <c r="M76" s="146"/>
      <c r="N76" s="146"/>
      <c r="O76" s="146"/>
      <c r="P76" s="146"/>
      <c r="Q76" s="146"/>
      <c r="R76" s="146"/>
      <c r="S76" s="146"/>
      <c r="T76" s="146"/>
      <c r="U76" s="146"/>
      <c r="V76" s="146"/>
      <c r="W76" s="146"/>
      <c r="X76" s="146"/>
      <c r="Y76" s="146"/>
      <c r="Z76" s="146"/>
      <c r="AA76" s="146"/>
      <c r="AB76" s="146"/>
      <c r="AC76" s="146"/>
      <c r="AD76" s="146"/>
      <c r="AE76" s="146"/>
      <c r="AF76" s="146"/>
      <c r="AG76" s="146"/>
      <c r="AH76" s="146"/>
      <c r="AI76" s="146"/>
      <c r="AJ76" s="146"/>
      <c r="AK76" s="146"/>
      <c r="AL76" s="146"/>
      <c r="AM76" s="146"/>
      <c r="AN76" s="146"/>
      <c r="AO76" s="146"/>
      <c r="AP76" s="146"/>
      <c r="AQ76" s="29"/>
    </row>
    <row r="77" spans="2:43" s="3" customFormat="1" ht="14.45" customHeight="1" x14ac:dyDescent="0.3">
      <c r="B77" s="57"/>
      <c r="C77" s="24" t="s">
        <v>11</v>
      </c>
      <c r="D77" s="58"/>
      <c r="E77" s="58"/>
      <c r="F77" s="58"/>
      <c r="G77" s="58"/>
      <c r="H77" s="58"/>
      <c r="I77" s="58"/>
      <c r="J77" s="58"/>
      <c r="K77" s="58"/>
      <c r="L77" s="58" t="str">
        <f>K5</f>
        <v>ZOSCoburgova</v>
      </c>
      <c r="M77" s="58"/>
      <c r="N77" s="58"/>
      <c r="O77" s="58"/>
      <c r="P77" s="58"/>
      <c r="Q77" s="58"/>
      <c r="R77" s="58"/>
      <c r="S77" s="58"/>
      <c r="T77" s="58"/>
      <c r="U77" s="58"/>
      <c r="V77" s="58"/>
      <c r="W77" s="58"/>
      <c r="X77" s="58"/>
      <c r="Y77" s="58"/>
      <c r="Z77" s="58"/>
      <c r="AA77" s="58"/>
      <c r="AB77" s="58"/>
      <c r="AC77" s="58"/>
      <c r="AD77" s="58"/>
      <c r="AE77" s="58"/>
      <c r="AF77" s="58"/>
      <c r="AG77" s="58"/>
      <c r="AH77" s="58"/>
      <c r="AI77" s="58"/>
      <c r="AJ77" s="58"/>
      <c r="AK77" s="58"/>
      <c r="AL77" s="58"/>
      <c r="AM77" s="58"/>
      <c r="AN77" s="58"/>
      <c r="AO77" s="58"/>
      <c r="AP77" s="58"/>
      <c r="AQ77" s="59"/>
    </row>
    <row r="78" spans="2:43" s="4" customFormat="1" ht="36.950000000000003" customHeight="1" x14ac:dyDescent="0.3">
      <c r="B78" s="60"/>
      <c r="C78" s="61" t="s">
        <v>13</v>
      </c>
      <c r="D78" s="62"/>
      <c r="E78" s="62"/>
      <c r="F78" s="62"/>
      <c r="G78" s="62"/>
      <c r="H78" s="62"/>
      <c r="I78" s="62"/>
      <c r="J78" s="62"/>
      <c r="K78" s="62"/>
      <c r="L78" s="147" t="str">
        <f>K6</f>
        <v>Komplexná rekonštrukcia ZOS Coburgova v Trnave</v>
      </c>
      <c r="M78" s="148"/>
      <c r="N78" s="148"/>
      <c r="O78" s="148"/>
      <c r="P78" s="148"/>
      <c r="Q78" s="148"/>
      <c r="R78" s="148"/>
      <c r="S78" s="148"/>
      <c r="T78" s="148"/>
      <c r="U78" s="148"/>
      <c r="V78" s="148"/>
      <c r="W78" s="148"/>
      <c r="X78" s="148"/>
      <c r="Y78" s="148"/>
      <c r="Z78" s="148"/>
      <c r="AA78" s="148"/>
      <c r="AB78" s="148"/>
      <c r="AC78" s="148"/>
      <c r="AD78" s="148"/>
      <c r="AE78" s="148"/>
      <c r="AF78" s="148"/>
      <c r="AG78" s="148"/>
      <c r="AH78" s="148"/>
      <c r="AI78" s="148"/>
      <c r="AJ78" s="148"/>
      <c r="AK78" s="148"/>
      <c r="AL78" s="148"/>
      <c r="AM78" s="148"/>
      <c r="AN78" s="148"/>
      <c r="AO78" s="148"/>
      <c r="AP78" s="62"/>
      <c r="AQ78" s="63"/>
    </row>
    <row r="79" spans="2:43" s="1" customFormat="1" ht="6.95" customHeight="1" x14ac:dyDescent="0.3">
      <c r="B79" s="27"/>
      <c r="C79" s="28"/>
      <c r="D79" s="28"/>
      <c r="E79" s="28"/>
      <c r="F79" s="28"/>
      <c r="G79" s="28"/>
      <c r="H79" s="28"/>
      <c r="I79" s="28"/>
      <c r="J79" s="28"/>
      <c r="K79" s="28"/>
      <c r="L79" s="28"/>
      <c r="M79" s="28"/>
      <c r="N79" s="28"/>
      <c r="O79" s="28"/>
      <c r="P79" s="28"/>
      <c r="Q79" s="28"/>
      <c r="R79" s="28"/>
      <c r="S79" s="28"/>
      <c r="T79" s="28"/>
      <c r="U79" s="28"/>
      <c r="V79" s="28"/>
      <c r="W79" s="28"/>
      <c r="X79" s="28"/>
      <c r="Y79" s="28"/>
      <c r="Z79" s="28"/>
      <c r="AA79" s="28"/>
      <c r="AB79" s="28"/>
      <c r="AC79" s="28"/>
      <c r="AD79" s="28"/>
      <c r="AE79" s="28"/>
      <c r="AF79" s="28"/>
      <c r="AG79" s="28"/>
      <c r="AH79" s="28"/>
      <c r="AI79" s="28"/>
      <c r="AJ79" s="28"/>
      <c r="AK79" s="28"/>
      <c r="AL79" s="28"/>
      <c r="AM79" s="28"/>
      <c r="AN79" s="28"/>
      <c r="AO79" s="28"/>
      <c r="AP79" s="28"/>
      <c r="AQ79" s="29"/>
    </row>
    <row r="80" spans="2:43" s="1" customFormat="1" ht="15" x14ac:dyDescent="0.3">
      <c r="B80" s="27"/>
      <c r="C80" s="24" t="s">
        <v>17</v>
      </c>
      <c r="D80" s="28"/>
      <c r="E80" s="28"/>
      <c r="F80" s="28"/>
      <c r="G80" s="28"/>
      <c r="H80" s="28"/>
      <c r="I80" s="28"/>
      <c r="J80" s="28"/>
      <c r="K80" s="28"/>
      <c r="L80" s="64" t="str">
        <f>IF(K8="","",K8)</f>
        <v>Trnava - Coburgova ulica</v>
      </c>
      <c r="M80" s="28"/>
      <c r="N80" s="28"/>
      <c r="O80" s="28"/>
      <c r="P80" s="28"/>
      <c r="Q80" s="28"/>
      <c r="R80" s="28"/>
      <c r="S80" s="28"/>
      <c r="T80" s="28"/>
      <c r="U80" s="28"/>
      <c r="V80" s="28"/>
      <c r="W80" s="28"/>
      <c r="X80" s="28"/>
      <c r="Y80" s="28"/>
      <c r="Z80" s="28"/>
      <c r="AA80" s="28"/>
      <c r="AB80" s="28"/>
      <c r="AC80" s="28"/>
      <c r="AD80" s="28"/>
      <c r="AE80" s="28"/>
      <c r="AF80" s="28"/>
      <c r="AG80" s="28"/>
      <c r="AH80" s="28"/>
      <c r="AI80" s="24" t="s">
        <v>19</v>
      </c>
      <c r="AJ80" s="28"/>
      <c r="AK80" s="28"/>
      <c r="AL80" s="28"/>
      <c r="AM80" s="65" t="str">
        <f>IF(AN8= "","",AN8)</f>
        <v>6. 3. 2017</v>
      </c>
      <c r="AN80" s="28"/>
      <c r="AO80" s="28"/>
      <c r="AP80" s="28"/>
      <c r="AQ80" s="29"/>
    </row>
    <row r="81" spans="1:76" s="1" customFormat="1" ht="6.95" customHeight="1" x14ac:dyDescent="0.3">
      <c r="B81" s="27"/>
      <c r="C81" s="28"/>
      <c r="D81" s="28"/>
      <c r="E81" s="28"/>
      <c r="F81" s="28"/>
      <c r="G81" s="28"/>
      <c r="H81" s="28"/>
      <c r="I81" s="28"/>
      <c r="J81" s="28"/>
      <c r="K81" s="28"/>
      <c r="L81" s="28"/>
      <c r="M81" s="28"/>
      <c r="N81" s="28"/>
      <c r="O81" s="28"/>
      <c r="P81" s="28"/>
      <c r="Q81" s="28"/>
      <c r="R81" s="28"/>
      <c r="S81" s="28"/>
      <c r="T81" s="28"/>
      <c r="U81" s="28"/>
      <c r="V81" s="28"/>
      <c r="W81" s="28"/>
      <c r="X81" s="28"/>
      <c r="Y81" s="28"/>
      <c r="Z81" s="28"/>
      <c r="AA81" s="28"/>
      <c r="AB81" s="28"/>
      <c r="AC81" s="28"/>
      <c r="AD81" s="28"/>
      <c r="AE81" s="28"/>
      <c r="AF81" s="28"/>
      <c r="AG81" s="28"/>
      <c r="AH81" s="28"/>
      <c r="AI81" s="28"/>
      <c r="AJ81" s="28"/>
      <c r="AK81" s="28"/>
      <c r="AL81" s="28"/>
      <c r="AM81" s="28"/>
      <c r="AN81" s="28"/>
      <c r="AO81" s="28"/>
      <c r="AP81" s="28"/>
      <c r="AQ81" s="29"/>
    </row>
    <row r="82" spans="1:76" s="1" customFormat="1" ht="15" x14ac:dyDescent="0.3">
      <c r="B82" s="27"/>
      <c r="C82" s="24" t="s">
        <v>21</v>
      </c>
      <c r="D82" s="28"/>
      <c r="E82" s="28"/>
      <c r="F82" s="28"/>
      <c r="G82" s="28"/>
      <c r="H82" s="28"/>
      <c r="I82" s="28"/>
      <c r="J82" s="28"/>
      <c r="K82" s="28"/>
      <c r="L82" s="58" t="str">
        <f>IF(E11= "","",E11)</f>
        <v>Mesto Trnava</v>
      </c>
      <c r="M82" s="28"/>
      <c r="N82" s="28"/>
      <c r="O82" s="28"/>
      <c r="P82" s="28"/>
      <c r="Q82" s="28"/>
      <c r="R82" s="28"/>
      <c r="S82" s="28"/>
      <c r="T82" s="28"/>
      <c r="U82" s="28"/>
      <c r="V82" s="28"/>
      <c r="W82" s="28"/>
      <c r="X82" s="28"/>
      <c r="Y82" s="28"/>
      <c r="Z82" s="28"/>
      <c r="AA82" s="28"/>
      <c r="AB82" s="28"/>
      <c r="AC82" s="28"/>
      <c r="AD82" s="28"/>
      <c r="AE82" s="28"/>
      <c r="AF82" s="28"/>
      <c r="AG82" s="28"/>
      <c r="AH82" s="28"/>
      <c r="AI82" s="24" t="s">
        <v>27</v>
      </c>
      <c r="AJ82" s="28"/>
      <c r="AK82" s="28"/>
      <c r="AL82" s="28"/>
      <c r="AM82" s="149" t="str">
        <f>IF(E17="","",E17)</f>
        <v>Ing.arch.Fukatschová</v>
      </c>
      <c r="AN82" s="146"/>
      <c r="AO82" s="146"/>
      <c r="AP82" s="146"/>
      <c r="AQ82" s="29"/>
      <c r="AS82" s="154" t="s">
        <v>53</v>
      </c>
      <c r="AT82" s="155"/>
      <c r="AU82" s="43"/>
      <c r="AV82" s="43"/>
      <c r="AW82" s="43"/>
      <c r="AX82" s="43"/>
      <c r="AY82" s="43"/>
      <c r="AZ82" s="43"/>
      <c r="BA82" s="43"/>
      <c r="BB82" s="43"/>
      <c r="BC82" s="43"/>
      <c r="BD82" s="44"/>
    </row>
    <row r="83" spans="1:76" s="1" customFormat="1" ht="15" x14ac:dyDescent="0.3">
      <c r="B83" s="27"/>
      <c r="C83" s="24" t="s">
        <v>25</v>
      </c>
      <c r="D83" s="28"/>
      <c r="E83" s="28"/>
      <c r="F83" s="28"/>
      <c r="G83" s="28"/>
      <c r="H83" s="28"/>
      <c r="I83" s="28"/>
      <c r="J83" s="28"/>
      <c r="K83" s="28"/>
      <c r="L83" s="58" t="str">
        <f>IF(E14="","",E14)</f>
        <v xml:space="preserve"> </v>
      </c>
      <c r="M83" s="28"/>
      <c r="N83" s="28"/>
      <c r="O83" s="28"/>
      <c r="P83" s="28"/>
      <c r="Q83" s="28"/>
      <c r="R83" s="28"/>
      <c r="S83" s="28"/>
      <c r="T83" s="28"/>
      <c r="U83" s="28"/>
      <c r="V83" s="28"/>
      <c r="W83" s="28"/>
      <c r="X83" s="28"/>
      <c r="Y83" s="28"/>
      <c r="Z83" s="28"/>
      <c r="AA83" s="28"/>
      <c r="AB83" s="28"/>
      <c r="AC83" s="28"/>
      <c r="AD83" s="28"/>
      <c r="AE83" s="28"/>
      <c r="AF83" s="28"/>
      <c r="AG83" s="28"/>
      <c r="AH83" s="28"/>
      <c r="AI83" s="24" t="s">
        <v>30</v>
      </c>
      <c r="AJ83" s="28"/>
      <c r="AK83" s="28"/>
      <c r="AL83" s="28"/>
      <c r="AM83" s="149" t="str">
        <f>IF(E20="","",E20)</f>
        <v>Ing.Simonides Pavol</v>
      </c>
      <c r="AN83" s="146"/>
      <c r="AO83" s="146"/>
      <c r="AP83" s="146"/>
      <c r="AQ83" s="29"/>
      <c r="AS83" s="156"/>
      <c r="AT83" s="146"/>
      <c r="AU83" s="28"/>
      <c r="AV83" s="28"/>
      <c r="AW83" s="28"/>
      <c r="AX83" s="28"/>
      <c r="AY83" s="28"/>
      <c r="AZ83" s="28"/>
      <c r="BA83" s="28"/>
      <c r="BB83" s="28"/>
      <c r="BC83" s="28"/>
      <c r="BD83" s="66"/>
    </row>
    <row r="84" spans="1:76" s="1" customFormat="1" ht="10.9" customHeight="1" x14ac:dyDescent="0.3">
      <c r="B84" s="27"/>
      <c r="C84" s="28"/>
      <c r="D84" s="28"/>
      <c r="E84" s="28"/>
      <c r="F84" s="28"/>
      <c r="G84" s="28"/>
      <c r="H84" s="28"/>
      <c r="I84" s="28"/>
      <c r="J84" s="28"/>
      <c r="K84" s="28"/>
      <c r="L84" s="28"/>
      <c r="M84" s="28"/>
      <c r="N84" s="28"/>
      <c r="O84" s="28"/>
      <c r="P84" s="28"/>
      <c r="Q84" s="28"/>
      <c r="R84" s="28"/>
      <c r="S84" s="28"/>
      <c r="T84" s="28"/>
      <c r="U84" s="28"/>
      <c r="V84" s="28"/>
      <c r="W84" s="28"/>
      <c r="X84" s="28"/>
      <c r="Y84" s="28"/>
      <c r="Z84" s="28"/>
      <c r="AA84" s="28"/>
      <c r="AB84" s="28"/>
      <c r="AC84" s="28"/>
      <c r="AD84" s="28"/>
      <c r="AE84" s="28"/>
      <c r="AF84" s="28"/>
      <c r="AG84" s="28"/>
      <c r="AH84" s="28"/>
      <c r="AI84" s="28"/>
      <c r="AJ84" s="28"/>
      <c r="AK84" s="28"/>
      <c r="AL84" s="28"/>
      <c r="AM84" s="28"/>
      <c r="AN84" s="28"/>
      <c r="AO84" s="28"/>
      <c r="AP84" s="28"/>
      <c r="AQ84" s="29"/>
      <c r="AS84" s="156"/>
      <c r="AT84" s="146"/>
      <c r="AU84" s="28"/>
      <c r="AV84" s="28"/>
      <c r="AW84" s="28"/>
      <c r="AX84" s="28"/>
      <c r="AY84" s="28"/>
      <c r="AZ84" s="28"/>
      <c r="BA84" s="28"/>
      <c r="BB84" s="28"/>
      <c r="BC84" s="28"/>
      <c r="BD84" s="66"/>
    </row>
    <row r="85" spans="1:76" s="1" customFormat="1" ht="29.25" customHeight="1" x14ac:dyDescent="0.3">
      <c r="B85" s="27"/>
      <c r="C85" s="157" t="s">
        <v>54</v>
      </c>
      <c r="D85" s="158"/>
      <c r="E85" s="158"/>
      <c r="F85" s="158"/>
      <c r="G85" s="158"/>
      <c r="H85" s="67"/>
      <c r="I85" s="159" t="s">
        <v>55</v>
      </c>
      <c r="J85" s="158"/>
      <c r="K85" s="158"/>
      <c r="L85" s="158"/>
      <c r="M85" s="158"/>
      <c r="N85" s="158"/>
      <c r="O85" s="158"/>
      <c r="P85" s="158"/>
      <c r="Q85" s="158"/>
      <c r="R85" s="158"/>
      <c r="S85" s="158"/>
      <c r="T85" s="158"/>
      <c r="U85" s="158"/>
      <c r="V85" s="158"/>
      <c r="W85" s="158"/>
      <c r="X85" s="158"/>
      <c r="Y85" s="158"/>
      <c r="Z85" s="158"/>
      <c r="AA85" s="158"/>
      <c r="AB85" s="158"/>
      <c r="AC85" s="158"/>
      <c r="AD85" s="158"/>
      <c r="AE85" s="158"/>
      <c r="AF85" s="158"/>
      <c r="AG85" s="159" t="s">
        <v>56</v>
      </c>
      <c r="AH85" s="158"/>
      <c r="AI85" s="158"/>
      <c r="AJ85" s="158"/>
      <c r="AK85" s="158"/>
      <c r="AL85" s="158"/>
      <c r="AM85" s="158"/>
      <c r="AN85" s="159" t="s">
        <v>57</v>
      </c>
      <c r="AO85" s="158"/>
      <c r="AP85" s="160"/>
      <c r="AQ85" s="29"/>
      <c r="AS85" s="68" t="s">
        <v>58</v>
      </c>
      <c r="AT85" s="69" t="s">
        <v>59</v>
      </c>
      <c r="AU85" s="69" t="s">
        <v>60</v>
      </c>
      <c r="AV85" s="69" t="s">
        <v>61</v>
      </c>
      <c r="AW85" s="69" t="s">
        <v>62</v>
      </c>
      <c r="AX85" s="69" t="s">
        <v>63</v>
      </c>
      <c r="AY85" s="69" t="s">
        <v>64</v>
      </c>
      <c r="AZ85" s="69" t="s">
        <v>65</v>
      </c>
      <c r="BA85" s="69" t="s">
        <v>66</v>
      </c>
      <c r="BB85" s="69" t="s">
        <v>67</v>
      </c>
      <c r="BC85" s="69" t="s">
        <v>68</v>
      </c>
      <c r="BD85" s="70" t="s">
        <v>69</v>
      </c>
    </row>
    <row r="86" spans="1:76" s="1" customFormat="1" ht="10.9" customHeight="1" x14ac:dyDescent="0.3">
      <c r="B86" s="27"/>
      <c r="C86" s="28"/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28"/>
      <c r="O86" s="28"/>
      <c r="P86" s="28"/>
      <c r="Q86" s="28"/>
      <c r="R86" s="28"/>
      <c r="S86" s="28"/>
      <c r="T86" s="28"/>
      <c r="U86" s="28"/>
      <c r="V86" s="28"/>
      <c r="W86" s="28"/>
      <c r="X86" s="28"/>
      <c r="Y86" s="28"/>
      <c r="Z86" s="28"/>
      <c r="AA86" s="28"/>
      <c r="AB86" s="28"/>
      <c r="AC86" s="28"/>
      <c r="AD86" s="28"/>
      <c r="AE86" s="28"/>
      <c r="AF86" s="28"/>
      <c r="AG86" s="28"/>
      <c r="AH86" s="28"/>
      <c r="AI86" s="28"/>
      <c r="AJ86" s="28"/>
      <c r="AK86" s="28"/>
      <c r="AL86" s="28"/>
      <c r="AM86" s="28"/>
      <c r="AN86" s="28"/>
      <c r="AO86" s="28"/>
      <c r="AP86" s="28"/>
      <c r="AQ86" s="29"/>
      <c r="AS86" s="71"/>
      <c r="AT86" s="43"/>
      <c r="AU86" s="43"/>
      <c r="AV86" s="43"/>
      <c r="AW86" s="43"/>
      <c r="AX86" s="43"/>
      <c r="AY86" s="43"/>
      <c r="AZ86" s="43"/>
      <c r="BA86" s="43"/>
      <c r="BB86" s="43"/>
      <c r="BC86" s="43"/>
      <c r="BD86" s="44"/>
    </row>
    <row r="87" spans="1:76" s="4" customFormat="1" ht="32.450000000000003" customHeight="1" x14ac:dyDescent="0.3">
      <c r="B87" s="60"/>
      <c r="C87" s="72" t="s">
        <v>70</v>
      </c>
      <c r="D87" s="73"/>
      <c r="E87" s="73"/>
      <c r="F87" s="73"/>
      <c r="G87" s="73"/>
      <c r="H87" s="73"/>
      <c r="I87" s="73"/>
      <c r="J87" s="73"/>
      <c r="K87" s="73"/>
      <c r="L87" s="73"/>
      <c r="M87" s="73"/>
      <c r="N87" s="73"/>
      <c r="O87" s="73"/>
      <c r="P87" s="73"/>
      <c r="Q87" s="73"/>
      <c r="R87" s="73"/>
      <c r="S87" s="73"/>
      <c r="T87" s="73"/>
      <c r="U87" s="73"/>
      <c r="V87" s="73"/>
      <c r="W87" s="73"/>
      <c r="X87" s="73"/>
      <c r="Y87" s="73"/>
      <c r="Z87" s="73"/>
      <c r="AA87" s="73"/>
      <c r="AB87" s="73"/>
      <c r="AC87" s="73"/>
      <c r="AD87" s="73"/>
      <c r="AE87" s="73"/>
      <c r="AF87" s="73"/>
      <c r="AG87" s="152"/>
      <c r="AH87" s="152"/>
      <c r="AI87" s="152"/>
      <c r="AJ87" s="152"/>
      <c r="AK87" s="152"/>
      <c r="AL87" s="152"/>
      <c r="AM87" s="152"/>
      <c r="AN87" s="153"/>
      <c r="AO87" s="153"/>
      <c r="AP87" s="153"/>
      <c r="AQ87" s="63"/>
      <c r="AS87" s="74">
        <f>ROUND(AS88,2)</f>
        <v>0</v>
      </c>
      <c r="AT87" s="75">
        <f>ROUND(SUM(AV87:AW87),2)</f>
        <v>0</v>
      </c>
      <c r="AU87" s="76">
        <f>ROUND(AU88,5)</f>
        <v>0</v>
      </c>
      <c r="AV87" s="75">
        <f>ROUND(AZ87*L31,2)</f>
        <v>0</v>
      </c>
      <c r="AW87" s="75">
        <f>ROUND(BA87*L32,2)</f>
        <v>0</v>
      </c>
      <c r="AX87" s="75">
        <f>ROUND(BB87*L31,2)</f>
        <v>0</v>
      </c>
      <c r="AY87" s="75">
        <f>ROUND(BC87*L32,2)</f>
        <v>0</v>
      </c>
      <c r="AZ87" s="75">
        <f>ROUND(AZ88,2)</f>
        <v>0</v>
      </c>
      <c r="BA87" s="75">
        <f>ROUND(BA88,2)</f>
        <v>0</v>
      </c>
      <c r="BB87" s="75">
        <f>ROUND(BB88,2)</f>
        <v>0</v>
      </c>
      <c r="BC87" s="75">
        <f>ROUND(BC88,2)</f>
        <v>0</v>
      </c>
      <c r="BD87" s="77">
        <f>ROUND(BD88,2)</f>
        <v>0</v>
      </c>
      <c r="BS87" s="78" t="s">
        <v>71</v>
      </c>
      <c r="BT87" s="78" t="s">
        <v>72</v>
      </c>
      <c r="BV87" s="78" t="s">
        <v>73</v>
      </c>
      <c r="BW87" s="78" t="s">
        <v>74</v>
      </c>
      <c r="BX87" s="78" t="s">
        <v>75</v>
      </c>
    </row>
    <row r="88" spans="1:76" s="5" customFormat="1" ht="37.5" customHeight="1" x14ac:dyDescent="0.3">
      <c r="A88" s="126" t="s">
        <v>323</v>
      </c>
      <c r="B88" s="79"/>
      <c r="C88" s="80"/>
      <c r="D88" s="150" t="s">
        <v>12</v>
      </c>
      <c r="E88" s="151"/>
      <c r="F88" s="151"/>
      <c r="G88" s="151"/>
      <c r="H88" s="151"/>
      <c r="I88" s="81"/>
      <c r="J88" s="150" t="s">
        <v>14</v>
      </c>
      <c r="K88" s="151"/>
      <c r="L88" s="151"/>
      <c r="M88" s="151"/>
      <c r="N88" s="151"/>
      <c r="O88" s="151"/>
      <c r="P88" s="151"/>
      <c r="Q88" s="151"/>
      <c r="R88" s="151"/>
      <c r="S88" s="151"/>
      <c r="T88" s="151"/>
      <c r="U88" s="151"/>
      <c r="V88" s="151"/>
      <c r="W88" s="151"/>
      <c r="X88" s="151"/>
      <c r="Y88" s="151"/>
      <c r="Z88" s="151"/>
      <c r="AA88" s="151"/>
      <c r="AB88" s="151"/>
      <c r="AC88" s="151"/>
      <c r="AD88" s="151"/>
      <c r="AE88" s="151"/>
      <c r="AF88" s="151"/>
      <c r="AG88" s="163"/>
      <c r="AH88" s="151"/>
      <c r="AI88" s="151"/>
      <c r="AJ88" s="151"/>
      <c r="AK88" s="151"/>
      <c r="AL88" s="151"/>
      <c r="AM88" s="151"/>
      <c r="AN88" s="163"/>
      <c r="AO88" s="151"/>
      <c r="AP88" s="151"/>
      <c r="AQ88" s="82"/>
      <c r="AS88" s="83">
        <f>'ZOSCoburgova - Komplexná ...'!M27</f>
        <v>0</v>
      </c>
      <c r="AT88" s="84">
        <f>ROUND(SUM(AV88:AW88),2)</f>
        <v>0</v>
      </c>
      <c r="AU88" s="85">
        <f>'ZOSCoburgova - Komplexná ...'!W134</f>
        <v>0</v>
      </c>
      <c r="AV88" s="84">
        <f>'ZOSCoburgova - Komplexná ...'!M31</f>
        <v>0</v>
      </c>
      <c r="AW88" s="84">
        <f>'ZOSCoburgova - Komplexná ...'!M32</f>
        <v>0</v>
      </c>
      <c r="AX88" s="84">
        <f>'ZOSCoburgova - Komplexná ...'!M33</f>
        <v>0</v>
      </c>
      <c r="AY88" s="84">
        <f>'ZOSCoburgova - Komplexná ...'!M34</f>
        <v>0</v>
      </c>
      <c r="AZ88" s="84">
        <f>'ZOSCoburgova - Komplexná ...'!H31</f>
        <v>0</v>
      </c>
      <c r="BA88" s="84">
        <f>'ZOSCoburgova - Komplexná ...'!H32</f>
        <v>0</v>
      </c>
      <c r="BB88" s="84">
        <f>'ZOSCoburgova - Komplexná ...'!H33</f>
        <v>0</v>
      </c>
      <c r="BC88" s="84">
        <f>'ZOSCoburgova - Komplexná ...'!H34</f>
        <v>0</v>
      </c>
      <c r="BD88" s="86">
        <f>'ZOSCoburgova - Komplexná ...'!H35</f>
        <v>0</v>
      </c>
      <c r="BT88" s="87" t="s">
        <v>76</v>
      </c>
      <c r="BU88" s="87" t="s">
        <v>77</v>
      </c>
      <c r="BV88" s="87" t="s">
        <v>73</v>
      </c>
      <c r="BW88" s="87" t="s">
        <v>74</v>
      </c>
      <c r="BX88" s="87" t="s">
        <v>75</v>
      </c>
    </row>
    <row r="89" spans="1:76" x14ac:dyDescent="0.3">
      <c r="B89" s="17"/>
      <c r="C89" s="18"/>
      <c r="D89" s="18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18"/>
      <c r="Z89" s="18"/>
      <c r="AA89" s="18"/>
      <c r="AB89" s="18"/>
      <c r="AC89" s="18"/>
      <c r="AD89" s="18"/>
      <c r="AE89" s="18"/>
      <c r="AF89" s="18"/>
      <c r="AG89" s="18"/>
      <c r="AH89" s="18"/>
      <c r="AI89" s="18"/>
      <c r="AJ89" s="18"/>
      <c r="AK89" s="18"/>
      <c r="AL89" s="18"/>
      <c r="AM89" s="18"/>
      <c r="AN89" s="18"/>
      <c r="AO89" s="18"/>
      <c r="AP89" s="18"/>
      <c r="AQ89" s="19"/>
    </row>
    <row r="90" spans="1:76" s="1" customFormat="1" ht="30" customHeight="1" x14ac:dyDescent="0.3">
      <c r="B90" s="27"/>
      <c r="C90" s="72" t="s">
        <v>78</v>
      </c>
      <c r="D90" s="28"/>
      <c r="E90" s="28"/>
      <c r="F90" s="28"/>
      <c r="G90" s="28"/>
      <c r="H90" s="28"/>
      <c r="I90" s="28"/>
      <c r="J90" s="28"/>
      <c r="K90" s="28"/>
      <c r="L90" s="28"/>
      <c r="M90" s="28"/>
      <c r="N90" s="28"/>
      <c r="O90" s="28"/>
      <c r="P90" s="28"/>
      <c r="Q90" s="28"/>
      <c r="R90" s="28"/>
      <c r="S90" s="28"/>
      <c r="T90" s="28"/>
      <c r="U90" s="28"/>
      <c r="V90" s="28"/>
      <c r="W90" s="28"/>
      <c r="X90" s="28"/>
      <c r="Y90" s="28"/>
      <c r="Z90" s="28"/>
      <c r="AA90" s="28"/>
      <c r="AB90" s="28"/>
      <c r="AC90" s="28"/>
      <c r="AD90" s="28"/>
      <c r="AE90" s="28"/>
      <c r="AF90" s="28"/>
      <c r="AG90" s="153"/>
      <c r="AH90" s="146"/>
      <c r="AI90" s="146"/>
      <c r="AJ90" s="146"/>
      <c r="AK90" s="146"/>
      <c r="AL90" s="146"/>
      <c r="AM90" s="146"/>
      <c r="AN90" s="153"/>
      <c r="AO90" s="146"/>
      <c r="AP90" s="146"/>
      <c r="AQ90" s="29"/>
      <c r="AS90" s="68" t="s">
        <v>79</v>
      </c>
      <c r="AT90" s="69" t="s">
        <v>80</v>
      </c>
      <c r="AU90" s="69" t="s">
        <v>36</v>
      </c>
      <c r="AV90" s="70" t="s">
        <v>59</v>
      </c>
    </row>
    <row r="91" spans="1:76" s="1" customFormat="1" ht="10.9" customHeight="1" x14ac:dyDescent="0.3">
      <c r="B91" s="27"/>
      <c r="C91" s="28"/>
      <c r="D91" s="28"/>
      <c r="E91" s="28"/>
      <c r="F91" s="28"/>
      <c r="G91" s="28"/>
      <c r="H91" s="28"/>
      <c r="I91" s="28"/>
      <c r="J91" s="28"/>
      <c r="K91" s="28"/>
      <c r="L91" s="28"/>
      <c r="M91" s="28"/>
      <c r="N91" s="28"/>
      <c r="O91" s="28"/>
      <c r="P91" s="28"/>
      <c r="Q91" s="28"/>
      <c r="R91" s="28"/>
      <c r="S91" s="28"/>
      <c r="T91" s="28"/>
      <c r="U91" s="28"/>
      <c r="V91" s="28"/>
      <c r="W91" s="28"/>
      <c r="X91" s="28"/>
      <c r="Y91" s="28"/>
      <c r="Z91" s="28"/>
      <c r="AA91" s="28"/>
      <c r="AB91" s="28"/>
      <c r="AC91" s="28"/>
      <c r="AD91" s="28"/>
      <c r="AE91" s="28"/>
      <c r="AF91" s="28"/>
      <c r="AG91" s="28"/>
      <c r="AH91" s="28"/>
      <c r="AI91" s="28"/>
      <c r="AJ91" s="28"/>
      <c r="AK91" s="28"/>
      <c r="AL91" s="28"/>
      <c r="AM91" s="28"/>
      <c r="AN91" s="28"/>
      <c r="AO91" s="28"/>
      <c r="AP91" s="28"/>
      <c r="AQ91" s="29"/>
      <c r="AS91" s="88"/>
      <c r="AT91" s="48"/>
      <c r="AU91" s="48"/>
      <c r="AV91" s="50"/>
    </row>
    <row r="92" spans="1:76" s="1" customFormat="1" ht="30" customHeight="1" x14ac:dyDescent="0.3">
      <c r="B92" s="27"/>
      <c r="C92" s="89" t="s">
        <v>81</v>
      </c>
      <c r="D92" s="90"/>
      <c r="E92" s="90"/>
      <c r="F92" s="90"/>
      <c r="G92" s="90"/>
      <c r="H92" s="90"/>
      <c r="I92" s="90"/>
      <c r="J92" s="90"/>
      <c r="K92" s="90"/>
      <c r="L92" s="90"/>
      <c r="M92" s="90"/>
      <c r="N92" s="90"/>
      <c r="O92" s="90"/>
      <c r="P92" s="90"/>
      <c r="Q92" s="90"/>
      <c r="R92" s="90"/>
      <c r="S92" s="90"/>
      <c r="T92" s="90"/>
      <c r="U92" s="90"/>
      <c r="V92" s="90"/>
      <c r="W92" s="90"/>
      <c r="X92" s="90"/>
      <c r="Y92" s="90"/>
      <c r="Z92" s="90"/>
      <c r="AA92" s="90"/>
      <c r="AB92" s="90"/>
      <c r="AC92" s="90"/>
      <c r="AD92" s="90"/>
      <c r="AE92" s="90"/>
      <c r="AF92" s="90"/>
      <c r="AG92" s="161"/>
      <c r="AH92" s="161"/>
      <c r="AI92" s="161"/>
      <c r="AJ92" s="161"/>
      <c r="AK92" s="161"/>
      <c r="AL92" s="161"/>
      <c r="AM92" s="161"/>
      <c r="AN92" s="161"/>
      <c r="AO92" s="161"/>
      <c r="AP92" s="161"/>
      <c r="AQ92" s="29"/>
    </row>
    <row r="93" spans="1:76" s="1" customFormat="1" ht="6.95" customHeight="1" x14ac:dyDescent="0.3">
      <c r="B93" s="51"/>
      <c r="C93" s="52"/>
      <c r="D93" s="52"/>
      <c r="E93" s="52"/>
      <c r="F93" s="52"/>
      <c r="G93" s="52"/>
      <c r="H93" s="52"/>
      <c r="I93" s="52"/>
      <c r="J93" s="52"/>
      <c r="K93" s="52"/>
      <c r="L93" s="52"/>
      <c r="M93" s="52"/>
      <c r="N93" s="52"/>
      <c r="O93" s="52"/>
      <c r="P93" s="52"/>
      <c r="Q93" s="52"/>
      <c r="R93" s="52"/>
      <c r="S93" s="52"/>
      <c r="T93" s="52"/>
      <c r="U93" s="52"/>
      <c r="V93" s="52"/>
      <c r="W93" s="52"/>
      <c r="X93" s="52"/>
      <c r="Y93" s="52"/>
      <c r="Z93" s="52"/>
      <c r="AA93" s="52"/>
      <c r="AB93" s="52"/>
      <c r="AC93" s="52"/>
      <c r="AD93" s="52"/>
      <c r="AE93" s="52"/>
      <c r="AF93" s="52"/>
      <c r="AG93" s="52"/>
      <c r="AH93" s="52"/>
      <c r="AI93" s="52"/>
      <c r="AJ93" s="52"/>
      <c r="AK93" s="52"/>
      <c r="AL93" s="52"/>
      <c r="AM93" s="52"/>
      <c r="AN93" s="52"/>
      <c r="AO93" s="52"/>
      <c r="AP93" s="52"/>
      <c r="AQ93" s="53"/>
    </row>
  </sheetData>
  <mergeCells count="45">
    <mergeCell ref="AG90:AM90"/>
    <mergeCell ref="AN90:AP90"/>
    <mergeCell ref="AG92:AM92"/>
    <mergeCell ref="AN92:AP92"/>
    <mergeCell ref="AR2:BE2"/>
    <mergeCell ref="AN88:AP88"/>
    <mergeCell ref="AG88:AM88"/>
    <mergeCell ref="AK26:AO26"/>
    <mergeCell ref="AK27:AO27"/>
    <mergeCell ref="AK29:AO29"/>
    <mergeCell ref="D88:H88"/>
    <mergeCell ref="J88:AF88"/>
    <mergeCell ref="AG87:AM87"/>
    <mergeCell ref="AN87:AP87"/>
    <mergeCell ref="AS82:AT84"/>
    <mergeCell ref="AM83:AP83"/>
    <mergeCell ref="C85:G85"/>
    <mergeCell ref="I85:AF85"/>
    <mergeCell ref="AG85:AM85"/>
    <mergeCell ref="AN85:AP85"/>
    <mergeCell ref="X37:AB37"/>
    <mergeCell ref="AK37:AO37"/>
    <mergeCell ref="C76:AP76"/>
    <mergeCell ref="L78:AO78"/>
    <mergeCell ref="AM82:AP82"/>
    <mergeCell ref="L34:O34"/>
    <mergeCell ref="W34:AE34"/>
    <mergeCell ref="AK34:AO34"/>
    <mergeCell ref="L35:O35"/>
    <mergeCell ref="W35:AE35"/>
    <mergeCell ref="AK35:AO35"/>
    <mergeCell ref="L32:O32"/>
    <mergeCell ref="W32:AE32"/>
    <mergeCell ref="AK32:AO32"/>
    <mergeCell ref="L33:O33"/>
    <mergeCell ref="W33:AE33"/>
    <mergeCell ref="AK33:AO33"/>
    <mergeCell ref="L31:O31"/>
    <mergeCell ref="W31:AE31"/>
    <mergeCell ref="AK31:AO31"/>
    <mergeCell ref="C2:AP2"/>
    <mergeCell ref="C4:AP4"/>
    <mergeCell ref="K5:AO5"/>
    <mergeCell ref="K6:AO6"/>
    <mergeCell ref="E23:AN23"/>
  </mergeCells>
  <hyperlinks>
    <hyperlink ref="K1:S1" location="C2" tooltip="Súhrnný list stavby" display="1) Súhrnný list stavby"/>
    <hyperlink ref="W1:AF1" location="C87" tooltip="Rekapitulácia objektov" display="2) Rekapitulácia objektov"/>
    <hyperlink ref="A88" location="'ZOSCoburgova - Komplexná ...'!C2" tooltip="ZOSCoburgova - Komplexná ..." display="/"/>
  </hyperlinks>
  <pageMargins left="0.58333330000000005" right="0.58333330000000005" top="0.5" bottom="0.46666669999999999" header="0" footer="0"/>
  <pageSetup paperSize="9" scale="95" fitToHeight="100" orientation="portrait" blackAndWhite="1" r:id="rId1"/>
  <headerFooter>
    <oddFooter>&amp;CStrana &amp;P z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N347"/>
  <sheetViews>
    <sheetView showGridLines="0" workbookViewId="0">
      <pane ySplit="1" topLeftCell="A29" activePane="bottomLeft" state="frozen"/>
      <selection pane="bottomLeft" activeCell="AE133" sqref="AE133"/>
    </sheetView>
  </sheetViews>
  <sheetFormatPr defaultRowHeight="13.5" x14ac:dyDescent="0.3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7" width="11.1640625" customWidth="1"/>
    <col min="8" max="8" width="12.5" customWidth="1"/>
    <col min="9" max="9" width="7" customWidth="1"/>
    <col min="10" max="10" width="5.1640625" customWidth="1"/>
    <col min="11" max="11" width="11.5" customWidth="1"/>
    <col min="12" max="12" width="12" customWidth="1"/>
    <col min="13" max="14" width="6" customWidth="1"/>
    <col min="15" max="15" width="2" customWidth="1"/>
    <col min="16" max="16" width="12.5" customWidth="1"/>
    <col min="17" max="17" width="4.1640625" customWidth="1"/>
    <col min="18" max="18" width="1.6640625" customWidth="1"/>
    <col min="19" max="19" width="8.1640625" customWidth="1"/>
    <col min="20" max="20" width="29.6640625" hidden="1" customWidth="1"/>
    <col min="21" max="21" width="16.33203125" hidden="1" customWidth="1"/>
    <col min="22" max="22" width="12.33203125" hidden="1" customWidth="1"/>
    <col min="23" max="23" width="16.33203125" hidden="1" customWidth="1"/>
    <col min="24" max="24" width="12.1640625" hidden="1" customWidth="1"/>
    <col min="25" max="25" width="15" hidden="1" customWidth="1"/>
    <col min="26" max="26" width="11" hidden="1" customWidth="1"/>
    <col min="27" max="27" width="15" hidden="1" customWidth="1"/>
    <col min="28" max="28" width="16.33203125" hidden="1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1:66" ht="21.75" customHeight="1" x14ac:dyDescent="0.3">
      <c r="A1" s="131"/>
      <c r="B1" s="129"/>
      <c r="C1" s="129"/>
      <c r="D1" s="130" t="s">
        <v>1</v>
      </c>
      <c r="E1" s="129"/>
      <c r="F1" s="127" t="s">
        <v>324</v>
      </c>
      <c r="G1" s="127"/>
      <c r="H1" s="178" t="s">
        <v>325</v>
      </c>
      <c r="I1" s="178"/>
      <c r="J1" s="178"/>
      <c r="K1" s="178"/>
      <c r="L1" s="127" t="s">
        <v>326</v>
      </c>
      <c r="M1" s="129"/>
      <c r="N1" s="129"/>
      <c r="O1" s="130" t="s">
        <v>82</v>
      </c>
      <c r="P1" s="129"/>
      <c r="Q1" s="129"/>
      <c r="R1" s="129"/>
      <c r="S1" s="127" t="s">
        <v>327</v>
      </c>
      <c r="T1" s="127"/>
      <c r="U1" s="131"/>
      <c r="V1" s="13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1"/>
      <c r="BG1" s="11"/>
      <c r="BH1" s="11"/>
      <c r="BI1" s="11"/>
      <c r="BJ1" s="11"/>
      <c r="BK1" s="11"/>
      <c r="BL1" s="11"/>
      <c r="BM1" s="11"/>
      <c r="BN1" s="11"/>
    </row>
    <row r="2" spans="1:66" ht="36.950000000000003" customHeight="1" x14ac:dyDescent="0.3">
      <c r="C2" s="135" t="s">
        <v>5</v>
      </c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S2" s="162" t="s">
        <v>6</v>
      </c>
      <c r="T2" s="136"/>
      <c r="U2" s="136"/>
      <c r="V2" s="136"/>
      <c r="W2" s="136"/>
      <c r="X2" s="136"/>
      <c r="Y2" s="136"/>
      <c r="Z2" s="136"/>
      <c r="AA2" s="136"/>
      <c r="AB2" s="136"/>
      <c r="AC2" s="136"/>
      <c r="AT2" s="13" t="s">
        <v>74</v>
      </c>
    </row>
    <row r="3" spans="1:66" ht="6.95" customHeight="1" x14ac:dyDescent="0.3">
      <c r="B3" s="14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6"/>
      <c r="AT3" s="13" t="s">
        <v>72</v>
      </c>
    </row>
    <row r="4" spans="1:66" ht="36.950000000000003" customHeight="1" x14ac:dyDescent="0.3">
      <c r="B4" s="17"/>
      <c r="C4" s="137" t="s">
        <v>83</v>
      </c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9"/>
      <c r="T4" s="20" t="s">
        <v>10</v>
      </c>
      <c r="AT4" s="13" t="s">
        <v>4</v>
      </c>
    </row>
    <row r="5" spans="1:66" ht="6.95" customHeight="1" x14ac:dyDescent="0.3">
      <c r="B5" s="17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9"/>
    </row>
    <row r="6" spans="1:66" s="1" customFormat="1" ht="32.85" customHeight="1" x14ac:dyDescent="0.3">
      <c r="B6" s="27"/>
      <c r="C6" s="28"/>
      <c r="D6" s="23" t="s">
        <v>13</v>
      </c>
      <c r="E6" s="28"/>
      <c r="F6" s="140" t="s">
        <v>14</v>
      </c>
      <c r="G6" s="146"/>
      <c r="H6" s="146"/>
      <c r="I6" s="146"/>
      <c r="J6" s="146"/>
      <c r="K6" s="146"/>
      <c r="L6" s="146"/>
      <c r="M6" s="146"/>
      <c r="N6" s="146"/>
      <c r="O6" s="146"/>
      <c r="P6" s="146"/>
      <c r="Q6" s="28"/>
      <c r="R6" s="29"/>
    </row>
    <row r="7" spans="1:66" s="1" customFormat="1" ht="14.45" customHeight="1" x14ac:dyDescent="0.3">
      <c r="B7" s="27"/>
      <c r="C7" s="28"/>
      <c r="D7" s="24" t="s">
        <v>15</v>
      </c>
      <c r="E7" s="28"/>
      <c r="F7" s="22" t="s">
        <v>3</v>
      </c>
      <c r="G7" s="28"/>
      <c r="H7" s="28"/>
      <c r="I7" s="28"/>
      <c r="J7" s="28"/>
      <c r="K7" s="28"/>
      <c r="L7" s="28"/>
      <c r="M7" s="24" t="s">
        <v>16</v>
      </c>
      <c r="N7" s="28"/>
      <c r="O7" s="22" t="s">
        <v>3</v>
      </c>
      <c r="P7" s="28"/>
      <c r="Q7" s="28"/>
      <c r="R7" s="29"/>
    </row>
    <row r="8" spans="1:66" s="1" customFormat="1" ht="14.45" customHeight="1" x14ac:dyDescent="0.3">
      <c r="B8" s="27"/>
      <c r="C8" s="28"/>
      <c r="D8" s="24" t="s">
        <v>17</v>
      </c>
      <c r="E8" s="28"/>
      <c r="F8" s="22" t="s">
        <v>18</v>
      </c>
      <c r="G8" s="28"/>
      <c r="H8" s="28"/>
      <c r="I8" s="28"/>
      <c r="J8" s="28"/>
      <c r="K8" s="28"/>
      <c r="L8" s="28"/>
      <c r="M8" s="24" t="s">
        <v>19</v>
      </c>
      <c r="N8" s="28"/>
      <c r="O8" s="167" t="str">
        <f>'Rekapitulácia stavby'!AN8</f>
        <v>6. 3. 2017</v>
      </c>
      <c r="P8" s="146"/>
      <c r="Q8" s="28"/>
      <c r="R8" s="29"/>
    </row>
    <row r="9" spans="1:66" s="1" customFormat="1" ht="10.9" customHeight="1" x14ac:dyDescent="0.3">
      <c r="B9" s="27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9"/>
    </row>
    <row r="10" spans="1:66" s="1" customFormat="1" ht="14.45" customHeight="1" x14ac:dyDescent="0.3">
      <c r="B10" s="27"/>
      <c r="C10" s="28"/>
      <c r="D10" s="24" t="s">
        <v>21</v>
      </c>
      <c r="E10" s="28"/>
      <c r="F10" s="28"/>
      <c r="G10" s="28"/>
      <c r="H10" s="28"/>
      <c r="I10" s="28"/>
      <c r="J10" s="28"/>
      <c r="K10" s="28"/>
      <c r="L10" s="28"/>
      <c r="M10" s="24" t="s">
        <v>22</v>
      </c>
      <c r="N10" s="28"/>
      <c r="O10" s="139" t="s">
        <v>3</v>
      </c>
      <c r="P10" s="146"/>
      <c r="Q10" s="28"/>
      <c r="R10" s="29"/>
    </row>
    <row r="11" spans="1:66" s="1" customFormat="1" ht="18" customHeight="1" x14ac:dyDescent="0.3">
      <c r="B11" s="27"/>
      <c r="C11" s="28"/>
      <c r="D11" s="28"/>
      <c r="E11" s="22" t="s">
        <v>23</v>
      </c>
      <c r="F11" s="28"/>
      <c r="G11" s="28"/>
      <c r="H11" s="28"/>
      <c r="I11" s="28"/>
      <c r="J11" s="28"/>
      <c r="K11" s="28"/>
      <c r="L11" s="28"/>
      <c r="M11" s="24" t="s">
        <v>24</v>
      </c>
      <c r="N11" s="28"/>
      <c r="O11" s="139" t="s">
        <v>3</v>
      </c>
      <c r="P11" s="146"/>
      <c r="Q11" s="28"/>
      <c r="R11" s="29"/>
    </row>
    <row r="12" spans="1:66" s="1" customFormat="1" ht="6.95" customHeight="1" x14ac:dyDescent="0.3">
      <c r="B12" s="27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9"/>
    </row>
    <row r="13" spans="1:66" s="1" customFormat="1" ht="14.45" customHeight="1" x14ac:dyDescent="0.3">
      <c r="B13" s="27"/>
      <c r="C13" s="28"/>
      <c r="D13" s="24" t="s">
        <v>25</v>
      </c>
      <c r="E13" s="28"/>
      <c r="F13" s="28"/>
      <c r="G13" s="28"/>
      <c r="H13" s="28"/>
      <c r="I13" s="28"/>
      <c r="J13" s="28"/>
      <c r="K13" s="28"/>
      <c r="L13" s="28"/>
      <c r="M13" s="24" t="s">
        <v>22</v>
      </c>
      <c r="N13" s="28"/>
      <c r="O13" s="139" t="str">
        <f>IF('Rekapitulácia stavby'!AN13="","",'Rekapitulácia stavby'!AN13)</f>
        <v/>
      </c>
      <c r="P13" s="146"/>
      <c r="Q13" s="28"/>
      <c r="R13" s="29"/>
    </row>
    <row r="14" spans="1:66" s="1" customFormat="1" ht="18" customHeight="1" x14ac:dyDescent="0.3">
      <c r="B14" s="27"/>
      <c r="C14" s="28"/>
      <c r="D14" s="28"/>
      <c r="E14" s="22" t="str">
        <f>IF('Rekapitulácia stavby'!E14="","",'Rekapitulácia stavby'!E14)</f>
        <v xml:space="preserve"> </v>
      </c>
      <c r="F14" s="28"/>
      <c r="G14" s="28"/>
      <c r="H14" s="28"/>
      <c r="I14" s="28"/>
      <c r="J14" s="28"/>
      <c r="K14" s="28"/>
      <c r="L14" s="28"/>
      <c r="M14" s="24" t="s">
        <v>24</v>
      </c>
      <c r="N14" s="28"/>
      <c r="O14" s="139" t="str">
        <f>IF('Rekapitulácia stavby'!AN14="","",'Rekapitulácia stavby'!AN14)</f>
        <v/>
      </c>
      <c r="P14" s="146"/>
      <c r="Q14" s="28"/>
      <c r="R14" s="29"/>
    </row>
    <row r="15" spans="1:66" s="1" customFormat="1" ht="6.95" customHeight="1" x14ac:dyDescent="0.3">
      <c r="B15" s="27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9"/>
    </row>
    <row r="16" spans="1:66" s="1" customFormat="1" ht="14.45" customHeight="1" x14ac:dyDescent="0.3">
      <c r="B16" s="27"/>
      <c r="C16" s="28"/>
      <c r="D16" s="24" t="s">
        <v>27</v>
      </c>
      <c r="E16" s="28"/>
      <c r="F16" s="28"/>
      <c r="G16" s="28"/>
      <c r="H16" s="28"/>
      <c r="I16" s="28"/>
      <c r="J16" s="28"/>
      <c r="K16" s="28"/>
      <c r="L16" s="28"/>
      <c r="M16" s="24" t="s">
        <v>22</v>
      </c>
      <c r="N16" s="28"/>
      <c r="O16" s="139" t="s">
        <v>3</v>
      </c>
      <c r="P16" s="146"/>
      <c r="Q16" s="28"/>
      <c r="R16" s="29"/>
    </row>
    <row r="17" spans="2:18" s="1" customFormat="1" ht="18" customHeight="1" x14ac:dyDescent="0.3">
      <c r="B17" s="27"/>
      <c r="C17" s="28"/>
      <c r="D17" s="28"/>
      <c r="E17" s="22" t="s">
        <v>28</v>
      </c>
      <c r="F17" s="28"/>
      <c r="G17" s="28"/>
      <c r="H17" s="28"/>
      <c r="I17" s="28"/>
      <c r="J17" s="28"/>
      <c r="K17" s="28"/>
      <c r="L17" s="28"/>
      <c r="M17" s="24" t="s">
        <v>24</v>
      </c>
      <c r="N17" s="28"/>
      <c r="O17" s="139" t="s">
        <v>3</v>
      </c>
      <c r="P17" s="146"/>
      <c r="Q17" s="28"/>
      <c r="R17" s="29"/>
    </row>
    <row r="18" spans="2:18" s="1" customFormat="1" ht="6.95" customHeight="1" x14ac:dyDescent="0.3">
      <c r="B18" s="27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9"/>
    </row>
    <row r="19" spans="2:18" s="1" customFormat="1" ht="14.45" customHeight="1" x14ac:dyDescent="0.3">
      <c r="B19" s="27"/>
      <c r="C19" s="28"/>
      <c r="D19" s="24" t="s">
        <v>30</v>
      </c>
      <c r="E19" s="28"/>
      <c r="F19" s="28"/>
      <c r="G19" s="28"/>
      <c r="H19" s="28"/>
      <c r="I19" s="28"/>
      <c r="J19" s="28"/>
      <c r="K19" s="28"/>
      <c r="L19" s="28"/>
      <c r="M19" s="24" t="s">
        <v>22</v>
      </c>
      <c r="N19" s="28"/>
      <c r="O19" s="139" t="s">
        <v>3</v>
      </c>
      <c r="P19" s="146"/>
      <c r="Q19" s="28"/>
      <c r="R19" s="29"/>
    </row>
    <row r="20" spans="2:18" s="1" customFormat="1" ht="18" customHeight="1" x14ac:dyDescent="0.3">
      <c r="B20" s="27"/>
      <c r="C20" s="28"/>
      <c r="D20" s="28"/>
      <c r="E20" s="22" t="s">
        <v>31</v>
      </c>
      <c r="F20" s="28"/>
      <c r="G20" s="28"/>
      <c r="H20" s="28"/>
      <c r="I20" s="28"/>
      <c r="J20" s="28"/>
      <c r="K20" s="28"/>
      <c r="L20" s="28"/>
      <c r="M20" s="24" t="s">
        <v>24</v>
      </c>
      <c r="N20" s="28"/>
      <c r="O20" s="139" t="s">
        <v>3</v>
      </c>
      <c r="P20" s="146"/>
      <c r="Q20" s="28"/>
      <c r="R20" s="29"/>
    </row>
    <row r="21" spans="2:18" s="1" customFormat="1" ht="6.95" customHeight="1" x14ac:dyDescent="0.3">
      <c r="B21" s="27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9"/>
    </row>
    <row r="22" spans="2:18" s="1" customFormat="1" ht="14.45" customHeight="1" x14ac:dyDescent="0.3">
      <c r="B22" s="27"/>
      <c r="C22" s="28"/>
      <c r="D22" s="24" t="s">
        <v>32</v>
      </c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9"/>
    </row>
    <row r="23" spans="2:18" s="1" customFormat="1" ht="22.5" customHeight="1" x14ac:dyDescent="0.3">
      <c r="B23" s="27"/>
      <c r="C23" s="28"/>
      <c r="D23" s="28"/>
      <c r="E23" s="141" t="s">
        <v>3</v>
      </c>
      <c r="F23" s="146"/>
      <c r="G23" s="146"/>
      <c r="H23" s="146"/>
      <c r="I23" s="146"/>
      <c r="J23" s="146"/>
      <c r="K23" s="146"/>
      <c r="L23" s="146"/>
      <c r="M23" s="28"/>
      <c r="N23" s="28"/>
      <c r="O23" s="28"/>
      <c r="P23" s="28"/>
      <c r="Q23" s="28"/>
      <c r="R23" s="29"/>
    </row>
    <row r="24" spans="2:18" s="1" customFormat="1" ht="6.95" customHeight="1" x14ac:dyDescent="0.3">
      <c r="B24" s="27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9"/>
    </row>
    <row r="25" spans="2:18" s="1" customFormat="1" ht="6.95" customHeight="1" x14ac:dyDescent="0.3">
      <c r="B25" s="27"/>
      <c r="C25" s="28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28"/>
      <c r="R25" s="29"/>
    </row>
    <row r="26" spans="2:18" s="1" customFormat="1" ht="14.45" customHeight="1" x14ac:dyDescent="0.3">
      <c r="B26" s="27"/>
      <c r="C26" s="28"/>
      <c r="D26" s="91" t="s">
        <v>84</v>
      </c>
      <c r="E26" s="28"/>
      <c r="F26" s="28"/>
      <c r="G26" s="28"/>
      <c r="H26" s="28"/>
      <c r="I26" s="28"/>
      <c r="J26" s="28"/>
      <c r="K26" s="28"/>
      <c r="L26" s="28"/>
      <c r="M26" s="164"/>
      <c r="N26" s="146"/>
      <c r="O26" s="146"/>
      <c r="P26" s="146"/>
      <c r="Q26" s="28"/>
      <c r="R26" s="29"/>
    </row>
    <row r="27" spans="2:18" s="1" customFormat="1" ht="14.45" customHeight="1" x14ac:dyDescent="0.3">
      <c r="B27" s="27"/>
      <c r="C27" s="28"/>
      <c r="D27" s="26" t="s">
        <v>85</v>
      </c>
      <c r="E27" s="28"/>
      <c r="F27" s="28"/>
      <c r="G27" s="28"/>
      <c r="H27" s="28"/>
      <c r="I27" s="28"/>
      <c r="J27" s="28"/>
      <c r="K27" s="28"/>
      <c r="L27" s="28"/>
      <c r="M27" s="164"/>
      <c r="N27" s="146"/>
      <c r="O27" s="146"/>
      <c r="P27" s="146"/>
      <c r="Q27" s="28"/>
      <c r="R27" s="29"/>
    </row>
    <row r="28" spans="2:18" s="1" customFormat="1" ht="6.95" customHeight="1" x14ac:dyDescent="0.3">
      <c r="B28" s="27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9"/>
    </row>
    <row r="29" spans="2:18" s="1" customFormat="1" ht="25.35" customHeight="1" x14ac:dyDescent="0.3">
      <c r="B29" s="27"/>
      <c r="C29" s="28"/>
      <c r="D29" s="92" t="s">
        <v>35</v>
      </c>
      <c r="E29" s="28"/>
      <c r="F29" s="28"/>
      <c r="G29" s="28"/>
      <c r="H29" s="28"/>
      <c r="I29" s="28"/>
      <c r="J29" s="28"/>
      <c r="K29" s="28"/>
      <c r="L29" s="28"/>
      <c r="M29" s="168"/>
      <c r="N29" s="146"/>
      <c r="O29" s="146"/>
      <c r="P29" s="146"/>
      <c r="Q29" s="28"/>
      <c r="R29" s="29"/>
    </row>
    <row r="30" spans="2:18" s="1" customFormat="1" ht="6.95" customHeight="1" x14ac:dyDescent="0.3">
      <c r="B30" s="27"/>
      <c r="C30" s="28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28"/>
      <c r="R30" s="29"/>
    </row>
    <row r="31" spans="2:18" s="1" customFormat="1" ht="14.45" customHeight="1" x14ac:dyDescent="0.3">
      <c r="B31" s="27"/>
      <c r="C31" s="28"/>
      <c r="D31" s="34" t="s">
        <v>36</v>
      </c>
      <c r="E31" s="34" t="s">
        <v>37</v>
      </c>
      <c r="F31" s="35">
        <v>0.2</v>
      </c>
      <c r="G31" s="93" t="s">
        <v>38</v>
      </c>
      <c r="H31" s="169"/>
      <c r="I31" s="146"/>
      <c r="J31" s="146"/>
      <c r="K31" s="28"/>
      <c r="L31" s="28"/>
      <c r="M31" s="169"/>
      <c r="N31" s="146"/>
      <c r="O31" s="146"/>
      <c r="P31" s="146"/>
      <c r="Q31" s="28"/>
      <c r="R31" s="29"/>
    </row>
    <row r="32" spans="2:18" s="1" customFormat="1" ht="14.45" customHeight="1" x14ac:dyDescent="0.3">
      <c r="B32" s="27"/>
      <c r="C32" s="28"/>
      <c r="D32" s="28"/>
      <c r="E32" s="34" t="s">
        <v>39</v>
      </c>
      <c r="F32" s="35">
        <v>0.2</v>
      </c>
      <c r="G32" s="93" t="s">
        <v>38</v>
      </c>
      <c r="H32" s="169"/>
      <c r="I32" s="146"/>
      <c r="J32" s="146"/>
      <c r="K32" s="28"/>
      <c r="L32" s="28"/>
      <c r="M32" s="169"/>
      <c r="N32" s="146"/>
      <c r="O32" s="146"/>
      <c r="P32" s="146"/>
      <c r="Q32" s="28"/>
      <c r="R32" s="29"/>
    </row>
    <row r="33" spans="2:18" s="1" customFormat="1" ht="14.45" hidden="1" customHeight="1" x14ac:dyDescent="0.3">
      <c r="B33" s="27"/>
      <c r="C33" s="28"/>
      <c r="D33" s="28"/>
      <c r="E33" s="34" t="s">
        <v>40</v>
      </c>
      <c r="F33" s="35">
        <v>0.2</v>
      </c>
      <c r="G33" s="93" t="s">
        <v>38</v>
      </c>
      <c r="H33" s="169">
        <f>ROUND((SUM(BG116:BG117)+SUM(BG134:BG346)), 2)</f>
        <v>0</v>
      </c>
      <c r="I33" s="146"/>
      <c r="J33" s="146"/>
      <c r="K33" s="28"/>
      <c r="L33" s="28"/>
      <c r="M33" s="169">
        <v>0</v>
      </c>
      <c r="N33" s="146"/>
      <c r="O33" s="146"/>
      <c r="P33" s="146"/>
      <c r="Q33" s="28"/>
      <c r="R33" s="29"/>
    </row>
    <row r="34" spans="2:18" s="1" customFormat="1" ht="14.45" hidden="1" customHeight="1" x14ac:dyDescent="0.3">
      <c r="B34" s="27"/>
      <c r="C34" s="28"/>
      <c r="D34" s="28"/>
      <c r="E34" s="34" t="s">
        <v>41</v>
      </c>
      <c r="F34" s="35">
        <v>0.2</v>
      </c>
      <c r="G34" s="93" t="s">
        <v>38</v>
      </c>
      <c r="H34" s="169">
        <f>ROUND((SUM(BH116:BH117)+SUM(BH134:BH346)), 2)</f>
        <v>0</v>
      </c>
      <c r="I34" s="146"/>
      <c r="J34" s="146"/>
      <c r="K34" s="28"/>
      <c r="L34" s="28"/>
      <c r="M34" s="169">
        <v>0</v>
      </c>
      <c r="N34" s="146"/>
      <c r="O34" s="146"/>
      <c r="P34" s="146"/>
      <c r="Q34" s="28"/>
      <c r="R34" s="29"/>
    </row>
    <row r="35" spans="2:18" s="1" customFormat="1" ht="14.45" hidden="1" customHeight="1" x14ac:dyDescent="0.3">
      <c r="B35" s="27"/>
      <c r="C35" s="28"/>
      <c r="D35" s="28"/>
      <c r="E35" s="34" t="s">
        <v>42</v>
      </c>
      <c r="F35" s="35">
        <v>0</v>
      </c>
      <c r="G35" s="93" t="s">
        <v>38</v>
      </c>
      <c r="H35" s="169">
        <f>ROUND((SUM(BI116:BI117)+SUM(BI134:BI346)), 2)</f>
        <v>0</v>
      </c>
      <c r="I35" s="146"/>
      <c r="J35" s="146"/>
      <c r="K35" s="28"/>
      <c r="L35" s="28"/>
      <c r="M35" s="169">
        <v>0</v>
      </c>
      <c r="N35" s="146"/>
      <c r="O35" s="146"/>
      <c r="P35" s="146"/>
      <c r="Q35" s="28"/>
      <c r="R35" s="29"/>
    </row>
    <row r="36" spans="2:18" s="1" customFormat="1" ht="6.95" customHeight="1" x14ac:dyDescent="0.3">
      <c r="B36" s="27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9"/>
    </row>
    <row r="37" spans="2:18" s="1" customFormat="1" ht="25.35" customHeight="1" x14ac:dyDescent="0.3">
      <c r="B37" s="27"/>
      <c r="C37" s="90"/>
      <c r="D37" s="94" t="s">
        <v>43</v>
      </c>
      <c r="E37" s="67"/>
      <c r="F37" s="67"/>
      <c r="G37" s="95" t="s">
        <v>44</v>
      </c>
      <c r="H37" s="96" t="s">
        <v>45</v>
      </c>
      <c r="I37" s="67"/>
      <c r="J37" s="67"/>
      <c r="K37" s="67"/>
      <c r="L37" s="170"/>
      <c r="M37" s="158"/>
      <c r="N37" s="158"/>
      <c r="O37" s="158"/>
      <c r="P37" s="160"/>
      <c r="Q37" s="90"/>
      <c r="R37" s="29"/>
    </row>
    <row r="38" spans="2:18" s="1" customFormat="1" ht="14.45" customHeight="1" x14ac:dyDescent="0.3">
      <c r="B38" s="27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9"/>
    </row>
    <row r="39" spans="2:18" s="1" customFormat="1" ht="14.45" customHeight="1" x14ac:dyDescent="0.3">
      <c r="B39" s="27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9"/>
    </row>
    <row r="40" spans="2:18" x14ac:dyDescent="0.3">
      <c r="B40" s="17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9"/>
    </row>
    <row r="41" spans="2:18" x14ac:dyDescent="0.3">
      <c r="B41" s="17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9"/>
    </row>
    <row r="42" spans="2:18" x14ac:dyDescent="0.3">
      <c r="B42" s="17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9"/>
    </row>
    <row r="43" spans="2:18" x14ac:dyDescent="0.3">
      <c r="B43" s="17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9"/>
    </row>
    <row r="44" spans="2:18" x14ac:dyDescent="0.3">
      <c r="B44" s="17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9"/>
    </row>
    <row r="45" spans="2:18" x14ac:dyDescent="0.3">
      <c r="B45" s="17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9"/>
    </row>
    <row r="46" spans="2:18" x14ac:dyDescent="0.3">
      <c r="B46" s="17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9"/>
    </row>
    <row r="47" spans="2:18" x14ac:dyDescent="0.3">
      <c r="B47" s="17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9"/>
    </row>
    <row r="48" spans="2:18" x14ac:dyDescent="0.3">
      <c r="B48" s="17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9"/>
    </row>
    <row r="49" spans="2:18" x14ac:dyDescent="0.3">
      <c r="B49" s="17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9"/>
    </row>
    <row r="50" spans="2:18" s="1" customFormat="1" ht="15" x14ac:dyDescent="0.3">
      <c r="B50" s="27"/>
      <c r="C50" s="28"/>
      <c r="D50" s="42" t="s">
        <v>46</v>
      </c>
      <c r="E50" s="43"/>
      <c r="F50" s="43"/>
      <c r="G50" s="43"/>
      <c r="H50" s="44"/>
      <c r="I50" s="28"/>
      <c r="J50" s="42" t="s">
        <v>47</v>
      </c>
      <c r="K50" s="43"/>
      <c r="L50" s="43"/>
      <c r="M50" s="43"/>
      <c r="N50" s="43"/>
      <c r="O50" s="43"/>
      <c r="P50" s="44"/>
      <c r="Q50" s="28"/>
      <c r="R50" s="29"/>
    </row>
    <row r="51" spans="2:18" x14ac:dyDescent="0.3">
      <c r="B51" s="17"/>
      <c r="C51" s="18"/>
      <c r="D51" s="45"/>
      <c r="E51" s="18"/>
      <c r="F51" s="18"/>
      <c r="G51" s="18"/>
      <c r="H51" s="46"/>
      <c r="I51" s="18"/>
      <c r="J51" s="45"/>
      <c r="K51" s="18"/>
      <c r="L51" s="18"/>
      <c r="M51" s="18"/>
      <c r="N51" s="18"/>
      <c r="O51" s="18"/>
      <c r="P51" s="46"/>
      <c r="Q51" s="18"/>
      <c r="R51" s="19"/>
    </row>
    <row r="52" spans="2:18" x14ac:dyDescent="0.3">
      <c r="B52" s="17"/>
      <c r="C52" s="18"/>
      <c r="D52" s="45"/>
      <c r="E52" s="18"/>
      <c r="F52" s="18"/>
      <c r="G52" s="18"/>
      <c r="H52" s="46"/>
      <c r="I52" s="18"/>
      <c r="J52" s="45"/>
      <c r="K52" s="18"/>
      <c r="L52" s="18"/>
      <c r="M52" s="18"/>
      <c r="N52" s="18"/>
      <c r="O52" s="18"/>
      <c r="P52" s="46"/>
      <c r="Q52" s="18"/>
      <c r="R52" s="19"/>
    </row>
    <row r="53" spans="2:18" x14ac:dyDescent="0.3">
      <c r="B53" s="17"/>
      <c r="C53" s="18"/>
      <c r="D53" s="45"/>
      <c r="E53" s="18"/>
      <c r="F53" s="18"/>
      <c r="G53" s="18"/>
      <c r="H53" s="46"/>
      <c r="I53" s="18"/>
      <c r="J53" s="45"/>
      <c r="K53" s="18"/>
      <c r="L53" s="18"/>
      <c r="M53" s="18"/>
      <c r="N53" s="18"/>
      <c r="O53" s="18"/>
      <c r="P53" s="46"/>
      <c r="Q53" s="18"/>
      <c r="R53" s="19"/>
    </row>
    <row r="54" spans="2:18" x14ac:dyDescent="0.3">
      <c r="B54" s="17"/>
      <c r="C54" s="18"/>
      <c r="D54" s="45"/>
      <c r="E54" s="18"/>
      <c r="F54" s="18"/>
      <c r="G54" s="18"/>
      <c r="H54" s="46"/>
      <c r="I54" s="18"/>
      <c r="J54" s="45"/>
      <c r="K54" s="18"/>
      <c r="L54" s="18"/>
      <c r="M54" s="18"/>
      <c r="N54" s="18"/>
      <c r="O54" s="18"/>
      <c r="P54" s="46"/>
      <c r="Q54" s="18"/>
      <c r="R54" s="19"/>
    </row>
    <row r="55" spans="2:18" x14ac:dyDescent="0.3">
      <c r="B55" s="17"/>
      <c r="C55" s="18"/>
      <c r="D55" s="45"/>
      <c r="E55" s="18"/>
      <c r="F55" s="18"/>
      <c r="G55" s="18"/>
      <c r="H55" s="46"/>
      <c r="I55" s="18"/>
      <c r="J55" s="45"/>
      <c r="K55" s="18"/>
      <c r="L55" s="18"/>
      <c r="M55" s="18"/>
      <c r="N55" s="18"/>
      <c r="O55" s="18"/>
      <c r="P55" s="46"/>
      <c r="Q55" s="18"/>
      <c r="R55" s="19"/>
    </row>
    <row r="56" spans="2:18" x14ac:dyDescent="0.3">
      <c r="B56" s="17"/>
      <c r="C56" s="18"/>
      <c r="D56" s="45"/>
      <c r="E56" s="18"/>
      <c r="F56" s="18"/>
      <c r="G56" s="18"/>
      <c r="H56" s="46"/>
      <c r="I56" s="18"/>
      <c r="J56" s="45"/>
      <c r="K56" s="18"/>
      <c r="L56" s="18"/>
      <c r="M56" s="18"/>
      <c r="N56" s="18"/>
      <c r="O56" s="18"/>
      <c r="P56" s="46"/>
      <c r="Q56" s="18"/>
      <c r="R56" s="19"/>
    </row>
    <row r="57" spans="2:18" x14ac:dyDescent="0.3">
      <c r="B57" s="17"/>
      <c r="C57" s="18"/>
      <c r="D57" s="45"/>
      <c r="E57" s="18"/>
      <c r="F57" s="18"/>
      <c r="G57" s="18"/>
      <c r="H57" s="46"/>
      <c r="I57" s="18"/>
      <c r="J57" s="45"/>
      <c r="K57" s="18"/>
      <c r="L57" s="18"/>
      <c r="M57" s="18"/>
      <c r="N57" s="18"/>
      <c r="O57" s="18"/>
      <c r="P57" s="46"/>
      <c r="Q57" s="18"/>
      <c r="R57" s="19"/>
    </row>
    <row r="58" spans="2:18" x14ac:dyDescent="0.3">
      <c r="B58" s="17"/>
      <c r="C58" s="18"/>
      <c r="D58" s="45"/>
      <c r="E58" s="18"/>
      <c r="F58" s="18"/>
      <c r="G58" s="18"/>
      <c r="H58" s="46"/>
      <c r="I58" s="18"/>
      <c r="J58" s="45"/>
      <c r="K58" s="18"/>
      <c r="L58" s="18"/>
      <c r="M58" s="18"/>
      <c r="N58" s="18"/>
      <c r="O58" s="18"/>
      <c r="P58" s="46"/>
      <c r="Q58" s="18"/>
      <c r="R58" s="19"/>
    </row>
    <row r="59" spans="2:18" s="1" customFormat="1" ht="15" x14ac:dyDescent="0.3">
      <c r="B59" s="27"/>
      <c r="C59" s="28"/>
      <c r="D59" s="47" t="s">
        <v>48</v>
      </c>
      <c r="E59" s="48"/>
      <c r="F59" s="48"/>
      <c r="G59" s="49" t="s">
        <v>49</v>
      </c>
      <c r="H59" s="50"/>
      <c r="I59" s="28"/>
      <c r="J59" s="47" t="s">
        <v>48</v>
      </c>
      <c r="K59" s="48"/>
      <c r="L59" s="48"/>
      <c r="M59" s="48"/>
      <c r="N59" s="49" t="s">
        <v>49</v>
      </c>
      <c r="O59" s="48"/>
      <c r="P59" s="50"/>
      <c r="Q59" s="28"/>
      <c r="R59" s="29"/>
    </row>
    <row r="60" spans="2:18" x14ac:dyDescent="0.3">
      <c r="B60" s="17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9"/>
    </row>
    <row r="61" spans="2:18" s="1" customFormat="1" ht="15" x14ac:dyDescent="0.3">
      <c r="B61" s="27"/>
      <c r="C61" s="28"/>
      <c r="D61" s="42" t="s">
        <v>50</v>
      </c>
      <c r="E61" s="43"/>
      <c r="F61" s="43"/>
      <c r="G61" s="43"/>
      <c r="H61" s="44"/>
      <c r="I61" s="28"/>
      <c r="J61" s="42" t="s">
        <v>51</v>
      </c>
      <c r="K61" s="43"/>
      <c r="L61" s="43"/>
      <c r="M61" s="43"/>
      <c r="N61" s="43"/>
      <c r="O61" s="43"/>
      <c r="P61" s="44"/>
      <c r="Q61" s="28"/>
      <c r="R61" s="29"/>
    </row>
    <row r="62" spans="2:18" x14ac:dyDescent="0.3">
      <c r="B62" s="17"/>
      <c r="C62" s="18"/>
      <c r="D62" s="45"/>
      <c r="E62" s="18"/>
      <c r="F62" s="18"/>
      <c r="G62" s="18"/>
      <c r="H62" s="46"/>
      <c r="I62" s="18"/>
      <c r="J62" s="45"/>
      <c r="K62" s="18"/>
      <c r="L62" s="18"/>
      <c r="M62" s="18"/>
      <c r="N62" s="18"/>
      <c r="O62" s="18"/>
      <c r="P62" s="46"/>
      <c r="Q62" s="18"/>
      <c r="R62" s="19"/>
    </row>
    <row r="63" spans="2:18" x14ac:dyDescent="0.3">
      <c r="B63" s="17"/>
      <c r="C63" s="18"/>
      <c r="D63" s="45"/>
      <c r="E63" s="18"/>
      <c r="F63" s="18"/>
      <c r="G63" s="18"/>
      <c r="H63" s="46"/>
      <c r="I63" s="18"/>
      <c r="J63" s="45"/>
      <c r="K63" s="18"/>
      <c r="L63" s="18"/>
      <c r="M63" s="18"/>
      <c r="N63" s="18"/>
      <c r="O63" s="18"/>
      <c r="P63" s="46"/>
      <c r="Q63" s="18"/>
      <c r="R63" s="19"/>
    </row>
    <row r="64" spans="2:18" x14ac:dyDescent="0.3">
      <c r="B64" s="17"/>
      <c r="C64" s="18"/>
      <c r="D64" s="45"/>
      <c r="E64" s="18"/>
      <c r="F64" s="18"/>
      <c r="G64" s="18"/>
      <c r="H64" s="46"/>
      <c r="I64" s="18"/>
      <c r="J64" s="45"/>
      <c r="K64" s="18"/>
      <c r="L64" s="18"/>
      <c r="M64" s="18"/>
      <c r="N64" s="18"/>
      <c r="O64" s="18"/>
      <c r="P64" s="46"/>
      <c r="Q64" s="18"/>
      <c r="R64" s="19"/>
    </row>
    <row r="65" spans="2:18" x14ac:dyDescent="0.3">
      <c r="B65" s="17"/>
      <c r="C65" s="18"/>
      <c r="D65" s="45"/>
      <c r="E65" s="18"/>
      <c r="F65" s="18"/>
      <c r="G65" s="18"/>
      <c r="H65" s="46"/>
      <c r="I65" s="18"/>
      <c r="J65" s="45"/>
      <c r="K65" s="18"/>
      <c r="L65" s="18"/>
      <c r="M65" s="18"/>
      <c r="N65" s="18"/>
      <c r="O65" s="18"/>
      <c r="P65" s="46"/>
      <c r="Q65" s="18"/>
      <c r="R65" s="19"/>
    </row>
    <row r="66" spans="2:18" x14ac:dyDescent="0.3">
      <c r="B66" s="17"/>
      <c r="C66" s="18"/>
      <c r="D66" s="45"/>
      <c r="E66" s="18"/>
      <c r="F66" s="18"/>
      <c r="G66" s="18"/>
      <c r="H66" s="46"/>
      <c r="I66" s="18"/>
      <c r="J66" s="45"/>
      <c r="K66" s="18"/>
      <c r="L66" s="18"/>
      <c r="M66" s="18"/>
      <c r="N66" s="18"/>
      <c r="O66" s="18"/>
      <c r="P66" s="46"/>
      <c r="Q66" s="18"/>
      <c r="R66" s="19"/>
    </row>
    <row r="67" spans="2:18" x14ac:dyDescent="0.3">
      <c r="B67" s="17"/>
      <c r="C67" s="18"/>
      <c r="D67" s="45"/>
      <c r="E67" s="18"/>
      <c r="F67" s="18"/>
      <c r="G67" s="18"/>
      <c r="H67" s="46"/>
      <c r="I67" s="18"/>
      <c r="J67" s="45"/>
      <c r="K67" s="18"/>
      <c r="L67" s="18"/>
      <c r="M67" s="18"/>
      <c r="N67" s="18"/>
      <c r="O67" s="18"/>
      <c r="P67" s="46"/>
      <c r="Q67" s="18"/>
      <c r="R67" s="19"/>
    </row>
    <row r="68" spans="2:18" x14ac:dyDescent="0.3">
      <c r="B68" s="17"/>
      <c r="C68" s="18"/>
      <c r="D68" s="45"/>
      <c r="E68" s="18"/>
      <c r="F68" s="18"/>
      <c r="G68" s="18"/>
      <c r="H68" s="46"/>
      <c r="I68" s="18"/>
      <c r="J68" s="45"/>
      <c r="K68" s="18"/>
      <c r="L68" s="18"/>
      <c r="M68" s="18"/>
      <c r="N68" s="18"/>
      <c r="O68" s="18"/>
      <c r="P68" s="46"/>
      <c r="Q68" s="18"/>
      <c r="R68" s="19"/>
    </row>
    <row r="69" spans="2:18" x14ac:dyDescent="0.3">
      <c r="B69" s="17"/>
      <c r="C69" s="18"/>
      <c r="D69" s="45"/>
      <c r="E69" s="18"/>
      <c r="F69" s="18"/>
      <c r="G69" s="18"/>
      <c r="H69" s="46"/>
      <c r="I69" s="18"/>
      <c r="J69" s="45"/>
      <c r="K69" s="18"/>
      <c r="L69" s="18"/>
      <c r="M69" s="18"/>
      <c r="N69" s="18"/>
      <c r="O69" s="18"/>
      <c r="P69" s="46"/>
      <c r="Q69" s="18"/>
      <c r="R69" s="19"/>
    </row>
    <row r="70" spans="2:18" s="1" customFormat="1" ht="15" x14ac:dyDescent="0.3">
      <c r="B70" s="27"/>
      <c r="C70" s="28"/>
      <c r="D70" s="47" t="s">
        <v>48</v>
      </c>
      <c r="E70" s="48"/>
      <c r="F70" s="48"/>
      <c r="G70" s="49" t="s">
        <v>49</v>
      </c>
      <c r="H70" s="50"/>
      <c r="I70" s="28"/>
      <c r="J70" s="47" t="s">
        <v>48</v>
      </c>
      <c r="K70" s="48"/>
      <c r="L70" s="48"/>
      <c r="M70" s="48"/>
      <c r="N70" s="49" t="s">
        <v>49</v>
      </c>
      <c r="O70" s="48"/>
      <c r="P70" s="50"/>
      <c r="Q70" s="28"/>
      <c r="R70" s="29"/>
    </row>
    <row r="71" spans="2:18" s="1" customFormat="1" ht="14.45" customHeight="1" x14ac:dyDescent="0.3">
      <c r="B71" s="51"/>
      <c r="C71" s="52"/>
      <c r="D71" s="52"/>
      <c r="E71" s="52"/>
      <c r="F71" s="52"/>
      <c r="G71" s="52"/>
      <c r="H71" s="52"/>
      <c r="I71" s="52"/>
      <c r="J71" s="52"/>
      <c r="K71" s="52"/>
      <c r="L71" s="52"/>
      <c r="M71" s="52"/>
      <c r="N71" s="52"/>
      <c r="O71" s="52"/>
      <c r="P71" s="52"/>
      <c r="Q71" s="52"/>
      <c r="R71" s="53"/>
    </row>
    <row r="75" spans="2:18" s="1" customFormat="1" ht="6.95" customHeight="1" x14ac:dyDescent="0.3">
      <c r="B75" s="54"/>
      <c r="C75" s="55"/>
      <c r="D75" s="55"/>
      <c r="E75" s="55"/>
      <c r="F75" s="55"/>
      <c r="G75" s="55"/>
      <c r="H75" s="55"/>
      <c r="I75" s="55"/>
      <c r="J75" s="55"/>
      <c r="K75" s="55"/>
      <c r="L75" s="55"/>
      <c r="M75" s="55"/>
      <c r="N75" s="55"/>
      <c r="O75" s="55"/>
      <c r="P75" s="55"/>
      <c r="Q75" s="55"/>
      <c r="R75" s="56"/>
    </row>
    <row r="76" spans="2:18" s="1" customFormat="1" ht="36.950000000000003" customHeight="1" x14ac:dyDescent="0.3">
      <c r="B76" s="27"/>
      <c r="C76" s="137" t="s">
        <v>86</v>
      </c>
      <c r="D76" s="146"/>
      <c r="E76" s="146"/>
      <c r="F76" s="146"/>
      <c r="G76" s="146"/>
      <c r="H76" s="146"/>
      <c r="I76" s="146"/>
      <c r="J76" s="146"/>
      <c r="K76" s="146"/>
      <c r="L76" s="146"/>
      <c r="M76" s="146"/>
      <c r="N76" s="146"/>
      <c r="O76" s="146"/>
      <c r="P76" s="146"/>
      <c r="Q76" s="146"/>
      <c r="R76" s="29"/>
    </row>
    <row r="77" spans="2:18" s="1" customFormat="1" ht="6.95" customHeight="1" x14ac:dyDescent="0.3">
      <c r="B77" s="27"/>
      <c r="C77" s="28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9"/>
    </row>
    <row r="78" spans="2:18" s="1" customFormat="1" ht="36.950000000000003" customHeight="1" x14ac:dyDescent="0.3">
      <c r="B78" s="27"/>
      <c r="C78" s="61" t="s">
        <v>13</v>
      </c>
      <c r="D78" s="28"/>
      <c r="E78" s="28"/>
      <c r="F78" s="147" t="str">
        <f>F6</f>
        <v>Komplexná rekonštrukcia ZOS Coburgova v Trnave</v>
      </c>
      <c r="G78" s="146"/>
      <c r="H78" s="146"/>
      <c r="I78" s="146"/>
      <c r="J78" s="146"/>
      <c r="K78" s="146"/>
      <c r="L78" s="146"/>
      <c r="M78" s="146"/>
      <c r="N78" s="146"/>
      <c r="O78" s="146"/>
      <c r="P78" s="146"/>
      <c r="Q78" s="28"/>
      <c r="R78" s="29"/>
    </row>
    <row r="79" spans="2:18" s="1" customFormat="1" ht="6.95" customHeight="1" x14ac:dyDescent="0.3">
      <c r="B79" s="27"/>
      <c r="C79" s="28"/>
      <c r="D79" s="28"/>
      <c r="E79" s="28"/>
      <c r="F79" s="28"/>
      <c r="G79" s="28"/>
      <c r="H79" s="28"/>
      <c r="I79" s="28"/>
      <c r="J79" s="28"/>
      <c r="K79" s="28"/>
      <c r="L79" s="28"/>
      <c r="M79" s="28"/>
      <c r="N79" s="28"/>
      <c r="O79" s="28"/>
      <c r="P79" s="28"/>
      <c r="Q79" s="28"/>
      <c r="R79" s="29"/>
    </row>
    <row r="80" spans="2:18" s="1" customFormat="1" ht="18" customHeight="1" x14ac:dyDescent="0.3">
      <c r="B80" s="27"/>
      <c r="C80" s="24" t="s">
        <v>17</v>
      </c>
      <c r="D80" s="28"/>
      <c r="E80" s="28"/>
      <c r="F80" s="22" t="str">
        <f>F8</f>
        <v>Trnava - Coburgova ulica</v>
      </c>
      <c r="G80" s="28"/>
      <c r="H80" s="28"/>
      <c r="I80" s="28"/>
      <c r="J80" s="28"/>
      <c r="K80" s="24" t="s">
        <v>19</v>
      </c>
      <c r="L80" s="28"/>
      <c r="M80" s="167" t="str">
        <f>IF(O8="","",O8)</f>
        <v>6. 3. 2017</v>
      </c>
      <c r="N80" s="146"/>
      <c r="O80" s="146"/>
      <c r="P80" s="146"/>
      <c r="Q80" s="28"/>
      <c r="R80" s="29"/>
    </row>
    <row r="81" spans="2:47" s="1" customFormat="1" ht="6.95" customHeight="1" x14ac:dyDescent="0.3">
      <c r="B81" s="27"/>
      <c r="C81" s="28"/>
      <c r="D81" s="28"/>
      <c r="E81" s="28"/>
      <c r="F81" s="28"/>
      <c r="G81" s="28"/>
      <c r="H81" s="28"/>
      <c r="I81" s="28"/>
      <c r="J81" s="28"/>
      <c r="K81" s="28"/>
      <c r="L81" s="28"/>
      <c r="M81" s="28"/>
      <c r="N81" s="28"/>
      <c r="O81" s="28"/>
      <c r="P81" s="28"/>
      <c r="Q81" s="28"/>
      <c r="R81" s="29"/>
    </row>
    <row r="82" spans="2:47" s="1" customFormat="1" ht="15" x14ac:dyDescent="0.3">
      <c r="B82" s="27"/>
      <c r="C82" s="24" t="s">
        <v>21</v>
      </c>
      <c r="D82" s="28"/>
      <c r="E82" s="28"/>
      <c r="F82" s="22" t="str">
        <f>E11</f>
        <v>Mesto Trnava</v>
      </c>
      <c r="G82" s="28"/>
      <c r="H82" s="28"/>
      <c r="I82" s="28"/>
      <c r="J82" s="28"/>
      <c r="K82" s="24" t="s">
        <v>27</v>
      </c>
      <c r="L82" s="28"/>
      <c r="M82" s="139" t="str">
        <f>E17</f>
        <v>Ing.arch.Fukatschová</v>
      </c>
      <c r="N82" s="146"/>
      <c r="O82" s="146"/>
      <c r="P82" s="146"/>
      <c r="Q82" s="146"/>
      <c r="R82" s="29"/>
    </row>
    <row r="83" spans="2:47" s="1" customFormat="1" ht="14.45" customHeight="1" x14ac:dyDescent="0.3">
      <c r="B83" s="27"/>
      <c r="C83" s="24" t="s">
        <v>25</v>
      </c>
      <c r="D83" s="28"/>
      <c r="E83" s="28"/>
      <c r="F83" s="22" t="str">
        <f>IF(E14="","",E14)</f>
        <v xml:space="preserve"> </v>
      </c>
      <c r="G83" s="28"/>
      <c r="H83" s="28"/>
      <c r="I83" s="28"/>
      <c r="J83" s="28"/>
      <c r="K83" s="24" t="s">
        <v>30</v>
      </c>
      <c r="L83" s="28"/>
      <c r="M83" s="139" t="str">
        <f>E20</f>
        <v>Ing.Simonides Pavol</v>
      </c>
      <c r="N83" s="146"/>
      <c r="O83" s="146"/>
      <c r="P83" s="146"/>
      <c r="Q83" s="146"/>
      <c r="R83" s="29"/>
    </row>
    <row r="84" spans="2:47" s="1" customFormat="1" ht="10.35" customHeight="1" x14ac:dyDescent="0.3">
      <c r="B84" s="27"/>
      <c r="C84" s="28"/>
      <c r="D84" s="28"/>
      <c r="E84" s="28"/>
      <c r="F84" s="28"/>
      <c r="G84" s="28"/>
      <c r="H84" s="28"/>
      <c r="I84" s="28"/>
      <c r="J84" s="28"/>
      <c r="K84" s="28"/>
      <c r="L84" s="28"/>
      <c r="M84" s="28"/>
      <c r="N84" s="28"/>
      <c r="O84" s="28"/>
      <c r="P84" s="28"/>
      <c r="Q84" s="28"/>
      <c r="R84" s="29"/>
    </row>
    <row r="85" spans="2:47" s="1" customFormat="1" ht="29.25" customHeight="1" x14ac:dyDescent="0.3">
      <c r="B85" s="27"/>
      <c r="C85" s="171" t="s">
        <v>87</v>
      </c>
      <c r="D85" s="172"/>
      <c r="E85" s="172"/>
      <c r="F85" s="172"/>
      <c r="G85" s="172"/>
      <c r="H85" s="90"/>
      <c r="I85" s="90"/>
      <c r="J85" s="90"/>
      <c r="K85" s="90"/>
      <c r="L85" s="90"/>
      <c r="M85" s="90"/>
      <c r="N85" s="171" t="s">
        <v>88</v>
      </c>
      <c r="O85" s="146"/>
      <c r="P85" s="146"/>
      <c r="Q85" s="146"/>
      <c r="R85" s="29"/>
    </row>
    <row r="86" spans="2:47" s="1" customFormat="1" ht="10.35" customHeight="1" x14ac:dyDescent="0.3">
      <c r="B86" s="27"/>
      <c r="C86" s="28"/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28"/>
      <c r="O86" s="28"/>
      <c r="P86" s="28"/>
      <c r="Q86" s="28"/>
      <c r="R86" s="29"/>
    </row>
    <row r="87" spans="2:47" s="1" customFormat="1" ht="29.25" customHeight="1" x14ac:dyDescent="0.3">
      <c r="B87" s="27"/>
      <c r="C87" s="97" t="s">
        <v>89</v>
      </c>
      <c r="D87" s="28"/>
      <c r="E87" s="28"/>
      <c r="F87" s="28"/>
      <c r="G87" s="28"/>
      <c r="H87" s="28"/>
      <c r="I87" s="28"/>
      <c r="J87" s="28"/>
      <c r="K87" s="28"/>
      <c r="L87" s="28"/>
      <c r="M87" s="28"/>
      <c r="N87" s="153"/>
      <c r="O87" s="146"/>
      <c r="P87" s="146"/>
      <c r="Q87" s="146"/>
      <c r="R87" s="29"/>
      <c r="AU87" s="13" t="s">
        <v>90</v>
      </c>
    </row>
    <row r="88" spans="2:47" s="6" customFormat="1" ht="24.95" customHeight="1" x14ac:dyDescent="0.3">
      <c r="B88" s="98"/>
      <c r="C88" s="99"/>
      <c r="D88" s="100" t="s">
        <v>91</v>
      </c>
      <c r="E88" s="99"/>
      <c r="F88" s="99"/>
      <c r="G88" s="99"/>
      <c r="H88" s="99"/>
      <c r="I88" s="99"/>
      <c r="J88" s="99"/>
      <c r="K88" s="99"/>
      <c r="L88" s="99"/>
      <c r="M88" s="99"/>
      <c r="N88" s="173"/>
      <c r="O88" s="174"/>
      <c r="P88" s="174"/>
      <c r="Q88" s="174"/>
      <c r="R88" s="101"/>
    </row>
    <row r="89" spans="2:47" s="7" customFormat="1" ht="19.899999999999999" customHeight="1" x14ac:dyDescent="0.3">
      <c r="B89" s="102"/>
      <c r="C89" s="103"/>
      <c r="D89" s="104" t="s">
        <v>92</v>
      </c>
      <c r="E89" s="103"/>
      <c r="F89" s="103"/>
      <c r="G89" s="103"/>
      <c r="H89" s="103"/>
      <c r="I89" s="103"/>
      <c r="J89" s="103"/>
      <c r="K89" s="103"/>
      <c r="L89" s="103"/>
      <c r="M89" s="103"/>
      <c r="N89" s="175"/>
      <c r="O89" s="176"/>
      <c r="P89" s="176"/>
      <c r="Q89" s="176"/>
      <c r="R89" s="105"/>
    </row>
    <row r="90" spans="2:47" s="7" customFormat="1" ht="19.899999999999999" customHeight="1" x14ac:dyDescent="0.3">
      <c r="B90" s="102"/>
      <c r="C90" s="103"/>
      <c r="D90" s="104" t="s">
        <v>93</v>
      </c>
      <c r="E90" s="103"/>
      <c r="F90" s="103"/>
      <c r="G90" s="103"/>
      <c r="H90" s="103"/>
      <c r="I90" s="103"/>
      <c r="J90" s="103"/>
      <c r="K90" s="103"/>
      <c r="L90" s="103"/>
      <c r="M90" s="103"/>
      <c r="N90" s="175"/>
      <c r="O90" s="176"/>
      <c r="P90" s="176"/>
      <c r="Q90" s="176"/>
      <c r="R90" s="105"/>
    </row>
    <row r="91" spans="2:47" s="7" customFormat="1" ht="19.899999999999999" customHeight="1" x14ac:dyDescent="0.3">
      <c r="B91" s="102"/>
      <c r="C91" s="103"/>
      <c r="D91" s="104" t="s">
        <v>94</v>
      </c>
      <c r="E91" s="103"/>
      <c r="F91" s="103"/>
      <c r="G91" s="103"/>
      <c r="H91" s="103"/>
      <c r="I91" s="103"/>
      <c r="J91" s="103"/>
      <c r="K91" s="103"/>
      <c r="L91" s="103"/>
      <c r="M91" s="103"/>
      <c r="N91" s="175"/>
      <c r="O91" s="176"/>
      <c r="P91" s="176"/>
      <c r="Q91" s="176"/>
      <c r="R91" s="105"/>
    </row>
    <row r="92" spans="2:47" s="7" customFormat="1" ht="19.899999999999999" customHeight="1" x14ac:dyDescent="0.3">
      <c r="B92" s="102"/>
      <c r="C92" s="103"/>
      <c r="D92" s="104" t="s">
        <v>95</v>
      </c>
      <c r="E92" s="103"/>
      <c r="F92" s="103"/>
      <c r="G92" s="103"/>
      <c r="H92" s="103"/>
      <c r="I92" s="103"/>
      <c r="J92" s="103"/>
      <c r="K92" s="103"/>
      <c r="L92" s="103"/>
      <c r="M92" s="103"/>
      <c r="N92" s="175"/>
      <c r="O92" s="176"/>
      <c r="P92" s="176"/>
      <c r="Q92" s="176"/>
      <c r="R92" s="105"/>
    </row>
    <row r="93" spans="2:47" s="7" customFormat="1" ht="19.899999999999999" customHeight="1" x14ac:dyDescent="0.3">
      <c r="B93" s="102"/>
      <c r="C93" s="103"/>
      <c r="D93" s="104" t="s">
        <v>96</v>
      </c>
      <c r="E93" s="103"/>
      <c r="F93" s="103"/>
      <c r="G93" s="103"/>
      <c r="H93" s="103"/>
      <c r="I93" s="103"/>
      <c r="J93" s="103"/>
      <c r="K93" s="103"/>
      <c r="L93" s="103"/>
      <c r="M93" s="103"/>
      <c r="N93" s="175"/>
      <c r="O93" s="176"/>
      <c r="P93" s="176"/>
      <c r="Q93" s="176"/>
      <c r="R93" s="105"/>
    </row>
    <row r="94" spans="2:47" s="7" customFormat="1" ht="19.899999999999999" customHeight="1" x14ac:dyDescent="0.3">
      <c r="B94" s="102"/>
      <c r="C94" s="103"/>
      <c r="D94" s="104" t="s">
        <v>97</v>
      </c>
      <c r="E94" s="103"/>
      <c r="F94" s="103"/>
      <c r="G94" s="103"/>
      <c r="H94" s="103"/>
      <c r="I94" s="103"/>
      <c r="J94" s="103"/>
      <c r="K94" s="103"/>
      <c r="L94" s="103"/>
      <c r="M94" s="103"/>
      <c r="N94" s="175"/>
      <c r="O94" s="176"/>
      <c r="P94" s="176"/>
      <c r="Q94" s="176"/>
      <c r="R94" s="105"/>
    </row>
    <row r="95" spans="2:47" s="7" customFormat="1" ht="19.899999999999999" customHeight="1" x14ac:dyDescent="0.3">
      <c r="B95" s="102"/>
      <c r="C95" s="103"/>
      <c r="D95" s="104" t="s">
        <v>98</v>
      </c>
      <c r="E95" s="103"/>
      <c r="F95" s="103"/>
      <c r="G95" s="103"/>
      <c r="H95" s="103"/>
      <c r="I95" s="103"/>
      <c r="J95" s="103"/>
      <c r="K95" s="103"/>
      <c r="L95" s="103"/>
      <c r="M95" s="103"/>
      <c r="N95" s="175"/>
      <c r="O95" s="176"/>
      <c r="P95" s="176"/>
      <c r="Q95" s="176"/>
      <c r="R95" s="105"/>
    </row>
    <row r="96" spans="2:47" s="6" customFormat="1" ht="24.95" customHeight="1" x14ac:dyDescent="0.3">
      <c r="B96" s="98"/>
      <c r="C96" s="99"/>
      <c r="D96" s="100" t="s">
        <v>99</v>
      </c>
      <c r="E96" s="99"/>
      <c r="F96" s="99"/>
      <c r="G96" s="99"/>
      <c r="H96" s="99"/>
      <c r="I96" s="99"/>
      <c r="J96" s="99"/>
      <c r="K96" s="99"/>
      <c r="L96" s="99"/>
      <c r="M96" s="99"/>
      <c r="N96" s="173"/>
      <c r="O96" s="174"/>
      <c r="P96" s="174"/>
      <c r="Q96" s="174"/>
      <c r="R96" s="101"/>
    </row>
    <row r="97" spans="2:18" s="7" customFormat="1" ht="19.899999999999999" customHeight="1" x14ac:dyDescent="0.3">
      <c r="B97" s="102"/>
      <c r="C97" s="103"/>
      <c r="D97" s="104" t="s">
        <v>100</v>
      </c>
      <c r="E97" s="103"/>
      <c r="F97" s="103"/>
      <c r="G97" s="103"/>
      <c r="H97" s="103"/>
      <c r="I97" s="103"/>
      <c r="J97" s="103"/>
      <c r="K97" s="103"/>
      <c r="L97" s="103"/>
      <c r="M97" s="103"/>
      <c r="N97" s="175"/>
      <c r="O97" s="176"/>
      <c r="P97" s="176"/>
      <c r="Q97" s="176"/>
      <c r="R97" s="105"/>
    </row>
    <row r="98" spans="2:18" s="7" customFormat="1" ht="19.899999999999999" customHeight="1" x14ac:dyDescent="0.3">
      <c r="B98" s="102"/>
      <c r="C98" s="103"/>
      <c r="D98" s="104" t="s">
        <v>101</v>
      </c>
      <c r="E98" s="103"/>
      <c r="F98" s="103"/>
      <c r="G98" s="103"/>
      <c r="H98" s="103"/>
      <c r="I98" s="103"/>
      <c r="J98" s="103"/>
      <c r="K98" s="103"/>
      <c r="L98" s="103"/>
      <c r="M98" s="103"/>
      <c r="N98" s="175"/>
      <c r="O98" s="176"/>
      <c r="P98" s="176"/>
      <c r="Q98" s="176"/>
      <c r="R98" s="105"/>
    </row>
    <row r="99" spans="2:18" s="7" customFormat="1" ht="19.899999999999999" customHeight="1" x14ac:dyDescent="0.3">
      <c r="B99" s="102"/>
      <c r="C99" s="103"/>
      <c r="D99" s="104" t="s">
        <v>102</v>
      </c>
      <c r="E99" s="103"/>
      <c r="F99" s="103"/>
      <c r="G99" s="103"/>
      <c r="H99" s="103"/>
      <c r="I99" s="103"/>
      <c r="J99" s="103"/>
      <c r="K99" s="103"/>
      <c r="L99" s="103"/>
      <c r="M99" s="103"/>
      <c r="N99" s="175"/>
      <c r="O99" s="176"/>
      <c r="P99" s="176"/>
      <c r="Q99" s="176"/>
      <c r="R99" s="105"/>
    </row>
    <row r="100" spans="2:18" s="7" customFormat="1" ht="19.899999999999999" customHeight="1" x14ac:dyDescent="0.3">
      <c r="B100" s="102"/>
      <c r="C100" s="103"/>
      <c r="D100" s="104" t="s">
        <v>103</v>
      </c>
      <c r="E100" s="103"/>
      <c r="F100" s="103"/>
      <c r="G100" s="103"/>
      <c r="H100" s="103"/>
      <c r="I100" s="103"/>
      <c r="J100" s="103"/>
      <c r="K100" s="103"/>
      <c r="L100" s="103"/>
      <c r="M100" s="103"/>
      <c r="N100" s="175"/>
      <c r="O100" s="176"/>
      <c r="P100" s="176"/>
      <c r="Q100" s="176"/>
      <c r="R100" s="105"/>
    </row>
    <row r="101" spans="2:18" s="7" customFormat="1" ht="19.899999999999999" customHeight="1" x14ac:dyDescent="0.3">
      <c r="B101" s="102"/>
      <c r="C101" s="103"/>
      <c r="D101" s="104" t="s">
        <v>104</v>
      </c>
      <c r="E101" s="103"/>
      <c r="F101" s="103"/>
      <c r="G101" s="103"/>
      <c r="H101" s="103"/>
      <c r="I101" s="103"/>
      <c r="J101" s="103"/>
      <c r="K101" s="103"/>
      <c r="L101" s="103"/>
      <c r="M101" s="103"/>
      <c r="N101" s="175"/>
      <c r="O101" s="176"/>
      <c r="P101" s="176"/>
      <c r="Q101" s="176"/>
      <c r="R101" s="105"/>
    </row>
    <row r="102" spans="2:18" s="7" customFormat="1" ht="19.899999999999999" customHeight="1" x14ac:dyDescent="0.3">
      <c r="B102" s="102"/>
      <c r="C102" s="103"/>
      <c r="D102" s="104" t="s">
        <v>105</v>
      </c>
      <c r="E102" s="103"/>
      <c r="F102" s="103"/>
      <c r="G102" s="103"/>
      <c r="H102" s="103"/>
      <c r="I102" s="103"/>
      <c r="J102" s="103"/>
      <c r="K102" s="103"/>
      <c r="L102" s="103"/>
      <c r="M102" s="103"/>
      <c r="N102" s="175"/>
      <c r="O102" s="176"/>
      <c r="P102" s="176"/>
      <c r="Q102" s="176"/>
      <c r="R102" s="105"/>
    </row>
    <row r="103" spans="2:18" s="7" customFormat="1" ht="19.899999999999999" customHeight="1" x14ac:dyDescent="0.3">
      <c r="B103" s="102"/>
      <c r="C103" s="103"/>
      <c r="D103" s="104" t="s">
        <v>106</v>
      </c>
      <c r="E103" s="103"/>
      <c r="F103" s="103"/>
      <c r="G103" s="103"/>
      <c r="H103" s="103"/>
      <c r="I103" s="103"/>
      <c r="J103" s="103"/>
      <c r="K103" s="103"/>
      <c r="L103" s="103"/>
      <c r="M103" s="103"/>
      <c r="N103" s="175"/>
      <c r="O103" s="176"/>
      <c r="P103" s="176"/>
      <c r="Q103" s="176"/>
      <c r="R103" s="105"/>
    </row>
    <row r="104" spans="2:18" s="7" customFormat="1" ht="19.899999999999999" customHeight="1" x14ac:dyDescent="0.3">
      <c r="B104" s="102"/>
      <c r="C104" s="103"/>
      <c r="D104" s="104" t="s">
        <v>107</v>
      </c>
      <c r="E104" s="103"/>
      <c r="F104" s="103"/>
      <c r="G104" s="103"/>
      <c r="H104" s="103"/>
      <c r="I104" s="103"/>
      <c r="J104" s="103"/>
      <c r="K104" s="103"/>
      <c r="L104" s="103"/>
      <c r="M104" s="103"/>
      <c r="N104" s="175"/>
      <c r="O104" s="176"/>
      <c r="P104" s="176"/>
      <c r="Q104" s="176"/>
      <c r="R104" s="105"/>
    </row>
    <row r="105" spans="2:18" s="7" customFormat="1" ht="19.899999999999999" customHeight="1" x14ac:dyDescent="0.3">
      <c r="B105" s="102"/>
      <c r="C105" s="103"/>
      <c r="D105" s="104" t="s">
        <v>108</v>
      </c>
      <c r="E105" s="103"/>
      <c r="F105" s="103"/>
      <c r="G105" s="103"/>
      <c r="H105" s="103"/>
      <c r="I105" s="103"/>
      <c r="J105" s="103"/>
      <c r="K105" s="103"/>
      <c r="L105" s="103"/>
      <c r="M105" s="103"/>
      <c r="N105" s="175"/>
      <c r="O105" s="176"/>
      <c r="P105" s="176"/>
      <c r="Q105" s="176"/>
      <c r="R105" s="105"/>
    </row>
    <row r="106" spans="2:18" s="7" customFormat="1" ht="19.899999999999999" customHeight="1" x14ac:dyDescent="0.3">
      <c r="B106" s="102"/>
      <c r="C106" s="103"/>
      <c r="D106" s="104" t="s">
        <v>109</v>
      </c>
      <c r="E106" s="103"/>
      <c r="F106" s="103"/>
      <c r="G106" s="103"/>
      <c r="H106" s="103"/>
      <c r="I106" s="103"/>
      <c r="J106" s="103"/>
      <c r="K106" s="103"/>
      <c r="L106" s="103"/>
      <c r="M106" s="103"/>
      <c r="N106" s="175"/>
      <c r="O106" s="176"/>
      <c r="P106" s="176"/>
      <c r="Q106" s="176"/>
      <c r="R106" s="105"/>
    </row>
    <row r="107" spans="2:18" s="7" customFormat="1" ht="19.899999999999999" customHeight="1" x14ac:dyDescent="0.3">
      <c r="B107" s="102"/>
      <c r="C107" s="103"/>
      <c r="D107" s="104" t="s">
        <v>110</v>
      </c>
      <c r="E107" s="103"/>
      <c r="F107" s="103"/>
      <c r="G107" s="103"/>
      <c r="H107" s="103"/>
      <c r="I107" s="103"/>
      <c r="J107" s="103"/>
      <c r="K107" s="103"/>
      <c r="L107" s="103"/>
      <c r="M107" s="103"/>
      <c r="N107" s="175"/>
      <c r="O107" s="176"/>
      <c r="P107" s="176"/>
      <c r="Q107" s="176"/>
      <c r="R107" s="105"/>
    </row>
    <row r="108" spans="2:18" s="7" customFormat="1" ht="19.899999999999999" customHeight="1" x14ac:dyDescent="0.3">
      <c r="B108" s="102"/>
      <c r="C108" s="103"/>
      <c r="D108" s="104" t="s">
        <v>111</v>
      </c>
      <c r="E108" s="103"/>
      <c r="F108" s="103"/>
      <c r="G108" s="103"/>
      <c r="H108" s="103"/>
      <c r="I108" s="103"/>
      <c r="J108" s="103"/>
      <c r="K108" s="103"/>
      <c r="L108" s="103"/>
      <c r="M108" s="103"/>
      <c r="N108" s="175"/>
      <c r="O108" s="176"/>
      <c r="P108" s="176"/>
      <c r="Q108" s="176"/>
      <c r="R108" s="105"/>
    </row>
    <row r="109" spans="2:18" s="7" customFormat="1" ht="19.899999999999999" customHeight="1" x14ac:dyDescent="0.3">
      <c r="B109" s="102"/>
      <c r="C109" s="103"/>
      <c r="D109" s="104" t="s">
        <v>112</v>
      </c>
      <c r="E109" s="103"/>
      <c r="F109" s="103"/>
      <c r="G109" s="103"/>
      <c r="H109" s="103"/>
      <c r="I109" s="103"/>
      <c r="J109" s="103"/>
      <c r="K109" s="103"/>
      <c r="L109" s="103"/>
      <c r="M109" s="103"/>
      <c r="N109" s="175"/>
      <c r="O109" s="176"/>
      <c r="P109" s="176"/>
      <c r="Q109" s="176"/>
      <c r="R109" s="105"/>
    </row>
    <row r="110" spans="2:18" s="7" customFormat="1" ht="19.899999999999999" customHeight="1" x14ac:dyDescent="0.3">
      <c r="B110" s="102"/>
      <c r="C110" s="103"/>
      <c r="D110" s="104" t="s">
        <v>113</v>
      </c>
      <c r="E110" s="103"/>
      <c r="F110" s="103"/>
      <c r="G110" s="103"/>
      <c r="H110" s="103"/>
      <c r="I110" s="103"/>
      <c r="J110" s="103"/>
      <c r="K110" s="103"/>
      <c r="L110" s="103"/>
      <c r="M110" s="103"/>
      <c r="N110" s="175"/>
      <c r="O110" s="176"/>
      <c r="P110" s="176"/>
      <c r="Q110" s="176"/>
      <c r="R110" s="105"/>
    </row>
    <row r="111" spans="2:18" s="7" customFormat="1" ht="19.899999999999999" customHeight="1" x14ac:dyDescent="0.3">
      <c r="B111" s="102"/>
      <c r="C111" s="103"/>
      <c r="D111" s="104" t="s">
        <v>114</v>
      </c>
      <c r="E111" s="103"/>
      <c r="F111" s="103"/>
      <c r="G111" s="103"/>
      <c r="H111" s="103"/>
      <c r="I111" s="103"/>
      <c r="J111" s="103"/>
      <c r="K111" s="103"/>
      <c r="L111" s="103"/>
      <c r="M111" s="103"/>
      <c r="N111" s="175"/>
      <c r="O111" s="176"/>
      <c r="P111" s="176"/>
      <c r="Q111" s="176"/>
      <c r="R111" s="105"/>
    </row>
    <row r="112" spans="2:18" s="7" customFormat="1" ht="19.899999999999999" customHeight="1" x14ac:dyDescent="0.3">
      <c r="B112" s="102"/>
      <c r="C112" s="103"/>
      <c r="D112" s="104" t="s">
        <v>115</v>
      </c>
      <c r="E112" s="103"/>
      <c r="F112" s="103"/>
      <c r="G112" s="103"/>
      <c r="H112" s="103"/>
      <c r="I112" s="103"/>
      <c r="J112" s="103"/>
      <c r="K112" s="103"/>
      <c r="L112" s="103"/>
      <c r="M112" s="103"/>
      <c r="N112" s="175"/>
      <c r="O112" s="176"/>
      <c r="P112" s="176"/>
      <c r="Q112" s="176"/>
      <c r="R112" s="105"/>
    </row>
    <row r="113" spans="2:21" s="7" customFormat="1" ht="19.899999999999999" customHeight="1" x14ac:dyDescent="0.3">
      <c r="B113" s="102"/>
      <c r="C113" s="103"/>
      <c r="D113" s="104" t="s">
        <v>116</v>
      </c>
      <c r="E113" s="103"/>
      <c r="F113" s="103"/>
      <c r="G113" s="103"/>
      <c r="H113" s="103"/>
      <c r="I113" s="103"/>
      <c r="J113" s="103"/>
      <c r="K113" s="103"/>
      <c r="L113" s="103"/>
      <c r="M113" s="103"/>
      <c r="N113" s="175"/>
      <c r="O113" s="176"/>
      <c r="P113" s="176"/>
      <c r="Q113" s="176"/>
      <c r="R113" s="105"/>
    </row>
    <row r="114" spans="2:21" s="6" customFormat="1" ht="24.95" customHeight="1" x14ac:dyDescent="0.3">
      <c r="B114" s="98"/>
      <c r="C114" s="99"/>
      <c r="D114" s="100" t="s">
        <v>117</v>
      </c>
      <c r="E114" s="99"/>
      <c r="F114" s="99"/>
      <c r="G114" s="99"/>
      <c r="H114" s="99"/>
      <c r="I114" s="99"/>
      <c r="J114" s="99"/>
      <c r="K114" s="99"/>
      <c r="L114" s="99"/>
      <c r="M114" s="99"/>
      <c r="N114" s="173"/>
      <c r="O114" s="174"/>
      <c r="P114" s="174"/>
      <c r="Q114" s="174"/>
      <c r="R114" s="101"/>
    </row>
    <row r="115" spans="2:21" s="1" customFormat="1" ht="21.75" customHeight="1" x14ac:dyDescent="0.3">
      <c r="B115" s="27"/>
      <c r="C115" s="28"/>
      <c r="D115" s="28"/>
      <c r="E115" s="28"/>
      <c r="F115" s="28"/>
      <c r="G115" s="28"/>
      <c r="H115" s="28"/>
      <c r="I115" s="28"/>
      <c r="J115" s="28"/>
      <c r="K115" s="28"/>
      <c r="L115" s="28"/>
      <c r="M115" s="28"/>
      <c r="N115" s="28"/>
      <c r="O115" s="28"/>
      <c r="P115" s="28"/>
      <c r="Q115" s="28"/>
      <c r="R115" s="29"/>
    </row>
    <row r="116" spans="2:21" s="1" customFormat="1" ht="29.25" customHeight="1" x14ac:dyDescent="0.3">
      <c r="B116" s="27"/>
      <c r="C116" s="97" t="s">
        <v>118</v>
      </c>
      <c r="D116" s="28"/>
      <c r="E116" s="28"/>
      <c r="F116" s="28"/>
      <c r="G116" s="28"/>
      <c r="H116" s="28"/>
      <c r="I116" s="28"/>
      <c r="J116" s="28"/>
      <c r="K116" s="28"/>
      <c r="L116" s="28"/>
      <c r="M116" s="28"/>
      <c r="N116" s="177"/>
      <c r="O116" s="146"/>
      <c r="P116" s="146"/>
      <c r="Q116" s="146"/>
      <c r="R116" s="29"/>
      <c r="T116" s="106"/>
      <c r="U116" s="107" t="s">
        <v>36</v>
      </c>
    </row>
    <row r="117" spans="2:21" s="1" customFormat="1" ht="18" customHeight="1" x14ac:dyDescent="0.3">
      <c r="B117" s="27"/>
      <c r="C117" s="28"/>
      <c r="D117" s="28"/>
      <c r="E117" s="28"/>
      <c r="F117" s="28"/>
      <c r="G117" s="28"/>
      <c r="H117" s="28"/>
      <c r="I117" s="28"/>
      <c r="J117" s="28"/>
      <c r="K117" s="28"/>
      <c r="L117" s="28"/>
      <c r="M117" s="28"/>
      <c r="N117" s="28"/>
      <c r="O117" s="28"/>
      <c r="P117" s="28"/>
      <c r="Q117" s="28"/>
      <c r="R117" s="29"/>
    </row>
    <row r="118" spans="2:21" s="1" customFormat="1" ht="29.25" customHeight="1" x14ac:dyDescent="0.3">
      <c r="B118" s="27"/>
      <c r="C118" s="89" t="s">
        <v>81</v>
      </c>
      <c r="D118" s="90"/>
      <c r="E118" s="90"/>
      <c r="F118" s="90"/>
      <c r="G118" s="90"/>
      <c r="H118" s="90"/>
      <c r="I118" s="90"/>
      <c r="J118" s="90"/>
      <c r="K118" s="90"/>
      <c r="L118" s="161"/>
      <c r="M118" s="172"/>
      <c r="N118" s="172"/>
      <c r="O118" s="172"/>
      <c r="P118" s="172"/>
      <c r="Q118" s="172"/>
      <c r="R118" s="29"/>
    </row>
    <row r="119" spans="2:21" s="1" customFormat="1" ht="6.95" customHeight="1" x14ac:dyDescent="0.3">
      <c r="B119" s="51"/>
      <c r="C119" s="52"/>
      <c r="D119" s="52"/>
      <c r="E119" s="52"/>
      <c r="F119" s="52"/>
      <c r="G119" s="52"/>
      <c r="H119" s="52"/>
      <c r="I119" s="52"/>
      <c r="J119" s="52"/>
      <c r="K119" s="52"/>
      <c r="L119" s="52"/>
      <c r="M119" s="52"/>
      <c r="N119" s="52"/>
      <c r="O119" s="52"/>
      <c r="P119" s="52"/>
      <c r="Q119" s="52"/>
      <c r="R119" s="53"/>
    </row>
    <row r="123" spans="2:21" s="1" customFormat="1" ht="6.95" customHeight="1" x14ac:dyDescent="0.3"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</row>
    <row r="124" spans="2:21" s="1" customFormat="1" ht="36.950000000000003" customHeight="1" x14ac:dyDescent="0.3"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</row>
    <row r="125" spans="2:21" s="1" customFormat="1" ht="6.95" customHeight="1" x14ac:dyDescent="0.3"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</row>
    <row r="126" spans="2:21" s="1" customFormat="1" ht="36.950000000000003" customHeight="1" x14ac:dyDescent="0.3"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</row>
    <row r="127" spans="2:21" s="1" customFormat="1" ht="6.95" customHeight="1" x14ac:dyDescent="0.3"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</row>
    <row r="128" spans="2:21" s="1" customFormat="1" ht="18" customHeight="1" x14ac:dyDescent="0.3"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</row>
    <row r="129" spans="2:65" s="1" customFormat="1" ht="6.95" customHeight="1" x14ac:dyDescent="0.3"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</row>
    <row r="130" spans="2:65" s="1" customFormat="1" x14ac:dyDescent="0.3"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</row>
    <row r="131" spans="2:65" s="1" customFormat="1" ht="14.45" customHeight="1" x14ac:dyDescent="0.3"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</row>
    <row r="132" spans="2:65" s="1" customFormat="1" ht="10.35" customHeight="1" x14ac:dyDescent="0.3"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</row>
    <row r="133" spans="2:65" s="8" customFormat="1" ht="29.25" customHeight="1" x14ac:dyDescent="0.3"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T133" s="68" t="s">
        <v>119</v>
      </c>
      <c r="U133" s="69" t="s">
        <v>36</v>
      </c>
      <c r="V133" s="69" t="s">
        <v>120</v>
      </c>
      <c r="W133" s="69" t="s">
        <v>121</v>
      </c>
      <c r="X133" s="69" t="s">
        <v>122</v>
      </c>
      <c r="Y133" s="69" t="s">
        <v>123</v>
      </c>
      <c r="Z133" s="69" t="s">
        <v>124</v>
      </c>
      <c r="AA133" s="70" t="s">
        <v>125</v>
      </c>
    </row>
    <row r="134" spans="2:65" s="1" customFormat="1" ht="29.25" customHeight="1" x14ac:dyDescent="0.3"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T134" s="71"/>
      <c r="U134" s="43"/>
      <c r="V134" s="43"/>
      <c r="W134" s="108">
        <f>W135+W230+W343</f>
        <v>0</v>
      </c>
      <c r="X134" s="43"/>
      <c r="Y134" s="108">
        <f>Y135+Y230+Y343</f>
        <v>0</v>
      </c>
      <c r="Z134" s="43"/>
      <c r="AA134" s="109">
        <f>AA135+AA230+AA343</f>
        <v>0</v>
      </c>
      <c r="AT134" s="13" t="s">
        <v>71</v>
      </c>
      <c r="AU134" s="13" t="s">
        <v>90</v>
      </c>
      <c r="BK134" s="110">
        <f>BK135+BK230+BK343</f>
        <v>0</v>
      </c>
    </row>
    <row r="135" spans="2:65" s="9" customFormat="1" ht="37.35" customHeight="1" x14ac:dyDescent="0.3"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T135" s="112"/>
      <c r="U135" s="111"/>
      <c r="V135" s="111"/>
      <c r="W135" s="113">
        <f>W136+W153+W162+W168+W189+W202+W228</f>
        <v>0</v>
      </c>
      <c r="X135" s="111"/>
      <c r="Y135" s="113">
        <f>Y136+Y153+Y162+Y168+Y189+Y202+Y228</f>
        <v>0</v>
      </c>
      <c r="Z135" s="111"/>
      <c r="AA135" s="114">
        <f>AA136+AA153+AA162+AA168+AA189+AA202+AA228</f>
        <v>0</v>
      </c>
      <c r="AR135" s="115" t="s">
        <v>76</v>
      </c>
      <c r="AT135" s="116" t="s">
        <v>71</v>
      </c>
      <c r="AU135" s="116" t="s">
        <v>72</v>
      </c>
      <c r="AY135" s="115" t="s">
        <v>126</v>
      </c>
      <c r="BK135" s="117">
        <f>BK136+BK153+BK162+BK168+BK189+BK202+BK228</f>
        <v>0</v>
      </c>
    </row>
    <row r="136" spans="2:65" s="9" customFormat="1" ht="19.899999999999999" customHeight="1" x14ac:dyDescent="0.3"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T136" s="112"/>
      <c r="U136" s="111"/>
      <c r="V136" s="111"/>
      <c r="W136" s="113">
        <f>SUM(W137:W152)</f>
        <v>0</v>
      </c>
      <c r="X136" s="111"/>
      <c r="Y136" s="113">
        <f>SUM(Y137:Y152)</f>
        <v>0</v>
      </c>
      <c r="Z136" s="111"/>
      <c r="AA136" s="114">
        <f>SUM(AA137:AA152)</f>
        <v>0</v>
      </c>
      <c r="AR136" s="115" t="s">
        <v>76</v>
      </c>
      <c r="AT136" s="116" t="s">
        <v>71</v>
      </c>
      <c r="AU136" s="116" t="s">
        <v>76</v>
      </c>
      <c r="AY136" s="115" t="s">
        <v>126</v>
      </c>
      <c r="BK136" s="117">
        <f>SUM(BK137:BK152)</f>
        <v>0</v>
      </c>
    </row>
    <row r="137" spans="2:65" s="1" customFormat="1" ht="22.5" customHeight="1" x14ac:dyDescent="0.3"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T137" s="118" t="s">
        <v>3</v>
      </c>
      <c r="U137" s="36" t="s">
        <v>39</v>
      </c>
      <c r="V137" s="119">
        <v>0.83799999999999997</v>
      </c>
      <c r="W137" s="119">
        <f t="shared" ref="W137:W152" si="0">V137*K137</f>
        <v>0</v>
      </c>
      <c r="X137" s="119">
        <v>0</v>
      </c>
      <c r="Y137" s="119">
        <f t="shared" ref="Y137:Y152" si="1">X137*K137</f>
        <v>0</v>
      </c>
      <c r="Z137" s="119">
        <v>0</v>
      </c>
      <c r="AA137" s="120">
        <f t="shared" ref="AA137:AA152" si="2">Z137*K137</f>
        <v>0</v>
      </c>
      <c r="AR137" s="13" t="s">
        <v>128</v>
      </c>
      <c r="AT137" s="13" t="s">
        <v>127</v>
      </c>
      <c r="AU137" s="13" t="s">
        <v>129</v>
      </c>
      <c r="AY137" s="13" t="s">
        <v>126</v>
      </c>
      <c r="BE137" s="121">
        <f t="shared" ref="BE137:BE152" si="3">IF(U137="základná",N137,0)</f>
        <v>0</v>
      </c>
      <c r="BF137" s="121">
        <f t="shared" ref="BF137:BF152" si="4">IF(U137="znížená",N137,0)</f>
        <v>0</v>
      </c>
      <c r="BG137" s="121">
        <f t="shared" ref="BG137:BG152" si="5">IF(U137="zákl. prenesená",N137,0)</f>
        <v>0</v>
      </c>
      <c r="BH137" s="121">
        <f t="shared" ref="BH137:BH152" si="6">IF(U137="zníž. prenesená",N137,0)</f>
        <v>0</v>
      </c>
      <c r="BI137" s="121">
        <f t="shared" ref="BI137:BI152" si="7">IF(U137="nulová",N137,0)</f>
        <v>0</v>
      </c>
      <c r="BJ137" s="13" t="s">
        <v>129</v>
      </c>
      <c r="BK137" s="122">
        <f t="shared" ref="BK137:BK152" si="8">ROUND(L137*K137,3)</f>
        <v>0</v>
      </c>
      <c r="BL137" s="13" t="s">
        <v>128</v>
      </c>
      <c r="BM137" s="13" t="s">
        <v>130</v>
      </c>
    </row>
    <row r="138" spans="2:65" s="1" customFormat="1" ht="31.5" customHeight="1" x14ac:dyDescent="0.3"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T138" s="118" t="s">
        <v>3</v>
      </c>
      <c r="U138" s="36" t="s">
        <v>39</v>
      </c>
      <c r="V138" s="119">
        <v>4.2000000000000003E-2</v>
      </c>
      <c r="W138" s="119">
        <f t="shared" si="0"/>
        <v>0</v>
      </c>
      <c r="X138" s="119">
        <v>0</v>
      </c>
      <c r="Y138" s="119">
        <f t="shared" si="1"/>
        <v>0</v>
      </c>
      <c r="Z138" s="119">
        <v>0</v>
      </c>
      <c r="AA138" s="120">
        <f t="shared" si="2"/>
        <v>0</v>
      </c>
      <c r="AR138" s="13" t="s">
        <v>128</v>
      </c>
      <c r="AT138" s="13" t="s">
        <v>127</v>
      </c>
      <c r="AU138" s="13" t="s">
        <v>129</v>
      </c>
      <c r="AY138" s="13" t="s">
        <v>126</v>
      </c>
      <c r="BE138" s="121">
        <f t="shared" si="3"/>
        <v>0</v>
      </c>
      <c r="BF138" s="121">
        <f t="shared" si="4"/>
        <v>0</v>
      </c>
      <c r="BG138" s="121">
        <f t="shared" si="5"/>
        <v>0</v>
      </c>
      <c r="BH138" s="121">
        <f t="shared" si="6"/>
        <v>0</v>
      </c>
      <c r="BI138" s="121">
        <f t="shared" si="7"/>
        <v>0</v>
      </c>
      <c r="BJ138" s="13" t="s">
        <v>129</v>
      </c>
      <c r="BK138" s="122">
        <f t="shared" si="8"/>
        <v>0</v>
      </c>
      <c r="BL138" s="13" t="s">
        <v>128</v>
      </c>
      <c r="BM138" s="13" t="s">
        <v>131</v>
      </c>
    </row>
    <row r="139" spans="2:65" s="1" customFormat="1" ht="22.5" customHeight="1" x14ac:dyDescent="0.3"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T139" s="118" t="s">
        <v>3</v>
      </c>
      <c r="U139" s="36" t="s">
        <v>39</v>
      </c>
      <c r="V139" s="119">
        <v>2.5139999999999998</v>
      </c>
      <c r="W139" s="119">
        <f t="shared" si="0"/>
        <v>0</v>
      </c>
      <c r="X139" s="119">
        <v>0</v>
      </c>
      <c r="Y139" s="119">
        <f t="shared" si="1"/>
        <v>0</v>
      </c>
      <c r="Z139" s="119">
        <v>0</v>
      </c>
      <c r="AA139" s="120">
        <f t="shared" si="2"/>
        <v>0</v>
      </c>
      <c r="AR139" s="13" t="s">
        <v>128</v>
      </c>
      <c r="AT139" s="13" t="s">
        <v>127</v>
      </c>
      <c r="AU139" s="13" t="s">
        <v>129</v>
      </c>
      <c r="AY139" s="13" t="s">
        <v>126</v>
      </c>
      <c r="BE139" s="121">
        <f t="shared" si="3"/>
        <v>0</v>
      </c>
      <c r="BF139" s="121">
        <f t="shared" si="4"/>
        <v>0</v>
      </c>
      <c r="BG139" s="121">
        <f t="shared" si="5"/>
        <v>0</v>
      </c>
      <c r="BH139" s="121">
        <f t="shared" si="6"/>
        <v>0</v>
      </c>
      <c r="BI139" s="121">
        <f t="shared" si="7"/>
        <v>0</v>
      </c>
      <c r="BJ139" s="13" t="s">
        <v>129</v>
      </c>
      <c r="BK139" s="122">
        <f t="shared" si="8"/>
        <v>0</v>
      </c>
      <c r="BL139" s="13" t="s">
        <v>128</v>
      </c>
      <c r="BM139" s="13" t="s">
        <v>132</v>
      </c>
    </row>
    <row r="140" spans="2:65" s="1" customFormat="1" ht="44.25" customHeight="1" x14ac:dyDescent="0.3"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T140" s="118" t="s">
        <v>3</v>
      </c>
      <c r="U140" s="36" t="s">
        <v>39</v>
      </c>
      <c r="V140" s="119">
        <v>0.61299999999999999</v>
      </c>
      <c r="W140" s="119">
        <f t="shared" si="0"/>
        <v>0</v>
      </c>
      <c r="X140" s="119">
        <v>0</v>
      </c>
      <c r="Y140" s="119">
        <f t="shared" si="1"/>
        <v>0</v>
      </c>
      <c r="Z140" s="119">
        <v>0</v>
      </c>
      <c r="AA140" s="120">
        <f t="shared" si="2"/>
        <v>0</v>
      </c>
      <c r="AR140" s="13" t="s">
        <v>128</v>
      </c>
      <c r="AT140" s="13" t="s">
        <v>127</v>
      </c>
      <c r="AU140" s="13" t="s">
        <v>129</v>
      </c>
      <c r="AY140" s="13" t="s">
        <v>126</v>
      </c>
      <c r="BE140" s="121">
        <f t="shared" si="3"/>
        <v>0</v>
      </c>
      <c r="BF140" s="121">
        <f t="shared" si="4"/>
        <v>0</v>
      </c>
      <c r="BG140" s="121">
        <f t="shared" si="5"/>
        <v>0</v>
      </c>
      <c r="BH140" s="121">
        <f t="shared" si="6"/>
        <v>0</v>
      </c>
      <c r="BI140" s="121">
        <f t="shared" si="7"/>
        <v>0</v>
      </c>
      <c r="BJ140" s="13" t="s">
        <v>129</v>
      </c>
      <c r="BK140" s="122">
        <f t="shared" si="8"/>
        <v>0</v>
      </c>
      <c r="BL140" s="13" t="s">
        <v>128</v>
      </c>
      <c r="BM140" s="13" t="s">
        <v>133</v>
      </c>
    </row>
    <row r="141" spans="2:65" s="1" customFormat="1" ht="22.5" customHeight="1" x14ac:dyDescent="0.3"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T141" s="118" t="s">
        <v>3</v>
      </c>
      <c r="U141" s="36" t="s">
        <v>39</v>
      </c>
      <c r="V141" s="119">
        <v>1.5089999999999999</v>
      </c>
      <c r="W141" s="119">
        <f t="shared" si="0"/>
        <v>0</v>
      </c>
      <c r="X141" s="119">
        <v>0</v>
      </c>
      <c r="Y141" s="119">
        <f t="shared" si="1"/>
        <v>0</v>
      </c>
      <c r="Z141" s="119">
        <v>0</v>
      </c>
      <c r="AA141" s="120">
        <f t="shared" si="2"/>
        <v>0</v>
      </c>
      <c r="AR141" s="13" t="s">
        <v>128</v>
      </c>
      <c r="AT141" s="13" t="s">
        <v>127</v>
      </c>
      <c r="AU141" s="13" t="s">
        <v>129</v>
      </c>
      <c r="AY141" s="13" t="s">
        <v>126</v>
      </c>
      <c r="BE141" s="121">
        <f t="shared" si="3"/>
        <v>0</v>
      </c>
      <c r="BF141" s="121">
        <f t="shared" si="4"/>
        <v>0</v>
      </c>
      <c r="BG141" s="121">
        <f t="shared" si="5"/>
        <v>0</v>
      </c>
      <c r="BH141" s="121">
        <f t="shared" si="6"/>
        <v>0</v>
      </c>
      <c r="BI141" s="121">
        <f t="shared" si="7"/>
        <v>0</v>
      </c>
      <c r="BJ141" s="13" t="s">
        <v>129</v>
      </c>
      <c r="BK141" s="122">
        <f t="shared" si="8"/>
        <v>0</v>
      </c>
      <c r="BL141" s="13" t="s">
        <v>128</v>
      </c>
      <c r="BM141" s="13" t="s">
        <v>134</v>
      </c>
    </row>
    <row r="142" spans="2:65" s="1" customFormat="1" ht="44.25" customHeight="1" x14ac:dyDescent="0.3"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T142" s="118" t="s">
        <v>3</v>
      </c>
      <c r="U142" s="36" t="s">
        <v>39</v>
      </c>
      <c r="V142" s="119">
        <v>0.08</v>
      </c>
      <c r="W142" s="119">
        <f t="shared" si="0"/>
        <v>0</v>
      </c>
      <c r="X142" s="119">
        <v>0</v>
      </c>
      <c r="Y142" s="119">
        <f t="shared" si="1"/>
        <v>0</v>
      </c>
      <c r="Z142" s="119">
        <v>0</v>
      </c>
      <c r="AA142" s="120">
        <f t="shared" si="2"/>
        <v>0</v>
      </c>
      <c r="AR142" s="13" t="s">
        <v>128</v>
      </c>
      <c r="AT142" s="13" t="s">
        <v>127</v>
      </c>
      <c r="AU142" s="13" t="s">
        <v>129</v>
      </c>
      <c r="AY142" s="13" t="s">
        <v>126</v>
      </c>
      <c r="BE142" s="121">
        <f t="shared" si="3"/>
        <v>0</v>
      </c>
      <c r="BF142" s="121">
        <f t="shared" si="4"/>
        <v>0</v>
      </c>
      <c r="BG142" s="121">
        <f t="shared" si="5"/>
        <v>0</v>
      </c>
      <c r="BH142" s="121">
        <f t="shared" si="6"/>
        <v>0</v>
      </c>
      <c r="BI142" s="121">
        <f t="shared" si="7"/>
        <v>0</v>
      </c>
      <c r="BJ142" s="13" t="s">
        <v>129</v>
      </c>
      <c r="BK142" s="122">
        <f t="shared" si="8"/>
        <v>0</v>
      </c>
      <c r="BL142" s="13" t="s">
        <v>128</v>
      </c>
      <c r="BM142" s="13" t="s">
        <v>135</v>
      </c>
    </row>
    <row r="143" spans="2:65" s="1" customFormat="1" ht="22.5" customHeight="1" x14ac:dyDescent="0.3"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T143" s="118" t="s">
        <v>3</v>
      </c>
      <c r="U143" s="36" t="s">
        <v>39</v>
      </c>
      <c r="V143" s="119">
        <v>2.9609999999999999</v>
      </c>
      <c r="W143" s="119">
        <f t="shared" si="0"/>
        <v>0</v>
      </c>
      <c r="X143" s="119">
        <v>0</v>
      </c>
      <c r="Y143" s="119">
        <f t="shared" si="1"/>
        <v>0</v>
      </c>
      <c r="Z143" s="119">
        <v>0</v>
      </c>
      <c r="AA143" s="120">
        <f t="shared" si="2"/>
        <v>0</v>
      </c>
      <c r="AR143" s="13" t="s">
        <v>128</v>
      </c>
      <c r="AT143" s="13" t="s">
        <v>127</v>
      </c>
      <c r="AU143" s="13" t="s">
        <v>129</v>
      </c>
      <c r="AY143" s="13" t="s">
        <v>126</v>
      </c>
      <c r="BE143" s="121">
        <f t="shared" si="3"/>
        <v>0</v>
      </c>
      <c r="BF143" s="121">
        <f t="shared" si="4"/>
        <v>0</v>
      </c>
      <c r="BG143" s="121">
        <f t="shared" si="5"/>
        <v>0</v>
      </c>
      <c r="BH143" s="121">
        <f t="shared" si="6"/>
        <v>0</v>
      </c>
      <c r="BI143" s="121">
        <f t="shared" si="7"/>
        <v>0</v>
      </c>
      <c r="BJ143" s="13" t="s">
        <v>129</v>
      </c>
      <c r="BK143" s="122">
        <f t="shared" si="8"/>
        <v>0</v>
      </c>
      <c r="BL143" s="13" t="s">
        <v>128</v>
      </c>
      <c r="BM143" s="13" t="s">
        <v>136</v>
      </c>
    </row>
    <row r="144" spans="2:65" s="1" customFormat="1" ht="22.5" customHeight="1" x14ac:dyDescent="0.3"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T144" s="118" t="s">
        <v>3</v>
      </c>
      <c r="U144" s="36" t="s">
        <v>39</v>
      </c>
      <c r="V144" s="119">
        <v>0.44700000000000001</v>
      </c>
      <c r="W144" s="119">
        <f t="shared" si="0"/>
        <v>0</v>
      </c>
      <c r="X144" s="119">
        <v>0</v>
      </c>
      <c r="Y144" s="119">
        <f t="shared" si="1"/>
        <v>0</v>
      </c>
      <c r="Z144" s="119">
        <v>0</v>
      </c>
      <c r="AA144" s="120">
        <f t="shared" si="2"/>
        <v>0</v>
      </c>
      <c r="AR144" s="13" t="s">
        <v>128</v>
      </c>
      <c r="AT144" s="13" t="s">
        <v>127</v>
      </c>
      <c r="AU144" s="13" t="s">
        <v>129</v>
      </c>
      <c r="AY144" s="13" t="s">
        <v>126</v>
      </c>
      <c r="BE144" s="121">
        <f t="shared" si="3"/>
        <v>0</v>
      </c>
      <c r="BF144" s="121">
        <f t="shared" si="4"/>
        <v>0</v>
      </c>
      <c r="BG144" s="121">
        <f t="shared" si="5"/>
        <v>0</v>
      </c>
      <c r="BH144" s="121">
        <f t="shared" si="6"/>
        <v>0</v>
      </c>
      <c r="BI144" s="121">
        <f t="shared" si="7"/>
        <v>0</v>
      </c>
      <c r="BJ144" s="13" t="s">
        <v>129</v>
      </c>
      <c r="BK144" s="122">
        <f t="shared" si="8"/>
        <v>0</v>
      </c>
      <c r="BL144" s="13" t="s">
        <v>128</v>
      </c>
      <c r="BM144" s="13" t="s">
        <v>137</v>
      </c>
    </row>
    <row r="145" spans="2:65" s="1" customFormat="1" ht="31.5" customHeight="1" x14ac:dyDescent="0.3"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T145" s="118" t="s">
        <v>3</v>
      </c>
      <c r="U145" s="36" t="s">
        <v>39</v>
      </c>
      <c r="V145" s="119">
        <v>5.6000000000000001E-2</v>
      </c>
      <c r="W145" s="119">
        <f t="shared" si="0"/>
        <v>0</v>
      </c>
      <c r="X145" s="119">
        <v>0</v>
      </c>
      <c r="Y145" s="119">
        <f t="shared" si="1"/>
        <v>0</v>
      </c>
      <c r="Z145" s="119">
        <v>0</v>
      </c>
      <c r="AA145" s="120">
        <f t="shared" si="2"/>
        <v>0</v>
      </c>
      <c r="AR145" s="13" t="s">
        <v>128</v>
      </c>
      <c r="AT145" s="13" t="s">
        <v>127</v>
      </c>
      <c r="AU145" s="13" t="s">
        <v>129</v>
      </c>
      <c r="AY145" s="13" t="s">
        <v>126</v>
      </c>
      <c r="BE145" s="121">
        <f t="shared" si="3"/>
        <v>0</v>
      </c>
      <c r="BF145" s="121">
        <f t="shared" si="4"/>
        <v>0</v>
      </c>
      <c r="BG145" s="121">
        <f t="shared" si="5"/>
        <v>0</v>
      </c>
      <c r="BH145" s="121">
        <f t="shared" si="6"/>
        <v>0</v>
      </c>
      <c r="BI145" s="121">
        <f t="shared" si="7"/>
        <v>0</v>
      </c>
      <c r="BJ145" s="13" t="s">
        <v>129</v>
      </c>
      <c r="BK145" s="122">
        <f t="shared" si="8"/>
        <v>0</v>
      </c>
      <c r="BL145" s="13" t="s">
        <v>128</v>
      </c>
      <c r="BM145" s="13" t="s">
        <v>138</v>
      </c>
    </row>
    <row r="146" spans="2:65" s="1" customFormat="1" ht="44.25" customHeight="1" x14ac:dyDescent="0.3"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T146" s="118" t="s">
        <v>3</v>
      </c>
      <c r="U146" s="36" t="s">
        <v>39</v>
      </c>
      <c r="V146" s="119">
        <v>7.0999999999999994E-2</v>
      </c>
      <c r="W146" s="119">
        <f t="shared" si="0"/>
        <v>0</v>
      </c>
      <c r="X146" s="119">
        <v>0</v>
      </c>
      <c r="Y146" s="119">
        <f t="shared" si="1"/>
        <v>0</v>
      </c>
      <c r="Z146" s="119">
        <v>0</v>
      </c>
      <c r="AA146" s="120">
        <f t="shared" si="2"/>
        <v>0</v>
      </c>
      <c r="AR146" s="13" t="s">
        <v>128</v>
      </c>
      <c r="AT146" s="13" t="s">
        <v>127</v>
      </c>
      <c r="AU146" s="13" t="s">
        <v>129</v>
      </c>
      <c r="AY146" s="13" t="s">
        <v>126</v>
      </c>
      <c r="BE146" s="121">
        <f t="shared" si="3"/>
        <v>0</v>
      </c>
      <c r="BF146" s="121">
        <f t="shared" si="4"/>
        <v>0</v>
      </c>
      <c r="BG146" s="121">
        <f t="shared" si="5"/>
        <v>0</v>
      </c>
      <c r="BH146" s="121">
        <f t="shared" si="6"/>
        <v>0</v>
      </c>
      <c r="BI146" s="121">
        <f t="shared" si="7"/>
        <v>0</v>
      </c>
      <c r="BJ146" s="13" t="s">
        <v>129</v>
      </c>
      <c r="BK146" s="122">
        <f t="shared" si="8"/>
        <v>0</v>
      </c>
      <c r="BL146" s="13" t="s">
        <v>128</v>
      </c>
      <c r="BM146" s="13" t="s">
        <v>139</v>
      </c>
    </row>
    <row r="147" spans="2:65" s="1" customFormat="1" ht="31.5" customHeight="1" x14ac:dyDescent="0.3"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T147" s="118" t="s">
        <v>3</v>
      </c>
      <c r="U147" s="36" t="s">
        <v>39</v>
      </c>
      <c r="V147" s="119">
        <v>0.61699999999999999</v>
      </c>
      <c r="W147" s="119">
        <f t="shared" si="0"/>
        <v>0</v>
      </c>
      <c r="X147" s="119">
        <v>0</v>
      </c>
      <c r="Y147" s="119">
        <f t="shared" si="1"/>
        <v>0</v>
      </c>
      <c r="Z147" s="119">
        <v>0</v>
      </c>
      <c r="AA147" s="120">
        <f t="shared" si="2"/>
        <v>0</v>
      </c>
      <c r="AR147" s="13" t="s">
        <v>128</v>
      </c>
      <c r="AT147" s="13" t="s">
        <v>127</v>
      </c>
      <c r="AU147" s="13" t="s">
        <v>129</v>
      </c>
      <c r="AY147" s="13" t="s">
        <v>126</v>
      </c>
      <c r="BE147" s="121">
        <f t="shared" si="3"/>
        <v>0</v>
      </c>
      <c r="BF147" s="121">
        <f t="shared" si="4"/>
        <v>0</v>
      </c>
      <c r="BG147" s="121">
        <f t="shared" si="5"/>
        <v>0</v>
      </c>
      <c r="BH147" s="121">
        <f t="shared" si="6"/>
        <v>0</v>
      </c>
      <c r="BI147" s="121">
        <f t="shared" si="7"/>
        <v>0</v>
      </c>
      <c r="BJ147" s="13" t="s">
        <v>129</v>
      </c>
      <c r="BK147" s="122">
        <f t="shared" si="8"/>
        <v>0</v>
      </c>
      <c r="BL147" s="13" t="s">
        <v>128</v>
      </c>
      <c r="BM147" s="13" t="s">
        <v>140</v>
      </c>
    </row>
    <row r="148" spans="2:65" s="1" customFormat="1" ht="22.5" customHeight="1" x14ac:dyDescent="0.3"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T148" s="118" t="s">
        <v>3</v>
      </c>
      <c r="U148" s="36" t="s">
        <v>39</v>
      </c>
      <c r="V148" s="119">
        <v>8.9999999999999993E-3</v>
      </c>
      <c r="W148" s="119">
        <f t="shared" si="0"/>
        <v>0</v>
      </c>
      <c r="X148" s="119">
        <v>0</v>
      </c>
      <c r="Y148" s="119">
        <f t="shared" si="1"/>
        <v>0</v>
      </c>
      <c r="Z148" s="119">
        <v>0</v>
      </c>
      <c r="AA148" s="120">
        <f t="shared" si="2"/>
        <v>0</v>
      </c>
      <c r="AR148" s="13" t="s">
        <v>128</v>
      </c>
      <c r="AT148" s="13" t="s">
        <v>127</v>
      </c>
      <c r="AU148" s="13" t="s">
        <v>129</v>
      </c>
      <c r="AY148" s="13" t="s">
        <v>126</v>
      </c>
      <c r="BE148" s="121">
        <f t="shared" si="3"/>
        <v>0</v>
      </c>
      <c r="BF148" s="121">
        <f t="shared" si="4"/>
        <v>0</v>
      </c>
      <c r="BG148" s="121">
        <f t="shared" si="5"/>
        <v>0</v>
      </c>
      <c r="BH148" s="121">
        <f t="shared" si="6"/>
        <v>0</v>
      </c>
      <c r="BI148" s="121">
        <f t="shared" si="7"/>
        <v>0</v>
      </c>
      <c r="BJ148" s="13" t="s">
        <v>129</v>
      </c>
      <c r="BK148" s="122">
        <f t="shared" si="8"/>
        <v>0</v>
      </c>
      <c r="BL148" s="13" t="s">
        <v>128</v>
      </c>
      <c r="BM148" s="13" t="s">
        <v>141</v>
      </c>
    </row>
    <row r="149" spans="2:65" s="1" customFormat="1" ht="31.5" customHeight="1" x14ac:dyDescent="0.3"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T149" s="118" t="s">
        <v>3</v>
      </c>
      <c r="U149" s="36" t="s">
        <v>39</v>
      </c>
      <c r="V149" s="119">
        <v>0</v>
      </c>
      <c r="W149" s="119">
        <f t="shared" si="0"/>
        <v>0</v>
      </c>
      <c r="X149" s="119">
        <v>0</v>
      </c>
      <c r="Y149" s="119">
        <f t="shared" si="1"/>
        <v>0</v>
      </c>
      <c r="Z149" s="119">
        <v>0</v>
      </c>
      <c r="AA149" s="120">
        <f t="shared" si="2"/>
        <v>0</v>
      </c>
      <c r="AR149" s="13" t="s">
        <v>128</v>
      </c>
      <c r="AT149" s="13" t="s">
        <v>127</v>
      </c>
      <c r="AU149" s="13" t="s">
        <v>129</v>
      </c>
      <c r="AY149" s="13" t="s">
        <v>126</v>
      </c>
      <c r="BE149" s="121">
        <f t="shared" si="3"/>
        <v>0</v>
      </c>
      <c r="BF149" s="121">
        <f t="shared" si="4"/>
        <v>0</v>
      </c>
      <c r="BG149" s="121">
        <f t="shared" si="5"/>
        <v>0</v>
      </c>
      <c r="BH149" s="121">
        <f t="shared" si="6"/>
        <v>0</v>
      </c>
      <c r="BI149" s="121">
        <f t="shared" si="7"/>
        <v>0</v>
      </c>
      <c r="BJ149" s="13" t="s">
        <v>129</v>
      </c>
      <c r="BK149" s="122">
        <f t="shared" si="8"/>
        <v>0</v>
      </c>
      <c r="BL149" s="13" t="s">
        <v>128</v>
      </c>
      <c r="BM149" s="13" t="s">
        <v>142</v>
      </c>
    </row>
    <row r="150" spans="2:65" s="1" customFormat="1" ht="31.5" customHeight="1" x14ac:dyDescent="0.3"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T150" s="118" t="s">
        <v>3</v>
      </c>
      <c r="U150" s="36" t="s">
        <v>39</v>
      </c>
      <c r="V150" s="119">
        <v>0.24199999999999999</v>
      </c>
      <c r="W150" s="119">
        <f t="shared" si="0"/>
        <v>0</v>
      </c>
      <c r="X150" s="119">
        <v>0</v>
      </c>
      <c r="Y150" s="119">
        <f t="shared" si="1"/>
        <v>0</v>
      </c>
      <c r="Z150" s="119">
        <v>0</v>
      </c>
      <c r="AA150" s="120">
        <f t="shared" si="2"/>
        <v>0</v>
      </c>
      <c r="AR150" s="13" t="s">
        <v>128</v>
      </c>
      <c r="AT150" s="13" t="s">
        <v>127</v>
      </c>
      <c r="AU150" s="13" t="s">
        <v>129</v>
      </c>
      <c r="AY150" s="13" t="s">
        <v>126</v>
      </c>
      <c r="BE150" s="121">
        <f t="shared" si="3"/>
        <v>0</v>
      </c>
      <c r="BF150" s="121">
        <f t="shared" si="4"/>
        <v>0</v>
      </c>
      <c r="BG150" s="121">
        <f t="shared" si="5"/>
        <v>0</v>
      </c>
      <c r="BH150" s="121">
        <f t="shared" si="6"/>
        <v>0</v>
      </c>
      <c r="BI150" s="121">
        <f t="shared" si="7"/>
        <v>0</v>
      </c>
      <c r="BJ150" s="13" t="s">
        <v>129</v>
      </c>
      <c r="BK150" s="122">
        <f t="shared" si="8"/>
        <v>0</v>
      </c>
      <c r="BL150" s="13" t="s">
        <v>128</v>
      </c>
      <c r="BM150" s="13" t="s">
        <v>143</v>
      </c>
    </row>
    <row r="151" spans="2:65" s="1" customFormat="1" ht="31.5" customHeight="1" x14ac:dyDescent="0.3"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T151" s="118" t="s">
        <v>3</v>
      </c>
      <c r="U151" s="36" t="s">
        <v>39</v>
      </c>
      <c r="V151" s="119">
        <v>8.8999999999999996E-2</v>
      </c>
      <c r="W151" s="119">
        <f t="shared" si="0"/>
        <v>0</v>
      </c>
      <c r="X151" s="119">
        <v>0</v>
      </c>
      <c r="Y151" s="119">
        <f t="shared" si="1"/>
        <v>0</v>
      </c>
      <c r="Z151" s="119">
        <v>0</v>
      </c>
      <c r="AA151" s="120">
        <f t="shared" si="2"/>
        <v>0</v>
      </c>
      <c r="AR151" s="13" t="s">
        <v>128</v>
      </c>
      <c r="AT151" s="13" t="s">
        <v>127</v>
      </c>
      <c r="AU151" s="13" t="s">
        <v>129</v>
      </c>
      <c r="AY151" s="13" t="s">
        <v>126</v>
      </c>
      <c r="BE151" s="121">
        <f t="shared" si="3"/>
        <v>0</v>
      </c>
      <c r="BF151" s="121">
        <f t="shared" si="4"/>
        <v>0</v>
      </c>
      <c r="BG151" s="121">
        <f t="shared" si="5"/>
        <v>0</v>
      </c>
      <c r="BH151" s="121">
        <f t="shared" si="6"/>
        <v>0</v>
      </c>
      <c r="BI151" s="121">
        <f t="shared" si="7"/>
        <v>0</v>
      </c>
      <c r="BJ151" s="13" t="s">
        <v>129</v>
      </c>
      <c r="BK151" s="122">
        <f t="shared" si="8"/>
        <v>0</v>
      </c>
      <c r="BL151" s="13" t="s">
        <v>128</v>
      </c>
      <c r="BM151" s="13" t="s">
        <v>144</v>
      </c>
    </row>
    <row r="152" spans="2:65" s="1" customFormat="1" ht="22.5" customHeight="1" x14ac:dyDescent="0.3"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T152" s="118" t="s">
        <v>3</v>
      </c>
      <c r="U152" s="36" t="s">
        <v>39</v>
      </c>
      <c r="V152" s="119">
        <v>0</v>
      </c>
      <c r="W152" s="119">
        <f t="shared" si="0"/>
        <v>0</v>
      </c>
      <c r="X152" s="119">
        <v>0</v>
      </c>
      <c r="Y152" s="119">
        <f t="shared" si="1"/>
        <v>0</v>
      </c>
      <c r="Z152" s="119">
        <v>0</v>
      </c>
      <c r="AA152" s="120">
        <f t="shared" si="2"/>
        <v>0</v>
      </c>
      <c r="AR152" s="13" t="s">
        <v>128</v>
      </c>
      <c r="AT152" s="13" t="s">
        <v>127</v>
      </c>
      <c r="AU152" s="13" t="s">
        <v>129</v>
      </c>
      <c r="AY152" s="13" t="s">
        <v>126</v>
      </c>
      <c r="BE152" s="121">
        <f t="shared" si="3"/>
        <v>0</v>
      </c>
      <c r="BF152" s="121">
        <f t="shared" si="4"/>
        <v>0</v>
      </c>
      <c r="BG152" s="121">
        <f t="shared" si="5"/>
        <v>0</v>
      </c>
      <c r="BH152" s="121">
        <f t="shared" si="6"/>
        <v>0</v>
      </c>
      <c r="BI152" s="121">
        <f t="shared" si="7"/>
        <v>0</v>
      </c>
      <c r="BJ152" s="13" t="s">
        <v>129</v>
      </c>
      <c r="BK152" s="122">
        <f t="shared" si="8"/>
        <v>0</v>
      </c>
      <c r="BL152" s="13" t="s">
        <v>128</v>
      </c>
      <c r="BM152" s="13" t="s">
        <v>145</v>
      </c>
    </row>
    <row r="153" spans="2:65" s="9" customFormat="1" ht="29.85" customHeight="1" x14ac:dyDescent="0.3"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T153" s="112"/>
      <c r="U153" s="111"/>
      <c r="V153" s="111"/>
      <c r="W153" s="113">
        <f>SUM(W154:W161)</f>
        <v>0</v>
      </c>
      <c r="X153" s="111"/>
      <c r="Y153" s="113">
        <f>SUM(Y154:Y161)</f>
        <v>0</v>
      </c>
      <c r="Z153" s="111"/>
      <c r="AA153" s="114">
        <f>SUM(AA154:AA161)</f>
        <v>0</v>
      </c>
      <c r="AR153" s="115" t="s">
        <v>76</v>
      </c>
      <c r="AT153" s="116" t="s">
        <v>71</v>
      </c>
      <c r="AU153" s="116" t="s">
        <v>76</v>
      </c>
      <c r="AY153" s="115" t="s">
        <v>126</v>
      </c>
      <c r="BK153" s="117">
        <f>SUM(BK154:BK161)</f>
        <v>0</v>
      </c>
    </row>
    <row r="154" spans="2:65" s="1" customFormat="1" ht="31.5" customHeight="1" x14ac:dyDescent="0.3"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T154" s="118" t="s">
        <v>3</v>
      </c>
      <c r="U154" s="36" t="s">
        <v>39</v>
      </c>
      <c r="V154" s="119">
        <v>1.097</v>
      </c>
      <c r="W154" s="119">
        <f t="shared" ref="W154:W161" si="9">V154*K154</f>
        <v>0</v>
      </c>
      <c r="X154" s="119">
        <v>2.0699999999999998</v>
      </c>
      <c r="Y154" s="119">
        <f t="shared" ref="Y154:Y161" si="10">X154*K154</f>
        <v>0</v>
      </c>
      <c r="Z154" s="119">
        <v>0</v>
      </c>
      <c r="AA154" s="120">
        <f t="shared" ref="AA154:AA161" si="11">Z154*K154</f>
        <v>0</v>
      </c>
      <c r="AR154" s="13" t="s">
        <v>128</v>
      </c>
      <c r="AT154" s="13" t="s">
        <v>127</v>
      </c>
      <c r="AU154" s="13" t="s">
        <v>129</v>
      </c>
      <c r="AY154" s="13" t="s">
        <v>126</v>
      </c>
      <c r="BE154" s="121">
        <f t="shared" ref="BE154:BE161" si="12">IF(U154="základná",N154,0)</f>
        <v>0</v>
      </c>
      <c r="BF154" s="121">
        <f t="shared" ref="BF154:BF161" si="13">IF(U154="znížená",N154,0)</f>
        <v>0</v>
      </c>
      <c r="BG154" s="121">
        <f t="shared" ref="BG154:BG161" si="14">IF(U154="zákl. prenesená",N154,0)</f>
        <v>0</v>
      </c>
      <c r="BH154" s="121">
        <f t="shared" ref="BH154:BH161" si="15">IF(U154="zníž. prenesená",N154,0)</f>
        <v>0</v>
      </c>
      <c r="BI154" s="121">
        <f t="shared" ref="BI154:BI161" si="16">IF(U154="nulová",N154,0)</f>
        <v>0</v>
      </c>
      <c r="BJ154" s="13" t="s">
        <v>129</v>
      </c>
      <c r="BK154" s="122">
        <f t="shared" ref="BK154:BK161" si="17">ROUND(L154*K154,3)</f>
        <v>0</v>
      </c>
      <c r="BL154" s="13" t="s">
        <v>128</v>
      </c>
      <c r="BM154" s="13" t="s">
        <v>146</v>
      </c>
    </row>
    <row r="155" spans="2:65" s="1" customFormat="1" ht="22.5" customHeight="1" x14ac:dyDescent="0.3"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T155" s="118" t="s">
        <v>3</v>
      </c>
      <c r="U155" s="36" t="s">
        <v>39</v>
      </c>
      <c r="V155" s="119">
        <v>0.61799999999999999</v>
      </c>
      <c r="W155" s="119">
        <f t="shared" si="9"/>
        <v>0</v>
      </c>
      <c r="X155" s="119">
        <v>2.2119</v>
      </c>
      <c r="Y155" s="119">
        <f t="shared" si="10"/>
        <v>0</v>
      </c>
      <c r="Z155" s="119">
        <v>0</v>
      </c>
      <c r="AA155" s="120">
        <f t="shared" si="11"/>
        <v>0</v>
      </c>
      <c r="AR155" s="13" t="s">
        <v>128</v>
      </c>
      <c r="AT155" s="13" t="s">
        <v>127</v>
      </c>
      <c r="AU155" s="13" t="s">
        <v>129</v>
      </c>
      <c r="AY155" s="13" t="s">
        <v>126</v>
      </c>
      <c r="BE155" s="121">
        <f t="shared" si="12"/>
        <v>0</v>
      </c>
      <c r="BF155" s="121">
        <f t="shared" si="13"/>
        <v>0</v>
      </c>
      <c r="BG155" s="121">
        <f t="shared" si="14"/>
        <v>0</v>
      </c>
      <c r="BH155" s="121">
        <f t="shared" si="15"/>
        <v>0</v>
      </c>
      <c r="BI155" s="121">
        <f t="shared" si="16"/>
        <v>0</v>
      </c>
      <c r="BJ155" s="13" t="s">
        <v>129</v>
      </c>
      <c r="BK155" s="122">
        <f t="shared" si="17"/>
        <v>0</v>
      </c>
      <c r="BL155" s="13" t="s">
        <v>128</v>
      </c>
      <c r="BM155" s="13" t="s">
        <v>147</v>
      </c>
    </row>
    <row r="156" spans="2:65" s="1" customFormat="1" ht="31.5" customHeight="1" x14ac:dyDescent="0.3"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T156" s="118" t="s">
        <v>3</v>
      </c>
      <c r="U156" s="36" t="s">
        <v>39</v>
      </c>
      <c r="V156" s="119">
        <v>0.58399999999999996</v>
      </c>
      <c r="W156" s="119">
        <f t="shared" si="9"/>
        <v>0</v>
      </c>
      <c r="X156" s="119">
        <v>2.2376800000000001</v>
      </c>
      <c r="Y156" s="119">
        <f t="shared" si="10"/>
        <v>0</v>
      </c>
      <c r="Z156" s="119">
        <v>0</v>
      </c>
      <c r="AA156" s="120">
        <f t="shared" si="11"/>
        <v>0</v>
      </c>
      <c r="AR156" s="13" t="s">
        <v>128</v>
      </c>
      <c r="AT156" s="13" t="s">
        <v>127</v>
      </c>
      <c r="AU156" s="13" t="s">
        <v>129</v>
      </c>
      <c r="AY156" s="13" t="s">
        <v>126</v>
      </c>
      <c r="BE156" s="121">
        <f t="shared" si="12"/>
        <v>0</v>
      </c>
      <c r="BF156" s="121">
        <f t="shared" si="13"/>
        <v>0</v>
      </c>
      <c r="BG156" s="121">
        <f t="shared" si="14"/>
        <v>0</v>
      </c>
      <c r="BH156" s="121">
        <f t="shared" si="15"/>
        <v>0</v>
      </c>
      <c r="BI156" s="121">
        <f t="shared" si="16"/>
        <v>0</v>
      </c>
      <c r="BJ156" s="13" t="s">
        <v>129</v>
      </c>
      <c r="BK156" s="122">
        <f t="shared" si="17"/>
        <v>0</v>
      </c>
      <c r="BL156" s="13" t="s">
        <v>128</v>
      </c>
      <c r="BM156" s="13" t="s">
        <v>148</v>
      </c>
    </row>
    <row r="157" spans="2:65" s="1" customFormat="1" ht="44.25" customHeight="1" x14ac:dyDescent="0.3"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T157" s="118" t="s">
        <v>3</v>
      </c>
      <c r="U157" s="36" t="s">
        <v>39</v>
      </c>
      <c r="V157" s="119">
        <v>4.1000000000000002E-2</v>
      </c>
      <c r="W157" s="119">
        <f t="shared" si="9"/>
        <v>0</v>
      </c>
      <c r="X157" s="119">
        <v>3.5200000000000001E-3</v>
      </c>
      <c r="Y157" s="119">
        <f t="shared" si="10"/>
        <v>0</v>
      </c>
      <c r="Z157" s="119">
        <v>0</v>
      </c>
      <c r="AA157" s="120">
        <f t="shared" si="11"/>
        <v>0</v>
      </c>
      <c r="AR157" s="13" t="s">
        <v>128</v>
      </c>
      <c r="AT157" s="13" t="s">
        <v>127</v>
      </c>
      <c r="AU157" s="13" t="s">
        <v>129</v>
      </c>
      <c r="AY157" s="13" t="s">
        <v>126</v>
      </c>
      <c r="BE157" s="121">
        <f t="shared" si="12"/>
        <v>0</v>
      </c>
      <c r="BF157" s="121">
        <f t="shared" si="13"/>
        <v>0</v>
      </c>
      <c r="BG157" s="121">
        <f t="shared" si="14"/>
        <v>0</v>
      </c>
      <c r="BH157" s="121">
        <f t="shared" si="15"/>
        <v>0</v>
      </c>
      <c r="BI157" s="121">
        <f t="shared" si="16"/>
        <v>0</v>
      </c>
      <c r="BJ157" s="13" t="s">
        <v>129</v>
      </c>
      <c r="BK157" s="122">
        <f t="shared" si="17"/>
        <v>0</v>
      </c>
      <c r="BL157" s="13" t="s">
        <v>128</v>
      </c>
      <c r="BM157" s="13" t="s">
        <v>149</v>
      </c>
    </row>
    <row r="158" spans="2:65" s="1" customFormat="1" ht="44.25" customHeight="1" x14ac:dyDescent="0.3"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T158" s="118" t="s">
        <v>3</v>
      </c>
      <c r="U158" s="36" t="s">
        <v>39</v>
      </c>
      <c r="V158" s="119">
        <v>4.7E-2</v>
      </c>
      <c r="W158" s="119">
        <f t="shared" si="9"/>
        <v>0</v>
      </c>
      <c r="X158" s="119">
        <v>8.7799999999999996E-3</v>
      </c>
      <c r="Y158" s="119">
        <f t="shared" si="10"/>
        <v>0</v>
      </c>
      <c r="Z158" s="119">
        <v>0</v>
      </c>
      <c r="AA158" s="120">
        <f t="shared" si="11"/>
        <v>0</v>
      </c>
      <c r="AR158" s="13" t="s">
        <v>128</v>
      </c>
      <c r="AT158" s="13" t="s">
        <v>127</v>
      </c>
      <c r="AU158" s="13" t="s">
        <v>129</v>
      </c>
      <c r="AY158" s="13" t="s">
        <v>126</v>
      </c>
      <c r="BE158" s="121">
        <f t="shared" si="12"/>
        <v>0</v>
      </c>
      <c r="BF158" s="121">
        <f t="shared" si="13"/>
        <v>0</v>
      </c>
      <c r="BG158" s="121">
        <f t="shared" si="14"/>
        <v>0</v>
      </c>
      <c r="BH158" s="121">
        <f t="shared" si="15"/>
        <v>0</v>
      </c>
      <c r="BI158" s="121">
        <f t="shared" si="16"/>
        <v>0</v>
      </c>
      <c r="BJ158" s="13" t="s">
        <v>129</v>
      </c>
      <c r="BK158" s="122">
        <f t="shared" si="17"/>
        <v>0</v>
      </c>
      <c r="BL158" s="13" t="s">
        <v>128</v>
      </c>
      <c r="BM158" s="13" t="s">
        <v>150</v>
      </c>
    </row>
    <row r="159" spans="2:65" s="1" customFormat="1" ht="44.25" customHeight="1" x14ac:dyDescent="0.3"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T159" s="118" t="s">
        <v>3</v>
      </c>
      <c r="U159" s="36" t="s">
        <v>39</v>
      </c>
      <c r="V159" s="119">
        <v>4.7059999999999998E-2</v>
      </c>
      <c r="W159" s="119">
        <f t="shared" si="9"/>
        <v>0</v>
      </c>
      <c r="X159" s="119">
        <v>8.7799999999999996E-3</v>
      </c>
      <c r="Y159" s="119">
        <f t="shared" si="10"/>
        <v>0</v>
      </c>
      <c r="Z159" s="119">
        <v>0</v>
      </c>
      <c r="AA159" s="120">
        <f t="shared" si="11"/>
        <v>0</v>
      </c>
      <c r="AR159" s="13" t="s">
        <v>128</v>
      </c>
      <c r="AT159" s="13" t="s">
        <v>127</v>
      </c>
      <c r="AU159" s="13" t="s">
        <v>129</v>
      </c>
      <c r="AY159" s="13" t="s">
        <v>126</v>
      </c>
      <c r="BE159" s="121">
        <f t="shared" si="12"/>
        <v>0</v>
      </c>
      <c r="BF159" s="121">
        <f t="shared" si="13"/>
        <v>0</v>
      </c>
      <c r="BG159" s="121">
        <f t="shared" si="14"/>
        <v>0</v>
      </c>
      <c r="BH159" s="121">
        <f t="shared" si="15"/>
        <v>0</v>
      </c>
      <c r="BI159" s="121">
        <f t="shared" si="16"/>
        <v>0</v>
      </c>
      <c r="BJ159" s="13" t="s">
        <v>129</v>
      </c>
      <c r="BK159" s="122">
        <f t="shared" si="17"/>
        <v>0</v>
      </c>
      <c r="BL159" s="13" t="s">
        <v>128</v>
      </c>
      <c r="BM159" s="13" t="s">
        <v>151</v>
      </c>
    </row>
    <row r="160" spans="2:65" s="1" customFormat="1" ht="22.5" customHeight="1" x14ac:dyDescent="0.3"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T160" s="118" t="s">
        <v>3</v>
      </c>
      <c r="U160" s="36" t="s">
        <v>39</v>
      </c>
      <c r="V160" s="119">
        <v>0.58099999999999996</v>
      </c>
      <c r="W160" s="119">
        <f t="shared" si="9"/>
        <v>0</v>
      </c>
      <c r="X160" s="119">
        <v>2.2151299999999998</v>
      </c>
      <c r="Y160" s="119">
        <f t="shared" si="10"/>
        <v>0</v>
      </c>
      <c r="Z160" s="119">
        <v>0</v>
      </c>
      <c r="AA160" s="120">
        <f t="shared" si="11"/>
        <v>0</v>
      </c>
      <c r="AR160" s="13" t="s">
        <v>128</v>
      </c>
      <c r="AT160" s="13" t="s">
        <v>127</v>
      </c>
      <c r="AU160" s="13" t="s">
        <v>129</v>
      </c>
      <c r="AY160" s="13" t="s">
        <v>126</v>
      </c>
      <c r="BE160" s="121">
        <f t="shared" si="12"/>
        <v>0</v>
      </c>
      <c r="BF160" s="121">
        <f t="shared" si="13"/>
        <v>0</v>
      </c>
      <c r="BG160" s="121">
        <f t="shared" si="14"/>
        <v>0</v>
      </c>
      <c r="BH160" s="121">
        <f t="shared" si="15"/>
        <v>0</v>
      </c>
      <c r="BI160" s="121">
        <f t="shared" si="16"/>
        <v>0</v>
      </c>
      <c r="BJ160" s="13" t="s">
        <v>129</v>
      </c>
      <c r="BK160" s="122">
        <f t="shared" si="17"/>
        <v>0</v>
      </c>
      <c r="BL160" s="13" t="s">
        <v>128</v>
      </c>
      <c r="BM160" s="13" t="s">
        <v>152</v>
      </c>
    </row>
    <row r="161" spans="2:65" s="1" customFormat="1" ht="22.5" customHeight="1" x14ac:dyDescent="0.3"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T161" s="118" t="s">
        <v>3</v>
      </c>
      <c r="U161" s="36" t="s">
        <v>39</v>
      </c>
      <c r="V161" s="119">
        <v>0.58099999999999996</v>
      </c>
      <c r="W161" s="119">
        <f t="shared" si="9"/>
        <v>0</v>
      </c>
      <c r="X161" s="119">
        <v>2.2151299999999998</v>
      </c>
      <c r="Y161" s="119">
        <f t="shared" si="10"/>
        <v>0</v>
      </c>
      <c r="Z161" s="119">
        <v>0</v>
      </c>
      <c r="AA161" s="120">
        <f t="shared" si="11"/>
        <v>0</v>
      </c>
      <c r="AR161" s="13" t="s">
        <v>128</v>
      </c>
      <c r="AT161" s="13" t="s">
        <v>127</v>
      </c>
      <c r="AU161" s="13" t="s">
        <v>129</v>
      </c>
      <c r="AY161" s="13" t="s">
        <v>126</v>
      </c>
      <c r="BE161" s="121">
        <f t="shared" si="12"/>
        <v>0</v>
      </c>
      <c r="BF161" s="121">
        <f t="shared" si="13"/>
        <v>0</v>
      </c>
      <c r="BG161" s="121">
        <f t="shared" si="14"/>
        <v>0</v>
      </c>
      <c r="BH161" s="121">
        <f t="shared" si="15"/>
        <v>0</v>
      </c>
      <c r="BI161" s="121">
        <f t="shared" si="16"/>
        <v>0</v>
      </c>
      <c r="BJ161" s="13" t="s">
        <v>129</v>
      </c>
      <c r="BK161" s="122">
        <f t="shared" si="17"/>
        <v>0</v>
      </c>
      <c r="BL161" s="13" t="s">
        <v>128</v>
      </c>
      <c r="BM161" s="13" t="s">
        <v>153</v>
      </c>
    </row>
    <row r="162" spans="2:65" s="9" customFormat="1" ht="29.85" customHeight="1" x14ac:dyDescent="0.3"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T162" s="112"/>
      <c r="U162" s="111"/>
      <c r="V162" s="111"/>
      <c r="W162" s="113">
        <f>SUM(W163:W167)</f>
        <v>0</v>
      </c>
      <c r="X162" s="111"/>
      <c r="Y162" s="113">
        <f>SUM(Y163:Y167)</f>
        <v>0</v>
      </c>
      <c r="Z162" s="111"/>
      <c r="AA162" s="114">
        <f>SUM(AA163:AA167)</f>
        <v>0</v>
      </c>
      <c r="AR162" s="115" t="s">
        <v>76</v>
      </c>
      <c r="AT162" s="116" t="s">
        <v>71</v>
      </c>
      <c r="AU162" s="116" t="s">
        <v>76</v>
      </c>
      <c r="AY162" s="115" t="s">
        <v>126</v>
      </c>
      <c r="BK162" s="117">
        <f>SUM(BK163:BK167)</f>
        <v>0</v>
      </c>
    </row>
    <row r="163" spans="2:65" s="1" customFormat="1" ht="31.5" customHeight="1" x14ac:dyDescent="0.3"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T163" s="118" t="s">
        <v>3</v>
      </c>
      <c r="U163" s="36" t="s">
        <v>39</v>
      </c>
      <c r="V163" s="119">
        <v>1.929</v>
      </c>
      <c r="W163" s="119">
        <f>V163*K163</f>
        <v>0</v>
      </c>
      <c r="X163" s="119">
        <v>0.56328</v>
      </c>
      <c r="Y163" s="119">
        <f>X163*K163</f>
        <v>0</v>
      </c>
      <c r="Z163" s="119">
        <v>0</v>
      </c>
      <c r="AA163" s="120">
        <f>Z163*K163</f>
        <v>0</v>
      </c>
      <c r="AR163" s="13" t="s">
        <v>128</v>
      </c>
      <c r="AT163" s="13" t="s">
        <v>127</v>
      </c>
      <c r="AU163" s="13" t="s">
        <v>129</v>
      </c>
      <c r="AY163" s="13" t="s">
        <v>126</v>
      </c>
      <c r="BE163" s="121">
        <f>IF(U163="základná",N163,0)</f>
        <v>0</v>
      </c>
      <c r="BF163" s="121">
        <f>IF(U163="znížená",N163,0)</f>
        <v>0</v>
      </c>
      <c r="BG163" s="121">
        <f>IF(U163="zákl. prenesená",N163,0)</f>
        <v>0</v>
      </c>
      <c r="BH163" s="121">
        <f>IF(U163="zníž. prenesená",N163,0)</f>
        <v>0</v>
      </c>
      <c r="BI163" s="121">
        <f>IF(U163="nulová",N163,0)</f>
        <v>0</v>
      </c>
      <c r="BJ163" s="13" t="s">
        <v>129</v>
      </c>
      <c r="BK163" s="122">
        <f>ROUND(L163*K163,3)</f>
        <v>0</v>
      </c>
      <c r="BL163" s="13" t="s">
        <v>128</v>
      </c>
      <c r="BM163" s="13" t="s">
        <v>154</v>
      </c>
    </row>
    <row r="164" spans="2:65" s="1" customFormat="1" ht="31.5" customHeight="1" x14ac:dyDescent="0.3"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T164" s="118" t="s">
        <v>3</v>
      </c>
      <c r="U164" s="36" t="s">
        <v>39</v>
      </c>
      <c r="V164" s="119">
        <v>1.6890000000000001</v>
      </c>
      <c r="W164" s="119">
        <f>V164*K164</f>
        <v>0</v>
      </c>
      <c r="X164" s="119">
        <v>0.56335999999999997</v>
      </c>
      <c r="Y164" s="119">
        <f>X164*K164</f>
        <v>0</v>
      </c>
      <c r="Z164" s="119">
        <v>0</v>
      </c>
      <c r="AA164" s="120">
        <f>Z164*K164</f>
        <v>0</v>
      </c>
      <c r="AR164" s="13" t="s">
        <v>128</v>
      </c>
      <c r="AT164" s="13" t="s">
        <v>127</v>
      </c>
      <c r="AU164" s="13" t="s">
        <v>129</v>
      </c>
      <c r="AY164" s="13" t="s">
        <v>126</v>
      </c>
      <c r="BE164" s="121">
        <f>IF(U164="základná",N164,0)</f>
        <v>0</v>
      </c>
      <c r="BF164" s="121">
        <f>IF(U164="znížená",N164,0)</f>
        <v>0</v>
      </c>
      <c r="BG164" s="121">
        <f>IF(U164="zákl. prenesená",N164,0)</f>
        <v>0</v>
      </c>
      <c r="BH164" s="121">
        <f>IF(U164="zníž. prenesená",N164,0)</f>
        <v>0</v>
      </c>
      <c r="BI164" s="121">
        <f>IF(U164="nulová",N164,0)</f>
        <v>0</v>
      </c>
      <c r="BJ164" s="13" t="s">
        <v>129</v>
      </c>
      <c r="BK164" s="122">
        <f>ROUND(L164*K164,3)</f>
        <v>0</v>
      </c>
      <c r="BL164" s="13" t="s">
        <v>128</v>
      </c>
      <c r="BM164" s="13" t="s">
        <v>155</v>
      </c>
    </row>
    <row r="165" spans="2:65" s="1" customFormat="1" ht="31.5" customHeight="1" x14ac:dyDescent="0.3"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T165" s="118" t="s">
        <v>3</v>
      </c>
      <c r="U165" s="36" t="s">
        <v>39</v>
      </c>
      <c r="V165" s="119">
        <v>0.188</v>
      </c>
      <c r="W165" s="119">
        <f>V165*K165</f>
        <v>0</v>
      </c>
      <c r="X165" s="119">
        <v>2.6579999999999999E-2</v>
      </c>
      <c r="Y165" s="119">
        <f>X165*K165</f>
        <v>0</v>
      </c>
      <c r="Z165" s="119">
        <v>0</v>
      </c>
      <c r="AA165" s="120">
        <f>Z165*K165</f>
        <v>0</v>
      </c>
      <c r="AR165" s="13" t="s">
        <v>128</v>
      </c>
      <c r="AT165" s="13" t="s">
        <v>127</v>
      </c>
      <c r="AU165" s="13" t="s">
        <v>129</v>
      </c>
      <c r="AY165" s="13" t="s">
        <v>126</v>
      </c>
      <c r="BE165" s="121">
        <f>IF(U165="základná",N165,0)</f>
        <v>0</v>
      </c>
      <c r="BF165" s="121">
        <f>IF(U165="znížená",N165,0)</f>
        <v>0</v>
      </c>
      <c r="BG165" s="121">
        <f>IF(U165="zákl. prenesená",N165,0)</f>
        <v>0</v>
      </c>
      <c r="BH165" s="121">
        <f>IF(U165="zníž. prenesená",N165,0)</f>
        <v>0</v>
      </c>
      <c r="BI165" s="121">
        <f>IF(U165="nulová",N165,0)</f>
        <v>0</v>
      </c>
      <c r="BJ165" s="13" t="s">
        <v>129</v>
      </c>
      <c r="BK165" s="122">
        <f>ROUND(L165*K165,3)</f>
        <v>0</v>
      </c>
      <c r="BL165" s="13" t="s">
        <v>128</v>
      </c>
      <c r="BM165" s="13" t="s">
        <v>156</v>
      </c>
    </row>
    <row r="166" spans="2:65" s="1" customFormat="1" ht="31.5" customHeight="1" x14ac:dyDescent="0.3"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T166" s="118" t="s">
        <v>3</v>
      </c>
      <c r="U166" s="36" t="s">
        <v>39</v>
      </c>
      <c r="V166" s="119">
        <v>0.59399999999999997</v>
      </c>
      <c r="W166" s="119">
        <f>V166*K166</f>
        <v>0</v>
      </c>
      <c r="X166" s="119">
        <v>0.20377000000000001</v>
      </c>
      <c r="Y166" s="119">
        <f>X166*K166</f>
        <v>0</v>
      </c>
      <c r="Z166" s="119">
        <v>0</v>
      </c>
      <c r="AA166" s="120">
        <f>Z166*K166</f>
        <v>0</v>
      </c>
      <c r="AR166" s="13" t="s">
        <v>128</v>
      </c>
      <c r="AT166" s="13" t="s">
        <v>127</v>
      </c>
      <c r="AU166" s="13" t="s">
        <v>129</v>
      </c>
      <c r="AY166" s="13" t="s">
        <v>126</v>
      </c>
      <c r="BE166" s="121">
        <f>IF(U166="základná",N166,0)</f>
        <v>0</v>
      </c>
      <c r="BF166" s="121">
        <f>IF(U166="znížená",N166,0)</f>
        <v>0</v>
      </c>
      <c r="BG166" s="121">
        <f>IF(U166="zákl. prenesená",N166,0)</f>
        <v>0</v>
      </c>
      <c r="BH166" s="121">
        <f>IF(U166="zníž. prenesená",N166,0)</f>
        <v>0</v>
      </c>
      <c r="BI166" s="121">
        <f>IF(U166="nulová",N166,0)</f>
        <v>0</v>
      </c>
      <c r="BJ166" s="13" t="s">
        <v>129</v>
      </c>
      <c r="BK166" s="122">
        <f>ROUND(L166*K166,3)</f>
        <v>0</v>
      </c>
      <c r="BL166" s="13" t="s">
        <v>128</v>
      </c>
      <c r="BM166" s="13" t="s">
        <v>157</v>
      </c>
    </row>
    <row r="167" spans="2:65" s="1" customFormat="1" ht="31.5" customHeight="1" x14ac:dyDescent="0.3"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  <c r="R167"/>
      <c r="T167" s="118" t="s">
        <v>3</v>
      </c>
      <c r="U167" s="36" t="s">
        <v>39</v>
      </c>
      <c r="V167" s="119">
        <v>0.41399999999999998</v>
      </c>
      <c r="W167" s="119">
        <f>V167*K167</f>
        <v>0</v>
      </c>
      <c r="X167" s="119">
        <v>7.0029999999999995E-2</v>
      </c>
      <c r="Y167" s="119">
        <f>X167*K167</f>
        <v>0</v>
      </c>
      <c r="Z167" s="119">
        <v>0</v>
      </c>
      <c r="AA167" s="120">
        <f>Z167*K167</f>
        <v>0</v>
      </c>
      <c r="AR167" s="13" t="s">
        <v>128</v>
      </c>
      <c r="AT167" s="13" t="s">
        <v>127</v>
      </c>
      <c r="AU167" s="13" t="s">
        <v>129</v>
      </c>
      <c r="AY167" s="13" t="s">
        <v>126</v>
      </c>
      <c r="BE167" s="121">
        <f>IF(U167="základná",N167,0)</f>
        <v>0</v>
      </c>
      <c r="BF167" s="121">
        <f>IF(U167="znížená",N167,0)</f>
        <v>0</v>
      </c>
      <c r="BG167" s="121">
        <f>IF(U167="zákl. prenesená",N167,0)</f>
        <v>0</v>
      </c>
      <c r="BH167" s="121">
        <f>IF(U167="zníž. prenesená",N167,0)</f>
        <v>0</v>
      </c>
      <c r="BI167" s="121">
        <f>IF(U167="nulová",N167,0)</f>
        <v>0</v>
      </c>
      <c r="BJ167" s="13" t="s">
        <v>129</v>
      </c>
      <c r="BK167" s="122">
        <f>ROUND(L167*K167,3)</f>
        <v>0</v>
      </c>
      <c r="BL167" s="13" t="s">
        <v>128</v>
      </c>
      <c r="BM167" s="13" t="s">
        <v>158</v>
      </c>
    </row>
    <row r="168" spans="2:65" s="9" customFormat="1" ht="29.85" customHeight="1" x14ac:dyDescent="0.3"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  <c r="R168"/>
      <c r="T168" s="112"/>
      <c r="U168" s="111"/>
      <c r="V168" s="111"/>
      <c r="W168" s="113">
        <f>SUM(W169:W188)</f>
        <v>0</v>
      </c>
      <c r="X168" s="111"/>
      <c r="Y168" s="113">
        <f>SUM(Y169:Y188)</f>
        <v>0</v>
      </c>
      <c r="Z168" s="111"/>
      <c r="AA168" s="114">
        <f>SUM(AA169:AA188)</f>
        <v>0</v>
      </c>
      <c r="AR168" s="115" t="s">
        <v>76</v>
      </c>
      <c r="AT168" s="116" t="s">
        <v>71</v>
      </c>
      <c r="AU168" s="116" t="s">
        <v>76</v>
      </c>
      <c r="AY168" s="115" t="s">
        <v>126</v>
      </c>
      <c r="BK168" s="117">
        <f>SUM(BK169:BK188)</f>
        <v>0</v>
      </c>
    </row>
    <row r="169" spans="2:65" s="1" customFormat="1" ht="31.5" customHeight="1" x14ac:dyDescent="0.3"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T169" s="118" t="s">
        <v>3</v>
      </c>
      <c r="U169" s="36" t="s">
        <v>39</v>
      </c>
      <c r="V169" s="119">
        <v>2.1139999999999999</v>
      </c>
      <c r="W169" s="119">
        <f t="shared" ref="W169:W188" si="18">V169*K169</f>
        <v>0</v>
      </c>
      <c r="X169" s="119">
        <v>2.23908</v>
      </c>
      <c r="Y169" s="119">
        <f t="shared" ref="Y169:Y188" si="19">X169*K169</f>
        <v>0</v>
      </c>
      <c r="Z169" s="119">
        <v>0</v>
      </c>
      <c r="AA169" s="120">
        <f t="shared" ref="AA169:AA188" si="20">Z169*K169</f>
        <v>0</v>
      </c>
      <c r="AR169" s="13" t="s">
        <v>128</v>
      </c>
      <c r="AT169" s="13" t="s">
        <v>127</v>
      </c>
      <c r="AU169" s="13" t="s">
        <v>129</v>
      </c>
      <c r="AY169" s="13" t="s">
        <v>126</v>
      </c>
      <c r="BE169" s="121">
        <f t="shared" ref="BE169:BE188" si="21">IF(U169="základná",N169,0)</f>
        <v>0</v>
      </c>
      <c r="BF169" s="121">
        <f t="shared" ref="BF169:BF188" si="22">IF(U169="znížená",N169,0)</f>
        <v>0</v>
      </c>
      <c r="BG169" s="121">
        <f t="shared" ref="BG169:BG188" si="23">IF(U169="zákl. prenesená",N169,0)</f>
        <v>0</v>
      </c>
      <c r="BH169" s="121">
        <f t="shared" ref="BH169:BH188" si="24">IF(U169="zníž. prenesená",N169,0)</f>
        <v>0</v>
      </c>
      <c r="BI169" s="121">
        <f t="shared" ref="BI169:BI188" si="25">IF(U169="nulová",N169,0)</f>
        <v>0</v>
      </c>
      <c r="BJ169" s="13" t="s">
        <v>129</v>
      </c>
      <c r="BK169" s="122">
        <f t="shared" ref="BK169:BK188" si="26">ROUND(L169*K169,3)</f>
        <v>0</v>
      </c>
      <c r="BL169" s="13" t="s">
        <v>128</v>
      </c>
      <c r="BM169" s="13" t="s">
        <v>159</v>
      </c>
    </row>
    <row r="170" spans="2:65" s="1" customFormat="1" ht="22.5" customHeight="1" x14ac:dyDescent="0.3"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  <c r="R170"/>
      <c r="T170" s="118" t="s">
        <v>3</v>
      </c>
      <c r="U170" s="36" t="s">
        <v>39</v>
      </c>
      <c r="V170" s="119">
        <v>0.41499999999999998</v>
      </c>
      <c r="W170" s="119">
        <f t="shared" si="18"/>
        <v>0</v>
      </c>
      <c r="X170" s="119">
        <v>2.887E-2</v>
      </c>
      <c r="Y170" s="119">
        <f t="shared" si="19"/>
        <v>0</v>
      </c>
      <c r="Z170" s="119">
        <v>0</v>
      </c>
      <c r="AA170" s="120">
        <f t="shared" si="20"/>
        <v>0</v>
      </c>
      <c r="AR170" s="13" t="s">
        <v>128</v>
      </c>
      <c r="AT170" s="13" t="s">
        <v>127</v>
      </c>
      <c r="AU170" s="13" t="s">
        <v>129</v>
      </c>
      <c r="AY170" s="13" t="s">
        <v>126</v>
      </c>
      <c r="BE170" s="121">
        <f t="shared" si="21"/>
        <v>0</v>
      </c>
      <c r="BF170" s="121">
        <f t="shared" si="22"/>
        <v>0</v>
      </c>
      <c r="BG170" s="121">
        <f t="shared" si="23"/>
        <v>0</v>
      </c>
      <c r="BH170" s="121">
        <f t="shared" si="24"/>
        <v>0</v>
      </c>
      <c r="BI170" s="121">
        <f t="shared" si="25"/>
        <v>0</v>
      </c>
      <c r="BJ170" s="13" t="s">
        <v>129</v>
      </c>
      <c r="BK170" s="122">
        <f t="shared" si="26"/>
        <v>0</v>
      </c>
      <c r="BL170" s="13" t="s">
        <v>128</v>
      </c>
      <c r="BM170" s="13" t="s">
        <v>160</v>
      </c>
    </row>
    <row r="171" spans="2:65" s="1" customFormat="1" ht="22.5" customHeight="1" x14ac:dyDescent="0.3"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  <c r="R171"/>
      <c r="T171" s="118" t="s">
        <v>3</v>
      </c>
      <c r="U171" s="36" t="s">
        <v>39</v>
      </c>
      <c r="V171" s="119">
        <v>0.26600000000000001</v>
      </c>
      <c r="W171" s="119">
        <f t="shared" si="18"/>
        <v>0</v>
      </c>
      <c r="X171" s="119">
        <v>0</v>
      </c>
      <c r="Y171" s="119">
        <f t="shared" si="19"/>
        <v>0</v>
      </c>
      <c r="Z171" s="119">
        <v>0</v>
      </c>
      <c r="AA171" s="120">
        <f t="shared" si="20"/>
        <v>0</v>
      </c>
      <c r="AR171" s="13" t="s">
        <v>128</v>
      </c>
      <c r="AT171" s="13" t="s">
        <v>127</v>
      </c>
      <c r="AU171" s="13" t="s">
        <v>129</v>
      </c>
      <c r="AY171" s="13" t="s">
        <v>126</v>
      </c>
      <c r="BE171" s="121">
        <f t="shared" si="21"/>
        <v>0</v>
      </c>
      <c r="BF171" s="121">
        <f t="shared" si="22"/>
        <v>0</v>
      </c>
      <c r="BG171" s="121">
        <f t="shared" si="23"/>
        <v>0</v>
      </c>
      <c r="BH171" s="121">
        <f t="shared" si="24"/>
        <v>0</v>
      </c>
      <c r="BI171" s="121">
        <f t="shared" si="25"/>
        <v>0</v>
      </c>
      <c r="BJ171" s="13" t="s">
        <v>129</v>
      </c>
      <c r="BK171" s="122">
        <f t="shared" si="26"/>
        <v>0</v>
      </c>
      <c r="BL171" s="13" t="s">
        <v>128</v>
      </c>
      <c r="BM171" s="13" t="s">
        <v>161</v>
      </c>
    </row>
    <row r="172" spans="2:65" s="1" customFormat="1" ht="31.5" customHeight="1" x14ac:dyDescent="0.3"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T172" s="118" t="s">
        <v>3</v>
      </c>
      <c r="U172" s="36" t="s">
        <v>39</v>
      </c>
      <c r="V172" s="119">
        <v>0.47733999999999999</v>
      </c>
      <c r="W172" s="119">
        <f t="shared" si="18"/>
        <v>0</v>
      </c>
      <c r="X172" s="119">
        <v>3.8700000000000002E-3</v>
      </c>
      <c r="Y172" s="119">
        <f t="shared" si="19"/>
        <v>0</v>
      </c>
      <c r="Z172" s="119">
        <v>0</v>
      </c>
      <c r="AA172" s="120">
        <f t="shared" si="20"/>
        <v>0</v>
      </c>
      <c r="AR172" s="13" t="s">
        <v>128</v>
      </c>
      <c r="AT172" s="13" t="s">
        <v>127</v>
      </c>
      <c r="AU172" s="13" t="s">
        <v>129</v>
      </c>
      <c r="AY172" s="13" t="s">
        <v>126</v>
      </c>
      <c r="BE172" s="121">
        <f t="shared" si="21"/>
        <v>0</v>
      </c>
      <c r="BF172" s="121">
        <f t="shared" si="22"/>
        <v>0</v>
      </c>
      <c r="BG172" s="121">
        <f t="shared" si="23"/>
        <v>0</v>
      </c>
      <c r="BH172" s="121">
        <f t="shared" si="24"/>
        <v>0</v>
      </c>
      <c r="BI172" s="121">
        <f t="shared" si="25"/>
        <v>0</v>
      </c>
      <c r="BJ172" s="13" t="s">
        <v>129</v>
      </c>
      <c r="BK172" s="122">
        <f t="shared" si="26"/>
        <v>0</v>
      </c>
      <c r="BL172" s="13" t="s">
        <v>128</v>
      </c>
      <c r="BM172" s="13" t="s">
        <v>162</v>
      </c>
    </row>
    <row r="173" spans="2:65" s="1" customFormat="1" ht="31.5" customHeight="1" x14ac:dyDescent="0.3"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  <c r="R173"/>
      <c r="T173" s="118" t="s">
        <v>3</v>
      </c>
      <c r="U173" s="36" t="s">
        <v>39</v>
      </c>
      <c r="V173" s="119">
        <v>0.158</v>
      </c>
      <c r="W173" s="119">
        <f t="shared" si="18"/>
        <v>0</v>
      </c>
      <c r="X173" s="119">
        <v>0</v>
      </c>
      <c r="Y173" s="119">
        <f t="shared" si="19"/>
        <v>0</v>
      </c>
      <c r="Z173" s="119">
        <v>0</v>
      </c>
      <c r="AA173" s="120">
        <f t="shared" si="20"/>
        <v>0</v>
      </c>
      <c r="AR173" s="13" t="s">
        <v>128</v>
      </c>
      <c r="AT173" s="13" t="s">
        <v>127</v>
      </c>
      <c r="AU173" s="13" t="s">
        <v>129</v>
      </c>
      <c r="AY173" s="13" t="s">
        <v>126</v>
      </c>
      <c r="BE173" s="121">
        <f t="shared" si="21"/>
        <v>0</v>
      </c>
      <c r="BF173" s="121">
        <f t="shared" si="22"/>
        <v>0</v>
      </c>
      <c r="BG173" s="121">
        <f t="shared" si="23"/>
        <v>0</v>
      </c>
      <c r="BH173" s="121">
        <f t="shared" si="24"/>
        <v>0</v>
      </c>
      <c r="BI173" s="121">
        <f t="shared" si="25"/>
        <v>0</v>
      </c>
      <c r="BJ173" s="13" t="s">
        <v>129</v>
      </c>
      <c r="BK173" s="122">
        <f t="shared" si="26"/>
        <v>0</v>
      </c>
      <c r="BL173" s="13" t="s">
        <v>128</v>
      </c>
      <c r="BM173" s="13" t="s">
        <v>163</v>
      </c>
    </row>
    <row r="174" spans="2:65" s="1" customFormat="1" ht="44.25" customHeight="1" x14ac:dyDescent="0.3"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T174" s="118" t="s">
        <v>3</v>
      </c>
      <c r="U174" s="36" t="s">
        <v>39</v>
      </c>
      <c r="V174" s="119">
        <v>0.11743000000000001</v>
      </c>
      <c r="W174" s="119">
        <f t="shared" si="18"/>
        <v>0</v>
      </c>
      <c r="X174" s="119">
        <v>1.4E-3</v>
      </c>
      <c r="Y174" s="119">
        <f t="shared" si="19"/>
        <v>0</v>
      </c>
      <c r="Z174" s="119">
        <v>0</v>
      </c>
      <c r="AA174" s="120">
        <f t="shared" si="20"/>
        <v>0</v>
      </c>
      <c r="AR174" s="13" t="s">
        <v>128</v>
      </c>
      <c r="AT174" s="13" t="s">
        <v>127</v>
      </c>
      <c r="AU174" s="13" t="s">
        <v>129</v>
      </c>
      <c r="AY174" s="13" t="s">
        <v>126</v>
      </c>
      <c r="BE174" s="121">
        <f t="shared" si="21"/>
        <v>0</v>
      </c>
      <c r="BF174" s="121">
        <f t="shared" si="22"/>
        <v>0</v>
      </c>
      <c r="BG174" s="121">
        <f t="shared" si="23"/>
        <v>0</v>
      </c>
      <c r="BH174" s="121">
        <f t="shared" si="24"/>
        <v>0</v>
      </c>
      <c r="BI174" s="121">
        <f t="shared" si="25"/>
        <v>0</v>
      </c>
      <c r="BJ174" s="13" t="s">
        <v>129</v>
      </c>
      <c r="BK174" s="122">
        <f t="shared" si="26"/>
        <v>0</v>
      </c>
      <c r="BL174" s="13" t="s">
        <v>128</v>
      </c>
      <c r="BM174" s="13" t="s">
        <v>164</v>
      </c>
    </row>
    <row r="175" spans="2:65" s="1" customFormat="1" ht="44.25" customHeight="1" x14ac:dyDescent="0.3"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T175" s="118" t="s">
        <v>3</v>
      </c>
      <c r="U175" s="36" t="s">
        <v>39</v>
      </c>
      <c r="V175" s="119">
        <v>0.04</v>
      </c>
      <c r="W175" s="119">
        <f t="shared" si="18"/>
        <v>0</v>
      </c>
      <c r="X175" s="119">
        <v>0</v>
      </c>
      <c r="Y175" s="119">
        <f t="shared" si="19"/>
        <v>0</v>
      </c>
      <c r="Z175" s="119">
        <v>0</v>
      </c>
      <c r="AA175" s="120">
        <f t="shared" si="20"/>
        <v>0</v>
      </c>
      <c r="AR175" s="13" t="s">
        <v>128</v>
      </c>
      <c r="AT175" s="13" t="s">
        <v>127</v>
      </c>
      <c r="AU175" s="13" t="s">
        <v>129</v>
      </c>
      <c r="AY175" s="13" t="s">
        <v>126</v>
      </c>
      <c r="BE175" s="121">
        <f t="shared" si="21"/>
        <v>0</v>
      </c>
      <c r="BF175" s="121">
        <f t="shared" si="22"/>
        <v>0</v>
      </c>
      <c r="BG175" s="121">
        <f t="shared" si="23"/>
        <v>0</v>
      </c>
      <c r="BH175" s="121">
        <f t="shared" si="24"/>
        <v>0</v>
      </c>
      <c r="BI175" s="121">
        <f t="shared" si="25"/>
        <v>0</v>
      </c>
      <c r="BJ175" s="13" t="s">
        <v>129</v>
      </c>
      <c r="BK175" s="122">
        <f t="shared" si="26"/>
        <v>0</v>
      </c>
      <c r="BL175" s="13" t="s">
        <v>128</v>
      </c>
      <c r="BM175" s="13" t="s">
        <v>165</v>
      </c>
    </row>
    <row r="176" spans="2:65" s="1" customFormat="1" ht="44.25" customHeight="1" x14ac:dyDescent="0.3"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T176" s="118" t="s">
        <v>3</v>
      </c>
      <c r="U176" s="36" t="s">
        <v>39</v>
      </c>
      <c r="V176" s="119">
        <v>27.196000000000002</v>
      </c>
      <c r="W176" s="119">
        <f t="shared" si="18"/>
        <v>0</v>
      </c>
      <c r="X176" s="119">
        <v>1.0168699999999999</v>
      </c>
      <c r="Y176" s="119">
        <f t="shared" si="19"/>
        <v>0</v>
      </c>
      <c r="Z176" s="119">
        <v>0</v>
      </c>
      <c r="AA176" s="120">
        <f t="shared" si="20"/>
        <v>0</v>
      </c>
      <c r="AR176" s="13" t="s">
        <v>128</v>
      </c>
      <c r="AT176" s="13" t="s">
        <v>127</v>
      </c>
      <c r="AU176" s="13" t="s">
        <v>129</v>
      </c>
      <c r="AY176" s="13" t="s">
        <v>126</v>
      </c>
      <c r="BE176" s="121">
        <f t="shared" si="21"/>
        <v>0</v>
      </c>
      <c r="BF176" s="121">
        <f t="shared" si="22"/>
        <v>0</v>
      </c>
      <c r="BG176" s="121">
        <f t="shared" si="23"/>
        <v>0</v>
      </c>
      <c r="BH176" s="121">
        <f t="shared" si="24"/>
        <v>0</v>
      </c>
      <c r="BI176" s="121">
        <f t="shared" si="25"/>
        <v>0</v>
      </c>
      <c r="BJ176" s="13" t="s">
        <v>129</v>
      </c>
      <c r="BK176" s="122">
        <f t="shared" si="26"/>
        <v>0</v>
      </c>
      <c r="BL176" s="13" t="s">
        <v>128</v>
      </c>
      <c r="BM176" s="13" t="s">
        <v>166</v>
      </c>
    </row>
    <row r="177" spans="2:65" s="1" customFormat="1" ht="57" customHeight="1" x14ac:dyDescent="0.3"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T177" s="118" t="s">
        <v>3</v>
      </c>
      <c r="U177" s="36" t="s">
        <v>39</v>
      </c>
      <c r="V177" s="119">
        <v>4.1000000000000002E-2</v>
      </c>
      <c r="W177" s="119">
        <f t="shared" si="18"/>
        <v>0</v>
      </c>
      <c r="X177" s="119">
        <v>3.5200000000000001E-3</v>
      </c>
      <c r="Y177" s="119">
        <f t="shared" si="19"/>
        <v>0</v>
      </c>
      <c r="Z177" s="119">
        <v>0</v>
      </c>
      <c r="AA177" s="120">
        <f t="shared" si="20"/>
        <v>0</v>
      </c>
      <c r="AR177" s="13" t="s">
        <v>128</v>
      </c>
      <c r="AT177" s="13" t="s">
        <v>127</v>
      </c>
      <c r="AU177" s="13" t="s">
        <v>129</v>
      </c>
      <c r="AY177" s="13" t="s">
        <v>126</v>
      </c>
      <c r="BE177" s="121">
        <f t="shared" si="21"/>
        <v>0</v>
      </c>
      <c r="BF177" s="121">
        <f t="shared" si="22"/>
        <v>0</v>
      </c>
      <c r="BG177" s="121">
        <f t="shared" si="23"/>
        <v>0</v>
      </c>
      <c r="BH177" s="121">
        <f t="shared" si="24"/>
        <v>0</v>
      </c>
      <c r="BI177" s="121">
        <f t="shared" si="25"/>
        <v>0</v>
      </c>
      <c r="BJ177" s="13" t="s">
        <v>129</v>
      </c>
      <c r="BK177" s="122">
        <f t="shared" si="26"/>
        <v>0</v>
      </c>
      <c r="BL177" s="13" t="s">
        <v>128</v>
      </c>
      <c r="BM177" s="13" t="s">
        <v>167</v>
      </c>
    </row>
    <row r="178" spans="2:65" s="1" customFormat="1" ht="57" customHeight="1" x14ac:dyDescent="0.3"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T178" s="118" t="s">
        <v>3</v>
      </c>
      <c r="U178" s="36" t="s">
        <v>39</v>
      </c>
      <c r="V178" s="119">
        <v>4.4999999999999998E-2</v>
      </c>
      <c r="W178" s="119">
        <f t="shared" si="18"/>
        <v>0</v>
      </c>
      <c r="X178" s="119">
        <v>8.7799999999999996E-3</v>
      </c>
      <c r="Y178" s="119">
        <f t="shared" si="19"/>
        <v>0</v>
      </c>
      <c r="Z178" s="119">
        <v>0</v>
      </c>
      <c r="AA178" s="120">
        <f t="shared" si="20"/>
        <v>0</v>
      </c>
      <c r="AR178" s="13" t="s">
        <v>128</v>
      </c>
      <c r="AT178" s="13" t="s">
        <v>127</v>
      </c>
      <c r="AU178" s="13" t="s">
        <v>129</v>
      </c>
      <c r="AY178" s="13" t="s">
        <v>126</v>
      </c>
      <c r="BE178" s="121">
        <f t="shared" si="21"/>
        <v>0</v>
      </c>
      <c r="BF178" s="121">
        <f t="shared" si="22"/>
        <v>0</v>
      </c>
      <c r="BG178" s="121">
        <f t="shared" si="23"/>
        <v>0</v>
      </c>
      <c r="BH178" s="121">
        <f t="shared" si="24"/>
        <v>0</v>
      </c>
      <c r="BI178" s="121">
        <f t="shared" si="25"/>
        <v>0</v>
      </c>
      <c r="BJ178" s="13" t="s">
        <v>129</v>
      </c>
      <c r="BK178" s="122">
        <f t="shared" si="26"/>
        <v>0</v>
      </c>
      <c r="BL178" s="13" t="s">
        <v>128</v>
      </c>
      <c r="BM178" s="13" t="s">
        <v>168</v>
      </c>
    </row>
    <row r="179" spans="2:65" s="1" customFormat="1" ht="31.5" customHeight="1" x14ac:dyDescent="0.3"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T179" s="118" t="s">
        <v>3</v>
      </c>
      <c r="U179" s="36" t="s">
        <v>39</v>
      </c>
      <c r="V179" s="119">
        <v>2.4769999999999999</v>
      </c>
      <c r="W179" s="119">
        <f t="shared" si="18"/>
        <v>0</v>
      </c>
      <c r="X179" s="119">
        <v>2.2112699999999998</v>
      </c>
      <c r="Y179" s="119">
        <f t="shared" si="19"/>
        <v>0</v>
      </c>
      <c r="Z179" s="119">
        <v>0</v>
      </c>
      <c r="AA179" s="120">
        <f t="shared" si="20"/>
        <v>0</v>
      </c>
      <c r="AR179" s="13" t="s">
        <v>128</v>
      </c>
      <c r="AT179" s="13" t="s">
        <v>127</v>
      </c>
      <c r="AU179" s="13" t="s">
        <v>129</v>
      </c>
      <c r="AY179" s="13" t="s">
        <v>126</v>
      </c>
      <c r="BE179" s="121">
        <f t="shared" si="21"/>
        <v>0</v>
      </c>
      <c r="BF179" s="121">
        <f t="shared" si="22"/>
        <v>0</v>
      </c>
      <c r="BG179" s="121">
        <f t="shared" si="23"/>
        <v>0</v>
      </c>
      <c r="BH179" s="121">
        <f t="shared" si="24"/>
        <v>0</v>
      </c>
      <c r="BI179" s="121">
        <f t="shared" si="25"/>
        <v>0</v>
      </c>
      <c r="BJ179" s="13" t="s">
        <v>129</v>
      </c>
      <c r="BK179" s="122">
        <f t="shared" si="26"/>
        <v>0</v>
      </c>
      <c r="BL179" s="13" t="s">
        <v>128</v>
      </c>
      <c r="BM179" s="13" t="s">
        <v>169</v>
      </c>
    </row>
    <row r="180" spans="2:65" s="1" customFormat="1" ht="31.5" customHeight="1" x14ac:dyDescent="0.3"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T180" s="118" t="s">
        <v>3</v>
      </c>
      <c r="U180" s="36" t="s">
        <v>39</v>
      </c>
      <c r="V180" s="119">
        <v>0.49099999999999999</v>
      </c>
      <c r="W180" s="119">
        <f t="shared" si="18"/>
        <v>0</v>
      </c>
      <c r="X180" s="119">
        <v>1.8540000000000001E-2</v>
      </c>
      <c r="Y180" s="119">
        <f t="shared" si="19"/>
        <v>0</v>
      </c>
      <c r="Z180" s="119">
        <v>0</v>
      </c>
      <c r="AA180" s="120">
        <f t="shared" si="20"/>
        <v>0</v>
      </c>
      <c r="AR180" s="13" t="s">
        <v>128</v>
      </c>
      <c r="AT180" s="13" t="s">
        <v>127</v>
      </c>
      <c r="AU180" s="13" t="s">
        <v>129</v>
      </c>
      <c r="AY180" s="13" t="s">
        <v>126</v>
      </c>
      <c r="BE180" s="121">
        <f t="shared" si="21"/>
        <v>0</v>
      </c>
      <c r="BF180" s="121">
        <f t="shared" si="22"/>
        <v>0</v>
      </c>
      <c r="BG180" s="121">
        <f t="shared" si="23"/>
        <v>0</v>
      </c>
      <c r="BH180" s="121">
        <f t="shared" si="24"/>
        <v>0</v>
      </c>
      <c r="BI180" s="121">
        <f t="shared" si="25"/>
        <v>0</v>
      </c>
      <c r="BJ180" s="13" t="s">
        <v>129</v>
      </c>
      <c r="BK180" s="122">
        <f t="shared" si="26"/>
        <v>0</v>
      </c>
      <c r="BL180" s="13" t="s">
        <v>128</v>
      </c>
      <c r="BM180" s="13" t="s">
        <v>170</v>
      </c>
    </row>
    <row r="181" spans="2:65" s="1" customFormat="1" ht="31.5" customHeight="1" x14ac:dyDescent="0.3"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T181" s="118" t="s">
        <v>3</v>
      </c>
      <c r="U181" s="36" t="s">
        <v>39</v>
      </c>
      <c r="V181" s="119">
        <v>0.23899999999999999</v>
      </c>
      <c r="W181" s="119">
        <f t="shared" si="18"/>
        <v>0</v>
      </c>
      <c r="X181" s="119">
        <v>0</v>
      </c>
      <c r="Y181" s="119">
        <f t="shared" si="19"/>
        <v>0</v>
      </c>
      <c r="Z181" s="119">
        <v>0</v>
      </c>
      <c r="AA181" s="120">
        <f t="shared" si="20"/>
        <v>0</v>
      </c>
      <c r="AR181" s="13" t="s">
        <v>128</v>
      </c>
      <c r="AT181" s="13" t="s">
        <v>127</v>
      </c>
      <c r="AU181" s="13" t="s">
        <v>129</v>
      </c>
      <c r="AY181" s="13" t="s">
        <v>126</v>
      </c>
      <c r="BE181" s="121">
        <f t="shared" si="21"/>
        <v>0</v>
      </c>
      <c r="BF181" s="121">
        <f t="shared" si="22"/>
        <v>0</v>
      </c>
      <c r="BG181" s="121">
        <f t="shared" si="23"/>
        <v>0</v>
      </c>
      <c r="BH181" s="121">
        <f t="shared" si="24"/>
        <v>0</v>
      </c>
      <c r="BI181" s="121">
        <f t="shared" si="25"/>
        <v>0</v>
      </c>
      <c r="BJ181" s="13" t="s">
        <v>129</v>
      </c>
      <c r="BK181" s="122">
        <f t="shared" si="26"/>
        <v>0</v>
      </c>
      <c r="BL181" s="13" t="s">
        <v>128</v>
      </c>
      <c r="BM181" s="13" t="s">
        <v>171</v>
      </c>
    </row>
    <row r="182" spans="2:65" s="1" customFormat="1" ht="31.5" customHeight="1" x14ac:dyDescent="0.3"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T182" s="118" t="s">
        <v>3</v>
      </c>
      <c r="U182" s="36" t="s">
        <v>39</v>
      </c>
      <c r="V182" s="119">
        <v>2.6280000000000001</v>
      </c>
      <c r="W182" s="119">
        <f t="shared" si="18"/>
        <v>0</v>
      </c>
      <c r="X182" s="119">
        <v>2.2405599999999999</v>
      </c>
      <c r="Y182" s="119">
        <f t="shared" si="19"/>
        <v>0</v>
      </c>
      <c r="Z182" s="119">
        <v>0</v>
      </c>
      <c r="AA182" s="120">
        <f t="shared" si="20"/>
        <v>0</v>
      </c>
      <c r="AR182" s="13" t="s">
        <v>128</v>
      </c>
      <c r="AT182" s="13" t="s">
        <v>127</v>
      </c>
      <c r="AU182" s="13" t="s">
        <v>129</v>
      </c>
      <c r="AY182" s="13" t="s">
        <v>126</v>
      </c>
      <c r="BE182" s="121">
        <f t="shared" si="21"/>
        <v>0</v>
      </c>
      <c r="BF182" s="121">
        <f t="shared" si="22"/>
        <v>0</v>
      </c>
      <c r="BG182" s="121">
        <f t="shared" si="23"/>
        <v>0</v>
      </c>
      <c r="BH182" s="121">
        <f t="shared" si="24"/>
        <v>0</v>
      </c>
      <c r="BI182" s="121">
        <f t="shared" si="25"/>
        <v>0</v>
      </c>
      <c r="BJ182" s="13" t="s">
        <v>129</v>
      </c>
      <c r="BK182" s="122">
        <f t="shared" si="26"/>
        <v>0</v>
      </c>
      <c r="BL182" s="13" t="s">
        <v>128</v>
      </c>
      <c r="BM182" s="13" t="s">
        <v>172</v>
      </c>
    </row>
    <row r="183" spans="2:65" s="1" customFormat="1" ht="31.5" customHeight="1" x14ac:dyDescent="0.3"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  <c r="R183"/>
      <c r="T183" s="118" t="s">
        <v>3</v>
      </c>
      <c r="U183" s="36" t="s">
        <v>39</v>
      </c>
      <c r="V183" s="119">
        <v>36.369999999999997</v>
      </c>
      <c r="W183" s="119">
        <f t="shared" si="18"/>
        <v>0</v>
      </c>
      <c r="X183" s="119">
        <v>1.0171300000000001</v>
      </c>
      <c r="Y183" s="119">
        <f t="shared" si="19"/>
        <v>0</v>
      </c>
      <c r="Z183" s="119">
        <v>0</v>
      </c>
      <c r="AA183" s="120">
        <f t="shared" si="20"/>
        <v>0</v>
      </c>
      <c r="AR183" s="13" t="s">
        <v>128</v>
      </c>
      <c r="AT183" s="13" t="s">
        <v>127</v>
      </c>
      <c r="AU183" s="13" t="s">
        <v>129</v>
      </c>
      <c r="AY183" s="13" t="s">
        <v>126</v>
      </c>
      <c r="BE183" s="121">
        <f t="shared" si="21"/>
        <v>0</v>
      </c>
      <c r="BF183" s="121">
        <f t="shared" si="22"/>
        <v>0</v>
      </c>
      <c r="BG183" s="121">
        <f t="shared" si="23"/>
        <v>0</v>
      </c>
      <c r="BH183" s="121">
        <f t="shared" si="24"/>
        <v>0</v>
      </c>
      <c r="BI183" s="121">
        <f t="shared" si="25"/>
        <v>0</v>
      </c>
      <c r="BJ183" s="13" t="s">
        <v>129</v>
      </c>
      <c r="BK183" s="122">
        <f t="shared" si="26"/>
        <v>0</v>
      </c>
      <c r="BL183" s="13" t="s">
        <v>128</v>
      </c>
      <c r="BM183" s="13" t="s">
        <v>173</v>
      </c>
    </row>
    <row r="184" spans="2:65" s="1" customFormat="1" ht="31.5" customHeight="1" x14ac:dyDescent="0.3"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  <c r="T184" s="118" t="s">
        <v>3</v>
      </c>
      <c r="U184" s="36" t="s">
        <v>39</v>
      </c>
      <c r="V184" s="119">
        <v>2.141</v>
      </c>
      <c r="W184" s="119">
        <f t="shared" si="18"/>
        <v>0</v>
      </c>
      <c r="X184" s="119">
        <v>9.1520000000000004E-2</v>
      </c>
      <c r="Y184" s="119">
        <f t="shared" si="19"/>
        <v>0</v>
      </c>
      <c r="Z184" s="119">
        <v>0</v>
      </c>
      <c r="AA184" s="120">
        <f t="shared" si="20"/>
        <v>0</v>
      </c>
      <c r="AR184" s="13" t="s">
        <v>128</v>
      </c>
      <c r="AT184" s="13" t="s">
        <v>127</v>
      </c>
      <c r="AU184" s="13" t="s">
        <v>129</v>
      </c>
      <c r="AY184" s="13" t="s">
        <v>126</v>
      </c>
      <c r="BE184" s="121">
        <f t="shared" si="21"/>
        <v>0</v>
      </c>
      <c r="BF184" s="121">
        <f t="shared" si="22"/>
        <v>0</v>
      </c>
      <c r="BG184" s="121">
        <f t="shared" si="23"/>
        <v>0</v>
      </c>
      <c r="BH184" s="121">
        <f t="shared" si="24"/>
        <v>0</v>
      </c>
      <c r="BI184" s="121">
        <f t="shared" si="25"/>
        <v>0</v>
      </c>
      <c r="BJ184" s="13" t="s">
        <v>129</v>
      </c>
      <c r="BK184" s="122">
        <f t="shared" si="26"/>
        <v>0</v>
      </c>
      <c r="BL184" s="13" t="s">
        <v>128</v>
      </c>
      <c r="BM184" s="13" t="s">
        <v>174</v>
      </c>
    </row>
    <row r="185" spans="2:65" s="1" customFormat="1" ht="31.5" customHeight="1" x14ac:dyDescent="0.3"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  <c r="R185"/>
      <c r="T185" s="118" t="s">
        <v>3</v>
      </c>
      <c r="U185" s="36" t="s">
        <v>39</v>
      </c>
      <c r="V185" s="119">
        <v>0.34899999999999998</v>
      </c>
      <c r="W185" s="119">
        <f t="shared" si="18"/>
        <v>0</v>
      </c>
      <c r="X185" s="119">
        <v>0</v>
      </c>
      <c r="Y185" s="119">
        <f t="shared" si="19"/>
        <v>0</v>
      </c>
      <c r="Z185" s="119">
        <v>0</v>
      </c>
      <c r="AA185" s="120">
        <f t="shared" si="20"/>
        <v>0</v>
      </c>
      <c r="AR185" s="13" t="s">
        <v>128</v>
      </c>
      <c r="AT185" s="13" t="s">
        <v>127</v>
      </c>
      <c r="AU185" s="13" t="s">
        <v>129</v>
      </c>
      <c r="AY185" s="13" t="s">
        <v>126</v>
      </c>
      <c r="BE185" s="121">
        <f t="shared" si="21"/>
        <v>0</v>
      </c>
      <c r="BF185" s="121">
        <f t="shared" si="22"/>
        <v>0</v>
      </c>
      <c r="BG185" s="121">
        <f t="shared" si="23"/>
        <v>0</v>
      </c>
      <c r="BH185" s="121">
        <f t="shared" si="24"/>
        <v>0</v>
      </c>
      <c r="BI185" s="121">
        <f t="shared" si="25"/>
        <v>0</v>
      </c>
      <c r="BJ185" s="13" t="s">
        <v>129</v>
      </c>
      <c r="BK185" s="122">
        <f t="shared" si="26"/>
        <v>0</v>
      </c>
      <c r="BL185" s="13" t="s">
        <v>128</v>
      </c>
      <c r="BM185" s="13" t="s">
        <v>175</v>
      </c>
    </row>
    <row r="186" spans="2:65" s="1" customFormat="1" ht="31.5" customHeight="1" x14ac:dyDescent="0.3"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  <c r="R186"/>
      <c r="T186" s="118" t="s">
        <v>3</v>
      </c>
      <c r="U186" s="36" t="s">
        <v>39</v>
      </c>
      <c r="V186" s="119">
        <v>0.38600000000000001</v>
      </c>
      <c r="W186" s="119">
        <f t="shared" si="18"/>
        <v>0</v>
      </c>
      <c r="X186" s="119">
        <v>9.9599999999999994E-2</v>
      </c>
      <c r="Y186" s="119">
        <f t="shared" si="19"/>
        <v>0</v>
      </c>
      <c r="Z186" s="119">
        <v>0</v>
      </c>
      <c r="AA186" s="120">
        <f t="shared" si="20"/>
        <v>0</v>
      </c>
      <c r="AR186" s="13" t="s">
        <v>128</v>
      </c>
      <c r="AT186" s="13" t="s">
        <v>127</v>
      </c>
      <c r="AU186" s="13" t="s">
        <v>129</v>
      </c>
      <c r="AY186" s="13" t="s">
        <v>126</v>
      </c>
      <c r="BE186" s="121">
        <f t="shared" si="21"/>
        <v>0</v>
      </c>
      <c r="BF186" s="121">
        <f t="shared" si="22"/>
        <v>0</v>
      </c>
      <c r="BG186" s="121">
        <f t="shared" si="23"/>
        <v>0</v>
      </c>
      <c r="BH186" s="121">
        <f t="shared" si="24"/>
        <v>0</v>
      </c>
      <c r="BI186" s="121">
        <f t="shared" si="25"/>
        <v>0</v>
      </c>
      <c r="BJ186" s="13" t="s">
        <v>129</v>
      </c>
      <c r="BK186" s="122">
        <f t="shared" si="26"/>
        <v>0</v>
      </c>
      <c r="BL186" s="13" t="s">
        <v>128</v>
      </c>
      <c r="BM186" s="13" t="s">
        <v>176</v>
      </c>
    </row>
    <row r="187" spans="2:65" s="1" customFormat="1" ht="31.5" customHeight="1" x14ac:dyDescent="0.3"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  <c r="T187" s="118" t="s">
        <v>3</v>
      </c>
      <c r="U187" s="36" t="s">
        <v>39</v>
      </c>
      <c r="V187" s="119">
        <v>0.84599999999999997</v>
      </c>
      <c r="W187" s="119">
        <f t="shared" si="18"/>
        <v>0</v>
      </c>
      <c r="X187" s="119">
        <v>2.3560000000000001E-2</v>
      </c>
      <c r="Y187" s="119">
        <f t="shared" si="19"/>
        <v>0</v>
      </c>
      <c r="Z187" s="119">
        <v>0</v>
      </c>
      <c r="AA187" s="120">
        <f t="shared" si="20"/>
        <v>0</v>
      </c>
      <c r="AR187" s="13" t="s">
        <v>128</v>
      </c>
      <c r="AT187" s="13" t="s">
        <v>127</v>
      </c>
      <c r="AU187" s="13" t="s">
        <v>129</v>
      </c>
      <c r="AY187" s="13" t="s">
        <v>126</v>
      </c>
      <c r="BE187" s="121">
        <f t="shared" si="21"/>
        <v>0</v>
      </c>
      <c r="BF187" s="121">
        <f t="shared" si="22"/>
        <v>0</v>
      </c>
      <c r="BG187" s="121">
        <f t="shared" si="23"/>
        <v>0</v>
      </c>
      <c r="BH187" s="121">
        <f t="shared" si="24"/>
        <v>0</v>
      </c>
      <c r="BI187" s="121">
        <f t="shared" si="25"/>
        <v>0</v>
      </c>
      <c r="BJ187" s="13" t="s">
        <v>129</v>
      </c>
      <c r="BK187" s="122">
        <f t="shared" si="26"/>
        <v>0</v>
      </c>
      <c r="BL187" s="13" t="s">
        <v>128</v>
      </c>
      <c r="BM187" s="13" t="s">
        <v>177</v>
      </c>
    </row>
    <row r="188" spans="2:65" s="1" customFormat="1" ht="31.5" customHeight="1" x14ac:dyDescent="0.3"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  <c r="R188"/>
      <c r="T188" s="118" t="s">
        <v>3</v>
      </c>
      <c r="U188" s="36" t="s">
        <v>39</v>
      </c>
      <c r="V188" s="119">
        <v>0.25900000000000001</v>
      </c>
      <c r="W188" s="119">
        <f t="shared" si="18"/>
        <v>0</v>
      </c>
      <c r="X188" s="119">
        <v>0</v>
      </c>
      <c r="Y188" s="119">
        <f t="shared" si="19"/>
        <v>0</v>
      </c>
      <c r="Z188" s="119">
        <v>0</v>
      </c>
      <c r="AA188" s="120">
        <f t="shared" si="20"/>
        <v>0</v>
      </c>
      <c r="AR188" s="13" t="s">
        <v>128</v>
      </c>
      <c r="AT188" s="13" t="s">
        <v>127</v>
      </c>
      <c r="AU188" s="13" t="s">
        <v>129</v>
      </c>
      <c r="AY188" s="13" t="s">
        <v>126</v>
      </c>
      <c r="BE188" s="121">
        <f t="shared" si="21"/>
        <v>0</v>
      </c>
      <c r="BF188" s="121">
        <f t="shared" si="22"/>
        <v>0</v>
      </c>
      <c r="BG188" s="121">
        <f t="shared" si="23"/>
        <v>0</v>
      </c>
      <c r="BH188" s="121">
        <f t="shared" si="24"/>
        <v>0</v>
      </c>
      <c r="BI188" s="121">
        <f t="shared" si="25"/>
        <v>0</v>
      </c>
      <c r="BJ188" s="13" t="s">
        <v>129</v>
      </c>
      <c r="BK188" s="122">
        <f t="shared" si="26"/>
        <v>0</v>
      </c>
      <c r="BL188" s="13" t="s">
        <v>128</v>
      </c>
      <c r="BM188" s="13" t="s">
        <v>178</v>
      </c>
    </row>
    <row r="189" spans="2:65" s="9" customFormat="1" ht="29.85" customHeight="1" x14ac:dyDescent="0.3"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  <c r="R189"/>
      <c r="T189" s="112"/>
      <c r="U189" s="111"/>
      <c r="V189" s="111"/>
      <c r="W189" s="113">
        <f>SUM(W190:W201)</f>
        <v>0</v>
      </c>
      <c r="X189" s="111"/>
      <c r="Y189" s="113">
        <f>SUM(Y190:Y201)</f>
        <v>0</v>
      </c>
      <c r="Z189" s="111"/>
      <c r="AA189" s="114">
        <f>SUM(AA190:AA201)</f>
        <v>0</v>
      </c>
      <c r="AR189" s="115" t="s">
        <v>76</v>
      </c>
      <c r="AT189" s="116" t="s">
        <v>71</v>
      </c>
      <c r="AU189" s="116" t="s">
        <v>76</v>
      </c>
      <c r="AY189" s="115" t="s">
        <v>126</v>
      </c>
      <c r="BK189" s="117">
        <f>SUM(BK190:BK201)</f>
        <v>0</v>
      </c>
    </row>
    <row r="190" spans="2:65" s="1" customFormat="1" ht="31.5" customHeight="1" x14ac:dyDescent="0.3"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  <c r="T190" s="118" t="s">
        <v>3</v>
      </c>
      <c r="U190" s="36" t="s">
        <v>39</v>
      </c>
      <c r="V190" s="119">
        <v>6.9000000000000006E-2</v>
      </c>
      <c r="W190" s="119">
        <f t="shared" ref="W190:W201" si="27">V190*K190</f>
        <v>0</v>
      </c>
      <c r="X190" s="119">
        <v>2.9999999999999997E-4</v>
      </c>
      <c r="Y190" s="119">
        <f t="shared" ref="Y190:Y201" si="28">X190*K190</f>
        <v>0</v>
      </c>
      <c r="Z190" s="119">
        <v>0</v>
      </c>
      <c r="AA190" s="120">
        <f t="shared" ref="AA190:AA201" si="29">Z190*K190</f>
        <v>0</v>
      </c>
      <c r="AR190" s="13" t="s">
        <v>128</v>
      </c>
      <c r="AT190" s="13" t="s">
        <v>127</v>
      </c>
      <c r="AU190" s="13" t="s">
        <v>129</v>
      </c>
      <c r="AY190" s="13" t="s">
        <v>126</v>
      </c>
      <c r="BE190" s="121">
        <f t="shared" ref="BE190:BE201" si="30">IF(U190="základná",N190,0)</f>
        <v>0</v>
      </c>
      <c r="BF190" s="121">
        <f t="shared" ref="BF190:BF201" si="31">IF(U190="znížená",N190,0)</f>
        <v>0</v>
      </c>
      <c r="BG190" s="121">
        <f t="shared" ref="BG190:BG201" si="32">IF(U190="zákl. prenesená",N190,0)</f>
        <v>0</v>
      </c>
      <c r="BH190" s="121">
        <f t="shared" ref="BH190:BH201" si="33">IF(U190="zníž. prenesená",N190,0)</f>
        <v>0</v>
      </c>
      <c r="BI190" s="121">
        <f t="shared" ref="BI190:BI201" si="34">IF(U190="nulová",N190,0)</f>
        <v>0</v>
      </c>
      <c r="BJ190" s="13" t="s">
        <v>129</v>
      </c>
      <c r="BK190" s="122">
        <f t="shared" ref="BK190:BK201" si="35">ROUND(L190*K190,3)</f>
        <v>0</v>
      </c>
      <c r="BL190" s="13" t="s">
        <v>128</v>
      </c>
      <c r="BM190" s="13" t="s">
        <v>179</v>
      </c>
    </row>
    <row r="191" spans="2:65" s="1" customFormat="1" ht="31.5" customHeight="1" x14ac:dyDescent="0.3"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  <c r="R191"/>
      <c r="T191" s="118" t="s">
        <v>3</v>
      </c>
      <c r="U191" s="36" t="s">
        <v>39</v>
      </c>
      <c r="V191" s="119">
        <v>0.40799999999999997</v>
      </c>
      <c r="W191" s="119">
        <f t="shared" si="27"/>
        <v>0</v>
      </c>
      <c r="X191" s="119">
        <v>1.056E-2</v>
      </c>
      <c r="Y191" s="119">
        <f t="shared" si="28"/>
        <v>0</v>
      </c>
      <c r="Z191" s="119">
        <v>0</v>
      </c>
      <c r="AA191" s="120">
        <f t="shared" si="29"/>
        <v>0</v>
      </c>
      <c r="AR191" s="13" t="s">
        <v>128</v>
      </c>
      <c r="AT191" s="13" t="s">
        <v>127</v>
      </c>
      <c r="AU191" s="13" t="s">
        <v>129</v>
      </c>
      <c r="AY191" s="13" t="s">
        <v>126</v>
      </c>
      <c r="BE191" s="121">
        <f t="shared" si="30"/>
        <v>0</v>
      </c>
      <c r="BF191" s="121">
        <f t="shared" si="31"/>
        <v>0</v>
      </c>
      <c r="BG191" s="121">
        <f t="shared" si="32"/>
        <v>0</v>
      </c>
      <c r="BH191" s="121">
        <f t="shared" si="33"/>
        <v>0</v>
      </c>
      <c r="BI191" s="121">
        <f t="shared" si="34"/>
        <v>0</v>
      </c>
      <c r="BJ191" s="13" t="s">
        <v>129</v>
      </c>
      <c r="BK191" s="122">
        <f t="shared" si="35"/>
        <v>0</v>
      </c>
      <c r="BL191" s="13" t="s">
        <v>128</v>
      </c>
      <c r="BM191" s="13" t="s">
        <v>180</v>
      </c>
    </row>
    <row r="192" spans="2:65" s="1" customFormat="1" ht="31.5" customHeight="1" x14ac:dyDescent="0.3"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  <c r="R192"/>
      <c r="T192" s="118" t="s">
        <v>3</v>
      </c>
      <c r="U192" s="36" t="s">
        <v>39</v>
      </c>
      <c r="V192" s="119">
        <v>5.1999999999999998E-2</v>
      </c>
      <c r="W192" s="119">
        <f t="shared" si="27"/>
        <v>0</v>
      </c>
      <c r="X192" s="119">
        <v>2.9999999999999997E-4</v>
      </c>
      <c r="Y192" s="119">
        <f t="shared" si="28"/>
        <v>0</v>
      </c>
      <c r="Z192" s="119">
        <v>0</v>
      </c>
      <c r="AA192" s="120">
        <f t="shared" si="29"/>
        <v>0</v>
      </c>
      <c r="AR192" s="13" t="s">
        <v>128</v>
      </c>
      <c r="AT192" s="13" t="s">
        <v>127</v>
      </c>
      <c r="AU192" s="13" t="s">
        <v>129</v>
      </c>
      <c r="AY192" s="13" t="s">
        <v>126</v>
      </c>
      <c r="BE192" s="121">
        <f t="shared" si="30"/>
        <v>0</v>
      </c>
      <c r="BF192" s="121">
        <f t="shared" si="31"/>
        <v>0</v>
      </c>
      <c r="BG192" s="121">
        <f t="shared" si="32"/>
        <v>0</v>
      </c>
      <c r="BH192" s="121">
        <f t="shared" si="33"/>
        <v>0</v>
      </c>
      <c r="BI192" s="121">
        <f t="shared" si="34"/>
        <v>0</v>
      </c>
      <c r="BJ192" s="13" t="s">
        <v>129</v>
      </c>
      <c r="BK192" s="122">
        <f t="shared" si="35"/>
        <v>0</v>
      </c>
      <c r="BL192" s="13" t="s">
        <v>128</v>
      </c>
      <c r="BM192" s="13" t="s">
        <v>181</v>
      </c>
    </row>
    <row r="193" spans="2:65" s="1" customFormat="1" ht="31.5" customHeight="1" x14ac:dyDescent="0.3"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  <c r="R193"/>
      <c r="T193" s="118" t="s">
        <v>3</v>
      </c>
      <c r="U193" s="36" t="s">
        <v>39</v>
      </c>
      <c r="V193" s="119">
        <v>0.31900000000000001</v>
      </c>
      <c r="W193" s="119">
        <f t="shared" si="27"/>
        <v>0</v>
      </c>
      <c r="X193" s="119">
        <v>1.26E-2</v>
      </c>
      <c r="Y193" s="119">
        <f t="shared" si="28"/>
        <v>0</v>
      </c>
      <c r="Z193" s="119">
        <v>0</v>
      </c>
      <c r="AA193" s="120">
        <f t="shared" si="29"/>
        <v>0</v>
      </c>
      <c r="AR193" s="13" t="s">
        <v>128</v>
      </c>
      <c r="AT193" s="13" t="s">
        <v>127</v>
      </c>
      <c r="AU193" s="13" t="s">
        <v>129</v>
      </c>
      <c r="AY193" s="13" t="s">
        <v>126</v>
      </c>
      <c r="BE193" s="121">
        <f t="shared" si="30"/>
        <v>0</v>
      </c>
      <c r="BF193" s="121">
        <f t="shared" si="31"/>
        <v>0</v>
      </c>
      <c r="BG193" s="121">
        <f t="shared" si="32"/>
        <v>0</v>
      </c>
      <c r="BH193" s="121">
        <f t="shared" si="33"/>
        <v>0</v>
      </c>
      <c r="BI193" s="121">
        <f t="shared" si="34"/>
        <v>0</v>
      </c>
      <c r="BJ193" s="13" t="s">
        <v>129</v>
      </c>
      <c r="BK193" s="122">
        <f t="shared" si="35"/>
        <v>0</v>
      </c>
      <c r="BL193" s="13" t="s">
        <v>128</v>
      </c>
      <c r="BM193" s="13" t="s">
        <v>182</v>
      </c>
    </row>
    <row r="194" spans="2:65" s="1" customFormat="1" ht="31.5" customHeight="1" x14ac:dyDescent="0.3"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/>
      <c r="R194"/>
      <c r="T194" s="118" t="s">
        <v>3</v>
      </c>
      <c r="U194" s="36" t="s">
        <v>39</v>
      </c>
      <c r="V194" s="119">
        <v>0.378</v>
      </c>
      <c r="W194" s="119">
        <f t="shared" si="27"/>
        <v>0</v>
      </c>
      <c r="X194" s="119">
        <v>3.3999999999999998E-3</v>
      </c>
      <c r="Y194" s="119">
        <f t="shared" si="28"/>
        <v>0</v>
      </c>
      <c r="Z194" s="119">
        <v>0</v>
      </c>
      <c r="AA194" s="120">
        <f t="shared" si="29"/>
        <v>0</v>
      </c>
      <c r="AR194" s="13" t="s">
        <v>128</v>
      </c>
      <c r="AT194" s="13" t="s">
        <v>127</v>
      </c>
      <c r="AU194" s="13" t="s">
        <v>129</v>
      </c>
      <c r="AY194" s="13" t="s">
        <v>126</v>
      </c>
      <c r="BE194" s="121">
        <f t="shared" si="30"/>
        <v>0</v>
      </c>
      <c r="BF194" s="121">
        <f t="shared" si="31"/>
        <v>0</v>
      </c>
      <c r="BG194" s="121">
        <f t="shared" si="32"/>
        <v>0</v>
      </c>
      <c r="BH194" s="121">
        <f t="shared" si="33"/>
        <v>0</v>
      </c>
      <c r="BI194" s="121">
        <f t="shared" si="34"/>
        <v>0</v>
      </c>
      <c r="BJ194" s="13" t="s">
        <v>129</v>
      </c>
      <c r="BK194" s="122">
        <f t="shared" si="35"/>
        <v>0</v>
      </c>
      <c r="BL194" s="13" t="s">
        <v>128</v>
      </c>
      <c r="BM194" s="13" t="s">
        <v>183</v>
      </c>
    </row>
    <row r="195" spans="2:65" s="1" customFormat="1" ht="31.5" customHeight="1" x14ac:dyDescent="0.3"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  <c r="R195"/>
      <c r="T195" s="118" t="s">
        <v>3</v>
      </c>
      <c r="U195" s="36" t="s">
        <v>39</v>
      </c>
      <c r="V195" s="119">
        <v>0.19500000000000001</v>
      </c>
      <c r="W195" s="119">
        <f t="shared" si="27"/>
        <v>0</v>
      </c>
      <c r="X195" s="119">
        <v>1.9599999999999999E-3</v>
      </c>
      <c r="Y195" s="119">
        <f t="shared" si="28"/>
        <v>0</v>
      </c>
      <c r="Z195" s="119">
        <v>0</v>
      </c>
      <c r="AA195" s="120">
        <f t="shared" si="29"/>
        <v>0</v>
      </c>
      <c r="AR195" s="13" t="s">
        <v>128</v>
      </c>
      <c r="AT195" s="13" t="s">
        <v>127</v>
      </c>
      <c r="AU195" s="13" t="s">
        <v>129</v>
      </c>
      <c r="AY195" s="13" t="s">
        <v>126</v>
      </c>
      <c r="BE195" s="121">
        <f t="shared" si="30"/>
        <v>0</v>
      </c>
      <c r="BF195" s="121">
        <f t="shared" si="31"/>
        <v>0</v>
      </c>
      <c r="BG195" s="121">
        <f t="shared" si="32"/>
        <v>0</v>
      </c>
      <c r="BH195" s="121">
        <f t="shared" si="33"/>
        <v>0</v>
      </c>
      <c r="BI195" s="121">
        <f t="shared" si="34"/>
        <v>0</v>
      </c>
      <c r="BJ195" s="13" t="s">
        <v>129</v>
      </c>
      <c r="BK195" s="122">
        <f t="shared" si="35"/>
        <v>0</v>
      </c>
      <c r="BL195" s="13" t="s">
        <v>128</v>
      </c>
      <c r="BM195" s="13" t="s">
        <v>184</v>
      </c>
    </row>
    <row r="196" spans="2:65" s="1" customFormat="1" ht="44.25" customHeight="1" x14ac:dyDescent="0.3"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  <c r="R196"/>
      <c r="T196" s="118" t="s">
        <v>3</v>
      </c>
      <c r="U196" s="36" t="s">
        <v>39</v>
      </c>
      <c r="V196" s="119">
        <v>0.79400000000000004</v>
      </c>
      <c r="W196" s="119">
        <f t="shared" si="27"/>
        <v>0</v>
      </c>
      <c r="X196" s="119">
        <v>1.4149999999999999E-2</v>
      </c>
      <c r="Y196" s="119">
        <f t="shared" si="28"/>
        <v>0</v>
      </c>
      <c r="Z196" s="119">
        <v>0</v>
      </c>
      <c r="AA196" s="120">
        <f t="shared" si="29"/>
        <v>0</v>
      </c>
      <c r="AR196" s="13" t="s">
        <v>128</v>
      </c>
      <c r="AT196" s="13" t="s">
        <v>127</v>
      </c>
      <c r="AU196" s="13" t="s">
        <v>129</v>
      </c>
      <c r="AY196" s="13" t="s">
        <v>126</v>
      </c>
      <c r="BE196" s="121">
        <f t="shared" si="30"/>
        <v>0</v>
      </c>
      <c r="BF196" s="121">
        <f t="shared" si="31"/>
        <v>0</v>
      </c>
      <c r="BG196" s="121">
        <f t="shared" si="32"/>
        <v>0</v>
      </c>
      <c r="BH196" s="121">
        <f t="shared" si="33"/>
        <v>0</v>
      </c>
      <c r="BI196" s="121">
        <f t="shared" si="34"/>
        <v>0</v>
      </c>
      <c r="BJ196" s="13" t="s">
        <v>129</v>
      </c>
      <c r="BK196" s="122">
        <f t="shared" si="35"/>
        <v>0</v>
      </c>
      <c r="BL196" s="13" t="s">
        <v>128</v>
      </c>
      <c r="BM196" s="13" t="s">
        <v>185</v>
      </c>
    </row>
    <row r="197" spans="2:65" s="1" customFormat="1" ht="31.5" customHeight="1" x14ac:dyDescent="0.3"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  <c r="R197"/>
      <c r="T197" s="118" t="s">
        <v>3</v>
      </c>
      <c r="U197" s="36" t="s">
        <v>39</v>
      </c>
      <c r="V197" s="119">
        <v>0.86399999999999999</v>
      </c>
      <c r="W197" s="119">
        <f t="shared" si="27"/>
        <v>0</v>
      </c>
      <c r="X197" s="119">
        <v>3.007E-2</v>
      </c>
      <c r="Y197" s="119">
        <f t="shared" si="28"/>
        <v>0</v>
      </c>
      <c r="Z197" s="119">
        <v>0</v>
      </c>
      <c r="AA197" s="120">
        <f t="shared" si="29"/>
        <v>0</v>
      </c>
      <c r="AR197" s="13" t="s">
        <v>128</v>
      </c>
      <c r="AT197" s="13" t="s">
        <v>127</v>
      </c>
      <c r="AU197" s="13" t="s">
        <v>129</v>
      </c>
      <c r="AY197" s="13" t="s">
        <v>126</v>
      </c>
      <c r="BE197" s="121">
        <f t="shared" si="30"/>
        <v>0</v>
      </c>
      <c r="BF197" s="121">
        <f t="shared" si="31"/>
        <v>0</v>
      </c>
      <c r="BG197" s="121">
        <f t="shared" si="32"/>
        <v>0</v>
      </c>
      <c r="BH197" s="121">
        <f t="shared" si="33"/>
        <v>0</v>
      </c>
      <c r="BI197" s="121">
        <f t="shared" si="34"/>
        <v>0</v>
      </c>
      <c r="BJ197" s="13" t="s">
        <v>129</v>
      </c>
      <c r="BK197" s="122">
        <f t="shared" si="35"/>
        <v>0</v>
      </c>
      <c r="BL197" s="13" t="s">
        <v>128</v>
      </c>
      <c r="BM197" s="13" t="s">
        <v>186</v>
      </c>
    </row>
    <row r="198" spans="2:65" s="1" customFormat="1" ht="31.5" customHeight="1" x14ac:dyDescent="0.3"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  <c r="R198"/>
      <c r="T198" s="118" t="s">
        <v>3</v>
      </c>
      <c r="U198" s="36" t="s">
        <v>39</v>
      </c>
      <c r="V198" s="119">
        <v>3.17</v>
      </c>
      <c r="W198" s="119">
        <f t="shared" si="27"/>
        <v>0</v>
      </c>
      <c r="X198" s="119">
        <v>2.2404799999999998</v>
      </c>
      <c r="Y198" s="119">
        <f t="shared" si="28"/>
        <v>0</v>
      </c>
      <c r="Z198" s="119">
        <v>0</v>
      </c>
      <c r="AA198" s="120">
        <f t="shared" si="29"/>
        <v>0</v>
      </c>
      <c r="AR198" s="13" t="s">
        <v>128</v>
      </c>
      <c r="AT198" s="13" t="s">
        <v>127</v>
      </c>
      <c r="AU198" s="13" t="s">
        <v>129</v>
      </c>
      <c r="AY198" s="13" t="s">
        <v>126</v>
      </c>
      <c r="BE198" s="121">
        <f t="shared" si="30"/>
        <v>0</v>
      </c>
      <c r="BF198" s="121">
        <f t="shared" si="31"/>
        <v>0</v>
      </c>
      <c r="BG198" s="121">
        <f t="shared" si="32"/>
        <v>0</v>
      </c>
      <c r="BH198" s="121">
        <f t="shared" si="33"/>
        <v>0</v>
      </c>
      <c r="BI198" s="121">
        <f t="shared" si="34"/>
        <v>0</v>
      </c>
      <c r="BJ198" s="13" t="s">
        <v>129</v>
      </c>
      <c r="BK198" s="122">
        <f t="shared" si="35"/>
        <v>0</v>
      </c>
      <c r="BL198" s="13" t="s">
        <v>128</v>
      </c>
      <c r="BM198" s="13" t="s">
        <v>187</v>
      </c>
    </row>
    <row r="199" spans="2:65" s="1" customFormat="1" ht="31.5" customHeight="1" x14ac:dyDescent="0.3"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  <c r="R199"/>
      <c r="T199" s="118" t="s">
        <v>3</v>
      </c>
      <c r="U199" s="36" t="s">
        <v>39</v>
      </c>
      <c r="V199" s="119">
        <v>2.827</v>
      </c>
      <c r="W199" s="119">
        <f t="shared" si="27"/>
        <v>0</v>
      </c>
      <c r="X199" s="119">
        <v>0.69891999999999999</v>
      </c>
      <c r="Y199" s="119">
        <f t="shared" si="28"/>
        <v>0</v>
      </c>
      <c r="Z199" s="119">
        <v>0</v>
      </c>
      <c r="AA199" s="120">
        <f t="shared" si="29"/>
        <v>0</v>
      </c>
      <c r="AR199" s="13" t="s">
        <v>128</v>
      </c>
      <c r="AT199" s="13" t="s">
        <v>127</v>
      </c>
      <c r="AU199" s="13" t="s">
        <v>129</v>
      </c>
      <c r="AY199" s="13" t="s">
        <v>126</v>
      </c>
      <c r="BE199" s="121">
        <f t="shared" si="30"/>
        <v>0</v>
      </c>
      <c r="BF199" s="121">
        <f t="shared" si="31"/>
        <v>0</v>
      </c>
      <c r="BG199" s="121">
        <f t="shared" si="32"/>
        <v>0</v>
      </c>
      <c r="BH199" s="121">
        <f t="shared" si="33"/>
        <v>0</v>
      </c>
      <c r="BI199" s="121">
        <f t="shared" si="34"/>
        <v>0</v>
      </c>
      <c r="BJ199" s="13" t="s">
        <v>129</v>
      </c>
      <c r="BK199" s="122">
        <f t="shared" si="35"/>
        <v>0</v>
      </c>
      <c r="BL199" s="13" t="s">
        <v>128</v>
      </c>
      <c r="BM199" s="13" t="s">
        <v>188</v>
      </c>
    </row>
    <row r="200" spans="2:65" s="1" customFormat="1" ht="31.5" customHeight="1" x14ac:dyDescent="0.3"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/>
      <c r="R200"/>
      <c r="T200" s="118" t="s">
        <v>3</v>
      </c>
      <c r="U200" s="36" t="s">
        <v>39</v>
      </c>
      <c r="V200" s="119">
        <v>0.33600000000000002</v>
      </c>
      <c r="W200" s="119">
        <f t="shared" si="27"/>
        <v>0</v>
      </c>
      <c r="X200" s="119">
        <v>7.9900000000000006E-3</v>
      </c>
      <c r="Y200" s="119">
        <f t="shared" si="28"/>
        <v>0</v>
      </c>
      <c r="Z200" s="119">
        <v>0</v>
      </c>
      <c r="AA200" s="120">
        <f t="shared" si="29"/>
        <v>0</v>
      </c>
      <c r="AR200" s="13" t="s">
        <v>128</v>
      </c>
      <c r="AT200" s="13" t="s">
        <v>127</v>
      </c>
      <c r="AU200" s="13" t="s">
        <v>129</v>
      </c>
      <c r="AY200" s="13" t="s">
        <v>126</v>
      </c>
      <c r="BE200" s="121">
        <f t="shared" si="30"/>
        <v>0</v>
      </c>
      <c r="BF200" s="121">
        <f t="shared" si="31"/>
        <v>0</v>
      </c>
      <c r="BG200" s="121">
        <f t="shared" si="32"/>
        <v>0</v>
      </c>
      <c r="BH200" s="121">
        <f t="shared" si="33"/>
        <v>0</v>
      </c>
      <c r="BI200" s="121">
        <f t="shared" si="34"/>
        <v>0</v>
      </c>
      <c r="BJ200" s="13" t="s">
        <v>129</v>
      </c>
      <c r="BK200" s="122">
        <f t="shared" si="35"/>
        <v>0</v>
      </c>
      <c r="BL200" s="13" t="s">
        <v>128</v>
      </c>
      <c r="BM200" s="13" t="s">
        <v>189</v>
      </c>
    </row>
    <row r="201" spans="2:65" s="1" customFormat="1" ht="44.25" customHeight="1" x14ac:dyDescent="0.3"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/>
      <c r="R201"/>
      <c r="T201" s="118" t="s">
        <v>3</v>
      </c>
      <c r="U201" s="36" t="s">
        <v>39</v>
      </c>
      <c r="V201" s="119">
        <v>0</v>
      </c>
      <c r="W201" s="119">
        <f t="shared" si="27"/>
        <v>0</v>
      </c>
      <c r="X201" s="119">
        <v>7.3999999999999999E-4</v>
      </c>
      <c r="Y201" s="119">
        <f t="shared" si="28"/>
        <v>0</v>
      </c>
      <c r="Z201" s="119">
        <v>0</v>
      </c>
      <c r="AA201" s="120">
        <f t="shared" si="29"/>
        <v>0</v>
      </c>
      <c r="AR201" s="13" t="s">
        <v>191</v>
      </c>
      <c r="AT201" s="13" t="s">
        <v>190</v>
      </c>
      <c r="AU201" s="13" t="s">
        <v>129</v>
      </c>
      <c r="AY201" s="13" t="s">
        <v>126</v>
      </c>
      <c r="BE201" s="121">
        <f t="shared" si="30"/>
        <v>0</v>
      </c>
      <c r="BF201" s="121">
        <f t="shared" si="31"/>
        <v>0</v>
      </c>
      <c r="BG201" s="121">
        <f t="shared" si="32"/>
        <v>0</v>
      </c>
      <c r="BH201" s="121">
        <f t="shared" si="33"/>
        <v>0</v>
      </c>
      <c r="BI201" s="121">
        <f t="shared" si="34"/>
        <v>0</v>
      </c>
      <c r="BJ201" s="13" t="s">
        <v>129</v>
      </c>
      <c r="BK201" s="122">
        <f t="shared" si="35"/>
        <v>0</v>
      </c>
      <c r="BL201" s="13" t="s">
        <v>128</v>
      </c>
      <c r="BM201" s="13" t="s">
        <v>192</v>
      </c>
    </row>
    <row r="202" spans="2:65" s="9" customFormat="1" ht="29.85" customHeight="1" x14ac:dyDescent="0.3"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/>
      <c r="R202"/>
      <c r="T202" s="112"/>
      <c r="U202" s="111"/>
      <c r="V202" s="111"/>
      <c r="W202" s="113">
        <f>SUM(W203:W227)</f>
        <v>0</v>
      </c>
      <c r="X202" s="111"/>
      <c r="Y202" s="113">
        <f>SUM(Y203:Y227)</f>
        <v>0</v>
      </c>
      <c r="Z202" s="111"/>
      <c r="AA202" s="114">
        <f>SUM(AA203:AA227)</f>
        <v>0</v>
      </c>
      <c r="AR202" s="115" t="s">
        <v>76</v>
      </c>
      <c r="AT202" s="116" t="s">
        <v>71</v>
      </c>
      <c r="AU202" s="116" t="s">
        <v>76</v>
      </c>
      <c r="AY202" s="115" t="s">
        <v>126</v>
      </c>
      <c r="BK202" s="117">
        <f>SUM(BK203:BK227)</f>
        <v>0</v>
      </c>
    </row>
    <row r="203" spans="2:65" s="1" customFormat="1" ht="31.5" customHeight="1" x14ac:dyDescent="0.3"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/>
      <c r="R203"/>
      <c r="T203" s="118" t="s">
        <v>3</v>
      </c>
      <c r="U203" s="36" t="s">
        <v>39</v>
      </c>
      <c r="V203" s="119">
        <v>7.6999999999999999E-2</v>
      </c>
      <c r="W203" s="119">
        <f t="shared" ref="W203:W227" si="36">V203*K203</f>
        <v>0</v>
      </c>
      <c r="X203" s="119">
        <v>1.653E-2</v>
      </c>
      <c r="Y203" s="119">
        <f t="shared" ref="Y203:Y227" si="37">X203*K203</f>
        <v>0</v>
      </c>
      <c r="Z203" s="119">
        <v>0</v>
      </c>
      <c r="AA203" s="120">
        <f t="shared" ref="AA203:AA227" si="38">Z203*K203</f>
        <v>0</v>
      </c>
      <c r="AR203" s="13" t="s">
        <v>128</v>
      </c>
      <c r="AT203" s="13" t="s">
        <v>127</v>
      </c>
      <c r="AU203" s="13" t="s">
        <v>129</v>
      </c>
      <c r="AY203" s="13" t="s">
        <v>126</v>
      </c>
      <c r="BE203" s="121">
        <f t="shared" ref="BE203:BE227" si="39">IF(U203="základná",N203,0)</f>
        <v>0</v>
      </c>
      <c r="BF203" s="121">
        <f t="shared" ref="BF203:BF227" si="40">IF(U203="znížená",N203,0)</f>
        <v>0</v>
      </c>
      <c r="BG203" s="121">
        <f t="shared" ref="BG203:BG227" si="41">IF(U203="zákl. prenesená",N203,0)</f>
        <v>0</v>
      </c>
      <c r="BH203" s="121">
        <f t="shared" ref="BH203:BH227" si="42">IF(U203="zníž. prenesená",N203,0)</f>
        <v>0</v>
      </c>
      <c r="BI203" s="121">
        <f t="shared" ref="BI203:BI227" si="43">IF(U203="nulová",N203,0)</f>
        <v>0</v>
      </c>
      <c r="BJ203" s="13" t="s">
        <v>129</v>
      </c>
      <c r="BK203" s="122">
        <f t="shared" ref="BK203:BK227" si="44">ROUND(L203*K203,3)</f>
        <v>0</v>
      </c>
      <c r="BL203" s="13" t="s">
        <v>128</v>
      </c>
      <c r="BM203" s="13" t="s">
        <v>193</v>
      </c>
    </row>
    <row r="204" spans="2:65" s="1" customFormat="1" ht="31.5" customHeight="1" x14ac:dyDescent="0.3"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/>
      <c r="R204"/>
      <c r="T204" s="118" t="s">
        <v>3</v>
      </c>
      <c r="U204" s="36" t="s">
        <v>39</v>
      </c>
      <c r="V204" s="119">
        <v>6.4000000000000001E-2</v>
      </c>
      <c r="W204" s="119">
        <f t="shared" si="36"/>
        <v>0</v>
      </c>
      <c r="X204" s="119">
        <v>0</v>
      </c>
      <c r="Y204" s="119">
        <f t="shared" si="37"/>
        <v>0</v>
      </c>
      <c r="Z204" s="119">
        <v>0</v>
      </c>
      <c r="AA204" s="120">
        <f t="shared" si="38"/>
        <v>0</v>
      </c>
      <c r="AR204" s="13" t="s">
        <v>128</v>
      </c>
      <c r="AT204" s="13" t="s">
        <v>127</v>
      </c>
      <c r="AU204" s="13" t="s">
        <v>129</v>
      </c>
      <c r="AY204" s="13" t="s">
        <v>126</v>
      </c>
      <c r="BE204" s="121">
        <f t="shared" si="39"/>
        <v>0</v>
      </c>
      <c r="BF204" s="121">
        <f t="shared" si="40"/>
        <v>0</v>
      </c>
      <c r="BG204" s="121">
        <f t="shared" si="41"/>
        <v>0</v>
      </c>
      <c r="BH204" s="121">
        <f t="shared" si="42"/>
        <v>0</v>
      </c>
      <c r="BI204" s="121">
        <f t="shared" si="43"/>
        <v>0</v>
      </c>
      <c r="BJ204" s="13" t="s">
        <v>129</v>
      </c>
      <c r="BK204" s="122">
        <f t="shared" si="44"/>
        <v>0</v>
      </c>
      <c r="BL204" s="13" t="s">
        <v>128</v>
      </c>
      <c r="BM204" s="13" t="s">
        <v>194</v>
      </c>
    </row>
    <row r="205" spans="2:65" s="1" customFormat="1" ht="44.25" customHeight="1" x14ac:dyDescent="0.3"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/>
      <c r="R205"/>
      <c r="T205" s="118" t="s">
        <v>3</v>
      </c>
      <c r="U205" s="36" t="s">
        <v>39</v>
      </c>
      <c r="V205" s="119">
        <v>2E-3</v>
      </c>
      <c r="W205" s="119">
        <f t="shared" si="36"/>
        <v>0</v>
      </c>
      <c r="X205" s="119">
        <v>0</v>
      </c>
      <c r="Y205" s="119">
        <f t="shared" si="37"/>
        <v>0</v>
      </c>
      <c r="Z205" s="119">
        <v>0</v>
      </c>
      <c r="AA205" s="120">
        <f t="shared" si="38"/>
        <v>0</v>
      </c>
      <c r="AR205" s="13" t="s">
        <v>128</v>
      </c>
      <c r="AT205" s="13" t="s">
        <v>127</v>
      </c>
      <c r="AU205" s="13" t="s">
        <v>129</v>
      </c>
      <c r="AY205" s="13" t="s">
        <v>126</v>
      </c>
      <c r="BE205" s="121">
        <f t="shared" si="39"/>
        <v>0</v>
      </c>
      <c r="BF205" s="121">
        <f t="shared" si="40"/>
        <v>0</v>
      </c>
      <c r="BG205" s="121">
        <f t="shared" si="41"/>
        <v>0</v>
      </c>
      <c r="BH205" s="121">
        <f t="shared" si="42"/>
        <v>0</v>
      </c>
      <c r="BI205" s="121">
        <f t="shared" si="43"/>
        <v>0</v>
      </c>
      <c r="BJ205" s="13" t="s">
        <v>129</v>
      </c>
      <c r="BK205" s="122">
        <f t="shared" si="44"/>
        <v>0</v>
      </c>
      <c r="BL205" s="13" t="s">
        <v>128</v>
      </c>
      <c r="BM205" s="13" t="s">
        <v>195</v>
      </c>
    </row>
    <row r="206" spans="2:65" s="1" customFormat="1" ht="31.5" customHeight="1" x14ac:dyDescent="0.3"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/>
      <c r="R206"/>
      <c r="T206" s="118" t="s">
        <v>3</v>
      </c>
      <c r="U206" s="36" t="s">
        <v>39</v>
      </c>
      <c r="V206" s="119">
        <v>9.9000000000000005E-2</v>
      </c>
      <c r="W206" s="119">
        <f t="shared" si="36"/>
        <v>0</v>
      </c>
      <c r="X206" s="119">
        <v>4.2200000000000001E-2</v>
      </c>
      <c r="Y206" s="119">
        <f t="shared" si="37"/>
        <v>0</v>
      </c>
      <c r="Z206" s="119">
        <v>0</v>
      </c>
      <c r="AA206" s="120">
        <f t="shared" si="38"/>
        <v>0</v>
      </c>
      <c r="AR206" s="13" t="s">
        <v>128</v>
      </c>
      <c r="AT206" s="13" t="s">
        <v>127</v>
      </c>
      <c r="AU206" s="13" t="s">
        <v>129</v>
      </c>
      <c r="AY206" s="13" t="s">
        <v>126</v>
      </c>
      <c r="BE206" s="121">
        <f t="shared" si="39"/>
        <v>0</v>
      </c>
      <c r="BF206" s="121">
        <f t="shared" si="40"/>
        <v>0</v>
      </c>
      <c r="BG206" s="121">
        <f t="shared" si="41"/>
        <v>0</v>
      </c>
      <c r="BH206" s="121">
        <f t="shared" si="42"/>
        <v>0</v>
      </c>
      <c r="BI206" s="121">
        <f t="shared" si="43"/>
        <v>0</v>
      </c>
      <c r="BJ206" s="13" t="s">
        <v>129</v>
      </c>
      <c r="BK206" s="122">
        <f t="shared" si="44"/>
        <v>0</v>
      </c>
      <c r="BL206" s="13" t="s">
        <v>128</v>
      </c>
      <c r="BM206" s="13" t="s">
        <v>196</v>
      </c>
    </row>
    <row r="207" spans="2:65" s="1" customFormat="1" ht="31.5" customHeight="1" x14ac:dyDescent="0.3"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/>
      <c r="R207"/>
      <c r="T207" s="118" t="s">
        <v>3</v>
      </c>
      <c r="U207" s="36" t="s">
        <v>39</v>
      </c>
      <c r="V207" s="119">
        <v>0.23300000000000001</v>
      </c>
      <c r="W207" s="119">
        <f t="shared" si="36"/>
        <v>0</v>
      </c>
      <c r="X207" s="119">
        <v>2.5440000000000001E-2</v>
      </c>
      <c r="Y207" s="119">
        <f t="shared" si="37"/>
        <v>0</v>
      </c>
      <c r="Z207" s="119">
        <v>0.19600000000000001</v>
      </c>
      <c r="AA207" s="120">
        <f t="shared" si="38"/>
        <v>0</v>
      </c>
      <c r="AR207" s="13" t="s">
        <v>128</v>
      </c>
      <c r="AT207" s="13" t="s">
        <v>127</v>
      </c>
      <c r="AU207" s="13" t="s">
        <v>129</v>
      </c>
      <c r="AY207" s="13" t="s">
        <v>126</v>
      </c>
      <c r="BE207" s="121">
        <f t="shared" si="39"/>
        <v>0</v>
      </c>
      <c r="BF207" s="121">
        <f t="shared" si="40"/>
        <v>0</v>
      </c>
      <c r="BG207" s="121">
        <f t="shared" si="41"/>
        <v>0</v>
      </c>
      <c r="BH207" s="121">
        <f t="shared" si="42"/>
        <v>0</v>
      </c>
      <c r="BI207" s="121">
        <f t="shared" si="43"/>
        <v>0</v>
      </c>
      <c r="BJ207" s="13" t="s">
        <v>129</v>
      </c>
      <c r="BK207" s="122">
        <f t="shared" si="44"/>
        <v>0</v>
      </c>
      <c r="BL207" s="13" t="s">
        <v>128</v>
      </c>
      <c r="BM207" s="13" t="s">
        <v>197</v>
      </c>
    </row>
    <row r="208" spans="2:65" s="1" customFormat="1" ht="31.5" customHeight="1" x14ac:dyDescent="0.3"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/>
      <c r="R208"/>
      <c r="T208" s="118" t="s">
        <v>3</v>
      </c>
      <c r="U208" s="36" t="s">
        <v>39</v>
      </c>
      <c r="V208" s="119">
        <v>2.464</v>
      </c>
      <c r="W208" s="119">
        <f t="shared" si="36"/>
        <v>0</v>
      </c>
      <c r="X208" s="119">
        <v>0</v>
      </c>
      <c r="Y208" s="119">
        <f t="shared" si="37"/>
        <v>0</v>
      </c>
      <c r="Z208" s="119">
        <v>1.633</v>
      </c>
      <c r="AA208" s="120">
        <f t="shared" si="38"/>
        <v>0</v>
      </c>
      <c r="AR208" s="13" t="s">
        <v>128</v>
      </c>
      <c r="AT208" s="13" t="s">
        <v>127</v>
      </c>
      <c r="AU208" s="13" t="s">
        <v>129</v>
      </c>
      <c r="AY208" s="13" t="s">
        <v>126</v>
      </c>
      <c r="BE208" s="121">
        <f t="shared" si="39"/>
        <v>0</v>
      </c>
      <c r="BF208" s="121">
        <f t="shared" si="40"/>
        <v>0</v>
      </c>
      <c r="BG208" s="121">
        <f t="shared" si="41"/>
        <v>0</v>
      </c>
      <c r="BH208" s="121">
        <f t="shared" si="42"/>
        <v>0</v>
      </c>
      <c r="BI208" s="121">
        <f t="shared" si="43"/>
        <v>0</v>
      </c>
      <c r="BJ208" s="13" t="s">
        <v>129</v>
      </c>
      <c r="BK208" s="122">
        <f t="shared" si="44"/>
        <v>0</v>
      </c>
      <c r="BL208" s="13" t="s">
        <v>128</v>
      </c>
      <c r="BM208" s="13" t="s">
        <v>198</v>
      </c>
    </row>
    <row r="209" spans="2:65" s="1" customFormat="1" ht="31.5" customHeight="1" x14ac:dyDescent="0.3"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/>
      <c r="R209"/>
      <c r="T209" s="118" t="s">
        <v>3</v>
      </c>
      <c r="U209" s="36" t="s">
        <v>39</v>
      </c>
      <c r="V209" s="119">
        <v>7.9290000000000003</v>
      </c>
      <c r="W209" s="119">
        <f t="shared" si="36"/>
        <v>0</v>
      </c>
      <c r="X209" s="119">
        <v>0</v>
      </c>
      <c r="Y209" s="119">
        <f t="shared" si="37"/>
        <v>0</v>
      </c>
      <c r="Z209" s="119">
        <v>2.4</v>
      </c>
      <c r="AA209" s="120">
        <f t="shared" si="38"/>
        <v>0</v>
      </c>
      <c r="AR209" s="13" t="s">
        <v>128</v>
      </c>
      <c r="AT209" s="13" t="s">
        <v>127</v>
      </c>
      <c r="AU209" s="13" t="s">
        <v>129</v>
      </c>
      <c r="AY209" s="13" t="s">
        <v>126</v>
      </c>
      <c r="BE209" s="121">
        <f t="shared" si="39"/>
        <v>0</v>
      </c>
      <c r="BF209" s="121">
        <f t="shared" si="40"/>
        <v>0</v>
      </c>
      <c r="BG209" s="121">
        <f t="shared" si="41"/>
        <v>0</v>
      </c>
      <c r="BH209" s="121">
        <f t="shared" si="42"/>
        <v>0</v>
      </c>
      <c r="BI209" s="121">
        <f t="shared" si="43"/>
        <v>0</v>
      </c>
      <c r="BJ209" s="13" t="s">
        <v>129</v>
      </c>
      <c r="BK209" s="122">
        <f t="shared" si="44"/>
        <v>0</v>
      </c>
      <c r="BL209" s="13" t="s">
        <v>128</v>
      </c>
      <c r="BM209" s="13" t="s">
        <v>199</v>
      </c>
    </row>
    <row r="210" spans="2:65" s="1" customFormat="1" ht="44.25" customHeight="1" x14ac:dyDescent="0.3"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/>
      <c r="R210"/>
      <c r="T210" s="118" t="s">
        <v>3</v>
      </c>
      <c r="U210" s="36" t="s">
        <v>39</v>
      </c>
      <c r="V210" s="119">
        <v>5.8433900000000003</v>
      </c>
      <c r="W210" s="119">
        <f t="shared" si="36"/>
        <v>0</v>
      </c>
      <c r="X210" s="119">
        <v>0</v>
      </c>
      <c r="Y210" s="119">
        <f t="shared" si="37"/>
        <v>0</v>
      </c>
      <c r="Z210" s="119">
        <v>2.2000000000000002</v>
      </c>
      <c r="AA210" s="120">
        <f t="shared" si="38"/>
        <v>0</v>
      </c>
      <c r="AR210" s="13" t="s">
        <v>128</v>
      </c>
      <c r="AT210" s="13" t="s">
        <v>127</v>
      </c>
      <c r="AU210" s="13" t="s">
        <v>129</v>
      </c>
      <c r="AY210" s="13" t="s">
        <v>126</v>
      </c>
      <c r="BE210" s="121">
        <f t="shared" si="39"/>
        <v>0</v>
      </c>
      <c r="BF210" s="121">
        <f t="shared" si="40"/>
        <v>0</v>
      </c>
      <c r="BG210" s="121">
        <f t="shared" si="41"/>
        <v>0</v>
      </c>
      <c r="BH210" s="121">
        <f t="shared" si="42"/>
        <v>0</v>
      </c>
      <c r="BI210" s="121">
        <f t="shared" si="43"/>
        <v>0</v>
      </c>
      <c r="BJ210" s="13" t="s">
        <v>129</v>
      </c>
      <c r="BK210" s="122">
        <f t="shared" si="44"/>
        <v>0</v>
      </c>
      <c r="BL210" s="13" t="s">
        <v>128</v>
      </c>
      <c r="BM210" s="13" t="s">
        <v>200</v>
      </c>
    </row>
    <row r="211" spans="2:65" s="1" customFormat="1" ht="44.25" customHeight="1" x14ac:dyDescent="0.3"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/>
      <c r="R211"/>
      <c r="T211" s="118" t="s">
        <v>3</v>
      </c>
      <c r="U211" s="36" t="s">
        <v>39</v>
      </c>
      <c r="V211" s="119">
        <v>3.5049999999999999</v>
      </c>
      <c r="W211" s="119">
        <f t="shared" si="36"/>
        <v>0</v>
      </c>
      <c r="X211" s="119">
        <v>0</v>
      </c>
      <c r="Y211" s="119">
        <f t="shared" si="37"/>
        <v>0</v>
      </c>
      <c r="Z211" s="119">
        <v>0</v>
      </c>
      <c r="AA211" s="120">
        <f t="shared" si="38"/>
        <v>0</v>
      </c>
      <c r="AR211" s="13" t="s">
        <v>128</v>
      </c>
      <c r="AT211" s="13" t="s">
        <v>127</v>
      </c>
      <c r="AU211" s="13" t="s">
        <v>129</v>
      </c>
      <c r="AY211" s="13" t="s">
        <v>126</v>
      </c>
      <c r="BE211" s="121">
        <f t="shared" si="39"/>
        <v>0</v>
      </c>
      <c r="BF211" s="121">
        <f t="shared" si="40"/>
        <v>0</v>
      </c>
      <c r="BG211" s="121">
        <f t="shared" si="41"/>
        <v>0</v>
      </c>
      <c r="BH211" s="121">
        <f t="shared" si="42"/>
        <v>0</v>
      </c>
      <c r="BI211" s="121">
        <f t="shared" si="43"/>
        <v>0</v>
      </c>
      <c r="BJ211" s="13" t="s">
        <v>129</v>
      </c>
      <c r="BK211" s="122">
        <f t="shared" si="44"/>
        <v>0</v>
      </c>
      <c r="BL211" s="13" t="s">
        <v>128</v>
      </c>
      <c r="BM211" s="13" t="s">
        <v>201</v>
      </c>
    </row>
    <row r="212" spans="2:65" s="1" customFormat="1" ht="31.5" customHeight="1" x14ac:dyDescent="0.3"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/>
      <c r="R212"/>
      <c r="T212" s="118" t="s">
        <v>3</v>
      </c>
      <c r="U212" s="36" t="s">
        <v>39</v>
      </c>
      <c r="V212" s="119">
        <v>0.82799999999999996</v>
      </c>
      <c r="W212" s="119">
        <f t="shared" si="36"/>
        <v>0</v>
      </c>
      <c r="X212" s="119">
        <v>0</v>
      </c>
      <c r="Y212" s="119">
        <f t="shared" si="37"/>
        <v>0</v>
      </c>
      <c r="Z212" s="119">
        <v>1.4</v>
      </c>
      <c r="AA212" s="120">
        <f t="shared" si="38"/>
        <v>0</v>
      </c>
      <c r="AR212" s="13" t="s">
        <v>128</v>
      </c>
      <c r="AT212" s="13" t="s">
        <v>127</v>
      </c>
      <c r="AU212" s="13" t="s">
        <v>129</v>
      </c>
      <c r="AY212" s="13" t="s">
        <v>126</v>
      </c>
      <c r="BE212" s="121">
        <f t="shared" si="39"/>
        <v>0</v>
      </c>
      <c r="BF212" s="121">
        <f t="shared" si="40"/>
        <v>0</v>
      </c>
      <c r="BG212" s="121">
        <f t="shared" si="41"/>
        <v>0</v>
      </c>
      <c r="BH212" s="121">
        <f t="shared" si="42"/>
        <v>0</v>
      </c>
      <c r="BI212" s="121">
        <f t="shared" si="43"/>
        <v>0</v>
      </c>
      <c r="BJ212" s="13" t="s">
        <v>129</v>
      </c>
      <c r="BK212" s="122">
        <f t="shared" si="44"/>
        <v>0</v>
      </c>
      <c r="BL212" s="13" t="s">
        <v>128</v>
      </c>
      <c r="BM212" s="13" t="s">
        <v>202</v>
      </c>
    </row>
    <row r="213" spans="2:65" s="1" customFormat="1" ht="31.5" customHeight="1" x14ac:dyDescent="0.3"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/>
      <c r="R213"/>
      <c r="T213" s="118" t="s">
        <v>3</v>
      </c>
      <c r="U213" s="36" t="s">
        <v>39</v>
      </c>
      <c r="V213" s="119">
        <v>0.188</v>
      </c>
      <c r="W213" s="119">
        <f t="shared" si="36"/>
        <v>0</v>
      </c>
      <c r="X213" s="119">
        <v>0</v>
      </c>
      <c r="Y213" s="119">
        <f t="shared" si="37"/>
        <v>0</v>
      </c>
      <c r="Z213" s="119">
        <v>8.0000000000000002E-3</v>
      </c>
      <c r="AA213" s="120">
        <f t="shared" si="38"/>
        <v>0</v>
      </c>
      <c r="AR213" s="13" t="s">
        <v>128</v>
      </c>
      <c r="AT213" s="13" t="s">
        <v>127</v>
      </c>
      <c r="AU213" s="13" t="s">
        <v>129</v>
      </c>
      <c r="AY213" s="13" t="s">
        <v>126</v>
      </c>
      <c r="BE213" s="121">
        <f t="shared" si="39"/>
        <v>0</v>
      </c>
      <c r="BF213" s="121">
        <f t="shared" si="40"/>
        <v>0</v>
      </c>
      <c r="BG213" s="121">
        <f t="shared" si="41"/>
        <v>0</v>
      </c>
      <c r="BH213" s="121">
        <f t="shared" si="42"/>
        <v>0</v>
      </c>
      <c r="BI213" s="121">
        <f t="shared" si="43"/>
        <v>0</v>
      </c>
      <c r="BJ213" s="13" t="s">
        <v>129</v>
      </c>
      <c r="BK213" s="122">
        <f t="shared" si="44"/>
        <v>0</v>
      </c>
      <c r="BL213" s="13" t="s">
        <v>128</v>
      </c>
      <c r="BM213" s="13" t="s">
        <v>203</v>
      </c>
    </row>
    <row r="214" spans="2:65" s="1" customFormat="1" ht="31.5" customHeight="1" x14ac:dyDescent="0.3"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/>
      <c r="R214"/>
      <c r="T214" s="118" t="s">
        <v>3</v>
      </c>
      <c r="U214" s="36" t="s">
        <v>39</v>
      </c>
      <c r="V214" s="119">
        <v>4.2000000000000003E-2</v>
      </c>
      <c r="W214" s="119">
        <f t="shared" si="36"/>
        <v>0</v>
      </c>
      <c r="X214" s="119">
        <v>0</v>
      </c>
      <c r="Y214" s="119">
        <f t="shared" si="37"/>
        <v>0</v>
      </c>
      <c r="Z214" s="119">
        <v>0</v>
      </c>
      <c r="AA214" s="120">
        <f t="shared" si="38"/>
        <v>0</v>
      </c>
      <c r="AR214" s="13" t="s">
        <v>128</v>
      </c>
      <c r="AT214" s="13" t="s">
        <v>127</v>
      </c>
      <c r="AU214" s="13" t="s">
        <v>129</v>
      </c>
      <c r="AY214" s="13" t="s">
        <v>126</v>
      </c>
      <c r="BE214" s="121">
        <f t="shared" si="39"/>
        <v>0</v>
      </c>
      <c r="BF214" s="121">
        <f t="shared" si="40"/>
        <v>0</v>
      </c>
      <c r="BG214" s="121">
        <f t="shared" si="41"/>
        <v>0</v>
      </c>
      <c r="BH214" s="121">
        <f t="shared" si="42"/>
        <v>0</v>
      </c>
      <c r="BI214" s="121">
        <f t="shared" si="43"/>
        <v>0</v>
      </c>
      <c r="BJ214" s="13" t="s">
        <v>129</v>
      </c>
      <c r="BK214" s="122">
        <f t="shared" si="44"/>
        <v>0</v>
      </c>
      <c r="BL214" s="13" t="s">
        <v>128</v>
      </c>
      <c r="BM214" s="13" t="s">
        <v>204</v>
      </c>
    </row>
    <row r="215" spans="2:65" s="1" customFormat="1" ht="31.5" customHeight="1" x14ac:dyDescent="0.3"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/>
      <c r="R215"/>
      <c r="T215" s="118" t="s">
        <v>3</v>
      </c>
      <c r="U215" s="36" t="s">
        <v>39</v>
      </c>
      <c r="V215" s="119">
        <v>4.9000000000000002E-2</v>
      </c>
      <c r="W215" s="119">
        <f t="shared" si="36"/>
        <v>0</v>
      </c>
      <c r="X215" s="119">
        <v>0</v>
      </c>
      <c r="Y215" s="119">
        <f t="shared" si="37"/>
        <v>0</v>
      </c>
      <c r="Z215" s="119">
        <v>2.4E-2</v>
      </c>
      <c r="AA215" s="120">
        <f t="shared" si="38"/>
        <v>0</v>
      </c>
      <c r="AR215" s="13" t="s">
        <v>128</v>
      </c>
      <c r="AT215" s="13" t="s">
        <v>127</v>
      </c>
      <c r="AU215" s="13" t="s">
        <v>129</v>
      </c>
      <c r="AY215" s="13" t="s">
        <v>126</v>
      </c>
      <c r="BE215" s="121">
        <f t="shared" si="39"/>
        <v>0</v>
      </c>
      <c r="BF215" s="121">
        <f t="shared" si="40"/>
        <v>0</v>
      </c>
      <c r="BG215" s="121">
        <f t="shared" si="41"/>
        <v>0</v>
      </c>
      <c r="BH215" s="121">
        <f t="shared" si="42"/>
        <v>0</v>
      </c>
      <c r="BI215" s="121">
        <f t="shared" si="43"/>
        <v>0</v>
      </c>
      <c r="BJ215" s="13" t="s">
        <v>129</v>
      </c>
      <c r="BK215" s="122">
        <f t="shared" si="44"/>
        <v>0</v>
      </c>
      <c r="BL215" s="13" t="s">
        <v>128</v>
      </c>
      <c r="BM215" s="13" t="s">
        <v>205</v>
      </c>
    </row>
    <row r="216" spans="2:65" s="1" customFormat="1" ht="31.5" customHeight="1" x14ac:dyDescent="0.3"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/>
      <c r="R216"/>
      <c r="T216" s="118" t="s">
        <v>3</v>
      </c>
      <c r="U216" s="36" t="s">
        <v>39</v>
      </c>
      <c r="V216" s="119">
        <v>0.81</v>
      </c>
      <c r="W216" s="119">
        <f t="shared" si="36"/>
        <v>0</v>
      </c>
      <c r="X216" s="119">
        <v>0</v>
      </c>
      <c r="Y216" s="119">
        <f t="shared" si="37"/>
        <v>0</v>
      </c>
      <c r="Z216" s="119">
        <v>7.5999999999999998E-2</v>
      </c>
      <c r="AA216" s="120">
        <f t="shared" si="38"/>
        <v>0</v>
      </c>
      <c r="AR216" s="13" t="s">
        <v>128</v>
      </c>
      <c r="AT216" s="13" t="s">
        <v>127</v>
      </c>
      <c r="AU216" s="13" t="s">
        <v>129</v>
      </c>
      <c r="AY216" s="13" t="s">
        <v>126</v>
      </c>
      <c r="BE216" s="121">
        <f t="shared" si="39"/>
        <v>0</v>
      </c>
      <c r="BF216" s="121">
        <f t="shared" si="40"/>
        <v>0</v>
      </c>
      <c r="BG216" s="121">
        <f t="shared" si="41"/>
        <v>0</v>
      </c>
      <c r="BH216" s="121">
        <f t="shared" si="42"/>
        <v>0</v>
      </c>
      <c r="BI216" s="121">
        <f t="shared" si="43"/>
        <v>0</v>
      </c>
      <c r="BJ216" s="13" t="s">
        <v>129</v>
      </c>
      <c r="BK216" s="122">
        <f t="shared" si="44"/>
        <v>0</v>
      </c>
      <c r="BL216" s="13" t="s">
        <v>128</v>
      </c>
      <c r="BM216" s="13" t="s">
        <v>206</v>
      </c>
    </row>
    <row r="217" spans="2:65" s="1" customFormat="1" ht="31.5" customHeight="1" x14ac:dyDescent="0.3"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/>
      <c r="R217"/>
      <c r="T217" s="118" t="s">
        <v>3</v>
      </c>
      <c r="U217" s="36" t="s">
        <v>39</v>
      </c>
      <c r="V217" s="119">
        <v>6.1760000000000002</v>
      </c>
      <c r="W217" s="119">
        <f t="shared" si="36"/>
        <v>0</v>
      </c>
      <c r="X217" s="119">
        <v>0</v>
      </c>
      <c r="Y217" s="119">
        <f t="shared" si="37"/>
        <v>0</v>
      </c>
      <c r="Z217" s="119">
        <v>1.875</v>
      </c>
      <c r="AA217" s="120">
        <f t="shared" si="38"/>
        <v>0</v>
      </c>
      <c r="AR217" s="13" t="s">
        <v>128</v>
      </c>
      <c r="AT217" s="13" t="s">
        <v>127</v>
      </c>
      <c r="AU217" s="13" t="s">
        <v>129</v>
      </c>
      <c r="AY217" s="13" t="s">
        <v>126</v>
      </c>
      <c r="BE217" s="121">
        <f t="shared" si="39"/>
        <v>0</v>
      </c>
      <c r="BF217" s="121">
        <f t="shared" si="40"/>
        <v>0</v>
      </c>
      <c r="BG217" s="121">
        <f t="shared" si="41"/>
        <v>0</v>
      </c>
      <c r="BH217" s="121">
        <f t="shared" si="42"/>
        <v>0</v>
      </c>
      <c r="BI217" s="121">
        <f t="shared" si="43"/>
        <v>0</v>
      </c>
      <c r="BJ217" s="13" t="s">
        <v>129</v>
      </c>
      <c r="BK217" s="122">
        <f t="shared" si="44"/>
        <v>0</v>
      </c>
      <c r="BL217" s="13" t="s">
        <v>128</v>
      </c>
      <c r="BM217" s="13" t="s">
        <v>207</v>
      </c>
    </row>
    <row r="218" spans="2:65" s="1" customFormat="1" ht="31.5" customHeight="1" x14ac:dyDescent="0.3"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/>
      <c r="R218"/>
      <c r="T218" s="118" t="s">
        <v>3</v>
      </c>
      <c r="U218" s="36" t="s">
        <v>39</v>
      </c>
      <c r="V218" s="119">
        <v>0.35899999999999999</v>
      </c>
      <c r="W218" s="119">
        <f t="shared" si="36"/>
        <v>0</v>
      </c>
      <c r="X218" s="119">
        <v>0</v>
      </c>
      <c r="Y218" s="119">
        <f t="shared" si="37"/>
        <v>0</v>
      </c>
      <c r="Z218" s="119">
        <v>0.27</v>
      </c>
      <c r="AA218" s="120">
        <f t="shared" si="38"/>
        <v>0</v>
      </c>
      <c r="AR218" s="13" t="s">
        <v>128</v>
      </c>
      <c r="AT218" s="13" t="s">
        <v>127</v>
      </c>
      <c r="AU218" s="13" t="s">
        <v>129</v>
      </c>
      <c r="AY218" s="13" t="s">
        <v>126</v>
      </c>
      <c r="BE218" s="121">
        <f t="shared" si="39"/>
        <v>0</v>
      </c>
      <c r="BF218" s="121">
        <f t="shared" si="40"/>
        <v>0</v>
      </c>
      <c r="BG218" s="121">
        <f t="shared" si="41"/>
        <v>0</v>
      </c>
      <c r="BH218" s="121">
        <f t="shared" si="42"/>
        <v>0</v>
      </c>
      <c r="BI218" s="121">
        <f t="shared" si="43"/>
        <v>0</v>
      </c>
      <c r="BJ218" s="13" t="s">
        <v>129</v>
      </c>
      <c r="BK218" s="122">
        <f t="shared" si="44"/>
        <v>0</v>
      </c>
      <c r="BL218" s="13" t="s">
        <v>128</v>
      </c>
      <c r="BM218" s="13" t="s">
        <v>208</v>
      </c>
    </row>
    <row r="219" spans="2:65" s="1" customFormat="1" ht="31.5" customHeight="1" x14ac:dyDescent="0.3"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/>
      <c r="R219"/>
      <c r="T219" s="118" t="s">
        <v>3</v>
      </c>
      <c r="U219" s="36" t="s">
        <v>39</v>
      </c>
      <c r="V219" s="119">
        <v>4.4059999999999997</v>
      </c>
      <c r="W219" s="119">
        <f t="shared" si="36"/>
        <v>0</v>
      </c>
      <c r="X219" s="119">
        <v>6.9199999999999998E-2</v>
      </c>
      <c r="Y219" s="119">
        <f t="shared" si="37"/>
        <v>0</v>
      </c>
      <c r="Z219" s="119">
        <v>1.875</v>
      </c>
      <c r="AA219" s="120">
        <f t="shared" si="38"/>
        <v>0</v>
      </c>
      <c r="AR219" s="13" t="s">
        <v>128</v>
      </c>
      <c r="AT219" s="13" t="s">
        <v>127</v>
      </c>
      <c r="AU219" s="13" t="s">
        <v>129</v>
      </c>
      <c r="AY219" s="13" t="s">
        <v>126</v>
      </c>
      <c r="BE219" s="121">
        <f t="shared" si="39"/>
        <v>0</v>
      </c>
      <c r="BF219" s="121">
        <f t="shared" si="40"/>
        <v>0</v>
      </c>
      <c r="BG219" s="121">
        <f t="shared" si="41"/>
        <v>0</v>
      </c>
      <c r="BH219" s="121">
        <f t="shared" si="42"/>
        <v>0</v>
      </c>
      <c r="BI219" s="121">
        <f t="shared" si="43"/>
        <v>0</v>
      </c>
      <c r="BJ219" s="13" t="s">
        <v>129</v>
      </c>
      <c r="BK219" s="122">
        <f t="shared" si="44"/>
        <v>0</v>
      </c>
      <c r="BL219" s="13" t="s">
        <v>128</v>
      </c>
      <c r="BM219" s="13" t="s">
        <v>209</v>
      </c>
    </row>
    <row r="220" spans="2:65" s="1" customFormat="1" ht="31.5" customHeight="1" x14ac:dyDescent="0.3"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/>
      <c r="R220"/>
      <c r="T220" s="118" t="s">
        <v>3</v>
      </c>
      <c r="U220" s="36" t="s">
        <v>39</v>
      </c>
      <c r="V220" s="119">
        <v>0.52</v>
      </c>
      <c r="W220" s="119">
        <f t="shared" si="36"/>
        <v>0</v>
      </c>
      <c r="X220" s="119">
        <v>0</v>
      </c>
      <c r="Y220" s="119">
        <f t="shared" si="37"/>
        <v>0</v>
      </c>
      <c r="Z220" s="119">
        <v>3.6999999999999998E-2</v>
      </c>
      <c r="AA220" s="120">
        <f t="shared" si="38"/>
        <v>0</v>
      </c>
      <c r="AR220" s="13" t="s">
        <v>128</v>
      </c>
      <c r="AT220" s="13" t="s">
        <v>127</v>
      </c>
      <c r="AU220" s="13" t="s">
        <v>129</v>
      </c>
      <c r="AY220" s="13" t="s">
        <v>126</v>
      </c>
      <c r="BE220" s="121">
        <f t="shared" si="39"/>
        <v>0</v>
      </c>
      <c r="BF220" s="121">
        <f t="shared" si="40"/>
        <v>0</v>
      </c>
      <c r="BG220" s="121">
        <f t="shared" si="41"/>
        <v>0</v>
      </c>
      <c r="BH220" s="121">
        <f t="shared" si="42"/>
        <v>0</v>
      </c>
      <c r="BI220" s="121">
        <f t="shared" si="43"/>
        <v>0</v>
      </c>
      <c r="BJ220" s="13" t="s">
        <v>129</v>
      </c>
      <c r="BK220" s="122">
        <f t="shared" si="44"/>
        <v>0</v>
      </c>
      <c r="BL220" s="13" t="s">
        <v>128</v>
      </c>
      <c r="BM220" s="13" t="s">
        <v>210</v>
      </c>
    </row>
    <row r="221" spans="2:65" s="1" customFormat="1" ht="22.5" customHeight="1" x14ac:dyDescent="0.3"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/>
      <c r="R221"/>
      <c r="T221" s="118" t="s">
        <v>3</v>
      </c>
      <c r="U221" s="36" t="s">
        <v>39</v>
      </c>
      <c r="V221" s="119">
        <v>0.80461000000000005</v>
      </c>
      <c r="W221" s="119">
        <f t="shared" si="36"/>
        <v>0</v>
      </c>
      <c r="X221" s="119">
        <v>1.58E-3</v>
      </c>
      <c r="Y221" s="119">
        <f t="shared" si="37"/>
        <v>0</v>
      </c>
      <c r="Z221" s="119">
        <v>0</v>
      </c>
      <c r="AA221" s="120">
        <f t="shared" si="38"/>
        <v>0</v>
      </c>
      <c r="AR221" s="13" t="s">
        <v>128</v>
      </c>
      <c r="AT221" s="13" t="s">
        <v>127</v>
      </c>
      <c r="AU221" s="13" t="s">
        <v>129</v>
      </c>
      <c r="AY221" s="13" t="s">
        <v>126</v>
      </c>
      <c r="BE221" s="121">
        <f t="shared" si="39"/>
        <v>0</v>
      </c>
      <c r="BF221" s="121">
        <f t="shared" si="40"/>
        <v>0</v>
      </c>
      <c r="BG221" s="121">
        <f t="shared" si="41"/>
        <v>0</v>
      </c>
      <c r="BH221" s="121">
        <f t="shared" si="42"/>
        <v>0</v>
      </c>
      <c r="BI221" s="121">
        <f t="shared" si="43"/>
        <v>0</v>
      </c>
      <c r="BJ221" s="13" t="s">
        <v>129</v>
      </c>
      <c r="BK221" s="122">
        <f t="shared" si="44"/>
        <v>0</v>
      </c>
      <c r="BL221" s="13" t="s">
        <v>128</v>
      </c>
      <c r="BM221" s="13" t="s">
        <v>211</v>
      </c>
    </row>
    <row r="222" spans="2:65" s="1" customFormat="1" ht="22.5" customHeight="1" x14ac:dyDescent="0.3"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/>
      <c r="R222"/>
      <c r="T222" s="118" t="s">
        <v>3</v>
      </c>
      <c r="U222" s="36" t="s">
        <v>39</v>
      </c>
      <c r="V222" s="119">
        <v>0.59299999999999997</v>
      </c>
      <c r="W222" s="119">
        <f t="shared" si="36"/>
        <v>0</v>
      </c>
      <c r="X222" s="119">
        <v>0</v>
      </c>
      <c r="Y222" s="119">
        <f t="shared" si="37"/>
        <v>0</v>
      </c>
      <c r="Z222" s="119">
        <v>0</v>
      </c>
      <c r="AA222" s="120">
        <f t="shared" si="38"/>
        <v>0</v>
      </c>
      <c r="AR222" s="13" t="s">
        <v>128</v>
      </c>
      <c r="AT222" s="13" t="s">
        <v>127</v>
      </c>
      <c r="AU222" s="13" t="s">
        <v>129</v>
      </c>
      <c r="AY222" s="13" t="s">
        <v>126</v>
      </c>
      <c r="BE222" s="121">
        <f t="shared" si="39"/>
        <v>0</v>
      </c>
      <c r="BF222" s="121">
        <f t="shared" si="40"/>
        <v>0</v>
      </c>
      <c r="BG222" s="121">
        <f t="shared" si="41"/>
        <v>0</v>
      </c>
      <c r="BH222" s="121">
        <f t="shared" si="42"/>
        <v>0</v>
      </c>
      <c r="BI222" s="121">
        <f t="shared" si="43"/>
        <v>0</v>
      </c>
      <c r="BJ222" s="13" t="s">
        <v>129</v>
      </c>
      <c r="BK222" s="122">
        <f t="shared" si="44"/>
        <v>0</v>
      </c>
      <c r="BL222" s="13" t="s">
        <v>128</v>
      </c>
      <c r="BM222" s="13" t="s">
        <v>212</v>
      </c>
    </row>
    <row r="223" spans="2:65" s="1" customFormat="1" ht="31.5" customHeight="1" x14ac:dyDescent="0.3"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/>
      <c r="R223"/>
      <c r="T223" s="118" t="s">
        <v>3</v>
      </c>
      <c r="U223" s="36" t="s">
        <v>39</v>
      </c>
      <c r="V223" s="119">
        <v>0.59799999999999998</v>
      </c>
      <c r="W223" s="119">
        <f t="shared" si="36"/>
        <v>0</v>
      </c>
      <c r="X223" s="119">
        <v>0</v>
      </c>
      <c r="Y223" s="119">
        <f t="shared" si="37"/>
        <v>0</v>
      </c>
      <c r="Z223" s="119">
        <v>0</v>
      </c>
      <c r="AA223" s="120">
        <f t="shared" si="38"/>
        <v>0</v>
      </c>
      <c r="AR223" s="13" t="s">
        <v>128</v>
      </c>
      <c r="AT223" s="13" t="s">
        <v>127</v>
      </c>
      <c r="AU223" s="13" t="s">
        <v>129</v>
      </c>
      <c r="AY223" s="13" t="s">
        <v>126</v>
      </c>
      <c r="BE223" s="121">
        <f t="shared" si="39"/>
        <v>0</v>
      </c>
      <c r="BF223" s="121">
        <f t="shared" si="40"/>
        <v>0</v>
      </c>
      <c r="BG223" s="121">
        <f t="shared" si="41"/>
        <v>0</v>
      </c>
      <c r="BH223" s="121">
        <f t="shared" si="42"/>
        <v>0</v>
      </c>
      <c r="BI223" s="121">
        <f t="shared" si="43"/>
        <v>0</v>
      </c>
      <c r="BJ223" s="13" t="s">
        <v>129</v>
      </c>
      <c r="BK223" s="122">
        <f t="shared" si="44"/>
        <v>0</v>
      </c>
      <c r="BL223" s="13" t="s">
        <v>128</v>
      </c>
      <c r="BM223" s="13" t="s">
        <v>213</v>
      </c>
    </row>
    <row r="224" spans="2:65" s="1" customFormat="1" ht="31.5" customHeight="1" x14ac:dyDescent="0.3"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/>
      <c r="R224"/>
      <c r="T224" s="118" t="s">
        <v>3</v>
      </c>
      <c r="U224" s="36" t="s">
        <v>39</v>
      </c>
      <c r="V224" s="119">
        <v>7.0000000000000001E-3</v>
      </c>
      <c r="W224" s="119">
        <f t="shared" si="36"/>
        <v>0</v>
      </c>
      <c r="X224" s="119">
        <v>0</v>
      </c>
      <c r="Y224" s="119">
        <f t="shared" si="37"/>
        <v>0</v>
      </c>
      <c r="Z224" s="119">
        <v>0</v>
      </c>
      <c r="AA224" s="120">
        <f t="shared" si="38"/>
        <v>0</v>
      </c>
      <c r="AR224" s="13" t="s">
        <v>128</v>
      </c>
      <c r="AT224" s="13" t="s">
        <v>127</v>
      </c>
      <c r="AU224" s="13" t="s">
        <v>129</v>
      </c>
      <c r="AY224" s="13" t="s">
        <v>126</v>
      </c>
      <c r="BE224" s="121">
        <f t="shared" si="39"/>
        <v>0</v>
      </c>
      <c r="BF224" s="121">
        <f t="shared" si="40"/>
        <v>0</v>
      </c>
      <c r="BG224" s="121">
        <f t="shared" si="41"/>
        <v>0</v>
      </c>
      <c r="BH224" s="121">
        <f t="shared" si="42"/>
        <v>0</v>
      </c>
      <c r="BI224" s="121">
        <f t="shared" si="43"/>
        <v>0</v>
      </c>
      <c r="BJ224" s="13" t="s">
        <v>129</v>
      </c>
      <c r="BK224" s="122">
        <f t="shared" si="44"/>
        <v>0</v>
      </c>
      <c r="BL224" s="13" t="s">
        <v>128</v>
      </c>
      <c r="BM224" s="13" t="s">
        <v>214</v>
      </c>
    </row>
    <row r="225" spans="2:65" s="1" customFormat="1" ht="31.5" customHeight="1" x14ac:dyDescent="0.3"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/>
      <c r="R225"/>
      <c r="T225" s="118" t="s">
        <v>3</v>
      </c>
      <c r="U225" s="36" t="s">
        <v>39</v>
      </c>
      <c r="V225" s="119">
        <v>0.89</v>
      </c>
      <c r="W225" s="119">
        <f t="shared" si="36"/>
        <v>0</v>
      </c>
      <c r="X225" s="119">
        <v>0</v>
      </c>
      <c r="Y225" s="119">
        <f t="shared" si="37"/>
        <v>0</v>
      </c>
      <c r="Z225" s="119">
        <v>0</v>
      </c>
      <c r="AA225" s="120">
        <f t="shared" si="38"/>
        <v>0</v>
      </c>
      <c r="AR225" s="13" t="s">
        <v>128</v>
      </c>
      <c r="AT225" s="13" t="s">
        <v>127</v>
      </c>
      <c r="AU225" s="13" t="s">
        <v>129</v>
      </c>
      <c r="AY225" s="13" t="s">
        <v>126</v>
      </c>
      <c r="BE225" s="121">
        <f t="shared" si="39"/>
        <v>0</v>
      </c>
      <c r="BF225" s="121">
        <f t="shared" si="40"/>
        <v>0</v>
      </c>
      <c r="BG225" s="121">
        <f t="shared" si="41"/>
        <v>0</v>
      </c>
      <c r="BH225" s="121">
        <f t="shared" si="42"/>
        <v>0</v>
      </c>
      <c r="BI225" s="121">
        <f t="shared" si="43"/>
        <v>0</v>
      </c>
      <c r="BJ225" s="13" t="s">
        <v>129</v>
      </c>
      <c r="BK225" s="122">
        <f t="shared" si="44"/>
        <v>0</v>
      </c>
      <c r="BL225" s="13" t="s">
        <v>128</v>
      </c>
      <c r="BM225" s="13" t="s">
        <v>215</v>
      </c>
    </row>
    <row r="226" spans="2:65" s="1" customFormat="1" ht="31.5" customHeight="1" x14ac:dyDescent="0.3"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/>
      <c r="R226"/>
      <c r="T226" s="118" t="s">
        <v>3</v>
      </c>
      <c r="U226" s="36" t="s">
        <v>39</v>
      </c>
      <c r="V226" s="119">
        <v>0.1</v>
      </c>
      <c r="W226" s="119">
        <f t="shared" si="36"/>
        <v>0</v>
      </c>
      <c r="X226" s="119">
        <v>0</v>
      </c>
      <c r="Y226" s="119">
        <f t="shared" si="37"/>
        <v>0</v>
      </c>
      <c r="Z226" s="119">
        <v>0</v>
      </c>
      <c r="AA226" s="120">
        <f t="shared" si="38"/>
        <v>0</v>
      </c>
      <c r="AR226" s="13" t="s">
        <v>128</v>
      </c>
      <c r="AT226" s="13" t="s">
        <v>127</v>
      </c>
      <c r="AU226" s="13" t="s">
        <v>129</v>
      </c>
      <c r="AY226" s="13" t="s">
        <v>126</v>
      </c>
      <c r="BE226" s="121">
        <f t="shared" si="39"/>
        <v>0</v>
      </c>
      <c r="BF226" s="121">
        <f t="shared" si="40"/>
        <v>0</v>
      </c>
      <c r="BG226" s="121">
        <f t="shared" si="41"/>
        <v>0</v>
      </c>
      <c r="BH226" s="121">
        <f t="shared" si="42"/>
        <v>0</v>
      </c>
      <c r="BI226" s="121">
        <f t="shared" si="43"/>
        <v>0</v>
      </c>
      <c r="BJ226" s="13" t="s">
        <v>129</v>
      </c>
      <c r="BK226" s="122">
        <f t="shared" si="44"/>
        <v>0</v>
      </c>
      <c r="BL226" s="13" t="s">
        <v>128</v>
      </c>
      <c r="BM226" s="13" t="s">
        <v>216</v>
      </c>
    </row>
    <row r="227" spans="2:65" s="1" customFormat="1" ht="31.5" customHeight="1" x14ac:dyDescent="0.3">
      <c r="B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/>
      <c r="R227"/>
      <c r="T227" s="118" t="s">
        <v>3</v>
      </c>
      <c r="U227" s="36" t="s">
        <v>39</v>
      </c>
      <c r="V227" s="119">
        <v>0</v>
      </c>
      <c r="W227" s="119">
        <f t="shared" si="36"/>
        <v>0</v>
      </c>
      <c r="X227" s="119">
        <v>0</v>
      </c>
      <c r="Y227" s="119">
        <f t="shared" si="37"/>
        <v>0</v>
      </c>
      <c r="Z227" s="119">
        <v>0</v>
      </c>
      <c r="AA227" s="120">
        <f t="shared" si="38"/>
        <v>0</v>
      </c>
      <c r="AR227" s="13" t="s">
        <v>128</v>
      </c>
      <c r="AT227" s="13" t="s">
        <v>127</v>
      </c>
      <c r="AU227" s="13" t="s">
        <v>129</v>
      </c>
      <c r="AY227" s="13" t="s">
        <v>126</v>
      </c>
      <c r="BE227" s="121">
        <f t="shared" si="39"/>
        <v>0</v>
      </c>
      <c r="BF227" s="121">
        <f t="shared" si="40"/>
        <v>0</v>
      </c>
      <c r="BG227" s="121">
        <f t="shared" si="41"/>
        <v>0</v>
      </c>
      <c r="BH227" s="121">
        <f t="shared" si="42"/>
        <v>0</v>
      </c>
      <c r="BI227" s="121">
        <f t="shared" si="43"/>
        <v>0</v>
      </c>
      <c r="BJ227" s="13" t="s">
        <v>129</v>
      </c>
      <c r="BK227" s="122">
        <f t="shared" si="44"/>
        <v>0</v>
      </c>
      <c r="BL227" s="13" t="s">
        <v>128</v>
      </c>
      <c r="BM227" s="13" t="s">
        <v>217</v>
      </c>
    </row>
    <row r="228" spans="2:65" s="9" customFormat="1" ht="29.85" customHeight="1" x14ac:dyDescent="0.3"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/>
      <c r="R228"/>
      <c r="T228" s="112"/>
      <c r="U228" s="111"/>
      <c r="V228" s="111"/>
      <c r="W228" s="113">
        <f>W229</f>
        <v>0</v>
      </c>
      <c r="X228" s="111"/>
      <c r="Y228" s="113">
        <f>Y229</f>
        <v>0</v>
      </c>
      <c r="Z228" s="111"/>
      <c r="AA228" s="114">
        <f>AA229</f>
        <v>0</v>
      </c>
      <c r="AR228" s="115" t="s">
        <v>76</v>
      </c>
      <c r="AT228" s="116" t="s">
        <v>71</v>
      </c>
      <c r="AU228" s="116" t="s">
        <v>76</v>
      </c>
      <c r="AY228" s="115" t="s">
        <v>126</v>
      </c>
      <c r="BK228" s="117">
        <f>BK229</f>
        <v>0</v>
      </c>
    </row>
    <row r="229" spans="2:65" s="1" customFormat="1" ht="31.5" customHeight="1" x14ac:dyDescent="0.3"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/>
      <c r="R229"/>
      <c r="T229" s="118" t="s">
        <v>3</v>
      </c>
      <c r="U229" s="36" t="s">
        <v>39</v>
      </c>
      <c r="V229" s="119">
        <v>2.4630000000000001</v>
      </c>
      <c r="W229" s="119">
        <f>V229*K229</f>
        <v>0</v>
      </c>
      <c r="X229" s="119">
        <v>0</v>
      </c>
      <c r="Y229" s="119">
        <f>X229*K229</f>
        <v>0</v>
      </c>
      <c r="Z229" s="119">
        <v>0</v>
      </c>
      <c r="AA229" s="120">
        <f>Z229*K229</f>
        <v>0</v>
      </c>
      <c r="AR229" s="13" t="s">
        <v>128</v>
      </c>
      <c r="AT229" s="13" t="s">
        <v>127</v>
      </c>
      <c r="AU229" s="13" t="s">
        <v>129</v>
      </c>
      <c r="AY229" s="13" t="s">
        <v>126</v>
      </c>
      <c r="BE229" s="121">
        <f>IF(U229="základná",N229,0)</f>
        <v>0</v>
      </c>
      <c r="BF229" s="121">
        <f>IF(U229="znížená",N229,0)</f>
        <v>0</v>
      </c>
      <c r="BG229" s="121">
        <f>IF(U229="zákl. prenesená",N229,0)</f>
        <v>0</v>
      </c>
      <c r="BH229" s="121">
        <f>IF(U229="zníž. prenesená",N229,0)</f>
        <v>0</v>
      </c>
      <c r="BI229" s="121">
        <f>IF(U229="nulová",N229,0)</f>
        <v>0</v>
      </c>
      <c r="BJ229" s="13" t="s">
        <v>129</v>
      </c>
      <c r="BK229" s="122">
        <f>ROUND(L229*K229,3)</f>
        <v>0</v>
      </c>
      <c r="BL229" s="13" t="s">
        <v>128</v>
      </c>
      <c r="BM229" s="13" t="s">
        <v>218</v>
      </c>
    </row>
    <row r="230" spans="2:65" s="9" customFormat="1" ht="37.35" customHeight="1" x14ac:dyDescent="0.3">
      <c r="B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/>
      <c r="R230"/>
      <c r="T230" s="112"/>
      <c r="U230" s="111"/>
      <c r="V230" s="111"/>
      <c r="W230" s="113">
        <f>W231+W236+W245+W255+W257+W259+W261+W263+W265+W268+W278+W303+W323+W327+W332+W338+W341</f>
        <v>0</v>
      </c>
      <c r="X230" s="111"/>
      <c r="Y230" s="113">
        <f>Y231+Y236+Y245+Y255+Y257+Y259+Y261+Y263+Y265+Y268+Y278+Y303+Y323+Y327+Y332+Y338+Y341</f>
        <v>0</v>
      </c>
      <c r="Z230" s="111"/>
      <c r="AA230" s="114">
        <f>AA231+AA236+AA245+AA255+AA257+AA259+AA261+AA263+AA265+AA268+AA278+AA303+AA323+AA327+AA332+AA338+AA341</f>
        <v>0</v>
      </c>
      <c r="AR230" s="115" t="s">
        <v>129</v>
      </c>
      <c r="AT230" s="116" t="s">
        <v>71</v>
      </c>
      <c r="AU230" s="116" t="s">
        <v>72</v>
      </c>
      <c r="AY230" s="115" t="s">
        <v>126</v>
      </c>
      <c r="BK230" s="117">
        <f>BK231+BK236+BK245+BK255+BK257+BK259+BK261+BK263+BK265+BK268+BK278+BK303+BK323+BK327+BK332+BK338+BK341</f>
        <v>0</v>
      </c>
    </row>
    <row r="231" spans="2:65" s="9" customFormat="1" ht="19.899999999999999" customHeight="1" x14ac:dyDescent="0.3"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/>
      <c r="R231"/>
      <c r="T231" s="112"/>
      <c r="U231" s="111"/>
      <c r="V231" s="111"/>
      <c r="W231" s="113">
        <f>SUM(W232:W235)</f>
        <v>0</v>
      </c>
      <c r="X231" s="111"/>
      <c r="Y231" s="113">
        <f>SUM(Y232:Y235)</f>
        <v>0</v>
      </c>
      <c r="Z231" s="111"/>
      <c r="AA231" s="114">
        <f>SUM(AA232:AA235)</f>
        <v>0</v>
      </c>
      <c r="AR231" s="115" t="s">
        <v>129</v>
      </c>
      <c r="AT231" s="116" t="s">
        <v>71</v>
      </c>
      <c r="AU231" s="116" t="s">
        <v>76</v>
      </c>
      <c r="AY231" s="115" t="s">
        <v>126</v>
      </c>
      <c r="BK231" s="117">
        <f>SUM(BK232:BK235)</f>
        <v>0</v>
      </c>
    </row>
    <row r="232" spans="2:65" s="1" customFormat="1" ht="31.5" customHeight="1" x14ac:dyDescent="0.3"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/>
      <c r="R232"/>
      <c r="T232" s="118" t="s">
        <v>3</v>
      </c>
      <c r="U232" s="36" t="s">
        <v>39</v>
      </c>
      <c r="V232" s="119">
        <v>0.253</v>
      </c>
      <c r="W232" s="119">
        <f>V232*K232</f>
        <v>0</v>
      </c>
      <c r="X232" s="119">
        <v>3.5000000000000001E-3</v>
      </c>
      <c r="Y232" s="119">
        <f>X232*K232</f>
        <v>0</v>
      </c>
      <c r="Z232" s="119">
        <v>0</v>
      </c>
      <c r="AA232" s="120">
        <f>Z232*K232</f>
        <v>0</v>
      </c>
      <c r="AR232" s="13" t="s">
        <v>219</v>
      </c>
      <c r="AT232" s="13" t="s">
        <v>127</v>
      </c>
      <c r="AU232" s="13" t="s">
        <v>129</v>
      </c>
      <c r="AY232" s="13" t="s">
        <v>126</v>
      </c>
      <c r="BE232" s="121">
        <f>IF(U232="základná",N232,0)</f>
        <v>0</v>
      </c>
      <c r="BF232" s="121">
        <f>IF(U232="znížená",N232,0)</f>
        <v>0</v>
      </c>
      <c r="BG232" s="121">
        <f>IF(U232="zákl. prenesená",N232,0)</f>
        <v>0</v>
      </c>
      <c r="BH232" s="121">
        <f>IF(U232="zníž. prenesená",N232,0)</f>
        <v>0</v>
      </c>
      <c r="BI232" s="121">
        <f>IF(U232="nulová",N232,0)</f>
        <v>0</v>
      </c>
      <c r="BJ232" s="13" t="s">
        <v>129</v>
      </c>
      <c r="BK232" s="122">
        <f>ROUND(L232*K232,3)</f>
        <v>0</v>
      </c>
      <c r="BL232" s="13" t="s">
        <v>219</v>
      </c>
      <c r="BM232" s="13" t="s">
        <v>220</v>
      </c>
    </row>
    <row r="233" spans="2:65" s="1" customFormat="1" ht="44.25" customHeight="1" x14ac:dyDescent="0.3">
      <c r="B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/>
      <c r="R233"/>
      <c r="T233" s="118" t="s">
        <v>3</v>
      </c>
      <c r="U233" s="36" t="s">
        <v>39</v>
      </c>
      <c r="V233" s="119">
        <v>0.15</v>
      </c>
      <c r="W233" s="119">
        <f>V233*K233</f>
        <v>0</v>
      </c>
      <c r="X233" s="119">
        <v>8.0000000000000007E-5</v>
      </c>
      <c r="Y233" s="119">
        <f>X233*K233</f>
        <v>0</v>
      </c>
      <c r="Z233" s="119">
        <v>0</v>
      </c>
      <c r="AA233" s="120">
        <f>Z233*K233</f>
        <v>0</v>
      </c>
      <c r="AR233" s="13" t="s">
        <v>219</v>
      </c>
      <c r="AT233" s="13" t="s">
        <v>127</v>
      </c>
      <c r="AU233" s="13" t="s">
        <v>129</v>
      </c>
      <c r="AY233" s="13" t="s">
        <v>126</v>
      </c>
      <c r="BE233" s="121">
        <f>IF(U233="základná",N233,0)</f>
        <v>0</v>
      </c>
      <c r="BF233" s="121">
        <f>IF(U233="znížená",N233,0)</f>
        <v>0</v>
      </c>
      <c r="BG233" s="121">
        <f>IF(U233="zákl. prenesená",N233,0)</f>
        <v>0</v>
      </c>
      <c r="BH233" s="121">
        <f>IF(U233="zníž. prenesená",N233,0)</f>
        <v>0</v>
      </c>
      <c r="BI233" s="121">
        <f>IF(U233="nulová",N233,0)</f>
        <v>0</v>
      </c>
      <c r="BJ233" s="13" t="s">
        <v>129</v>
      </c>
      <c r="BK233" s="122">
        <f>ROUND(L233*K233,3)</f>
        <v>0</v>
      </c>
      <c r="BL233" s="13" t="s">
        <v>219</v>
      </c>
      <c r="BM233" s="13" t="s">
        <v>221</v>
      </c>
    </row>
    <row r="234" spans="2:65" s="1" customFormat="1" ht="22.5" customHeight="1" x14ac:dyDescent="0.3"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/>
      <c r="R234"/>
      <c r="T234" s="118" t="s">
        <v>3</v>
      </c>
      <c r="U234" s="36" t="s">
        <v>39</v>
      </c>
      <c r="V234" s="119">
        <v>0</v>
      </c>
      <c r="W234" s="119">
        <f>V234*K234</f>
        <v>0</v>
      </c>
      <c r="X234" s="119">
        <v>1E-3</v>
      </c>
      <c r="Y234" s="119">
        <f>X234*K234</f>
        <v>0</v>
      </c>
      <c r="Z234" s="119">
        <v>0</v>
      </c>
      <c r="AA234" s="120">
        <f>Z234*K234</f>
        <v>0</v>
      </c>
      <c r="AR234" s="13" t="s">
        <v>222</v>
      </c>
      <c r="AT234" s="13" t="s">
        <v>190</v>
      </c>
      <c r="AU234" s="13" t="s">
        <v>129</v>
      </c>
      <c r="AY234" s="13" t="s">
        <v>126</v>
      </c>
      <c r="BE234" s="121">
        <f>IF(U234="základná",N234,0)</f>
        <v>0</v>
      </c>
      <c r="BF234" s="121">
        <f>IF(U234="znížená",N234,0)</f>
        <v>0</v>
      </c>
      <c r="BG234" s="121">
        <f>IF(U234="zákl. prenesená",N234,0)</f>
        <v>0</v>
      </c>
      <c r="BH234" s="121">
        <f>IF(U234="zníž. prenesená",N234,0)</f>
        <v>0</v>
      </c>
      <c r="BI234" s="121">
        <f>IF(U234="nulová",N234,0)</f>
        <v>0</v>
      </c>
      <c r="BJ234" s="13" t="s">
        <v>129</v>
      </c>
      <c r="BK234" s="122">
        <f>ROUND(L234*K234,3)</f>
        <v>0</v>
      </c>
      <c r="BL234" s="13" t="s">
        <v>219</v>
      </c>
      <c r="BM234" s="13" t="s">
        <v>223</v>
      </c>
    </row>
    <row r="235" spans="2:65" s="1" customFormat="1" ht="31.5" customHeight="1" x14ac:dyDescent="0.3"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/>
      <c r="R235"/>
      <c r="T235" s="118" t="s">
        <v>3</v>
      </c>
      <c r="U235" s="36" t="s">
        <v>39</v>
      </c>
      <c r="V235" s="119">
        <v>0</v>
      </c>
      <c r="W235" s="119">
        <f>V235*K235</f>
        <v>0</v>
      </c>
      <c r="X235" s="119">
        <v>0</v>
      </c>
      <c r="Y235" s="119">
        <f>X235*K235</f>
        <v>0</v>
      </c>
      <c r="Z235" s="119">
        <v>0</v>
      </c>
      <c r="AA235" s="120">
        <f>Z235*K235</f>
        <v>0</v>
      </c>
      <c r="AR235" s="13" t="s">
        <v>219</v>
      </c>
      <c r="AT235" s="13" t="s">
        <v>127</v>
      </c>
      <c r="AU235" s="13" t="s">
        <v>129</v>
      </c>
      <c r="AY235" s="13" t="s">
        <v>126</v>
      </c>
      <c r="BE235" s="121">
        <f>IF(U235="základná",N235,0)</f>
        <v>0</v>
      </c>
      <c r="BF235" s="121">
        <f>IF(U235="znížená",N235,0)</f>
        <v>0</v>
      </c>
      <c r="BG235" s="121">
        <f>IF(U235="zákl. prenesená",N235,0)</f>
        <v>0</v>
      </c>
      <c r="BH235" s="121">
        <f>IF(U235="zníž. prenesená",N235,0)</f>
        <v>0</v>
      </c>
      <c r="BI235" s="121">
        <f>IF(U235="nulová",N235,0)</f>
        <v>0</v>
      </c>
      <c r="BJ235" s="13" t="s">
        <v>129</v>
      </c>
      <c r="BK235" s="122">
        <f>ROUND(L235*K235,3)</f>
        <v>0</v>
      </c>
      <c r="BL235" s="13" t="s">
        <v>219</v>
      </c>
      <c r="BM235" s="13" t="s">
        <v>224</v>
      </c>
    </row>
    <row r="236" spans="2:65" s="9" customFormat="1" ht="29.85" customHeight="1" x14ac:dyDescent="0.3">
      <c r="B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/>
      <c r="R236"/>
      <c r="T236" s="112"/>
      <c r="U236" s="111"/>
      <c r="V236" s="111"/>
      <c r="W236" s="113">
        <f>SUM(W237:W244)</f>
        <v>0</v>
      </c>
      <c r="X236" s="111"/>
      <c r="Y236" s="113">
        <f>SUM(Y237:Y244)</f>
        <v>0</v>
      </c>
      <c r="Z236" s="111"/>
      <c r="AA236" s="114">
        <f>SUM(AA237:AA244)</f>
        <v>0</v>
      </c>
      <c r="AR236" s="115" t="s">
        <v>129</v>
      </c>
      <c r="AT236" s="116" t="s">
        <v>71</v>
      </c>
      <c r="AU236" s="116" t="s">
        <v>76</v>
      </c>
      <c r="AY236" s="115" t="s">
        <v>126</v>
      </c>
      <c r="BK236" s="117">
        <f>SUM(BK237:BK244)</f>
        <v>0</v>
      </c>
    </row>
    <row r="237" spans="2:65" s="1" customFormat="1" ht="31.5" customHeight="1" x14ac:dyDescent="0.3"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/>
      <c r="R237"/>
      <c r="T237" s="118" t="s">
        <v>3</v>
      </c>
      <c r="U237" s="36" t="s">
        <v>39</v>
      </c>
      <c r="V237" s="119">
        <v>0.04</v>
      </c>
      <c r="W237" s="119">
        <f t="shared" ref="W237:W244" si="45">V237*K237</f>
        <v>0</v>
      </c>
      <c r="X237" s="119">
        <v>0</v>
      </c>
      <c r="Y237" s="119">
        <f t="shared" ref="Y237:Y244" si="46">X237*K237</f>
        <v>0</v>
      </c>
      <c r="Z237" s="119">
        <v>0</v>
      </c>
      <c r="AA237" s="120">
        <f t="shared" ref="AA237:AA244" si="47">Z237*K237</f>
        <v>0</v>
      </c>
      <c r="AR237" s="13" t="s">
        <v>219</v>
      </c>
      <c r="AT237" s="13" t="s">
        <v>127</v>
      </c>
      <c r="AU237" s="13" t="s">
        <v>129</v>
      </c>
      <c r="AY237" s="13" t="s">
        <v>126</v>
      </c>
      <c r="BE237" s="121">
        <f t="shared" ref="BE237:BE244" si="48">IF(U237="základná",N237,0)</f>
        <v>0</v>
      </c>
      <c r="BF237" s="121">
        <f t="shared" ref="BF237:BF244" si="49">IF(U237="znížená",N237,0)</f>
        <v>0</v>
      </c>
      <c r="BG237" s="121">
        <f t="shared" ref="BG237:BG244" si="50">IF(U237="zákl. prenesená",N237,0)</f>
        <v>0</v>
      </c>
      <c r="BH237" s="121">
        <f t="shared" ref="BH237:BH244" si="51">IF(U237="zníž. prenesená",N237,0)</f>
        <v>0</v>
      </c>
      <c r="BI237" s="121">
        <f t="shared" ref="BI237:BI244" si="52">IF(U237="nulová",N237,0)</f>
        <v>0</v>
      </c>
      <c r="BJ237" s="13" t="s">
        <v>129</v>
      </c>
      <c r="BK237" s="122">
        <f t="shared" ref="BK237:BK244" si="53">ROUND(L237*K237,3)</f>
        <v>0</v>
      </c>
      <c r="BL237" s="13" t="s">
        <v>219</v>
      </c>
      <c r="BM237" s="13" t="s">
        <v>225</v>
      </c>
    </row>
    <row r="238" spans="2:65" s="1" customFormat="1" ht="22.5" customHeight="1" x14ac:dyDescent="0.3"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/>
      <c r="R238"/>
      <c r="T238" s="118" t="s">
        <v>3</v>
      </c>
      <c r="U238" s="36" t="s">
        <v>39</v>
      </c>
      <c r="V238" s="119">
        <v>0</v>
      </c>
      <c r="W238" s="119">
        <f t="shared" si="45"/>
        <v>0</v>
      </c>
      <c r="X238" s="119">
        <v>1.8000000000000001E-4</v>
      </c>
      <c r="Y238" s="119">
        <f t="shared" si="46"/>
        <v>0</v>
      </c>
      <c r="Z238" s="119">
        <v>0</v>
      </c>
      <c r="AA238" s="120">
        <f t="shared" si="47"/>
        <v>0</v>
      </c>
      <c r="AR238" s="13" t="s">
        <v>222</v>
      </c>
      <c r="AT238" s="13" t="s">
        <v>190</v>
      </c>
      <c r="AU238" s="13" t="s">
        <v>129</v>
      </c>
      <c r="AY238" s="13" t="s">
        <v>126</v>
      </c>
      <c r="BE238" s="121">
        <f t="shared" si="48"/>
        <v>0</v>
      </c>
      <c r="BF238" s="121">
        <f t="shared" si="49"/>
        <v>0</v>
      </c>
      <c r="BG238" s="121">
        <f t="shared" si="50"/>
        <v>0</v>
      </c>
      <c r="BH238" s="121">
        <f t="shared" si="51"/>
        <v>0</v>
      </c>
      <c r="BI238" s="121">
        <f t="shared" si="52"/>
        <v>0</v>
      </c>
      <c r="BJ238" s="13" t="s">
        <v>129</v>
      </c>
      <c r="BK238" s="122">
        <f t="shared" si="53"/>
        <v>0</v>
      </c>
      <c r="BL238" s="13" t="s">
        <v>219</v>
      </c>
      <c r="BM238" s="13" t="s">
        <v>226</v>
      </c>
    </row>
    <row r="239" spans="2:65" s="1" customFormat="1" ht="31.5" customHeight="1" x14ac:dyDescent="0.3">
      <c r="B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/>
      <c r="R239"/>
      <c r="T239" s="118" t="s">
        <v>3</v>
      </c>
      <c r="U239" s="36" t="s">
        <v>39</v>
      </c>
      <c r="V239" s="119">
        <v>0.17499999999999999</v>
      </c>
      <c r="W239" s="119">
        <f t="shared" si="45"/>
        <v>0</v>
      </c>
      <c r="X239" s="119">
        <v>0</v>
      </c>
      <c r="Y239" s="119">
        <f t="shared" si="46"/>
        <v>0</v>
      </c>
      <c r="Z239" s="119">
        <v>0</v>
      </c>
      <c r="AA239" s="120">
        <f t="shared" si="47"/>
        <v>0</v>
      </c>
      <c r="AR239" s="13" t="s">
        <v>219</v>
      </c>
      <c r="AT239" s="13" t="s">
        <v>127</v>
      </c>
      <c r="AU239" s="13" t="s">
        <v>129</v>
      </c>
      <c r="AY239" s="13" t="s">
        <v>126</v>
      </c>
      <c r="BE239" s="121">
        <f t="shared" si="48"/>
        <v>0</v>
      </c>
      <c r="BF239" s="121">
        <f t="shared" si="49"/>
        <v>0</v>
      </c>
      <c r="BG239" s="121">
        <f t="shared" si="50"/>
        <v>0</v>
      </c>
      <c r="BH239" s="121">
        <f t="shared" si="51"/>
        <v>0</v>
      </c>
      <c r="BI239" s="121">
        <f t="shared" si="52"/>
        <v>0</v>
      </c>
      <c r="BJ239" s="13" t="s">
        <v>129</v>
      </c>
      <c r="BK239" s="122">
        <f t="shared" si="53"/>
        <v>0</v>
      </c>
      <c r="BL239" s="13" t="s">
        <v>219</v>
      </c>
      <c r="BM239" s="13" t="s">
        <v>227</v>
      </c>
    </row>
    <row r="240" spans="2:65" s="1" customFormat="1" ht="22.5" customHeight="1" x14ac:dyDescent="0.3"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/>
      <c r="R240"/>
      <c r="T240" s="118" t="s">
        <v>3</v>
      </c>
      <c r="U240" s="36" t="s">
        <v>39</v>
      </c>
      <c r="V240" s="119">
        <v>0</v>
      </c>
      <c r="W240" s="119">
        <f t="shared" si="45"/>
        <v>0</v>
      </c>
      <c r="X240" s="119">
        <v>4.0000000000000002E-4</v>
      </c>
      <c r="Y240" s="119">
        <f t="shared" si="46"/>
        <v>0</v>
      </c>
      <c r="Z240" s="119">
        <v>0</v>
      </c>
      <c r="AA240" s="120">
        <f t="shared" si="47"/>
        <v>0</v>
      </c>
      <c r="AR240" s="13" t="s">
        <v>222</v>
      </c>
      <c r="AT240" s="13" t="s">
        <v>190</v>
      </c>
      <c r="AU240" s="13" t="s">
        <v>129</v>
      </c>
      <c r="AY240" s="13" t="s">
        <v>126</v>
      </c>
      <c r="BE240" s="121">
        <f t="shared" si="48"/>
        <v>0</v>
      </c>
      <c r="BF240" s="121">
        <f t="shared" si="49"/>
        <v>0</v>
      </c>
      <c r="BG240" s="121">
        <f t="shared" si="50"/>
        <v>0</v>
      </c>
      <c r="BH240" s="121">
        <f t="shared" si="51"/>
        <v>0</v>
      </c>
      <c r="BI240" s="121">
        <f t="shared" si="52"/>
        <v>0</v>
      </c>
      <c r="BJ240" s="13" t="s">
        <v>129</v>
      </c>
      <c r="BK240" s="122">
        <f t="shared" si="53"/>
        <v>0</v>
      </c>
      <c r="BL240" s="13" t="s">
        <v>219</v>
      </c>
      <c r="BM240" s="13" t="s">
        <v>228</v>
      </c>
    </row>
    <row r="241" spans="2:65" s="1" customFormat="1" ht="44.25" customHeight="1" x14ac:dyDescent="0.3"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/>
      <c r="R241"/>
      <c r="T241" s="118" t="s">
        <v>3</v>
      </c>
      <c r="U241" s="36" t="s">
        <v>39</v>
      </c>
      <c r="V241" s="119">
        <v>0.24399999999999999</v>
      </c>
      <c r="W241" s="119">
        <f t="shared" si="45"/>
        <v>0</v>
      </c>
      <c r="X241" s="119">
        <v>0</v>
      </c>
      <c r="Y241" s="119">
        <f t="shared" si="46"/>
        <v>0</v>
      </c>
      <c r="Z241" s="119">
        <v>0</v>
      </c>
      <c r="AA241" s="120">
        <f t="shared" si="47"/>
        <v>0</v>
      </c>
      <c r="AR241" s="13" t="s">
        <v>219</v>
      </c>
      <c r="AT241" s="13" t="s">
        <v>127</v>
      </c>
      <c r="AU241" s="13" t="s">
        <v>129</v>
      </c>
      <c r="AY241" s="13" t="s">
        <v>126</v>
      </c>
      <c r="BE241" s="121">
        <f t="shared" si="48"/>
        <v>0</v>
      </c>
      <c r="BF241" s="121">
        <f t="shared" si="49"/>
        <v>0</v>
      </c>
      <c r="BG241" s="121">
        <f t="shared" si="50"/>
        <v>0</v>
      </c>
      <c r="BH241" s="121">
        <f t="shared" si="51"/>
        <v>0</v>
      </c>
      <c r="BI241" s="121">
        <f t="shared" si="52"/>
        <v>0</v>
      </c>
      <c r="BJ241" s="13" t="s">
        <v>129</v>
      </c>
      <c r="BK241" s="122">
        <f t="shared" si="53"/>
        <v>0</v>
      </c>
      <c r="BL241" s="13" t="s">
        <v>219</v>
      </c>
      <c r="BM241" s="13" t="s">
        <v>229</v>
      </c>
    </row>
    <row r="242" spans="2:65" s="1" customFormat="1" ht="22.5" customHeight="1" x14ac:dyDescent="0.3">
      <c r="B242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  <c r="Q242"/>
      <c r="R242"/>
      <c r="T242" s="118" t="s">
        <v>3</v>
      </c>
      <c r="U242" s="36" t="s">
        <v>39</v>
      </c>
      <c r="V242" s="119">
        <v>0</v>
      </c>
      <c r="W242" s="119">
        <f t="shared" si="45"/>
        <v>0</v>
      </c>
      <c r="X242" s="119">
        <v>1.4999999999999999E-4</v>
      </c>
      <c r="Y242" s="119">
        <f t="shared" si="46"/>
        <v>0</v>
      </c>
      <c r="Z242" s="119">
        <v>0</v>
      </c>
      <c r="AA242" s="120">
        <f t="shared" si="47"/>
        <v>0</v>
      </c>
      <c r="AR242" s="13" t="s">
        <v>222</v>
      </c>
      <c r="AT242" s="13" t="s">
        <v>190</v>
      </c>
      <c r="AU242" s="13" t="s">
        <v>129</v>
      </c>
      <c r="AY242" s="13" t="s">
        <v>126</v>
      </c>
      <c r="BE242" s="121">
        <f t="shared" si="48"/>
        <v>0</v>
      </c>
      <c r="BF242" s="121">
        <f t="shared" si="49"/>
        <v>0</v>
      </c>
      <c r="BG242" s="121">
        <f t="shared" si="50"/>
        <v>0</v>
      </c>
      <c r="BH242" s="121">
        <f t="shared" si="51"/>
        <v>0</v>
      </c>
      <c r="BI242" s="121">
        <f t="shared" si="52"/>
        <v>0</v>
      </c>
      <c r="BJ242" s="13" t="s">
        <v>129</v>
      </c>
      <c r="BK242" s="122">
        <f t="shared" si="53"/>
        <v>0</v>
      </c>
      <c r="BL242" s="13" t="s">
        <v>219</v>
      </c>
      <c r="BM242" s="13" t="s">
        <v>230</v>
      </c>
    </row>
    <row r="243" spans="2:65" s="1" customFormat="1" ht="22.5" customHeight="1" x14ac:dyDescent="0.3"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/>
      <c r="R243"/>
      <c r="T243" s="118" t="s">
        <v>3</v>
      </c>
      <c r="U243" s="36" t="s">
        <v>39</v>
      </c>
      <c r="V243" s="119">
        <v>0</v>
      </c>
      <c r="W243" s="119">
        <f t="shared" si="45"/>
        <v>0</v>
      </c>
      <c r="X243" s="119">
        <v>2.0000000000000001E-4</v>
      </c>
      <c r="Y243" s="119">
        <f t="shared" si="46"/>
        <v>0</v>
      </c>
      <c r="Z243" s="119">
        <v>0</v>
      </c>
      <c r="AA243" s="120">
        <f t="shared" si="47"/>
        <v>0</v>
      </c>
      <c r="AR243" s="13" t="s">
        <v>222</v>
      </c>
      <c r="AT243" s="13" t="s">
        <v>190</v>
      </c>
      <c r="AU243" s="13" t="s">
        <v>129</v>
      </c>
      <c r="AY243" s="13" t="s">
        <v>126</v>
      </c>
      <c r="BE243" s="121">
        <f t="shared" si="48"/>
        <v>0</v>
      </c>
      <c r="BF243" s="121">
        <f t="shared" si="49"/>
        <v>0</v>
      </c>
      <c r="BG243" s="121">
        <f t="shared" si="50"/>
        <v>0</v>
      </c>
      <c r="BH243" s="121">
        <f t="shared" si="51"/>
        <v>0</v>
      </c>
      <c r="BI243" s="121">
        <f t="shared" si="52"/>
        <v>0</v>
      </c>
      <c r="BJ243" s="13" t="s">
        <v>129</v>
      </c>
      <c r="BK243" s="122">
        <f t="shared" si="53"/>
        <v>0</v>
      </c>
      <c r="BL243" s="13" t="s">
        <v>219</v>
      </c>
      <c r="BM243" s="13" t="s">
        <v>231</v>
      </c>
    </row>
    <row r="244" spans="2:65" s="1" customFormat="1" ht="31.5" customHeight="1" x14ac:dyDescent="0.3"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/>
      <c r="R244"/>
      <c r="T244" s="118" t="s">
        <v>3</v>
      </c>
      <c r="U244" s="36" t="s">
        <v>39</v>
      </c>
      <c r="V244" s="119">
        <v>0</v>
      </c>
      <c r="W244" s="119">
        <f t="shared" si="45"/>
        <v>0</v>
      </c>
      <c r="X244" s="119">
        <v>0</v>
      </c>
      <c r="Y244" s="119">
        <f t="shared" si="46"/>
        <v>0</v>
      </c>
      <c r="Z244" s="119">
        <v>0</v>
      </c>
      <c r="AA244" s="120">
        <f t="shared" si="47"/>
        <v>0</v>
      </c>
      <c r="AR244" s="13" t="s">
        <v>219</v>
      </c>
      <c r="AT244" s="13" t="s">
        <v>127</v>
      </c>
      <c r="AU244" s="13" t="s">
        <v>129</v>
      </c>
      <c r="AY244" s="13" t="s">
        <v>126</v>
      </c>
      <c r="BE244" s="121">
        <f t="shared" si="48"/>
        <v>0</v>
      </c>
      <c r="BF244" s="121">
        <f t="shared" si="49"/>
        <v>0</v>
      </c>
      <c r="BG244" s="121">
        <f t="shared" si="50"/>
        <v>0</v>
      </c>
      <c r="BH244" s="121">
        <f t="shared" si="51"/>
        <v>0</v>
      </c>
      <c r="BI244" s="121">
        <f t="shared" si="52"/>
        <v>0</v>
      </c>
      <c r="BJ244" s="13" t="s">
        <v>129</v>
      </c>
      <c r="BK244" s="122">
        <f t="shared" si="53"/>
        <v>0</v>
      </c>
      <c r="BL244" s="13" t="s">
        <v>219</v>
      </c>
      <c r="BM244" s="13" t="s">
        <v>232</v>
      </c>
    </row>
    <row r="245" spans="2:65" s="9" customFormat="1" ht="29.85" customHeight="1" x14ac:dyDescent="0.3">
      <c r="B24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  <c r="Q245"/>
      <c r="R245"/>
      <c r="T245" s="112"/>
      <c r="U245" s="111"/>
      <c r="V245" s="111"/>
      <c r="W245" s="113">
        <f>SUM(W246:W254)</f>
        <v>0</v>
      </c>
      <c r="X245" s="111"/>
      <c r="Y245" s="113">
        <f>SUM(Y246:Y254)</f>
        <v>0</v>
      </c>
      <c r="Z245" s="111"/>
      <c r="AA245" s="114">
        <f>SUM(AA246:AA254)</f>
        <v>0</v>
      </c>
      <c r="AR245" s="115" t="s">
        <v>129</v>
      </c>
      <c r="AT245" s="116" t="s">
        <v>71</v>
      </c>
      <c r="AU245" s="116" t="s">
        <v>76</v>
      </c>
      <c r="AY245" s="115" t="s">
        <v>126</v>
      </c>
      <c r="BK245" s="117">
        <f>SUM(BK246:BK254)</f>
        <v>0</v>
      </c>
    </row>
    <row r="246" spans="2:65" s="1" customFormat="1" ht="22.5" customHeight="1" x14ac:dyDescent="0.3"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/>
      <c r="R246"/>
      <c r="T246" s="118" t="s">
        <v>3</v>
      </c>
      <c r="U246" s="36" t="s">
        <v>39</v>
      </c>
      <c r="V246" s="119">
        <v>0</v>
      </c>
      <c r="W246" s="119">
        <f t="shared" ref="W246:W254" si="54">V246*K246</f>
        <v>0</v>
      </c>
      <c r="X246" s="119">
        <v>0</v>
      </c>
      <c r="Y246" s="119">
        <f t="shared" ref="Y246:Y254" si="55">X246*K246</f>
        <v>0</v>
      </c>
      <c r="Z246" s="119">
        <v>0</v>
      </c>
      <c r="AA246" s="120">
        <f t="shared" ref="AA246:AA254" si="56">Z246*K246</f>
        <v>0</v>
      </c>
      <c r="AR246" s="13" t="s">
        <v>219</v>
      </c>
      <c r="AT246" s="13" t="s">
        <v>127</v>
      </c>
      <c r="AU246" s="13" t="s">
        <v>129</v>
      </c>
      <c r="AY246" s="13" t="s">
        <v>126</v>
      </c>
      <c r="BE246" s="121">
        <f t="shared" ref="BE246:BE254" si="57">IF(U246="základná",N246,0)</f>
        <v>0</v>
      </c>
      <c r="BF246" s="121">
        <f t="shared" ref="BF246:BF254" si="58">IF(U246="znížená",N246,0)</f>
        <v>0</v>
      </c>
      <c r="BG246" s="121">
        <f t="shared" ref="BG246:BG254" si="59">IF(U246="zákl. prenesená",N246,0)</f>
        <v>0</v>
      </c>
      <c r="BH246" s="121">
        <f t="shared" ref="BH246:BH254" si="60">IF(U246="zníž. prenesená",N246,0)</f>
        <v>0</v>
      </c>
      <c r="BI246" s="121">
        <f t="shared" ref="BI246:BI254" si="61">IF(U246="nulová",N246,0)</f>
        <v>0</v>
      </c>
      <c r="BJ246" s="13" t="s">
        <v>129</v>
      </c>
      <c r="BK246" s="122">
        <f t="shared" ref="BK246:BK254" si="62">ROUND(L246*K246,3)</f>
        <v>0</v>
      </c>
      <c r="BL246" s="13" t="s">
        <v>219</v>
      </c>
      <c r="BM246" s="13" t="s">
        <v>233</v>
      </c>
    </row>
    <row r="247" spans="2:65" s="1" customFormat="1" ht="22.5" customHeight="1" x14ac:dyDescent="0.3"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/>
      <c r="R247"/>
      <c r="T247" s="118" t="s">
        <v>3</v>
      </c>
      <c r="U247" s="36" t="s">
        <v>39</v>
      </c>
      <c r="V247" s="119">
        <v>4.4999999999999998E-2</v>
      </c>
      <c r="W247" s="119">
        <f t="shared" si="54"/>
        <v>0</v>
      </c>
      <c r="X247" s="119">
        <v>0</v>
      </c>
      <c r="Y247" s="119">
        <f t="shared" si="55"/>
        <v>0</v>
      </c>
      <c r="Z247" s="119">
        <v>0</v>
      </c>
      <c r="AA247" s="120">
        <f t="shared" si="56"/>
        <v>0</v>
      </c>
      <c r="AR247" s="13" t="s">
        <v>219</v>
      </c>
      <c r="AT247" s="13" t="s">
        <v>127</v>
      </c>
      <c r="AU247" s="13" t="s">
        <v>129</v>
      </c>
      <c r="AY247" s="13" t="s">
        <v>126</v>
      </c>
      <c r="BE247" s="121">
        <f t="shared" si="57"/>
        <v>0</v>
      </c>
      <c r="BF247" s="121">
        <f t="shared" si="58"/>
        <v>0</v>
      </c>
      <c r="BG247" s="121">
        <f t="shared" si="59"/>
        <v>0</v>
      </c>
      <c r="BH247" s="121">
        <f t="shared" si="60"/>
        <v>0</v>
      </c>
      <c r="BI247" s="121">
        <f t="shared" si="61"/>
        <v>0</v>
      </c>
      <c r="BJ247" s="13" t="s">
        <v>129</v>
      </c>
      <c r="BK247" s="122">
        <f t="shared" si="62"/>
        <v>0</v>
      </c>
      <c r="BL247" s="13" t="s">
        <v>219</v>
      </c>
      <c r="BM247" s="13" t="s">
        <v>234</v>
      </c>
    </row>
    <row r="248" spans="2:65" s="1" customFormat="1" ht="22.5" customHeight="1" x14ac:dyDescent="0.3">
      <c r="B248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  <c r="Q248"/>
      <c r="R248"/>
      <c r="T248" s="118" t="s">
        <v>3</v>
      </c>
      <c r="U248" s="36" t="s">
        <v>39</v>
      </c>
      <c r="V248" s="119">
        <v>0</v>
      </c>
      <c r="W248" s="119">
        <f t="shared" si="54"/>
        <v>0</v>
      </c>
      <c r="X248" s="119">
        <v>1.0000000000000001E-5</v>
      </c>
      <c r="Y248" s="119">
        <f t="shared" si="55"/>
        <v>0</v>
      </c>
      <c r="Z248" s="119">
        <v>0</v>
      </c>
      <c r="AA248" s="120">
        <f t="shared" si="56"/>
        <v>0</v>
      </c>
      <c r="AR248" s="13" t="s">
        <v>222</v>
      </c>
      <c r="AT248" s="13" t="s">
        <v>190</v>
      </c>
      <c r="AU248" s="13" t="s">
        <v>129</v>
      </c>
      <c r="AY248" s="13" t="s">
        <v>126</v>
      </c>
      <c r="BE248" s="121">
        <f t="shared" si="57"/>
        <v>0</v>
      </c>
      <c r="BF248" s="121">
        <f t="shared" si="58"/>
        <v>0</v>
      </c>
      <c r="BG248" s="121">
        <f t="shared" si="59"/>
        <v>0</v>
      </c>
      <c r="BH248" s="121">
        <f t="shared" si="60"/>
        <v>0</v>
      </c>
      <c r="BI248" s="121">
        <f t="shared" si="61"/>
        <v>0</v>
      </c>
      <c r="BJ248" s="13" t="s">
        <v>129</v>
      </c>
      <c r="BK248" s="122">
        <f t="shared" si="62"/>
        <v>0</v>
      </c>
      <c r="BL248" s="13" t="s">
        <v>219</v>
      </c>
      <c r="BM248" s="13" t="s">
        <v>235</v>
      </c>
    </row>
    <row r="249" spans="2:65" s="1" customFormat="1" ht="44.25" customHeight="1" x14ac:dyDescent="0.3"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/>
      <c r="R249"/>
      <c r="T249" s="118" t="s">
        <v>3</v>
      </c>
      <c r="U249" s="36" t="s">
        <v>39</v>
      </c>
      <c r="V249" s="119">
        <v>0.121</v>
      </c>
      <c r="W249" s="119">
        <f t="shared" si="54"/>
        <v>0</v>
      </c>
      <c r="X249" s="119">
        <v>0</v>
      </c>
      <c r="Y249" s="119">
        <f t="shared" si="55"/>
        <v>0</v>
      </c>
      <c r="Z249" s="119">
        <v>0</v>
      </c>
      <c r="AA249" s="120">
        <f t="shared" si="56"/>
        <v>0</v>
      </c>
      <c r="AR249" s="13" t="s">
        <v>219</v>
      </c>
      <c r="AT249" s="13" t="s">
        <v>127</v>
      </c>
      <c r="AU249" s="13" t="s">
        <v>129</v>
      </c>
      <c r="AY249" s="13" t="s">
        <v>126</v>
      </c>
      <c r="BE249" s="121">
        <f t="shared" si="57"/>
        <v>0</v>
      </c>
      <c r="BF249" s="121">
        <f t="shared" si="58"/>
        <v>0</v>
      </c>
      <c r="BG249" s="121">
        <f t="shared" si="59"/>
        <v>0</v>
      </c>
      <c r="BH249" s="121">
        <f t="shared" si="60"/>
        <v>0</v>
      </c>
      <c r="BI249" s="121">
        <f t="shared" si="61"/>
        <v>0</v>
      </c>
      <c r="BJ249" s="13" t="s">
        <v>129</v>
      </c>
      <c r="BK249" s="122">
        <f t="shared" si="62"/>
        <v>0</v>
      </c>
      <c r="BL249" s="13" t="s">
        <v>219</v>
      </c>
      <c r="BM249" s="13" t="s">
        <v>236</v>
      </c>
    </row>
    <row r="250" spans="2:65" s="1" customFormat="1" ht="44.25" customHeight="1" x14ac:dyDescent="0.3"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/>
      <c r="R250"/>
      <c r="T250" s="118" t="s">
        <v>3</v>
      </c>
      <c r="U250" s="36" t="s">
        <v>39</v>
      </c>
      <c r="V250" s="119">
        <v>0</v>
      </c>
      <c r="W250" s="119">
        <f t="shared" si="54"/>
        <v>0</v>
      </c>
      <c r="X250" s="119">
        <v>0.02</v>
      </c>
      <c r="Y250" s="119">
        <f t="shared" si="55"/>
        <v>0</v>
      </c>
      <c r="Z250" s="119">
        <v>0</v>
      </c>
      <c r="AA250" s="120">
        <f t="shared" si="56"/>
        <v>0</v>
      </c>
      <c r="AR250" s="13" t="s">
        <v>222</v>
      </c>
      <c r="AT250" s="13" t="s">
        <v>190</v>
      </c>
      <c r="AU250" s="13" t="s">
        <v>129</v>
      </c>
      <c r="AY250" s="13" t="s">
        <v>126</v>
      </c>
      <c r="BE250" s="121">
        <f t="shared" si="57"/>
        <v>0</v>
      </c>
      <c r="BF250" s="121">
        <f t="shared" si="58"/>
        <v>0</v>
      </c>
      <c r="BG250" s="121">
        <f t="shared" si="59"/>
        <v>0</v>
      </c>
      <c r="BH250" s="121">
        <f t="shared" si="60"/>
        <v>0</v>
      </c>
      <c r="BI250" s="121">
        <f t="shared" si="61"/>
        <v>0</v>
      </c>
      <c r="BJ250" s="13" t="s">
        <v>129</v>
      </c>
      <c r="BK250" s="122">
        <f t="shared" si="62"/>
        <v>0</v>
      </c>
      <c r="BL250" s="13" t="s">
        <v>219</v>
      </c>
      <c r="BM250" s="13" t="s">
        <v>237</v>
      </c>
    </row>
    <row r="251" spans="2:65" s="1" customFormat="1" ht="44.25" customHeight="1" x14ac:dyDescent="0.3">
      <c r="B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/>
      <c r="R251"/>
      <c r="T251" s="118" t="s">
        <v>3</v>
      </c>
      <c r="U251" s="36" t="s">
        <v>39</v>
      </c>
      <c r="V251" s="119">
        <v>0</v>
      </c>
      <c r="W251" s="119">
        <f t="shared" si="54"/>
        <v>0</v>
      </c>
      <c r="X251" s="119">
        <v>1.8749999999999999E-2</v>
      </c>
      <c r="Y251" s="119">
        <f t="shared" si="55"/>
        <v>0</v>
      </c>
      <c r="Z251" s="119">
        <v>0</v>
      </c>
      <c r="AA251" s="120">
        <f t="shared" si="56"/>
        <v>0</v>
      </c>
      <c r="AR251" s="13" t="s">
        <v>222</v>
      </c>
      <c r="AT251" s="13" t="s">
        <v>190</v>
      </c>
      <c r="AU251" s="13" t="s">
        <v>129</v>
      </c>
      <c r="AY251" s="13" t="s">
        <v>126</v>
      </c>
      <c r="BE251" s="121">
        <f t="shared" si="57"/>
        <v>0</v>
      </c>
      <c r="BF251" s="121">
        <f t="shared" si="58"/>
        <v>0</v>
      </c>
      <c r="BG251" s="121">
        <f t="shared" si="59"/>
        <v>0</v>
      </c>
      <c r="BH251" s="121">
        <f t="shared" si="60"/>
        <v>0</v>
      </c>
      <c r="BI251" s="121">
        <f t="shared" si="61"/>
        <v>0</v>
      </c>
      <c r="BJ251" s="13" t="s">
        <v>129</v>
      </c>
      <c r="BK251" s="122">
        <f t="shared" si="62"/>
        <v>0</v>
      </c>
      <c r="BL251" s="13" t="s">
        <v>219</v>
      </c>
      <c r="BM251" s="13" t="s">
        <v>238</v>
      </c>
    </row>
    <row r="252" spans="2:65" s="1" customFormat="1" ht="31.5" customHeight="1" x14ac:dyDescent="0.3"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/>
      <c r="R252"/>
      <c r="T252" s="118" t="s">
        <v>3</v>
      </c>
      <c r="U252" s="36" t="s">
        <v>39</v>
      </c>
      <c r="V252" s="119">
        <v>0.49</v>
      </c>
      <c r="W252" s="119">
        <f t="shared" si="54"/>
        <v>0</v>
      </c>
      <c r="X252" s="119">
        <v>4.0000000000000001E-3</v>
      </c>
      <c r="Y252" s="119">
        <f t="shared" si="55"/>
        <v>0</v>
      </c>
      <c r="Z252" s="119">
        <v>0</v>
      </c>
      <c r="AA252" s="120">
        <f t="shared" si="56"/>
        <v>0</v>
      </c>
      <c r="AR252" s="13" t="s">
        <v>219</v>
      </c>
      <c r="AT252" s="13" t="s">
        <v>127</v>
      </c>
      <c r="AU252" s="13" t="s">
        <v>129</v>
      </c>
      <c r="AY252" s="13" t="s">
        <v>126</v>
      </c>
      <c r="BE252" s="121">
        <f t="shared" si="57"/>
        <v>0</v>
      </c>
      <c r="BF252" s="121">
        <f t="shared" si="58"/>
        <v>0</v>
      </c>
      <c r="BG252" s="121">
        <f t="shared" si="59"/>
        <v>0</v>
      </c>
      <c r="BH252" s="121">
        <f t="shared" si="60"/>
        <v>0</v>
      </c>
      <c r="BI252" s="121">
        <f t="shared" si="61"/>
        <v>0</v>
      </c>
      <c r="BJ252" s="13" t="s">
        <v>129</v>
      </c>
      <c r="BK252" s="122">
        <f t="shared" si="62"/>
        <v>0</v>
      </c>
      <c r="BL252" s="13" t="s">
        <v>219</v>
      </c>
      <c r="BM252" s="13" t="s">
        <v>239</v>
      </c>
    </row>
    <row r="253" spans="2:65" s="1" customFormat="1" ht="31.5" customHeight="1" x14ac:dyDescent="0.3"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/>
      <c r="R253"/>
      <c r="T253" s="118" t="s">
        <v>3</v>
      </c>
      <c r="U253" s="36" t="s">
        <v>39</v>
      </c>
      <c r="V253" s="119">
        <v>0</v>
      </c>
      <c r="W253" s="119">
        <f t="shared" si="54"/>
        <v>0</v>
      </c>
      <c r="X253" s="119">
        <v>1.6799999999999999E-2</v>
      </c>
      <c r="Y253" s="119">
        <f t="shared" si="55"/>
        <v>0</v>
      </c>
      <c r="Z253" s="119">
        <v>0</v>
      </c>
      <c r="AA253" s="120">
        <f t="shared" si="56"/>
        <v>0</v>
      </c>
      <c r="AR253" s="13" t="s">
        <v>222</v>
      </c>
      <c r="AT253" s="13" t="s">
        <v>190</v>
      </c>
      <c r="AU253" s="13" t="s">
        <v>129</v>
      </c>
      <c r="AY253" s="13" t="s">
        <v>126</v>
      </c>
      <c r="BE253" s="121">
        <f t="shared" si="57"/>
        <v>0</v>
      </c>
      <c r="BF253" s="121">
        <f t="shared" si="58"/>
        <v>0</v>
      </c>
      <c r="BG253" s="121">
        <f t="shared" si="59"/>
        <v>0</v>
      </c>
      <c r="BH253" s="121">
        <f t="shared" si="60"/>
        <v>0</v>
      </c>
      <c r="BI253" s="121">
        <f t="shared" si="61"/>
        <v>0</v>
      </c>
      <c r="BJ253" s="13" t="s">
        <v>129</v>
      </c>
      <c r="BK253" s="122">
        <f t="shared" si="62"/>
        <v>0</v>
      </c>
      <c r="BL253" s="13" t="s">
        <v>219</v>
      </c>
      <c r="BM253" s="13" t="s">
        <v>240</v>
      </c>
    </row>
    <row r="254" spans="2:65" s="1" customFormat="1" ht="31.5" customHeight="1" x14ac:dyDescent="0.3">
      <c r="B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/>
      <c r="R254"/>
      <c r="T254" s="118" t="s">
        <v>3</v>
      </c>
      <c r="U254" s="36" t="s">
        <v>39</v>
      </c>
      <c r="V254" s="119">
        <v>0</v>
      </c>
      <c r="W254" s="119">
        <f t="shared" si="54"/>
        <v>0</v>
      </c>
      <c r="X254" s="119">
        <v>0</v>
      </c>
      <c r="Y254" s="119">
        <f t="shared" si="55"/>
        <v>0</v>
      </c>
      <c r="Z254" s="119">
        <v>0</v>
      </c>
      <c r="AA254" s="120">
        <f t="shared" si="56"/>
        <v>0</v>
      </c>
      <c r="AR254" s="13" t="s">
        <v>219</v>
      </c>
      <c r="AT254" s="13" t="s">
        <v>127</v>
      </c>
      <c r="AU254" s="13" t="s">
        <v>129</v>
      </c>
      <c r="AY254" s="13" t="s">
        <v>126</v>
      </c>
      <c r="BE254" s="121">
        <f t="shared" si="57"/>
        <v>0</v>
      </c>
      <c r="BF254" s="121">
        <f t="shared" si="58"/>
        <v>0</v>
      </c>
      <c r="BG254" s="121">
        <f t="shared" si="59"/>
        <v>0</v>
      </c>
      <c r="BH254" s="121">
        <f t="shared" si="60"/>
        <v>0</v>
      </c>
      <c r="BI254" s="121">
        <f t="shared" si="61"/>
        <v>0</v>
      </c>
      <c r="BJ254" s="13" t="s">
        <v>129</v>
      </c>
      <c r="BK254" s="122">
        <f t="shared" si="62"/>
        <v>0</v>
      </c>
      <c r="BL254" s="13" t="s">
        <v>219</v>
      </c>
      <c r="BM254" s="13" t="s">
        <v>241</v>
      </c>
    </row>
    <row r="255" spans="2:65" s="9" customFormat="1" ht="29.85" customHeight="1" x14ac:dyDescent="0.3"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/>
      <c r="R255"/>
      <c r="T255" s="112"/>
      <c r="U255" s="111"/>
      <c r="V255" s="111"/>
      <c r="W255" s="113">
        <f>W256</f>
        <v>0</v>
      </c>
      <c r="X255" s="111"/>
      <c r="Y255" s="113">
        <f>Y256</f>
        <v>0</v>
      </c>
      <c r="Z255" s="111"/>
      <c r="AA255" s="114">
        <f>AA256</f>
        <v>0</v>
      </c>
      <c r="AR255" s="115" t="s">
        <v>129</v>
      </c>
      <c r="AT255" s="116" t="s">
        <v>71</v>
      </c>
      <c r="AU255" s="116" t="s">
        <v>76</v>
      </c>
      <c r="AY255" s="115" t="s">
        <v>126</v>
      </c>
      <c r="BK255" s="117">
        <f>BK256</f>
        <v>0</v>
      </c>
    </row>
    <row r="256" spans="2:65" s="1" customFormat="1" ht="22.5" customHeight="1" x14ac:dyDescent="0.3"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/>
      <c r="R256"/>
      <c r="T256" s="118" t="s">
        <v>3</v>
      </c>
      <c r="U256" s="36" t="s">
        <v>39</v>
      </c>
      <c r="V256" s="119">
        <v>0</v>
      </c>
      <c r="W256" s="119">
        <f>V256*K256</f>
        <v>0</v>
      </c>
      <c r="X256" s="119">
        <v>0</v>
      </c>
      <c r="Y256" s="119">
        <f>X256*K256</f>
        <v>0</v>
      </c>
      <c r="Z256" s="119">
        <v>0</v>
      </c>
      <c r="AA256" s="120">
        <f>Z256*K256</f>
        <v>0</v>
      </c>
      <c r="AR256" s="13" t="s">
        <v>219</v>
      </c>
      <c r="AT256" s="13" t="s">
        <v>127</v>
      </c>
      <c r="AU256" s="13" t="s">
        <v>129</v>
      </c>
      <c r="AY256" s="13" t="s">
        <v>126</v>
      </c>
      <c r="BE256" s="121">
        <f>IF(U256="základná",N256,0)</f>
        <v>0</v>
      </c>
      <c r="BF256" s="121">
        <f>IF(U256="znížená",N256,0)</f>
        <v>0</v>
      </c>
      <c r="BG256" s="121">
        <f>IF(U256="zákl. prenesená",N256,0)</f>
        <v>0</v>
      </c>
      <c r="BH256" s="121">
        <f>IF(U256="zníž. prenesená",N256,0)</f>
        <v>0</v>
      </c>
      <c r="BI256" s="121">
        <f>IF(U256="nulová",N256,0)</f>
        <v>0</v>
      </c>
      <c r="BJ256" s="13" t="s">
        <v>129</v>
      </c>
      <c r="BK256" s="122">
        <f>ROUND(L256*K256,3)</f>
        <v>0</v>
      </c>
      <c r="BL256" s="13" t="s">
        <v>219</v>
      </c>
      <c r="BM256" s="13" t="s">
        <v>242</v>
      </c>
    </row>
    <row r="257" spans="2:65" s="9" customFormat="1" ht="29.85" customHeight="1" x14ac:dyDescent="0.3">
      <c r="B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/>
      <c r="R257"/>
      <c r="T257" s="112"/>
      <c r="U257" s="111"/>
      <c r="V257" s="111"/>
      <c r="W257" s="113">
        <f>W258</f>
        <v>0</v>
      </c>
      <c r="X257" s="111"/>
      <c r="Y257" s="113">
        <f>Y258</f>
        <v>0</v>
      </c>
      <c r="Z257" s="111"/>
      <c r="AA257" s="114">
        <f>AA258</f>
        <v>0</v>
      </c>
      <c r="AR257" s="115" t="s">
        <v>129</v>
      </c>
      <c r="AT257" s="116" t="s">
        <v>71</v>
      </c>
      <c r="AU257" s="116" t="s">
        <v>76</v>
      </c>
      <c r="AY257" s="115" t="s">
        <v>126</v>
      </c>
      <c r="BK257" s="117">
        <f>BK258</f>
        <v>0</v>
      </c>
    </row>
    <row r="258" spans="2:65" s="1" customFormat="1" ht="22.5" customHeight="1" x14ac:dyDescent="0.3"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/>
      <c r="R258"/>
      <c r="T258" s="118" t="s">
        <v>3</v>
      </c>
      <c r="U258" s="36" t="s">
        <v>39</v>
      </c>
      <c r="V258" s="119">
        <v>0</v>
      </c>
      <c r="W258" s="119">
        <f>V258*K258</f>
        <v>0</v>
      </c>
      <c r="X258" s="119">
        <v>0</v>
      </c>
      <c r="Y258" s="119">
        <f>X258*K258</f>
        <v>0</v>
      </c>
      <c r="Z258" s="119">
        <v>0</v>
      </c>
      <c r="AA258" s="120">
        <f>Z258*K258</f>
        <v>0</v>
      </c>
      <c r="AR258" s="13" t="s">
        <v>219</v>
      </c>
      <c r="AT258" s="13" t="s">
        <v>127</v>
      </c>
      <c r="AU258" s="13" t="s">
        <v>129</v>
      </c>
      <c r="AY258" s="13" t="s">
        <v>126</v>
      </c>
      <c r="BE258" s="121">
        <f>IF(U258="základná",N258,0)</f>
        <v>0</v>
      </c>
      <c r="BF258" s="121">
        <f>IF(U258="znížená",N258,0)</f>
        <v>0</v>
      </c>
      <c r="BG258" s="121">
        <f>IF(U258="zákl. prenesená",N258,0)</f>
        <v>0</v>
      </c>
      <c r="BH258" s="121">
        <f>IF(U258="zníž. prenesená",N258,0)</f>
        <v>0</v>
      </c>
      <c r="BI258" s="121">
        <f>IF(U258="nulová",N258,0)</f>
        <v>0</v>
      </c>
      <c r="BJ258" s="13" t="s">
        <v>129</v>
      </c>
      <c r="BK258" s="122">
        <f>ROUND(L258*K258,3)</f>
        <v>0</v>
      </c>
      <c r="BL258" s="13" t="s">
        <v>219</v>
      </c>
      <c r="BM258" s="13" t="s">
        <v>243</v>
      </c>
    </row>
    <row r="259" spans="2:65" s="9" customFormat="1" ht="29.85" customHeight="1" x14ac:dyDescent="0.3"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/>
      <c r="R259"/>
      <c r="T259" s="112"/>
      <c r="U259" s="111"/>
      <c r="V259" s="111"/>
      <c r="W259" s="113">
        <f>W260</f>
        <v>0</v>
      </c>
      <c r="X259" s="111"/>
      <c r="Y259" s="113">
        <f>Y260</f>
        <v>0</v>
      </c>
      <c r="Z259" s="111"/>
      <c r="AA259" s="114">
        <f>AA260</f>
        <v>0</v>
      </c>
      <c r="AR259" s="115" t="s">
        <v>129</v>
      </c>
      <c r="AT259" s="116" t="s">
        <v>71</v>
      </c>
      <c r="AU259" s="116" t="s">
        <v>76</v>
      </c>
      <c r="AY259" s="115" t="s">
        <v>126</v>
      </c>
      <c r="BK259" s="117">
        <f>BK260</f>
        <v>0</v>
      </c>
    </row>
    <row r="260" spans="2:65" s="1" customFormat="1" ht="22.5" customHeight="1" x14ac:dyDescent="0.3">
      <c r="B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/>
      <c r="R260"/>
      <c r="T260" s="118" t="s">
        <v>3</v>
      </c>
      <c r="U260" s="36" t="s">
        <v>39</v>
      </c>
      <c r="V260" s="119">
        <v>0</v>
      </c>
      <c r="W260" s="119">
        <f>V260*K260</f>
        <v>0</v>
      </c>
      <c r="X260" s="119">
        <v>0</v>
      </c>
      <c r="Y260" s="119">
        <f>X260*K260</f>
        <v>0</v>
      </c>
      <c r="Z260" s="119">
        <v>0</v>
      </c>
      <c r="AA260" s="120">
        <f>Z260*K260</f>
        <v>0</v>
      </c>
      <c r="AR260" s="13" t="s">
        <v>219</v>
      </c>
      <c r="AT260" s="13" t="s">
        <v>127</v>
      </c>
      <c r="AU260" s="13" t="s">
        <v>129</v>
      </c>
      <c r="AY260" s="13" t="s">
        <v>126</v>
      </c>
      <c r="BE260" s="121">
        <f>IF(U260="základná",N260,0)</f>
        <v>0</v>
      </c>
      <c r="BF260" s="121">
        <f>IF(U260="znížená",N260,0)</f>
        <v>0</v>
      </c>
      <c r="BG260" s="121">
        <f>IF(U260="zákl. prenesená",N260,0)</f>
        <v>0</v>
      </c>
      <c r="BH260" s="121">
        <f>IF(U260="zníž. prenesená",N260,0)</f>
        <v>0</v>
      </c>
      <c r="BI260" s="121">
        <f>IF(U260="nulová",N260,0)</f>
        <v>0</v>
      </c>
      <c r="BJ260" s="13" t="s">
        <v>129</v>
      </c>
      <c r="BK260" s="122">
        <f>ROUND(L260*K260,3)</f>
        <v>0</v>
      </c>
      <c r="BL260" s="13" t="s">
        <v>219</v>
      </c>
      <c r="BM260" s="13" t="s">
        <v>244</v>
      </c>
    </row>
    <row r="261" spans="2:65" s="9" customFormat="1" ht="29.85" customHeight="1" x14ac:dyDescent="0.3"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/>
      <c r="R261"/>
      <c r="T261" s="112"/>
      <c r="U261" s="111"/>
      <c r="V261" s="111"/>
      <c r="W261" s="113">
        <f>W262</f>
        <v>0</v>
      </c>
      <c r="X261" s="111"/>
      <c r="Y261" s="113">
        <f>Y262</f>
        <v>0</v>
      </c>
      <c r="Z261" s="111"/>
      <c r="AA261" s="114">
        <f>AA262</f>
        <v>0</v>
      </c>
      <c r="AR261" s="115" t="s">
        <v>129</v>
      </c>
      <c r="AT261" s="116" t="s">
        <v>71</v>
      </c>
      <c r="AU261" s="116" t="s">
        <v>76</v>
      </c>
      <c r="AY261" s="115" t="s">
        <v>126</v>
      </c>
      <c r="BK261" s="117">
        <f>BK262</f>
        <v>0</v>
      </c>
    </row>
    <row r="262" spans="2:65" s="1" customFormat="1" ht="22.5" customHeight="1" x14ac:dyDescent="0.3"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/>
      <c r="R262"/>
      <c r="T262" s="118" t="s">
        <v>3</v>
      </c>
      <c r="U262" s="36" t="s">
        <v>39</v>
      </c>
      <c r="V262" s="119">
        <v>0</v>
      </c>
      <c r="W262" s="119">
        <f>V262*K262</f>
        <v>0</v>
      </c>
      <c r="X262" s="119">
        <v>0</v>
      </c>
      <c r="Y262" s="119">
        <f>X262*K262</f>
        <v>0</v>
      </c>
      <c r="Z262" s="119">
        <v>0</v>
      </c>
      <c r="AA262" s="120">
        <f>Z262*K262</f>
        <v>0</v>
      </c>
      <c r="AR262" s="13" t="s">
        <v>219</v>
      </c>
      <c r="AT262" s="13" t="s">
        <v>127</v>
      </c>
      <c r="AU262" s="13" t="s">
        <v>129</v>
      </c>
      <c r="AY262" s="13" t="s">
        <v>126</v>
      </c>
      <c r="BE262" s="121">
        <f>IF(U262="základná",N262,0)</f>
        <v>0</v>
      </c>
      <c r="BF262" s="121">
        <f>IF(U262="znížená",N262,0)</f>
        <v>0</v>
      </c>
      <c r="BG262" s="121">
        <f>IF(U262="zákl. prenesená",N262,0)</f>
        <v>0</v>
      </c>
      <c r="BH262" s="121">
        <f>IF(U262="zníž. prenesená",N262,0)</f>
        <v>0</v>
      </c>
      <c r="BI262" s="121">
        <f>IF(U262="nulová",N262,0)</f>
        <v>0</v>
      </c>
      <c r="BJ262" s="13" t="s">
        <v>129</v>
      </c>
      <c r="BK262" s="122">
        <f>ROUND(L262*K262,3)</f>
        <v>0</v>
      </c>
      <c r="BL262" s="13" t="s">
        <v>219</v>
      </c>
      <c r="BM262" s="13" t="s">
        <v>245</v>
      </c>
    </row>
    <row r="263" spans="2:65" s="9" customFormat="1" ht="29.85" customHeight="1" x14ac:dyDescent="0.3">
      <c r="B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/>
      <c r="R263"/>
      <c r="T263" s="112"/>
      <c r="U263" s="111"/>
      <c r="V263" s="111"/>
      <c r="W263" s="113">
        <f>W264</f>
        <v>0</v>
      </c>
      <c r="X263" s="111"/>
      <c r="Y263" s="113">
        <f>Y264</f>
        <v>0</v>
      </c>
      <c r="Z263" s="111"/>
      <c r="AA263" s="114">
        <f>AA264</f>
        <v>0</v>
      </c>
      <c r="AR263" s="115" t="s">
        <v>129</v>
      </c>
      <c r="AT263" s="116" t="s">
        <v>71</v>
      </c>
      <c r="AU263" s="116" t="s">
        <v>76</v>
      </c>
      <c r="AY263" s="115" t="s">
        <v>126</v>
      </c>
      <c r="BK263" s="117">
        <f>BK264</f>
        <v>0</v>
      </c>
    </row>
    <row r="264" spans="2:65" s="1" customFormat="1" ht="22.5" customHeight="1" x14ac:dyDescent="0.3"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/>
      <c r="R264"/>
      <c r="T264" s="118" t="s">
        <v>3</v>
      </c>
      <c r="U264" s="36" t="s">
        <v>39</v>
      </c>
      <c r="V264" s="119">
        <v>0</v>
      </c>
      <c r="W264" s="119">
        <f>V264*K264</f>
        <v>0</v>
      </c>
      <c r="X264" s="119">
        <v>0</v>
      </c>
      <c r="Y264" s="119">
        <f>X264*K264</f>
        <v>0</v>
      </c>
      <c r="Z264" s="119">
        <v>0</v>
      </c>
      <c r="AA264" s="120">
        <f>Z264*K264</f>
        <v>0</v>
      </c>
      <c r="AR264" s="13" t="s">
        <v>219</v>
      </c>
      <c r="AT264" s="13" t="s">
        <v>127</v>
      </c>
      <c r="AU264" s="13" t="s">
        <v>129</v>
      </c>
      <c r="AY264" s="13" t="s">
        <v>126</v>
      </c>
      <c r="BE264" s="121">
        <f>IF(U264="základná",N264,0)</f>
        <v>0</v>
      </c>
      <c r="BF264" s="121">
        <f>IF(U264="znížená",N264,0)</f>
        <v>0</v>
      </c>
      <c r="BG264" s="121">
        <f>IF(U264="zákl. prenesená",N264,0)</f>
        <v>0</v>
      </c>
      <c r="BH264" s="121">
        <f>IF(U264="zníž. prenesená",N264,0)</f>
        <v>0</v>
      </c>
      <c r="BI264" s="121">
        <f>IF(U264="nulová",N264,0)</f>
        <v>0</v>
      </c>
      <c r="BJ264" s="13" t="s">
        <v>129</v>
      </c>
      <c r="BK264" s="122">
        <f>ROUND(L264*K264,3)</f>
        <v>0</v>
      </c>
      <c r="BL264" s="13" t="s">
        <v>219</v>
      </c>
      <c r="BM264" s="13" t="s">
        <v>246</v>
      </c>
    </row>
    <row r="265" spans="2:65" s="9" customFormat="1" ht="29.85" customHeight="1" x14ac:dyDescent="0.3"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/>
      <c r="R265"/>
      <c r="T265" s="112"/>
      <c r="U265" s="111"/>
      <c r="V265" s="111"/>
      <c r="W265" s="113">
        <f>SUM(W266:W267)</f>
        <v>0</v>
      </c>
      <c r="X265" s="111"/>
      <c r="Y265" s="113">
        <f>SUM(Y266:Y267)</f>
        <v>0</v>
      </c>
      <c r="Z265" s="111"/>
      <c r="AA265" s="114">
        <f>SUM(AA266:AA267)</f>
        <v>0</v>
      </c>
      <c r="AR265" s="115" t="s">
        <v>129</v>
      </c>
      <c r="AT265" s="116" t="s">
        <v>71</v>
      </c>
      <c r="AU265" s="116" t="s">
        <v>76</v>
      </c>
      <c r="AY265" s="115" t="s">
        <v>126</v>
      </c>
      <c r="BK265" s="117">
        <f>SUM(BK266:BK267)</f>
        <v>0</v>
      </c>
    </row>
    <row r="266" spans="2:65" s="1" customFormat="1" ht="31.5" customHeight="1" x14ac:dyDescent="0.3">
      <c r="B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/>
      <c r="R266"/>
      <c r="T266" s="118" t="s">
        <v>3</v>
      </c>
      <c r="U266" s="36" t="s">
        <v>39</v>
      </c>
      <c r="V266" s="119">
        <v>0.44400000000000001</v>
      </c>
      <c r="W266" s="119">
        <f>V266*K266</f>
        <v>0</v>
      </c>
      <c r="X266" s="119">
        <v>3.7510000000000002E-2</v>
      </c>
      <c r="Y266" s="119">
        <f>X266*K266</f>
        <v>0</v>
      </c>
      <c r="Z266" s="119">
        <v>0</v>
      </c>
      <c r="AA266" s="120">
        <f>Z266*K266</f>
        <v>0</v>
      </c>
      <c r="AR266" s="13" t="s">
        <v>219</v>
      </c>
      <c r="AT266" s="13" t="s">
        <v>127</v>
      </c>
      <c r="AU266" s="13" t="s">
        <v>129</v>
      </c>
      <c r="AY266" s="13" t="s">
        <v>126</v>
      </c>
      <c r="BE266" s="121">
        <f>IF(U266="základná",N266,0)</f>
        <v>0</v>
      </c>
      <c r="BF266" s="121">
        <f>IF(U266="znížená",N266,0)</f>
        <v>0</v>
      </c>
      <c r="BG266" s="121">
        <f>IF(U266="zákl. prenesená",N266,0)</f>
        <v>0</v>
      </c>
      <c r="BH266" s="121">
        <f>IF(U266="zníž. prenesená",N266,0)</f>
        <v>0</v>
      </c>
      <c r="BI266" s="121">
        <f>IF(U266="nulová",N266,0)</f>
        <v>0</v>
      </c>
      <c r="BJ266" s="13" t="s">
        <v>129</v>
      </c>
      <c r="BK266" s="122">
        <f>ROUND(L266*K266,3)</f>
        <v>0</v>
      </c>
      <c r="BL266" s="13" t="s">
        <v>219</v>
      </c>
      <c r="BM266" s="13" t="s">
        <v>247</v>
      </c>
    </row>
    <row r="267" spans="2:65" s="1" customFormat="1" ht="31.5" customHeight="1" x14ac:dyDescent="0.3"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/>
      <c r="R267"/>
      <c r="T267" s="118" t="s">
        <v>3</v>
      </c>
      <c r="U267" s="36" t="s">
        <v>39</v>
      </c>
      <c r="V267" s="119">
        <v>0</v>
      </c>
      <c r="W267" s="119">
        <f>V267*K267</f>
        <v>0</v>
      </c>
      <c r="X267" s="119">
        <v>0</v>
      </c>
      <c r="Y267" s="119">
        <f>X267*K267</f>
        <v>0</v>
      </c>
      <c r="Z267" s="119">
        <v>0</v>
      </c>
      <c r="AA267" s="120">
        <f>Z267*K267</f>
        <v>0</v>
      </c>
      <c r="AR267" s="13" t="s">
        <v>219</v>
      </c>
      <c r="AT267" s="13" t="s">
        <v>127</v>
      </c>
      <c r="AU267" s="13" t="s">
        <v>129</v>
      </c>
      <c r="AY267" s="13" t="s">
        <v>126</v>
      </c>
      <c r="BE267" s="121">
        <f>IF(U267="základná",N267,0)</f>
        <v>0</v>
      </c>
      <c r="BF267" s="121">
        <f>IF(U267="znížená",N267,0)</f>
        <v>0</v>
      </c>
      <c r="BG267" s="121">
        <f>IF(U267="zákl. prenesená",N267,0)</f>
        <v>0</v>
      </c>
      <c r="BH267" s="121">
        <f>IF(U267="zníž. prenesená",N267,0)</f>
        <v>0</v>
      </c>
      <c r="BI267" s="121">
        <f>IF(U267="nulová",N267,0)</f>
        <v>0</v>
      </c>
      <c r="BJ267" s="13" t="s">
        <v>129</v>
      </c>
      <c r="BK267" s="122">
        <f>ROUND(L267*K267,3)</f>
        <v>0</v>
      </c>
      <c r="BL267" s="13" t="s">
        <v>219</v>
      </c>
      <c r="BM267" s="13" t="s">
        <v>248</v>
      </c>
    </row>
    <row r="268" spans="2:65" s="9" customFormat="1" ht="29.85" customHeight="1" x14ac:dyDescent="0.3"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/>
      <c r="R268"/>
      <c r="T268" s="112"/>
      <c r="U268" s="111"/>
      <c r="V268" s="111"/>
      <c r="W268" s="113">
        <f>SUM(W269:W277)</f>
        <v>0</v>
      </c>
      <c r="X268" s="111"/>
      <c r="Y268" s="113">
        <f>SUM(Y269:Y277)</f>
        <v>0</v>
      </c>
      <c r="Z268" s="111"/>
      <c r="AA268" s="114">
        <f>SUM(AA269:AA277)</f>
        <v>0</v>
      </c>
      <c r="AR268" s="115" t="s">
        <v>129</v>
      </c>
      <c r="AT268" s="116" t="s">
        <v>71</v>
      </c>
      <c r="AU268" s="116" t="s">
        <v>76</v>
      </c>
      <c r="AY268" s="115" t="s">
        <v>126</v>
      </c>
      <c r="BK268" s="117">
        <f>SUM(BK269:BK277)</f>
        <v>0</v>
      </c>
    </row>
    <row r="269" spans="2:65" s="1" customFormat="1" ht="31.5" customHeight="1" x14ac:dyDescent="0.3">
      <c r="B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/>
      <c r="R269"/>
      <c r="T269" s="118" t="s">
        <v>3</v>
      </c>
      <c r="U269" s="36" t="s">
        <v>39</v>
      </c>
      <c r="V269" s="119">
        <v>0.89500000000000002</v>
      </c>
      <c r="W269" s="119">
        <f t="shared" ref="W269:W277" si="63">V269*K269</f>
        <v>0</v>
      </c>
      <c r="X269" s="119">
        <v>2.0699999999999998E-3</v>
      </c>
      <c r="Y269" s="119">
        <f t="shared" ref="Y269:Y277" si="64">X269*K269</f>
        <v>0</v>
      </c>
      <c r="Z269" s="119">
        <v>0</v>
      </c>
      <c r="AA269" s="120">
        <f t="shared" ref="AA269:AA277" si="65">Z269*K269</f>
        <v>0</v>
      </c>
      <c r="AR269" s="13" t="s">
        <v>219</v>
      </c>
      <c r="AT269" s="13" t="s">
        <v>127</v>
      </c>
      <c r="AU269" s="13" t="s">
        <v>129</v>
      </c>
      <c r="AY269" s="13" t="s">
        <v>126</v>
      </c>
      <c r="BE269" s="121">
        <f t="shared" ref="BE269:BE277" si="66">IF(U269="základná",N269,0)</f>
        <v>0</v>
      </c>
      <c r="BF269" s="121">
        <f t="shared" ref="BF269:BF277" si="67">IF(U269="znížená",N269,0)</f>
        <v>0</v>
      </c>
      <c r="BG269" s="121">
        <f t="shared" ref="BG269:BG277" si="68">IF(U269="zákl. prenesená",N269,0)</f>
        <v>0</v>
      </c>
      <c r="BH269" s="121">
        <f t="shared" ref="BH269:BH277" si="69">IF(U269="zníž. prenesená",N269,0)</f>
        <v>0</v>
      </c>
      <c r="BI269" s="121">
        <f t="shared" ref="BI269:BI277" si="70">IF(U269="nulová",N269,0)</f>
        <v>0</v>
      </c>
      <c r="BJ269" s="13" t="s">
        <v>129</v>
      </c>
      <c r="BK269" s="122">
        <f t="shared" ref="BK269:BK277" si="71">ROUND(L269*K269,3)</f>
        <v>0</v>
      </c>
      <c r="BL269" s="13" t="s">
        <v>219</v>
      </c>
      <c r="BM269" s="13" t="s">
        <v>249</v>
      </c>
    </row>
    <row r="270" spans="2:65" s="1" customFormat="1" ht="31.5" customHeight="1" x14ac:dyDescent="0.3"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/>
      <c r="R270"/>
      <c r="T270" s="118" t="s">
        <v>3</v>
      </c>
      <c r="U270" s="36" t="s">
        <v>39</v>
      </c>
      <c r="V270" s="119">
        <v>1.23525</v>
      </c>
      <c r="W270" s="119">
        <f t="shared" si="63"/>
        <v>0</v>
      </c>
      <c r="X270" s="119">
        <v>1.58E-3</v>
      </c>
      <c r="Y270" s="119">
        <f t="shared" si="64"/>
        <v>0</v>
      </c>
      <c r="Z270" s="119">
        <v>0</v>
      </c>
      <c r="AA270" s="120">
        <f t="shared" si="65"/>
        <v>0</v>
      </c>
      <c r="AR270" s="13" t="s">
        <v>219</v>
      </c>
      <c r="AT270" s="13" t="s">
        <v>127</v>
      </c>
      <c r="AU270" s="13" t="s">
        <v>129</v>
      </c>
      <c r="AY270" s="13" t="s">
        <v>126</v>
      </c>
      <c r="BE270" s="121">
        <f t="shared" si="66"/>
        <v>0</v>
      </c>
      <c r="BF270" s="121">
        <f t="shared" si="67"/>
        <v>0</v>
      </c>
      <c r="BG270" s="121">
        <f t="shared" si="68"/>
        <v>0</v>
      </c>
      <c r="BH270" s="121">
        <f t="shared" si="69"/>
        <v>0</v>
      </c>
      <c r="BI270" s="121">
        <f t="shared" si="70"/>
        <v>0</v>
      </c>
      <c r="BJ270" s="13" t="s">
        <v>129</v>
      </c>
      <c r="BK270" s="122">
        <f t="shared" si="71"/>
        <v>0</v>
      </c>
      <c r="BL270" s="13" t="s">
        <v>219</v>
      </c>
      <c r="BM270" s="13" t="s">
        <v>250</v>
      </c>
    </row>
    <row r="271" spans="2:65" s="1" customFormat="1" ht="31.5" customHeight="1" x14ac:dyDescent="0.3"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/>
      <c r="R271"/>
      <c r="T271" s="118" t="s">
        <v>3</v>
      </c>
      <c r="U271" s="36" t="s">
        <v>39</v>
      </c>
      <c r="V271" s="119">
        <v>0.45795000000000002</v>
      </c>
      <c r="W271" s="119">
        <f t="shared" si="63"/>
        <v>0</v>
      </c>
      <c r="X271" s="119">
        <v>2.2499999999999998E-3</v>
      </c>
      <c r="Y271" s="119">
        <f t="shared" si="64"/>
        <v>0</v>
      </c>
      <c r="Z271" s="119">
        <v>0</v>
      </c>
      <c r="AA271" s="120">
        <f t="shared" si="65"/>
        <v>0</v>
      </c>
      <c r="AR271" s="13" t="s">
        <v>219</v>
      </c>
      <c r="AT271" s="13" t="s">
        <v>127</v>
      </c>
      <c r="AU271" s="13" t="s">
        <v>129</v>
      </c>
      <c r="AY271" s="13" t="s">
        <v>126</v>
      </c>
      <c r="BE271" s="121">
        <f t="shared" si="66"/>
        <v>0</v>
      </c>
      <c r="BF271" s="121">
        <f t="shared" si="67"/>
        <v>0</v>
      </c>
      <c r="BG271" s="121">
        <f t="shared" si="68"/>
        <v>0</v>
      </c>
      <c r="BH271" s="121">
        <f t="shared" si="69"/>
        <v>0</v>
      </c>
      <c r="BI271" s="121">
        <f t="shared" si="70"/>
        <v>0</v>
      </c>
      <c r="BJ271" s="13" t="s">
        <v>129</v>
      </c>
      <c r="BK271" s="122">
        <f t="shared" si="71"/>
        <v>0</v>
      </c>
      <c r="BL271" s="13" t="s">
        <v>219</v>
      </c>
      <c r="BM271" s="13" t="s">
        <v>251</v>
      </c>
    </row>
    <row r="272" spans="2:65" s="1" customFormat="1" ht="44.25" customHeight="1" x14ac:dyDescent="0.3">
      <c r="B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/>
      <c r="R272"/>
      <c r="T272" s="118" t="s">
        <v>3</v>
      </c>
      <c r="U272" s="36" t="s">
        <v>39</v>
      </c>
      <c r="V272" s="119">
        <v>0.60629</v>
      </c>
      <c r="W272" s="119">
        <f t="shared" si="63"/>
        <v>0</v>
      </c>
      <c r="X272" s="119">
        <v>2.8400000000000001E-3</v>
      </c>
      <c r="Y272" s="119">
        <f t="shared" si="64"/>
        <v>0</v>
      </c>
      <c r="Z272" s="119">
        <v>0</v>
      </c>
      <c r="AA272" s="120">
        <f t="shared" si="65"/>
        <v>0</v>
      </c>
      <c r="AR272" s="13" t="s">
        <v>219</v>
      </c>
      <c r="AT272" s="13" t="s">
        <v>127</v>
      </c>
      <c r="AU272" s="13" t="s">
        <v>129</v>
      </c>
      <c r="AY272" s="13" t="s">
        <v>126</v>
      </c>
      <c r="BE272" s="121">
        <f t="shared" si="66"/>
        <v>0</v>
      </c>
      <c r="BF272" s="121">
        <f t="shared" si="67"/>
        <v>0</v>
      </c>
      <c r="BG272" s="121">
        <f t="shared" si="68"/>
        <v>0</v>
      </c>
      <c r="BH272" s="121">
        <f t="shared" si="69"/>
        <v>0</v>
      </c>
      <c r="BI272" s="121">
        <f t="shared" si="70"/>
        <v>0</v>
      </c>
      <c r="BJ272" s="13" t="s">
        <v>129</v>
      </c>
      <c r="BK272" s="122">
        <f t="shared" si="71"/>
        <v>0</v>
      </c>
      <c r="BL272" s="13" t="s">
        <v>219</v>
      </c>
      <c r="BM272" s="13" t="s">
        <v>252</v>
      </c>
    </row>
    <row r="273" spans="2:65" s="1" customFormat="1" ht="44.25" customHeight="1" x14ac:dyDescent="0.3"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/>
      <c r="R273"/>
      <c r="T273" s="118" t="s">
        <v>3</v>
      </c>
      <c r="U273" s="36" t="s">
        <v>39</v>
      </c>
      <c r="V273" s="119">
        <v>1.22645</v>
      </c>
      <c r="W273" s="119">
        <f t="shared" si="63"/>
        <v>0</v>
      </c>
      <c r="X273" s="119">
        <v>6.7600000000000004E-3</v>
      </c>
      <c r="Y273" s="119">
        <f t="shared" si="64"/>
        <v>0</v>
      </c>
      <c r="Z273" s="119">
        <v>0</v>
      </c>
      <c r="AA273" s="120">
        <f t="shared" si="65"/>
        <v>0</v>
      </c>
      <c r="AR273" s="13" t="s">
        <v>219</v>
      </c>
      <c r="AT273" s="13" t="s">
        <v>127</v>
      </c>
      <c r="AU273" s="13" t="s">
        <v>129</v>
      </c>
      <c r="AY273" s="13" t="s">
        <v>126</v>
      </c>
      <c r="BE273" s="121">
        <f t="shared" si="66"/>
        <v>0</v>
      </c>
      <c r="BF273" s="121">
        <f t="shared" si="67"/>
        <v>0</v>
      </c>
      <c r="BG273" s="121">
        <f t="shared" si="68"/>
        <v>0</v>
      </c>
      <c r="BH273" s="121">
        <f t="shared" si="69"/>
        <v>0</v>
      </c>
      <c r="BI273" s="121">
        <f t="shared" si="70"/>
        <v>0</v>
      </c>
      <c r="BJ273" s="13" t="s">
        <v>129</v>
      </c>
      <c r="BK273" s="122">
        <f t="shared" si="71"/>
        <v>0</v>
      </c>
      <c r="BL273" s="13" t="s">
        <v>219</v>
      </c>
      <c r="BM273" s="13" t="s">
        <v>253</v>
      </c>
    </row>
    <row r="274" spans="2:65" s="1" customFormat="1" ht="31.5" customHeight="1" x14ac:dyDescent="0.3"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/>
      <c r="R274"/>
      <c r="T274" s="118" t="s">
        <v>3</v>
      </c>
      <c r="U274" s="36" t="s">
        <v>39</v>
      </c>
      <c r="V274" s="119">
        <v>0.96245000000000003</v>
      </c>
      <c r="W274" s="119">
        <f t="shared" si="63"/>
        <v>0</v>
      </c>
      <c r="X274" s="119">
        <v>5.1200000000000004E-3</v>
      </c>
      <c r="Y274" s="119">
        <f t="shared" si="64"/>
        <v>0</v>
      </c>
      <c r="Z274" s="119">
        <v>0</v>
      </c>
      <c r="AA274" s="120">
        <f t="shared" si="65"/>
        <v>0</v>
      </c>
      <c r="AR274" s="13" t="s">
        <v>219</v>
      </c>
      <c r="AT274" s="13" t="s">
        <v>127</v>
      </c>
      <c r="AU274" s="13" t="s">
        <v>129</v>
      </c>
      <c r="AY274" s="13" t="s">
        <v>126</v>
      </c>
      <c r="BE274" s="121">
        <f t="shared" si="66"/>
        <v>0</v>
      </c>
      <c r="BF274" s="121">
        <f t="shared" si="67"/>
        <v>0</v>
      </c>
      <c r="BG274" s="121">
        <f t="shared" si="68"/>
        <v>0</v>
      </c>
      <c r="BH274" s="121">
        <f t="shared" si="69"/>
        <v>0</v>
      </c>
      <c r="BI274" s="121">
        <f t="shared" si="70"/>
        <v>0</v>
      </c>
      <c r="BJ274" s="13" t="s">
        <v>129</v>
      </c>
      <c r="BK274" s="122">
        <f t="shared" si="71"/>
        <v>0</v>
      </c>
      <c r="BL274" s="13" t="s">
        <v>219</v>
      </c>
      <c r="BM274" s="13" t="s">
        <v>254</v>
      </c>
    </row>
    <row r="275" spans="2:65" s="1" customFormat="1" ht="31.5" customHeight="1" x14ac:dyDescent="0.3">
      <c r="B27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  <c r="Q275"/>
      <c r="R275"/>
      <c r="T275" s="118" t="s">
        <v>3</v>
      </c>
      <c r="U275" s="36" t="s">
        <v>39</v>
      </c>
      <c r="V275" s="119">
        <v>1.161</v>
      </c>
      <c r="W275" s="119">
        <f t="shared" si="63"/>
        <v>0</v>
      </c>
      <c r="X275" s="119">
        <v>6.3699999999999998E-3</v>
      </c>
      <c r="Y275" s="119">
        <f t="shared" si="64"/>
        <v>0</v>
      </c>
      <c r="Z275" s="119">
        <v>0</v>
      </c>
      <c r="AA275" s="120">
        <f t="shared" si="65"/>
        <v>0</v>
      </c>
      <c r="AR275" s="13" t="s">
        <v>219</v>
      </c>
      <c r="AT275" s="13" t="s">
        <v>127</v>
      </c>
      <c r="AU275" s="13" t="s">
        <v>129</v>
      </c>
      <c r="AY275" s="13" t="s">
        <v>126</v>
      </c>
      <c r="BE275" s="121">
        <f t="shared" si="66"/>
        <v>0</v>
      </c>
      <c r="BF275" s="121">
        <f t="shared" si="67"/>
        <v>0</v>
      </c>
      <c r="BG275" s="121">
        <f t="shared" si="68"/>
        <v>0</v>
      </c>
      <c r="BH275" s="121">
        <f t="shared" si="69"/>
        <v>0</v>
      </c>
      <c r="BI275" s="121">
        <f t="shared" si="70"/>
        <v>0</v>
      </c>
      <c r="BJ275" s="13" t="s">
        <v>129</v>
      </c>
      <c r="BK275" s="122">
        <f t="shared" si="71"/>
        <v>0</v>
      </c>
      <c r="BL275" s="13" t="s">
        <v>219</v>
      </c>
      <c r="BM275" s="13" t="s">
        <v>255</v>
      </c>
    </row>
    <row r="276" spans="2:65" s="1" customFormat="1" ht="31.5" customHeight="1" x14ac:dyDescent="0.3">
      <c r="B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/>
      <c r="R276"/>
      <c r="T276" s="118" t="s">
        <v>3</v>
      </c>
      <c r="U276" s="36" t="s">
        <v>39</v>
      </c>
      <c r="V276" s="119">
        <v>0.65900000000000003</v>
      </c>
      <c r="W276" s="119">
        <f t="shared" si="63"/>
        <v>0</v>
      </c>
      <c r="X276" s="119">
        <v>2.0200000000000001E-3</v>
      </c>
      <c r="Y276" s="119">
        <f t="shared" si="64"/>
        <v>0</v>
      </c>
      <c r="Z276" s="119">
        <v>0</v>
      </c>
      <c r="AA276" s="120">
        <f t="shared" si="65"/>
        <v>0</v>
      </c>
      <c r="AR276" s="13" t="s">
        <v>219</v>
      </c>
      <c r="AT276" s="13" t="s">
        <v>127</v>
      </c>
      <c r="AU276" s="13" t="s">
        <v>129</v>
      </c>
      <c r="AY276" s="13" t="s">
        <v>126</v>
      </c>
      <c r="BE276" s="121">
        <f t="shared" si="66"/>
        <v>0</v>
      </c>
      <c r="BF276" s="121">
        <f t="shared" si="67"/>
        <v>0</v>
      </c>
      <c r="BG276" s="121">
        <f t="shared" si="68"/>
        <v>0</v>
      </c>
      <c r="BH276" s="121">
        <f t="shared" si="69"/>
        <v>0</v>
      </c>
      <c r="BI276" s="121">
        <f t="shared" si="70"/>
        <v>0</v>
      </c>
      <c r="BJ276" s="13" t="s">
        <v>129</v>
      </c>
      <c r="BK276" s="122">
        <f t="shared" si="71"/>
        <v>0</v>
      </c>
      <c r="BL276" s="13" t="s">
        <v>219</v>
      </c>
      <c r="BM276" s="13" t="s">
        <v>256</v>
      </c>
    </row>
    <row r="277" spans="2:65" s="1" customFormat="1" ht="31.5" customHeight="1" x14ac:dyDescent="0.3"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/>
      <c r="R277"/>
      <c r="T277" s="118" t="s">
        <v>3</v>
      </c>
      <c r="U277" s="36" t="s">
        <v>39</v>
      </c>
      <c r="V277" s="119">
        <v>0</v>
      </c>
      <c r="W277" s="119">
        <f t="shared" si="63"/>
        <v>0</v>
      </c>
      <c r="X277" s="119">
        <v>0</v>
      </c>
      <c r="Y277" s="119">
        <f t="shared" si="64"/>
        <v>0</v>
      </c>
      <c r="Z277" s="119">
        <v>0</v>
      </c>
      <c r="AA277" s="120">
        <f t="shared" si="65"/>
        <v>0</v>
      </c>
      <c r="AR277" s="13" t="s">
        <v>219</v>
      </c>
      <c r="AT277" s="13" t="s">
        <v>127</v>
      </c>
      <c r="AU277" s="13" t="s">
        <v>129</v>
      </c>
      <c r="AY277" s="13" t="s">
        <v>126</v>
      </c>
      <c r="BE277" s="121">
        <f t="shared" si="66"/>
        <v>0</v>
      </c>
      <c r="BF277" s="121">
        <f t="shared" si="67"/>
        <v>0</v>
      </c>
      <c r="BG277" s="121">
        <f t="shared" si="68"/>
        <v>0</v>
      </c>
      <c r="BH277" s="121">
        <f t="shared" si="69"/>
        <v>0</v>
      </c>
      <c r="BI277" s="121">
        <f t="shared" si="70"/>
        <v>0</v>
      </c>
      <c r="BJ277" s="13" t="s">
        <v>129</v>
      </c>
      <c r="BK277" s="122">
        <f t="shared" si="71"/>
        <v>0</v>
      </c>
      <c r="BL277" s="13" t="s">
        <v>219</v>
      </c>
      <c r="BM277" s="13" t="s">
        <v>257</v>
      </c>
    </row>
    <row r="278" spans="2:65" s="9" customFormat="1" ht="29.85" customHeight="1" x14ac:dyDescent="0.3">
      <c r="B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/>
      <c r="R278"/>
      <c r="T278" s="112"/>
      <c r="U278" s="111"/>
      <c r="V278" s="111"/>
      <c r="W278" s="113">
        <f>SUM(W279:W302)</f>
        <v>0</v>
      </c>
      <c r="X278" s="111"/>
      <c r="Y278" s="113">
        <f>SUM(Y279:Y302)</f>
        <v>0</v>
      </c>
      <c r="Z278" s="111"/>
      <c r="AA278" s="114">
        <f>SUM(AA279:AA302)</f>
        <v>0</v>
      </c>
      <c r="AR278" s="115" t="s">
        <v>129</v>
      </c>
      <c r="AT278" s="116" t="s">
        <v>71</v>
      </c>
      <c r="AU278" s="116" t="s">
        <v>76</v>
      </c>
      <c r="AY278" s="115" t="s">
        <v>126</v>
      </c>
      <c r="BK278" s="117">
        <f>SUM(BK279:BK302)</f>
        <v>0</v>
      </c>
    </row>
    <row r="279" spans="2:65" s="1" customFormat="1" ht="31.5" customHeight="1" x14ac:dyDescent="0.3"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/>
      <c r="R279"/>
      <c r="T279" s="118" t="s">
        <v>3</v>
      </c>
      <c r="U279" s="36" t="s">
        <v>39</v>
      </c>
      <c r="V279" s="119">
        <v>0.185</v>
      </c>
      <c r="W279" s="119">
        <f t="shared" ref="W279:W302" si="72">V279*K279</f>
        <v>0</v>
      </c>
      <c r="X279" s="119">
        <v>2.1000000000000001E-4</v>
      </c>
      <c r="Y279" s="119">
        <f t="shared" ref="Y279:Y302" si="73">X279*K279</f>
        <v>0</v>
      </c>
      <c r="Z279" s="119">
        <v>0</v>
      </c>
      <c r="AA279" s="120">
        <f t="shared" ref="AA279:AA302" si="74">Z279*K279</f>
        <v>0</v>
      </c>
      <c r="AR279" s="13" t="s">
        <v>219</v>
      </c>
      <c r="AT279" s="13" t="s">
        <v>127</v>
      </c>
      <c r="AU279" s="13" t="s">
        <v>129</v>
      </c>
      <c r="AY279" s="13" t="s">
        <v>126</v>
      </c>
      <c r="BE279" s="121">
        <f t="shared" ref="BE279:BE302" si="75">IF(U279="základná",N279,0)</f>
        <v>0</v>
      </c>
      <c r="BF279" s="121">
        <f t="shared" ref="BF279:BF302" si="76">IF(U279="znížená",N279,0)</f>
        <v>0</v>
      </c>
      <c r="BG279" s="121">
        <f t="shared" ref="BG279:BG302" si="77">IF(U279="zákl. prenesená",N279,0)</f>
        <v>0</v>
      </c>
      <c r="BH279" s="121">
        <f t="shared" ref="BH279:BH302" si="78">IF(U279="zníž. prenesená",N279,0)</f>
        <v>0</v>
      </c>
      <c r="BI279" s="121">
        <f t="shared" ref="BI279:BI302" si="79">IF(U279="nulová",N279,0)</f>
        <v>0</v>
      </c>
      <c r="BJ279" s="13" t="s">
        <v>129</v>
      </c>
      <c r="BK279" s="122">
        <f t="shared" ref="BK279:BK302" si="80">ROUND(L279*K279,3)</f>
        <v>0</v>
      </c>
      <c r="BL279" s="13" t="s">
        <v>219</v>
      </c>
      <c r="BM279" s="13" t="s">
        <v>258</v>
      </c>
    </row>
    <row r="280" spans="2:65" s="1" customFormat="1" ht="31.5" customHeight="1" x14ac:dyDescent="0.3"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/>
      <c r="R280"/>
      <c r="T280" s="118" t="s">
        <v>3</v>
      </c>
      <c r="U280" s="36" t="s">
        <v>39</v>
      </c>
      <c r="V280" s="119">
        <v>0</v>
      </c>
      <c r="W280" s="119">
        <f t="shared" si="72"/>
        <v>0</v>
      </c>
      <c r="X280" s="119">
        <v>2.0000000000000001E-4</v>
      </c>
      <c r="Y280" s="119">
        <f t="shared" si="73"/>
        <v>0</v>
      </c>
      <c r="Z280" s="119">
        <v>0</v>
      </c>
      <c r="AA280" s="120">
        <f t="shared" si="74"/>
        <v>0</v>
      </c>
      <c r="AR280" s="13" t="s">
        <v>222</v>
      </c>
      <c r="AT280" s="13" t="s">
        <v>190</v>
      </c>
      <c r="AU280" s="13" t="s">
        <v>129</v>
      </c>
      <c r="AY280" s="13" t="s">
        <v>126</v>
      </c>
      <c r="BE280" s="121">
        <f t="shared" si="75"/>
        <v>0</v>
      </c>
      <c r="BF280" s="121">
        <f t="shared" si="76"/>
        <v>0</v>
      </c>
      <c r="BG280" s="121">
        <f t="shared" si="77"/>
        <v>0</v>
      </c>
      <c r="BH280" s="121">
        <f t="shared" si="78"/>
        <v>0</v>
      </c>
      <c r="BI280" s="121">
        <f t="shared" si="79"/>
        <v>0</v>
      </c>
      <c r="BJ280" s="13" t="s">
        <v>129</v>
      </c>
      <c r="BK280" s="122">
        <f t="shared" si="80"/>
        <v>0</v>
      </c>
      <c r="BL280" s="13" t="s">
        <v>219</v>
      </c>
      <c r="BM280" s="13" t="s">
        <v>259</v>
      </c>
    </row>
    <row r="281" spans="2:65" s="1" customFormat="1" ht="31.5" customHeight="1" x14ac:dyDescent="0.3">
      <c r="B281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  <c r="Q281"/>
      <c r="R281"/>
      <c r="T281" s="118" t="s">
        <v>3</v>
      </c>
      <c r="U281" s="36" t="s">
        <v>39</v>
      </c>
      <c r="V281" s="119">
        <v>0</v>
      </c>
      <c r="W281" s="119">
        <f t="shared" si="72"/>
        <v>0</v>
      </c>
      <c r="X281" s="119">
        <v>2.4E-2</v>
      </c>
      <c r="Y281" s="119">
        <f t="shared" si="73"/>
        <v>0</v>
      </c>
      <c r="Z281" s="119">
        <v>0</v>
      </c>
      <c r="AA281" s="120">
        <f t="shared" si="74"/>
        <v>0</v>
      </c>
      <c r="AR281" s="13" t="s">
        <v>222</v>
      </c>
      <c r="AT281" s="13" t="s">
        <v>190</v>
      </c>
      <c r="AU281" s="13" t="s">
        <v>129</v>
      </c>
      <c r="AY281" s="13" t="s">
        <v>126</v>
      </c>
      <c r="BE281" s="121">
        <f t="shared" si="75"/>
        <v>0</v>
      </c>
      <c r="BF281" s="121">
        <f t="shared" si="76"/>
        <v>0</v>
      </c>
      <c r="BG281" s="121">
        <f t="shared" si="77"/>
        <v>0</v>
      </c>
      <c r="BH281" s="121">
        <f t="shared" si="78"/>
        <v>0</v>
      </c>
      <c r="BI281" s="121">
        <f t="shared" si="79"/>
        <v>0</v>
      </c>
      <c r="BJ281" s="13" t="s">
        <v>129</v>
      </c>
      <c r="BK281" s="122">
        <f t="shared" si="80"/>
        <v>0</v>
      </c>
      <c r="BL281" s="13" t="s">
        <v>219</v>
      </c>
      <c r="BM281" s="13" t="s">
        <v>260</v>
      </c>
    </row>
    <row r="282" spans="2:65" s="1" customFormat="1" ht="31.5" customHeight="1" x14ac:dyDescent="0.3"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/>
      <c r="R282"/>
      <c r="T282" s="118" t="s">
        <v>3</v>
      </c>
      <c r="U282" s="36" t="s">
        <v>39</v>
      </c>
      <c r="V282" s="119">
        <v>0</v>
      </c>
      <c r="W282" s="119">
        <f t="shared" si="72"/>
        <v>0</v>
      </c>
      <c r="X282" s="119">
        <v>2.4E-2</v>
      </c>
      <c r="Y282" s="119">
        <f t="shared" si="73"/>
        <v>0</v>
      </c>
      <c r="Z282" s="119">
        <v>0</v>
      </c>
      <c r="AA282" s="120">
        <f t="shared" si="74"/>
        <v>0</v>
      </c>
      <c r="AR282" s="13" t="s">
        <v>222</v>
      </c>
      <c r="AT282" s="13" t="s">
        <v>190</v>
      </c>
      <c r="AU282" s="13" t="s">
        <v>129</v>
      </c>
      <c r="AY282" s="13" t="s">
        <v>126</v>
      </c>
      <c r="BE282" s="121">
        <f t="shared" si="75"/>
        <v>0</v>
      </c>
      <c r="BF282" s="121">
        <f t="shared" si="76"/>
        <v>0</v>
      </c>
      <c r="BG282" s="121">
        <f t="shared" si="77"/>
        <v>0</v>
      </c>
      <c r="BH282" s="121">
        <f t="shared" si="78"/>
        <v>0</v>
      </c>
      <c r="BI282" s="121">
        <f t="shared" si="79"/>
        <v>0</v>
      </c>
      <c r="BJ282" s="13" t="s">
        <v>129</v>
      </c>
      <c r="BK282" s="122">
        <f t="shared" si="80"/>
        <v>0</v>
      </c>
      <c r="BL282" s="13" t="s">
        <v>219</v>
      </c>
      <c r="BM282" s="13" t="s">
        <v>261</v>
      </c>
    </row>
    <row r="283" spans="2:65" s="1" customFormat="1" ht="44.25" customHeight="1" x14ac:dyDescent="0.3"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/>
      <c r="R283"/>
      <c r="T283" s="118" t="s">
        <v>3</v>
      </c>
      <c r="U283" s="36" t="s">
        <v>39</v>
      </c>
      <c r="V283" s="119">
        <v>0</v>
      </c>
      <c r="W283" s="119">
        <f t="shared" si="72"/>
        <v>0</v>
      </c>
      <c r="X283" s="119">
        <v>3.5999999999999997E-2</v>
      </c>
      <c r="Y283" s="119">
        <f t="shared" si="73"/>
        <v>0</v>
      </c>
      <c r="Z283" s="119">
        <v>0</v>
      </c>
      <c r="AA283" s="120">
        <f t="shared" si="74"/>
        <v>0</v>
      </c>
      <c r="AR283" s="13" t="s">
        <v>222</v>
      </c>
      <c r="AT283" s="13" t="s">
        <v>190</v>
      </c>
      <c r="AU283" s="13" t="s">
        <v>129</v>
      </c>
      <c r="AY283" s="13" t="s">
        <v>126</v>
      </c>
      <c r="BE283" s="121">
        <f t="shared" si="75"/>
        <v>0</v>
      </c>
      <c r="BF283" s="121">
        <f t="shared" si="76"/>
        <v>0</v>
      </c>
      <c r="BG283" s="121">
        <f t="shared" si="77"/>
        <v>0</v>
      </c>
      <c r="BH283" s="121">
        <f t="shared" si="78"/>
        <v>0</v>
      </c>
      <c r="BI283" s="121">
        <f t="shared" si="79"/>
        <v>0</v>
      </c>
      <c r="BJ283" s="13" t="s">
        <v>129</v>
      </c>
      <c r="BK283" s="122">
        <f t="shared" si="80"/>
        <v>0</v>
      </c>
      <c r="BL283" s="13" t="s">
        <v>219</v>
      </c>
      <c r="BM283" s="13" t="s">
        <v>262</v>
      </c>
    </row>
    <row r="284" spans="2:65" s="1" customFormat="1" ht="44.25" customHeight="1" x14ac:dyDescent="0.3">
      <c r="B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/>
      <c r="R284"/>
      <c r="T284" s="118" t="s">
        <v>3</v>
      </c>
      <c r="U284" s="36" t="s">
        <v>39</v>
      </c>
      <c r="V284" s="119">
        <v>0</v>
      </c>
      <c r="W284" s="119">
        <f t="shared" si="72"/>
        <v>0</v>
      </c>
      <c r="X284" s="119">
        <v>4.8000000000000001E-2</v>
      </c>
      <c r="Y284" s="119">
        <f t="shared" si="73"/>
        <v>0</v>
      </c>
      <c r="Z284" s="119">
        <v>0</v>
      </c>
      <c r="AA284" s="120">
        <f t="shared" si="74"/>
        <v>0</v>
      </c>
      <c r="AR284" s="13" t="s">
        <v>222</v>
      </c>
      <c r="AT284" s="13" t="s">
        <v>190</v>
      </c>
      <c r="AU284" s="13" t="s">
        <v>129</v>
      </c>
      <c r="AY284" s="13" t="s">
        <v>126</v>
      </c>
      <c r="BE284" s="121">
        <f t="shared" si="75"/>
        <v>0</v>
      </c>
      <c r="BF284" s="121">
        <f t="shared" si="76"/>
        <v>0</v>
      </c>
      <c r="BG284" s="121">
        <f t="shared" si="77"/>
        <v>0</v>
      </c>
      <c r="BH284" s="121">
        <f t="shared" si="78"/>
        <v>0</v>
      </c>
      <c r="BI284" s="121">
        <f t="shared" si="79"/>
        <v>0</v>
      </c>
      <c r="BJ284" s="13" t="s">
        <v>129</v>
      </c>
      <c r="BK284" s="122">
        <f t="shared" si="80"/>
        <v>0</v>
      </c>
      <c r="BL284" s="13" t="s">
        <v>219</v>
      </c>
      <c r="BM284" s="13" t="s">
        <v>263</v>
      </c>
    </row>
    <row r="285" spans="2:65" s="1" customFormat="1" ht="31.5" customHeight="1" x14ac:dyDescent="0.3"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/>
      <c r="R285"/>
      <c r="T285" s="118" t="s">
        <v>3</v>
      </c>
      <c r="U285" s="36" t="s">
        <v>39</v>
      </c>
      <c r="V285" s="119">
        <v>0</v>
      </c>
      <c r="W285" s="119">
        <f t="shared" si="72"/>
        <v>0</v>
      </c>
      <c r="X285" s="119">
        <v>3.6999999999999998E-2</v>
      </c>
      <c r="Y285" s="119">
        <f t="shared" si="73"/>
        <v>0</v>
      </c>
      <c r="Z285" s="119">
        <v>0</v>
      </c>
      <c r="AA285" s="120">
        <f t="shared" si="74"/>
        <v>0</v>
      </c>
      <c r="AR285" s="13" t="s">
        <v>222</v>
      </c>
      <c r="AT285" s="13" t="s">
        <v>190</v>
      </c>
      <c r="AU285" s="13" t="s">
        <v>129</v>
      </c>
      <c r="AY285" s="13" t="s">
        <v>126</v>
      </c>
      <c r="BE285" s="121">
        <f t="shared" si="75"/>
        <v>0</v>
      </c>
      <c r="BF285" s="121">
        <f t="shared" si="76"/>
        <v>0</v>
      </c>
      <c r="BG285" s="121">
        <f t="shared" si="77"/>
        <v>0</v>
      </c>
      <c r="BH285" s="121">
        <f t="shared" si="78"/>
        <v>0</v>
      </c>
      <c r="BI285" s="121">
        <f t="shared" si="79"/>
        <v>0</v>
      </c>
      <c r="BJ285" s="13" t="s">
        <v>129</v>
      </c>
      <c r="BK285" s="122">
        <f t="shared" si="80"/>
        <v>0</v>
      </c>
      <c r="BL285" s="13" t="s">
        <v>219</v>
      </c>
      <c r="BM285" s="13" t="s">
        <v>264</v>
      </c>
    </row>
    <row r="286" spans="2:65" s="1" customFormat="1" ht="44.25" customHeight="1" x14ac:dyDescent="0.3"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/>
      <c r="R286"/>
      <c r="T286" s="118" t="s">
        <v>3</v>
      </c>
      <c r="U286" s="36" t="s">
        <v>39</v>
      </c>
      <c r="V286" s="119">
        <v>0</v>
      </c>
      <c r="W286" s="119">
        <f t="shared" si="72"/>
        <v>0</v>
      </c>
      <c r="X286" s="119">
        <v>6.6000000000000003E-2</v>
      </c>
      <c r="Y286" s="119">
        <f t="shared" si="73"/>
        <v>0</v>
      </c>
      <c r="Z286" s="119">
        <v>0</v>
      </c>
      <c r="AA286" s="120">
        <f t="shared" si="74"/>
        <v>0</v>
      </c>
      <c r="AR286" s="13" t="s">
        <v>222</v>
      </c>
      <c r="AT286" s="13" t="s">
        <v>190</v>
      </c>
      <c r="AU286" s="13" t="s">
        <v>129</v>
      </c>
      <c r="AY286" s="13" t="s">
        <v>126</v>
      </c>
      <c r="BE286" s="121">
        <f t="shared" si="75"/>
        <v>0</v>
      </c>
      <c r="BF286" s="121">
        <f t="shared" si="76"/>
        <v>0</v>
      </c>
      <c r="BG286" s="121">
        <f t="shared" si="77"/>
        <v>0</v>
      </c>
      <c r="BH286" s="121">
        <f t="shared" si="78"/>
        <v>0</v>
      </c>
      <c r="BI286" s="121">
        <f t="shared" si="79"/>
        <v>0</v>
      </c>
      <c r="BJ286" s="13" t="s">
        <v>129</v>
      </c>
      <c r="BK286" s="122">
        <f t="shared" si="80"/>
        <v>0</v>
      </c>
      <c r="BL286" s="13" t="s">
        <v>219</v>
      </c>
      <c r="BM286" s="13" t="s">
        <v>265</v>
      </c>
    </row>
    <row r="287" spans="2:65" s="1" customFormat="1" ht="44.25" customHeight="1" x14ac:dyDescent="0.3">
      <c r="B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/>
      <c r="R287"/>
      <c r="T287" s="118" t="s">
        <v>3</v>
      </c>
      <c r="U287" s="36" t="s">
        <v>39</v>
      </c>
      <c r="V287" s="119">
        <v>0</v>
      </c>
      <c r="W287" s="119">
        <f t="shared" si="72"/>
        <v>0</v>
      </c>
      <c r="X287" s="119">
        <v>7.9000000000000001E-2</v>
      </c>
      <c r="Y287" s="119">
        <f t="shared" si="73"/>
        <v>0</v>
      </c>
      <c r="Z287" s="119">
        <v>0</v>
      </c>
      <c r="AA287" s="120">
        <f t="shared" si="74"/>
        <v>0</v>
      </c>
      <c r="AR287" s="13" t="s">
        <v>222</v>
      </c>
      <c r="AT287" s="13" t="s">
        <v>190</v>
      </c>
      <c r="AU287" s="13" t="s">
        <v>129</v>
      </c>
      <c r="AY287" s="13" t="s">
        <v>126</v>
      </c>
      <c r="BE287" s="121">
        <f t="shared" si="75"/>
        <v>0</v>
      </c>
      <c r="BF287" s="121">
        <f t="shared" si="76"/>
        <v>0</v>
      </c>
      <c r="BG287" s="121">
        <f t="shared" si="77"/>
        <v>0</v>
      </c>
      <c r="BH287" s="121">
        <f t="shared" si="78"/>
        <v>0</v>
      </c>
      <c r="BI287" s="121">
        <f t="shared" si="79"/>
        <v>0</v>
      </c>
      <c r="BJ287" s="13" t="s">
        <v>129</v>
      </c>
      <c r="BK287" s="122">
        <f t="shared" si="80"/>
        <v>0</v>
      </c>
      <c r="BL287" s="13" t="s">
        <v>219</v>
      </c>
      <c r="BM287" s="13" t="s">
        <v>266</v>
      </c>
    </row>
    <row r="288" spans="2:65" s="1" customFormat="1" ht="44.25" customHeight="1" x14ac:dyDescent="0.3"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/>
      <c r="R288"/>
      <c r="T288" s="118" t="s">
        <v>3</v>
      </c>
      <c r="U288" s="36" t="s">
        <v>39</v>
      </c>
      <c r="V288" s="119">
        <v>0</v>
      </c>
      <c r="W288" s="119">
        <f t="shared" si="72"/>
        <v>0</v>
      </c>
      <c r="X288" s="119">
        <v>7.5999999999999998E-2</v>
      </c>
      <c r="Y288" s="119">
        <f t="shared" si="73"/>
        <v>0</v>
      </c>
      <c r="Z288" s="119">
        <v>0</v>
      </c>
      <c r="AA288" s="120">
        <f t="shared" si="74"/>
        <v>0</v>
      </c>
      <c r="AR288" s="13" t="s">
        <v>222</v>
      </c>
      <c r="AT288" s="13" t="s">
        <v>190</v>
      </c>
      <c r="AU288" s="13" t="s">
        <v>129</v>
      </c>
      <c r="AY288" s="13" t="s">
        <v>126</v>
      </c>
      <c r="BE288" s="121">
        <f t="shared" si="75"/>
        <v>0</v>
      </c>
      <c r="BF288" s="121">
        <f t="shared" si="76"/>
        <v>0</v>
      </c>
      <c r="BG288" s="121">
        <f t="shared" si="77"/>
        <v>0</v>
      </c>
      <c r="BH288" s="121">
        <f t="shared" si="78"/>
        <v>0</v>
      </c>
      <c r="BI288" s="121">
        <f t="shared" si="79"/>
        <v>0</v>
      </c>
      <c r="BJ288" s="13" t="s">
        <v>129</v>
      </c>
      <c r="BK288" s="122">
        <f t="shared" si="80"/>
        <v>0</v>
      </c>
      <c r="BL288" s="13" t="s">
        <v>219</v>
      </c>
      <c r="BM288" s="13" t="s">
        <v>267</v>
      </c>
    </row>
    <row r="289" spans="2:65" s="1" customFormat="1" ht="44.25" customHeight="1" x14ac:dyDescent="0.3"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/>
      <c r="R289"/>
      <c r="T289" s="118" t="s">
        <v>3</v>
      </c>
      <c r="U289" s="36" t="s">
        <v>39</v>
      </c>
      <c r="V289" s="119">
        <v>0</v>
      </c>
      <c r="W289" s="119">
        <f t="shared" si="72"/>
        <v>0</v>
      </c>
      <c r="X289" s="119">
        <v>9.9000000000000005E-2</v>
      </c>
      <c r="Y289" s="119">
        <f t="shared" si="73"/>
        <v>0</v>
      </c>
      <c r="Z289" s="119">
        <v>0</v>
      </c>
      <c r="AA289" s="120">
        <f t="shared" si="74"/>
        <v>0</v>
      </c>
      <c r="AR289" s="13" t="s">
        <v>222</v>
      </c>
      <c r="AT289" s="13" t="s">
        <v>190</v>
      </c>
      <c r="AU289" s="13" t="s">
        <v>129</v>
      </c>
      <c r="AY289" s="13" t="s">
        <v>126</v>
      </c>
      <c r="BE289" s="121">
        <f t="shared" si="75"/>
        <v>0</v>
      </c>
      <c r="BF289" s="121">
        <f t="shared" si="76"/>
        <v>0</v>
      </c>
      <c r="BG289" s="121">
        <f t="shared" si="77"/>
        <v>0</v>
      </c>
      <c r="BH289" s="121">
        <f t="shared" si="78"/>
        <v>0</v>
      </c>
      <c r="BI289" s="121">
        <f t="shared" si="79"/>
        <v>0</v>
      </c>
      <c r="BJ289" s="13" t="s">
        <v>129</v>
      </c>
      <c r="BK289" s="122">
        <f t="shared" si="80"/>
        <v>0</v>
      </c>
      <c r="BL289" s="13" t="s">
        <v>219</v>
      </c>
      <c r="BM289" s="13" t="s">
        <v>268</v>
      </c>
    </row>
    <row r="290" spans="2:65" s="1" customFormat="1" ht="31.5" customHeight="1" x14ac:dyDescent="0.3">
      <c r="B290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/>
      <c r="R290"/>
      <c r="T290" s="118" t="s">
        <v>3</v>
      </c>
      <c r="U290" s="36" t="s">
        <v>39</v>
      </c>
      <c r="V290" s="119">
        <v>0</v>
      </c>
      <c r="W290" s="119">
        <f t="shared" si="72"/>
        <v>0</v>
      </c>
      <c r="X290" s="119">
        <v>0.11</v>
      </c>
      <c r="Y290" s="119">
        <f t="shared" si="73"/>
        <v>0</v>
      </c>
      <c r="Z290" s="119">
        <v>0</v>
      </c>
      <c r="AA290" s="120">
        <f t="shared" si="74"/>
        <v>0</v>
      </c>
      <c r="AR290" s="13" t="s">
        <v>222</v>
      </c>
      <c r="AT290" s="13" t="s">
        <v>190</v>
      </c>
      <c r="AU290" s="13" t="s">
        <v>129</v>
      </c>
      <c r="AY290" s="13" t="s">
        <v>126</v>
      </c>
      <c r="BE290" s="121">
        <f t="shared" si="75"/>
        <v>0</v>
      </c>
      <c r="BF290" s="121">
        <f t="shared" si="76"/>
        <v>0</v>
      </c>
      <c r="BG290" s="121">
        <f t="shared" si="77"/>
        <v>0</v>
      </c>
      <c r="BH290" s="121">
        <f t="shared" si="78"/>
        <v>0</v>
      </c>
      <c r="BI290" s="121">
        <f t="shared" si="79"/>
        <v>0</v>
      </c>
      <c r="BJ290" s="13" t="s">
        <v>129</v>
      </c>
      <c r="BK290" s="122">
        <f t="shared" si="80"/>
        <v>0</v>
      </c>
      <c r="BL290" s="13" t="s">
        <v>219</v>
      </c>
      <c r="BM290" s="13" t="s">
        <v>269</v>
      </c>
    </row>
    <row r="291" spans="2:65" s="1" customFormat="1" ht="44.25" customHeight="1" x14ac:dyDescent="0.3"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/>
      <c r="R291"/>
      <c r="T291" s="118" t="s">
        <v>3</v>
      </c>
      <c r="U291" s="36" t="s">
        <v>39</v>
      </c>
      <c r="V291" s="119">
        <v>0</v>
      </c>
      <c r="W291" s="119">
        <f t="shared" si="72"/>
        <v>0</v>
      </c>
      <c r="X291" s="119">
        <v>0.121</v>
      </c>
      <c r="Y291" s="119">
        <f t="shared" si="73"/>
        <v>0</v>
      </c>
      <c r="Z291" s="119">
        <v>0</v>
      </c>
      <c r="AA291" s="120">
        <f t="shared" si="74"/>
        <v>0</v>
      </c>
      <c r="AR291" s="13" t="s">
        <v>222</v>
      </c>
      <c r="AT291" s="13" t="s">
        <v>190</v>
      </c>
      <c r="AU291" s="13" t="s">
        <v>129</v>
      </c>
      <c r="AY291" s="13" t="s">
        <v>126</v>
      </c>
      <c r="BE291" s="121">
        <f t="shared" si="75"/>
        <v>0</v>
      </c>
      <c r="BF291" s="121">
        <f t="shared" si="76"/>
        <v>0</v>
      </c>
      <c r="BG291" s="121">
        <f t="shared" si="77"/>
        <v>0</v>
      </c>
      <c r="BH291" s="121">
        <f t="shared" si="78"/>
        <v>0</v>
      </c>
      <c r="BI291" s="121">
        <f t="shared" si="79"/>
        <v>0</v>
      </c>
      <c r="BJ291" s="13" t="s">
        <v>129</v>
      </c>
      <c r="BK291" s="122">
        <f t="shared" si="80"/>
        <v>0</v>
      </c>
      <c r="BL291" s="13" t="s">
        <v>219</v>
      </c>
      <c r="BM291" s="13" t="s">
        <v>270</v>
      </c>
    </row>
    <row r="292" spans="2:65" s="1" customFormat="1" ht="31.5" customHeight="1" x14ac:dyDescent="0.3"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/>
      <c r="R292"/>
      <c r="T292" s="118" t="s">
        <v>3</v>
      </c>
      <c r="U292" s="36" t="s">
        <v>39</v>
      </c>
      <c r="V292" s="119">
        <v>0.36</v>
      </c>
      <c r="W292" s="119">
        <f t="shared" si="72"/>
        <v>0</v>
      </c>
      <c r="X292" s="119">
        <v>2.1000000000000001E-4</v>
      </c>
      <c r="Y292" s="119">
        <f t="shared" si="73"/>
        <v>0</v>
      </c>
      <c r="Z292" s="119">
        <v>0</v>
      </c>
      <c r="AA292" s="120">
        <f t="shared" si="74"/>
        <v>0</v>
      </c>
      <c r="AR292" s="13" t="s">
        <v>219</v>
      </c>
      <c r="AT292" s="13" t="s">
        <v>127</v>
      </c>
      <c r="AU292" s="13" t="s">
        <v>129</v>
      </c>
      <c r="AY292" s="13" t="s">
        <v>126</v>
      </c>
      <c r="BE292" s="121">
        <f t="shared" si="75"/>
        <v>0</v>
      </c>
      <c r="BF292" s="121">
        <f t="shared" si="76"/>
        <v>0</v>
      </c>
      <c r="BG292" s="121">
        <f t="shared" si="77"/>
        <v>0</v>
      </c>
      <c r="BH292" s="121">
        <f t="shared" si="78"/>
        <v>0</v>
      </c>
      <c r="BI292" s="121">
        <f t="shared" si="79"/>
        <v>0</v>
      </c>
      <c r="BJ292" s="13" t="s">
        <v>129</v>
      </c>
      <c r="BK292" s="122">
        <f t="shared" si="80"/>
        <v>0</v>
      </c>
      <c r="BL292" s="13" t="s">
        <v>219</v>
      </c>
      <c r="BM292" s="13" t="s">
        <v>271</v>
      </c>
    </row>
    <row r="293" spans="2:65" s="1" customFormat="1" ht="22.5" customHeight="1" x14ac:dyDescent="0.3">
      <c r="B293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  <c r="Q293"/>
      <c r="R293"/>
      <c r="T293" s="118" t="s">
        <v>3</v>
      </c>
      <c r="U293" s="36" t="s">
        <v>39</v>
      </c>
      <c r="V293" s="119">
        <v>0</v>
      </c>
      <c r="W293" s="119">
        <f t="shared" si="72"/>
        <v>0</v>
      </c>
      <c r="X293" s="119">
        <v>5.0479999999999997E-2</v>
      </c>
      <c r="Y293" s="119">
        <f t="shared" si="73"/>
        <v>0</v>
      </c>
      <c r="Z293" s="119">
        <v>0</v>
      </c>
      <c r="AA293" s="120">
        <f t="shared" si="74"/>
        <v>0</v>
      </c>
      <c r="AR293" s="13" t="s">
        <v>222</v>
      </c>
      <c r="AT293" s="13" t="s">
        <v>190</v>
      </c>
      <c r="AU293" s="13" t="s">
        <v>129</v>
      </c>
      <c r="AY293" s="13" t="s">
        <v>126</v>
      </c>
      <c r="BE293" s="121">
        <f t="shared" si="75"/>
        <v>0</v>
      </c>
      <c r="BF293" s="121">
        <f t="shared" si="76"/>
        <v>0</v>
      </c>
      <c r="BG293" s="121">
        <f t="shared" si="77"/>
        <v>0</v>
      </c>
      <c r="BH293" s="121">
        <f t="shared" si="78"/>
        <v>0</v>
      </c>
      <c r="BI293" s="121">
        <f t="shared" si="79"/>
        <v>0</v>
      </c>
      <c r="BJ293" s="13" t="s">
        <v>129</v>
      </c>
      <c r="BK293" s="122">
        <f t="shared" si="80"/>
        <v>0</v>
      </c>
      <c r="BL293" s="13" t="s">
        <v>219</v>
      </c>
      <c r="BM293" s="13" t="s">
        <v>272</v>
      </c>
    </row>
    <row r="294" spans="2:65" s="1" customFormat="1" ht="31.5" customHeight="1" x14ac:dyDescent="0.3"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/>
      <c r="R294"/>
      <c r="T294" s="118" t="s">
        <v>3</v>
      </c>
      <c r="U294" s="36" t="s">
        <v>39</v>
      </c>
      <c r="V294" s="119">
        <v>0</v>
      </c>
      <c r="W294" s="119">
        <f t="shared" si="72"/>
        <v>0</v>
      </c>
      <c r="X294" s="119">
        <v>5.3080000000000002E-2</v>
      </c>
      <c r="Y294" s="119">
        <f t="shared" si="73"/>
        <v>0</v>
      </c>
      <c r="Z294" s="119">
        <v>0</v>
      </c>
      <c r="AA294" s="120">
        <f t="shared" si="74"/>
        <v>0</v>
      </c>
      <c r="AR294" s="13" t="s">
        <v>222</v>
      </c>
      <c r="AT294" s="13" t="s">
        <v>190</v>
      </c>
      <c r="AU294" s="13" t="s">
        <v>129</v>
      </c>
      <c r="AY294" s="13" t="s">
        <v>126</v>
      </c>
      <c r="BE294" s="121">
        <f t="shared" si="75"/>
        <v>0</v>
      </c>
      <c r="BF294" s="121">
        <f t="shared" si="76"/>
        <v>0</v>
      </c>
      <c r="BG294" s="121">
        <f t="shared" si="77"/>
        <v>0</v>
      </c>
      <c r="BH294" s="121">
        <f t="shared" si="78"/>
        <v>0</v>
      </c>
      <c r="BI294" s="121">
        <f t="shared" si="79"/>
        <v>0</v>
      </c>
      <c r="BJ294" s="13" t="s">
        <v>129</v>
      </c>
      <c r="BK294" s="122">
        <f t="shared" si="80"/>
        <v>0</v>
      </c>
      <c r="BL294" s="13" t="s">
        <v>219</v>
      </c>
      <c r="BM294" s="13" t="s">
        <v>273</v>
      </c>
    </row>
    <row r="295" spans="2:65" s="1" customFormat="1" ht="44.25" customHeight="1" x14ac:dyDescent="0.3"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/>
      <c r="R295"/>
      <c r="T295" s="118" t="s">
        <v>3</v>
      </c>
      <c r="U295" s="36" t="s">
        <v>39</v>
      </c>
      <c r="V295" s="119">
        <v>1.2250000000000001</v>
      </c>
      <c r="W295" s="119">
        <f t="shared" si="72"/>
        <v>0</v>
      </c>
      <c r="X295" s="119">
        <v>0</v>
      </c>
      <c r="Y295" s="119">
        <f t="shared" si="73"/>
        <v>0</v>
      </c>
      <c r="Z295" s="119">
        <v>0</v>
      </c>
      <c r="AA295" s="120">
        <f t="shared" si="74"/>
        <v>0</v>
      </c>
      <c r="AR295" s="13" t="s">
        <v>219</v>
      </c>
      <c r="AT295" s="13" t="s">
        <v>127</v>
      </c>
      <c r="AU295" s="13" t="s">
        <v>129</v>
      </c>
      <c r="AY295" s="13" t="s">
        <v>126</v>
      </c>
      <c r="BE295" s="121">
        <f t="shared" si="75"/>
        <v>0</v>
      </c>
      <c r="BF295" s="121">
        <f t="shared" si="76"/>
        <v>0</v>
      </c>
      <c r="BG295" s="121">
        <f t="shared" si="77"/>
        <v>0</v>
      </c>
      <c r="BH295" s="121">
        <f t="shared" si="78"/>
        <v>0</v>
      </c>
      <c r="BI295" s="121">
        <f t="shared" si="79"/>
        <v>0</v>
      </c>
      <c r="BJ295" s="13" t="s">
        <v>129</v>
      </c>
      <c r="BK295" s="122">
        <f t="shared" si="80"/>
        <v>0</v>
      </c>
      <c r="BL295" s="13" t="s">
        <v>219</v>
      </c>
      <c r="BM295" s="13" t="s">
        <v>274</v>
      </c>
    </row>
    <row r="296" spans="2:65" s="1" customFormat="1" ht="31.5" customHeight="1" x14ac:dyDescent="0.3">
      <c r="B296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  <c r="Q296"/>
      <c r="R296"/>
      <c r="T296" s="118" t="s">
        <v>3</v>
      </c>
      <c r="U296" s="36" t="s">
        <v>39</v>
      </c>
      <c r="V296" s="119">
        <v>0</v>
      </c>
      <c r="W296" s="119">
        <f t="shared" si="72"/>
        <v>0</v>
      </c>
      <c r="X296" s="119">
        <v>1E-3</v>
      </c>
      <c r="Y296" s="119">
        <f t="shared" si="73"/>
        <v>0</v>
      </c>
      <c r="Z296" s="119">
        <v>0</v>
      </c>
      <c r="AA296" s="120">
        <f t="shared" si="74"/>
        <v>0</v>
      </c>
      <c r="AR296" s="13" t="s">
        <v>222</v>
      </c>
      <c r="AT296" s="13" t="s">
        <v>190</v>
      </c>
      <c r="AU296" s="13" t="s">
        <v>129</v>
      </c>
      <c r="AY296" s="13" t="s">
        <v>126</v>
      </c>
      <c r="BE296" s="121">
        <f t="shared" si="75"/>
        <v>0</v>
      </c>
      <c r="BF296" s="121">
        <f t="shared" si="76"/>
        <v>0</v>
      </c>
      <c r="BG296" s="121">
        <f t="shared" si="77"/>
        <v>0</v>
      </c>
      <c r="BH296" s="121">
        <f t="shared" si="78"/>
        <v>0</v>
      </c>
      <c r="BI296" s="121">
        <f t="shared" si="79"/>
        <v>0</v>
      </c>
      <c r="BJ296" s="13" t="s">
        <v>129</v>
      </c>
      <c r="BK296" s="122">
        <f t="shared" si="80"/>
        <v>0</v>
      </c>
      <c r="BL296" s="13" t="s">
        <v>219</v>
      </c>
      <c r="BM296" s="13" t="s">
        <v>275</v>
      </c>
    </row>
    <row r="297" spans="2:65" s="1" customFormat="1" ht="31.5" customHeight="1" x14ac:dyDescent="0.3"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/>
      <c r="R297"/>
      <c r="T297" s="118" t="s">
        <v>3</v>
      </c>
      <c r="U297" s="36" t="s">
        <v>39</v>
      </c>
      <c r="V297" s="119">
        <v>0</v>
      </c>
      <c r="W297" s="119">
        <f t="shared" si="72"/>
        <v>0</v>
      </c>
      <c r="X297" s="119">
        <v>2.5000000000000001E-2</v>
      </c>
      <c r="Y297" s="119">
        <f t="shared" si="73"/>
        <v>0</v>
      </c>
      <c r="Z297" s="119">
        <v>0</v>
      </c>
      <c r="AA297" s="120">
        <f t="shared" si="74"/>
        <v>0</v>
      </c>
      <c r="AR297" s="13" t="s">
        <v>222</v>
      </c>
      <c r="AT297" s="13" t="s">
        <v>190</v>
      </c>
      <c r="AU297" s="13" t="s">
        <v>129</v>
      </c>
      <c r="AY297" s="13" t="s">
        <v>126</v>
      </c>
      <c r="BE297" s="121">
        <f t="shared" si="75"/>
        <v>0</v>
      </c>
      <c r="BF297" s="121">
        <f t="shared" si="76"/>
        <v>0</v>
      </c>
      <c r="BG297" s="121">
        <f t="shared" si="77"/>
        <v>0</v>
      </c>
      <c r="BH297" s="121">
        <f t="shared" si="78"/>
        <v>0</v>
      </c>
      <c r="BI297" s="121">
        <f t="shared" si="79"/>
        <v>0</v>
      </c>
      <c r="BJ297" s="13" t="s">
        <v>129</v>
      </c>
      <c r="BK297" s="122">
        <f t="shared" si="80"/>
        <v>0</v>
      </c>
      <c r="BL297" s="13" t="s">
        <v>219</v>
      </c>
      <c r="BM297" s="13" t="s">
        <v>276</v>
      </c>
    </row>
    <row r="298" spans="2:65" s="1" customFormat="1" ht="31.5" customHeight="1" x14ac:dyDescent="0.3"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/>
      <c r="R298"/>
      <c r="T298" s="118" t="s">
        <v>3</v>
      </c>
      <c r="U298" s="36" t="s">
        <v>39</v>
      </c>
      <c r="V298" s="119">
        <v>0</v>
      </c>
      <c r="W298" s="119">
        <f t="shared" si="72"/>
        <v>0</v>
      </c>
      <c r="X298" s="119">
        <v>0.03</v>
      </c>
      <c r="Y298" s="119">
        <f t="shared" si="73"/>
        <v>0</v>
      </c>
      <c r="Z298" s="119">
        <v>0</v>
      </c>
      <c r="AA298" s="120">
        <f t="shared" si="74"/>
        <v>0</v>
      </c>
      <c r="AR298" s="13" t="s">
        <v>222</v>
      </c>
      <c r="AT298" s="13" t="s">
        <v>190</v>
      </c>
      <c r="AU298" s="13" t="s">
        <v>129</v>
      </c>
      <c r="AY298" s="13" t="s">
        <v>126</v>
      </c>
      <c r="BE298" s="121">
        <f t="shared" si="75"/>
        <v>0</v>
      </c>
      <c r="BF298" s="121">
        <f t="shared" si="76"/>
        <v>0</v>
      </c>
      <c r="BG298" s="121">
        <f t="shared" si="77"/>
        <v>0</v>
      </c>
      <c r="BH298" s="121">
        <f t="shared" si="78"/>
        <v>0</v>
      </c>
      <c r="BI298" s="121">
        <f t="shared" si="79"/>
        <v>0</v>
      </c>
      <c r="BJ298" s="13" t="s">
        <v>129</v>
      </c>
      <c r="BK298" s="122">
        <f t="shared" si="80"/>
        <v>0</v>
      </c>
      <c r="BL298" s="13" t="s">
        <v>219</v>
      </c>
      <c r="BM298" s="13" t="s">
        <v>277</v>
      </c>
    </row>
    <row r="299" spans="2:65" s="1" customFormat="1" ht="31.5" customHeight="1" x14ac:dyDescent="0.3">
      <c r="B299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  <c r="Q299"/>
      <c r="R299"/>
      <c r="T299" s="118" t="s">
        <v>3</v>
      </c>
      <c r="U299" s="36" t="s">
        <v>39</v>
      </c>
      <c r="V299" s="119">
        <v>3.044</v>
      </c>
      <c r="W299" s="119">
        <f t="shared" si="72"/>
        <v>0</v>
      </c>
      <c r="X299" s="119">
        <v>4.4999999999999999E-4</v>
      </c>
      <c r="Y299" s="119">
        <f t="shared" si="73"/>
        <v>0</v>
      </c>
      <c r="Z299" s="119">
        <v>0</v>
      </c>
      <c r="AA299" s="120">
        <f t="shared" si="74"/>
        <v>0</v>
      </c>
      <c r="AR299" s="13" t="s">
        <v>219</v>
      </c>
      <c r="AT299" s="13" t="s">
        <v>127</v>
      </c>
      <c r="AU299" s="13" t="s">
        <v>129</v>
      </c>
      <c r="AY299" s="13" t="s">
        <v>126</v>
      </c>
      <c r="BE299" s="121">
        <f t="shared" si="75"/>
        <v>0</v>
      </c>
      <c r="BF299" s="121">
        <f t="shared" si="76"/>
        <v>0</v>
      </c>
      <c r="BG299" s="121">
        <f t="shared" si="77"/>
        <v>0</v>
      </c>
      <c r="BH299" s="121">
        <f t="shared" si="78"/>
        <v>0</v>
      </c>
      <c r="BI299" s="121">
        <f t="shared" si="79"/>
        <v>0</v>
      </c>
      <c r="BJ299" s="13" t="s">
        <v>129</v>
      </c>
      <c r="BK299" s="122">
        <f t="shared" si="80"/>
        <v>0</v>
      </c>
      <c r="BL299" s="13" t="s">
        <v>219</v>
      </c>
      <c r="BM299" s="13" t="s">
        <v>278</v>
      </c>
    </row>
    <row r="300" spans="2:65" s="1" customFormat="1" ht="57" customHeight="1" x14ac:dyDescent="0.3"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/>
      <c r="R300"/>
      <c r="T300" s="118" t="s">
        <v>3</v>
      </c>
      <c r="U300" s="36" t="s">
        <v>39</v>
      </c>
      <c r="V300" s="119">
        <v>0</v>
      </c>
      <c r="W300" s="119">
        <f t="shared" si="72"/>
        <v>0</v>
      </c>
      <c r="X300" s="119">
        <v>1.4999999999999999E-2</v>
      </c>
      <c r="Y300" s="119">
        <f t="shared" si="73"/>
        <v>0</v>
      </c>
      <c r="Z300" s="119">
        <v>0</v>
      </c>
      <c r="AA300" s="120">
        <f t="shared" si="74"/>
        <v>0</v>
      </c>
      <c r="AR300" s="13" t="s">
        <v>222</v>
      </c>
      <c r="AT300" s="13" t="s">
        <v>190</v>
      </c>
      <c r="AU300" s="13" t="s">
        <v>129</v>
      </c>
      <c r="AY300" s="13" t="s">
        <v>126</v>
      </c>
      <c r="BE300" s="121">
        <f t="shared" si="75"/>
        <v>0</v>
      </c>
      <c r="BF300" s="121">
        <f t="shared" si="76"/>
        <v>0</v>
      </c>
      <c r="BG300" s="121">
        <f t="shared" si="77"/>
        <v>0</v>
      </c>
      <c r="BH300" s="121">
        <f t="shared" si="78"/>
        <v>0</v>
      </c>
      <c r="BI300" s="121">
        <f t="shared" si="79"/>
        <v>0</v>
      </c>
      <c r="BJ300" s="13" t="s">
        <v>129</v>
      </c>
      <c r="BK300" s="122">
        <f t="shared" si="80"/>
        <v>0</v>
      </c>
      <c r="BL300" s="13" t="s">
        <v>219</v>
      </c>
      <c r="BM300" s="13" t="s">
        <v>279</v>
      </c>
    </row>
    <row r="301" spans="2:65" s="1" customFormat="1" ht="57" customHeight="1" x14ac:dyDescent="0.3"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/>
      <c r="R301"/>
      <c r="T301" s="118" t="s">
        <v>3</v>
      </c>
      <c r="U301" s="36" t="s">
        <v>39</v>
      </c>
      <c r="V301" s="119">
        <v>0</v>
      </c>
      <c r="W301" s="119">
        <f t="shared" si="72"/>
        <v>0</v>
      </c>
      <c r="X301" s="119">
        <v>2.1000000000000001E-2</v>
      </c>
      <c r="Y301" s="119">
        <f t="shared" si="73"/>
        <v>0</v>
      </c>
      <c r="Z301" s="119">
        <v>0</v>
      </c>
      <c r="AA301" s="120">
        <f t="shared" si="74"/>
        <v>0</v>
      </c>
      <c r="AR301" s="13" t="s">
        <v>222</v>
      </c>
      <c r="AT301" s="13" t="s">
        <v>190</v>
      </c>
      <c r="AU301" s="13" t="s">
        <v>129</v>
      </c>
      <c r="AY301" s="13" t="s">
        <v>126</v>
      </c>
      <c r="BE301" s="121">
        <f t="shared" si="75"/>
        <v>0</v>
      </c>
      <c r="BF301" s="121">
        <f t="shared" si="76"/>
        <v>0</v>
      </c>
      <c r="BG301" s="121">
        <f t="shared" si="77"/>
        <v>0</v>
      </c>
      <c r="BH301" s="121">
        <f t="shared" si="78"/>
        <v>0</v>
      </c>
      <c r="BI301" s="121">
        <f t="shared" si="79"/>
        <v>0</v>
      </c>
      <c r="BJ301" s="13" t="s">
        <v>129</v>
      </c>
      <c r="BK301" s="122">
        <f t="shared" si="80"/>
        <v>0</v>
      </c>
      <c r="BL301" s="13" t="s">
        <v>219</v>
      </c>
      <c r="BM301" s="13" t="s">
        <v>280</v>
      </c>
    </row>
    <row r="302" spans="2:65" s="1" customFormat="1" ht="31.5" customHeight="1" x14ac:dyDescent="0.3">
      <c r="B302"/>
      <c r="C302"/>
      <c r="D302"/>
      <c r="E302"/>
      <c r="F302"/>
      <c r="G302"/>
      <c r="H302"/>
      <c r="I302"/>
      <c r="J302"/>
      <c r="K302"/>
      <c r="L302"/>
      <c r="M302"/>
      <c r="N302"/>
      <c r="O302"/>
      <c r="P302"/>
      <c r="Q302"/>
      <c r="R302"/>
      <c r="T302" s="118" t="s">
        <v>3</v>
      </c>
      <c r="U302" s="36" t="s">
        <v>39</v>
      </c>
      <c r="V302" s="119">
        <v>0</v>
      </c>
      <c r="W302" s="119">
        <f t="shared" si="72"/>
        <v>0</v>
      </c>
      <c r="X302" s="119">
        <v>0</v>
      </c>
      <c r="Y302" s="119">
        <f t="shared" si="73"/>
        <v>0</v>
      </c>
      <c r="Z302" s="119">
        <v>0</v>
      </c>
      <c r="AA302" s="120">
        <f t="shared" si="74"/>
        <v>0</v>
      </c>
      <c r="AR302" s="13" t="s">
        <v>219</v>
      </c>
      <c r="AT302" s="13" t="s">
        <v>127</v>
      </c>
      <c r="AU302" s="13" t="s">
        <v>129</v>
      </c>
      <c r="AY302" s="13" t="s">
        <v>126</v>
      </c>
      <c r="BE302" s="121">
        <f t="shared" si="75"/>
        <v>0</v>
      </c>
      <c r="BF302" s="121">
        <f t="shared" si="76"/>
        <v>0</v>
      </c>
      <c r="BG302" s="121">
        <f t="shared" si="77"/>
        <v>0</v>
      </c>
      <c r="BH302" s="121">
        <f t="shared" si="78"/>
        <v>0</v>
      </c>
      <c r="BI302" s="121">
        <f t="shared" si="79"/>
        <v>0</v>
      </c>
      <c r="BJ302" s="13" t="s">
        <v>129</v>
      </c>
      <c r="BK302" s="122">
        <f t="shared" si="80"/>
        <v>0</v>
      </c>
      <c r="BL302" s="13" t="s">
        <v>219</v>
      </c>
      <c r="BM302" s="13" t="s">
        <v>281</v>
      </c>
    </row>
    <row r="303" spans="2:65" s="9" customFormat="1" ht="29.85" customHeight="1" x14ac:dyDescent="0.3"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  <c r="Q303"/>
      <c r="R303"/>
      <c r="T303" s="112"/>
      <c r="U303" s="111"/>
      <c r="V303" s="111"/>
      <c r="W303" s="113">
        <f>SUM(W304:W322)</f>
        <v>0</v>
      </c>
      <c r="X303" s="111"/>
      <c r="Y303" s="113">
        <f>SUM(Y304:Y322)</f>
        <v>0</v>
      </c>
      <c r="Z303" s="111"/>
      <c r="AA303" s="114">
        <f>SUM(AA304:AA322)</f>
        <v>0</v>
      </c>
      <c r="AR303" s="115" t="s">
        <v>129</v>
      </c>
      <c r="AT303" s="116" t="s">
        <v>71</v>
      </c>
      <c r="AU303" s="116" t="s">
        <v>76</v>
      </c>
      <c r="AY303" s="115" t="s">
        <v>126</v>
      </c>
      <c r="BK303" s="117">
        <f>SUM(BK304:BK322)</f>
        <v>0</v>
      </c>
    </row>
    <row r="304" spans="2:65" s="1" customFormat="1" ht="44.25" customHeight="1" x14ac:dyDescent="0.3"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/>
      <c r="R304"/>
      <c r="T304" s="118" t="s">
        <v>3</v>
      </c>
      <c r="U304" s="36" t="s">
        <v>39</v>
      </c>
      <c r="V304" s="119">
        <v>0.26300000000000001</v>
      </c>
      <c r="W304" s="119">
        <f t="shared" ref="W304:W322" si="81">V304*K304</f>
        <v>0</v>
      </c>
      <c r="X304" s="119">
        <v>6.0000000000000002E-5</v>
      </c>
      <c r="Y304" s="119">
        <f t="shared" ref="Y304:Y322" si="82">X304*K304</f>
        <v>0</v>
      </c>
      <c r="Z304" s="119">
        <v>0</v>
      </c>
      <c r="AA304" s="120">
        <f t="shared" ref="AA304:AA322" si="83">Z304*K304</f>
        <v>0</v>
      </c>
      <c r="AR304" s="13" t="s">
        <v>219</v>
      </c>
      <c r="AT304" s="13" t="s">
        <v>127</v>
      </c>
      <c r="AU304" s="13" t="s">
        <v>129</v>
      </c>
      <c r="AY304" s="13" t="s">
        <v>126</v>
      </c>
      <c r="BE304" s="121">
        <f t="shared" ref="BE304:BE322" si="84">IF(U304="základná",N304,0)</f>
        <v>0</v>
      </c>
      <c r="BF304" s="121">
        <f t="shared" ref="BF304:BF322" si="85">IF(U304="znížená",N304,0)</f>
        <v>0</v>
      </c>
      <c r="BG304" s="121">
        <f t="shared" ref="BG304:BG322" si="86">IF(U304="zákl. prenesená",N304,0)</f>
        <v>0</v>
      </c>
      <c r="BH304" s="121">
        <f t="shared" ref="BH304:BH322" si="87">IF(U304="zníž. prenesená",N304,0)</f>
        <v>0</v>
      </c>
      <c r="BI304" s="121">
        <f t="shared" ref="BI304:BI322" si="88">IF(U304="nulová",N304,0)</f>
        <v>0</v>
      </c>
      <c r="BJ304" s="13" t="s">
        <v>129</v>
      </c>
      <c r="BK304" s="122">
        <f t="shared" ref="BK304:BK322" si="89">ROUND(L304*K304,3)</f>
        <v>0</v>
      </c>
      <c r="BL304" s="13" t="s">
        <v>219</v>
      </c>
      <c r="BM304" s="13" t="s">
        <v>282</v>
      </c>
    </row>
    <row r="305" spans="2:65" s="1" customFormat="1" ht="31.5" customHeight="1" x14ac:dyDescent="0.3">
      <c r="B305"/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  <c r="Q305"/>
      <c r="R305"/>
      <c r="T305" s="118" t="s">
        <v>3</v>
      </c>
      <c r="U305" s="36" t="s">
        <v>39</v>
      </c>
      <c r="V305" s="119">
        <v>0</v>
      </c>
      <c r="W305" s="119">
        <f t="shared" si="81"/>
        <v>0</v>
      </c>
      <c r="X305" s="119">
        <v>5.6699999999999997E-3</v>
      </c>
      <c r="Y305" s="119">
        <f t="shared" si="82"/>
        <v>0</v>
      </c>
      <c r="Z305" s="119">
        <v>0</v>
      </c>
      <c r="AA305" s="120">
        <f t="shared" si="83"/>
        <v>0</v>
      </c>
      <c r="AR305" s="13" t="s">
        <v>222</v>
      </c>
      <c r="AT305" s="13" t="s">
        <v>190</v>
      </c>
      <c r="AU305" s="13" t="s">
        <v>129</v>
      </c>
      <c r="AY305" s="13" t="s">
        <v>126</v>
      </c>
      <c r="BE305" s="121">
        <f t="shared" si="84"/>
        <v>0</v>
      </c>
      <c r="BF305" s="121">
        <f t="shared" si="85"/>
        <v>0</v>
      </c>
      <c r="BG305" s="121">
        <f t="shared" si="86"/>
        <v>0</v>
      </c>
      <c r="BH305" s="121">
        <f t="shared" si="87"/>
        <v>0</v>
      </c>
      <c r="BI305" s="121">
        <f t="shared" si="88"/>
        <v>0</v>
      </c>
      <c r="BJ305" s="13" t="s">
        <v>129</v>
      </c>
      <c r="BK305" s="122">
        <f t="shared" si="89"/>
        <v>0</v>
      </c>
      <c r="BL305" s="13" t="s">
        <v>219</v>
      </c>
      <c r="BM305" s="13" t="s">
        <v>283</v>
      </c>
    </row>
    <row r="306" spans="2:65" s="1" customFormat="1" ht="31.5" customHeight="1" x14ac:dyDescent="0.3"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/>
      <c r="R306"/>
      <c r="T306" s="118" t="s">
        <v>3</v>
      </c>
      <c r="U306" s="36" t="s">
        <v>39</v>
      </c>
      <c r="V306" s="119">
        <v>0.248</v>
      </c>
      <c r="W306" s="119">
        <f t="shared" si="81"/>
        <v>0</v>
      </c>
      <c r="X306" s="119">
        <v>6.0000000000000002E-5</v>
      </c>
      <c r="Y306" s="119">
        <f t="shared" si="82"/>
        <v>0</v>
      </c>
      <c r="Z306" s="119">
        <v>0</v>
      </c>
      <c r="AA306" s="120">
        <f t="shared" si="83"/>
        <v>0</v>
      </c>
      <c r="AR306" s="13" t="s">
        <v>219</v>
      </c>
      <c r="AT306" s="13" t="s">
        <v>127</v>
      </c>
      <c r="AU306" s="13" t="s">
        <v>129</v>
      </c>
      <c r="AY306" s="13" t="s">
        <v>126</v>
      </c>
      <c r="BE306" s="121">
        <f t="shared" si="84"/>
        <v>0</v>
      </c>
      <c r="BF306" s="121">
        <f t="shared" si="85"/>
        <v>0</v>
      </c>
      <c r="BG306" s="121">
        <f t="shared" si="86"/>
        <v>0</v>
      </c>
      <c r="BH306" s="121">
        <f t="shared" si="87"/>
        <v>0</v>
      </c>
      <c r="BI306" s="121">
        <f t="shared" si="88"/>
        <v>0</v>
      </c>
      <c r="BJ306" s="13" t="s">
        <v>129</v>
      </c>
      <c r="BK306" s="122">
        <f t="shared" si="89"/>
        <v>0</v>
      </c>
      <c r="BL306" s="13" t="s">
        <v>219</v>
      </c>
      <c r="BM306" s="13" t="s">
        <v>284</v>
      </c>
    </row>
    <row r="307" spans="2:65" s="1" customFormat="1" ht="22.5" customHeight="1" x14ac:dyDescent="0.3"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/>
      <c r="R307"/>
      <c r="T307" s="118" t="s">
        <v>3</v>
      </c>
      <c r="U307" s="36" t="s">
        <v>39</v>
      </c>
      <c r="V307" s="119">
        <v>0</v>
      </c>
      <c r="W307" s="119">
        <f t="shared" si="81"/>
        <v>0</v>
      </c>
      <c r="X307" s="119">
        <v>3.3000000000000002E-2</v>
      </c>
      <c r="Y307" s="119">
        <f t="shared" si="82"/>
        <v>0</v>
      </c>
      <c r="Z307" s="119">
        <v>0</v>
      </c>
      <c r="AA307" s="120">
        <f t="shared" si="83"/>
        <v>0</v>
      </c>
      <c r="AR307" s="13" t="s">
        <v>222</v>
      </c>
      <c r="AT307" s="13" t="s">
        <v>190</v>
      </c>
      <c r="AU307" s="13" t="s">
        <v>129</v>
      </c>
      <c r="AY307" s="13" t="s">
        <v>126</v>
      </c>
      <c r="BE307" s="121">
        <f t="shared" si="84"/>
        <v>0</v>
      </c>
      <c r="BF307" s="121">
        <f t="shared" si="85"/>
        <v>0</v>
      </c>
      <c r="BG307" s="121">
        <f t="shared" si="86"/>
        <v>0</v>
      </c>
      <c r="BH307" s="121">
        <f t="shared" si="87"/>
        <v>0</v>
      </c>
      <c r="BI307" s="121">
        <f t="shared" si="88"/>
        <v>0</v>
      </c>
      <c r="BJ307" s="13" t="s">
        <v>129</v>
      </c>
      <c r="BK307" s="122">
        <f t="shared" si="89"/>
        <v>0</v>
      </c>
      <c r="BL307" s="13" t="s">
        <v>219</v>
      </c>
      <c r="BM307" s="13" t="s">
        <v>285</v>
      </c>
    </row>
    <row r="308" spans="2:65" s="1" customFormat="1" ht="22.5" customHeight="1" x14ac:dyDescent="0.3">
      <c r="B308"/>
      <c r="C308"/>
      <c r="D308"/>
      <c r="E308"/>
      <c r="F308"/>
      <c r="G308"/>
      <c r="H308"/>
      <c r="I308"/>
      <c r="J308"/>
      <c r="K308"/>
      <c r="L308"/>
      <c r="M308"/>
      <c r="N308"/>
      <c r="O308"/>
      <c r="P308"/>
      <c r="Q308"/>
      <c r="R308"/>
      <c r="T308" s="118" t="s">
        <v>3</v>
      </c>
      <c r="U308" s="36" t="s">
        <v>39</v>
      </c>
      <c r="V308" s="119">
        <v>0</v>
      </c>
      <c r="W308" s="119">
        <f t="shared" si="81"/>
        <v>0</v>
      </c>
      <c r="X308" s="119">
        <v>3.3000000000000002E-2</v>
      </c>
      <c r="Y308" s="119">
        <f t="shared" si="82"/>
        <v>0</v>
      </c>
      <c r="Z308" s="119">
        <v>0</v>
      </c>
      <c r="AA308" s="120">
        <f t="shared" si="83"/>
        <v>0</v>
      </c>
      <c r="AR308" s="13" t="s">
        <v>222</v>
      </c>
      <c r="AT308" s="13" t="s">
        <v>190</v>
      </c>
      <c r="AU308" s="13" t="s">
        <v>129</v>
      </c>
      <c r="AY308" s="13" t="s">
        <v>126</v>
      </c>
      <c r="BE308" s="121">
        <f t="shared" si="84"/>
        <v>0</v>
      </c>
      <c r="BF308" s="121">
        <f t="shared" si="85"/>
        <v>0</v>
      </c>
      <c r="BG308" s="121">
        <f t="shared" si="86"/>
        <v>0</v>
      </c>
      <c r="BH308" s="121">
        <f t="shared" si="87"/>
        <v>0</v>
      </c>
      <c r="BI308" s="121">
        <f t="shared" si="88"/>
        <v>0</v>
      </c>
      <c r="BJ308" s="13" t="s">
        <v>129</v>
      </c>
      <c r="BK308" s="122">
        <f t="shared" si="89"/>
        <v>0</v>
      </c>
      <c r="BL308" s="13" t="s">
        <v>219</v>
      </c>
      <c r="BM308" s="13" t="s">
        <v>286</v>
      </c>
    </row>
    <row r="309" spans="2:65" s="1" customFormat="1" ht="22.5" customHeight="1" x14ac:dyDescent="0.3"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  <c r="Q309"/>
      <c r="R309"/>
      <c r="T309" s="118" t="s">
        <v>3</v>
      </c>
      <c r="U309" s="36" t="s">
        <v>39</v>
      </c>
      <c r="V309" s="119">
        <v>0</v>
      </c>
      <c r="W309" s="119">
        <f t="shared" si="81"/>
        <v>0</v>
      </c>
      <c r="X309" s="119">
        <v>3.3000000000000002E-2</v>
      </c>
      <c r="Y309" s="119">
        <f t="shared" si="82"/>
        <v>0</v>
      </c>
      <c r="Z309" s="119">
        <v>0</v>
      </c>
      <c r="AA309" s="120">
        <f t="shared" si="83"/>
        <v>0</v>
      </c>
      <c r="AR309" s="13" t="s">
        <v>222</v>
      </c>
      <c r="AT309" s="13" t="s">
        <v>190</v>
      </c>
      <c r="AU309" s="13" t="s">
        <v>129</v>
      </c>
      <c r="AY309" s="13" t="s">
        <v>126</v>
      </c>
      <c r="BE309" s="121">
        <f t="shared" si="84"/>
        <v>0</v>
      </c>
      <c r="BF309" s="121">
        <f t="shared" si="85"/>
        <v>0</v>
      </c>
      <c r="BG309" s="121">
        <f t="shared" si="86"/>
        <v>0</v>
      </c>
      <c r="BH309" s="121">
        <f t="shared" si="87"/>
        <v>0</v>
      </c>
      <c r="BI309" s="121">
        <f t="shared" si="88"/>
        <v>0</v>
      </c>
      <c r="BJ309" s="13" t="s">
        <v>129</v>
      </c>
      <c r="BK309" s="122">
        <f t="shared" si="89"/>
        <v>0</v>
      </c>
      <c r="BL309" s="13" t="s">
        <v>219</v>
      </c>
      <c r="BM309" s="13" t="s">
        <v>287</v>
      </c>
    </row>
    <row r="310" spans="2:65" s="1" customFormat="1" ht="31.5" customHeight="1" x14ac:dyDescent="0.3"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/>
      <c r="R310"/>
      <c r="T310" s="118" t="s">
        <v>3</v>
      </c>
      <c r="U310" s="36" t="s">
        <v>39</v>
      </c>
      <c r="V310" s="119">
        <v>0.17599999999999999</v>
      </c>
      <c r="W310" s="119">
        <f t="shared" si="81"/>
        <v>0</v>
      </c>
      <c r="X310" s="119">
        <v>0</v>
      </c>
      <c r="Y310" s="119">
        <f t="shared" si="82"/>
        <v>0</v>
      </c>
      <c r="Z310" s="119">
        <v>0</v>
      </c>
      <c r="AA310" s="120">
        <f t="shared" si="83"/>
        <v>0</v>
      </c>
      <c r="AR310" s="13" t="s">
        <v>219</v>
      </c>
      <c r="AT310" s="13" t="s">
        <v>127</v>
      </c>
      <c r="AU310" s="13" t="s">
        <v>129</v>
      </c>
      <c r="AY310" s="13" t="s">
        <v>126</v>
      </c>
      <c r="BE310" s="121">
        <f t="shared" si="84"/>
        <v>0</v>
      </c>
      <c r="BF310" s="121">
        <f t="shared" si="85"/>
        <v>0</v>
      </c>
      <c r="BG310" s="121">
        <f t="shared" si="86"/>
        <v>0</v>
      </c>
      <c r="BH310" s="121">
        <f t="shared" si="87"/>
        <v>0</v>
      </c>
      <c r="BI310" s="121">
        <f t="shared" si="88"/>
        <v>0</v>
      </c>
      <c r="BJ310" s="13" t="s">
        <v>129</v>
      </c>
      <c r="BK310" s="122">
        <f t="shared" si="89"/>
        <v>0</v>
      </c>
      <c r="BL310" s="13" t="s">
        <v>219</v>
      </c>
      <c r="BM310" s="13" t="s">
        <v>288</v>
      </c>
    </row>
    <row r="311" spans="2:65" s="1" customFormat="1" ht="44.25" customHeight="1" x14ac:dyDescent="0.3">
      <c r="B311"/>
      <c r="C311"/>
      <c r="D311"/>
      <c r="E311"/>
      <c r="F311"/>
      <c r="G311"/>
      <c r="H311"/>
      <c r="I311"/>
      <c r="J311"/>
      <c r="K311"/>
      <c r="L311"/>
      <c r="M311"/>
      <c r="N311"/>
      <c r="O311"/>
      <c r="P311"/>
      <c r="Q311"/>
      <c r="R311"/>
      <c r="T311" s="118" t="s">
        <v>3</v>
      </c>
      <c r="U311" s="36" t="s">
        <v>39</v>
      </c>
      <c r="V311" s="119">
        <v>0</v>
      </c>
      <c r="W311" s="119">
        <f t="shared" si="81"/>
        <v>0</v>
      </c>
      <c r="X311" s="119">
        <v>1.58E-3</v>
      </c>
      <c r="Y311" s="119">
        <f t="shared" si="82"/>
        <v>0</v>
      </c>
      <c r="Z311" s="119">
        <v>0</v>
      </c>
      <c r="AA311" s="120">
        <f t="shared" si="83"/>
        <v>0</v>
      </c>
      <c r="AR311" s="13" t="s">
        <v>222</v>
      </c>
      <c r="AT311" s="13" t="s">
        <v>190</v>
      </c>
      <c r="AU311" s="13" t="s">
        <v>129</v>
      </c>
      <c r="AY311" s="13" t="s">
        <v>126</v>
      </c>
      <c r="BE311" s="121">
        <f t="shared" si="84"/>
        <v>0</v>
      </c>
      <c r="BF311" s="121">
        <f t="shared" si="85"/>
        <v>0</v>
      </c>
      <c r="BG311" s="121">
        <f t="shared" si="86"/>
        <v>0</v>
      </c>
      <c r="BH311" s="121">
        <f t="shared" si="87"/>
        <v>0</v>
      </c>
      <c r="BI311" s="121">
        <f t="shared" si="88"/>
        <v>0</v>
      </c>
      <c r="BJ311" s="13" t="s">
        <v>129</v>
      </c>
      <c r="BK311" s="122">
        <f t="shared" si="89"/>
        <v>0</v>
      </c>
      <c r="BL311" s="13" t="s">
        <v>219</v>
      </c>
      <c r="BM311" s="13" t="s">
        <v>289</v>
      </c>
    </row>
    <row r="312" spans="2:65" s="1" customFormat="1" ht="31.5" customHeight="1" x14ac:dyDescent="0.3">
      <c r="B312"/>
      <c r="C312"/>
      <c r="D312"/>
      <c r="E312"/>
      <c r="F312"/>
      <c r="G312"/>
      <c r="H312"/>
      <c r="I312"/>
      <c r="J312"/>
      <c r="K312"/>
      <c r="L312"/>
      <c r="M312"/>
      <c r="N312"/>
      <c r="O312"/>
      <c r="P312"/>
      <c r="Q312"/>
      <c r="R312"/>
      <c r="T312" s="118" t="s">
        <v>3</v>
      </c>
      <c r="U312" s="36" t="s">
        <v>39</v>
      </c>
      <c r="V312" s="119">
        <v>0.66200000000000003</v>
      </c>
      <c r="W312" s="119">
        <f t="shared" si="81"/>
        <v>0</v>
      </c>
      <c r="X312" s="119">
        <v>1E-4</v>
      </c>
      <c r="Y312" s="119">
        <f t="shared" si="82"/>
        <v>0</v>
      </c>
      <c r="Z312" s="119">
        <v>0</v>
      </c>
      <c r="AA312" s="120">
        <f t="shared" si="83"/>
        <v>0</v>
      </c>
      <c r="AR312" s="13" t="s">
        <v>219</v>
      </c>
      <c r="AT312" s="13" t="s">
        <v>127</v>
      </c>
      <c r="AU312" s="13" t="s">
        <v>129</v>
      </c>
      <c r="AY312" s="13" t="s">
        <v>126</v>
      </c>
      <c r="BE312" s="121">
        <f t="shared" si="84"/>
        <v>0</v>
      </c>
      <c r="BF312" s="121">
        <f t="shared" si="85"/>
        <v>0</v>
      </c>
      <c r="BG312" s="121">
        <f t="shared" si="86"/>
        <v>0</v>
      </c>
      <c r="BH312" s="121">
        <f t="shared" si="87"/>
        <v>0</v>
      </c>
      <c r="BI312" s="121">
        <f t="shared" si="88"/>
        <v>0</v>
      </c>
      <c r="BJ312" s="13" t="s">
        <v>129</v>
      </c>
      <c r="BK312" s="122">
        <f t="shared" si="89"/>
        <v>0</v>
      </c>
      <c r="BL312" s="13" t="s">
        <v>219</v>
      </c>
      <c r="BM312" s="13" t="s">
        <v>290</v>
      </c>
    </row>
    <row r="313" spans="2:65" s="1" customFormat="1" ht="22.5" customHeight="1" x14ac:dyDescent="0.3"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/>
      <c r="R313"/>
      <c r="T313" s="118" t="s">
        <v>3</v>
      </c>
      <c r="U313" s="36" t="s">
        <v>39</v>
      </c>
      <c r="V313" s="119">
        <v>0</v>
      </c>
      <c r="W313" s="119">
        <f t="shared" si="81"/>
        <v>0</v>
      </c>
      <c r="X313" s="119">
        <v>2.4E-2</v>
      </c>
      <c r="Y313" s="119">
        <f t="shared" si="82"/>
        <v>0</v>
      </c>
      <c r="Z313" s="119">
        <v>0</v>
      </c>
      <c r="AA313" s="120">
        <f t="shared" si="83"/>
        <v>0</v>
      </c>
      <c r="AR313" s="13" t="s">
        <v>222</v>
      </c>
      <c r="AT313" s="13" t="s">
        <v>190</v>
      </c>
      <c r="AU313" s="13" t="s">
        <v>129</v>
      </c>
      <c r="AY313" s="13" t="s">
        <v>126</v>
      </c>
      <c r="BE313" s="121">
        <f t="shared" si="84"/>
        <v>0</v>
      </c>
      <c r="BF313" s="121">
        <f t="shared" si="85"/>
        <v>0</v>
      </c>
      <c r="BG313" s="121">
        <f t="shared" si="86"/>
        <v>0</v>
      </c>
      <c r="BH313" s="121">
        <f t="shared" si="87"/>
        <v>0</v>
      </c>
      <c r="BI313" s="121">
        <f t="shared" si="88"/>
        <v>0</v>
      </c>
      <c r="BJ313" s="13" t="s">
        <v>129</v>
      </c>
      <c r="BK313" s="122">
        <f t="shared" si="89"/>
        <v>0</v>
      </c>
      <c r="BL313" s="13" t="s">
        <v>219</v>
      </c>
      <c r="BM313" s="13" t="s">
        <v>291</v>
      </c>
    </row>
    <row r="314" spans="2:65" s="1" customFormat="1" ht="44.25" customHeight="1" x14ac:dyDescent="0.3">
      <c r="B314"/>
      <c r="C314"/>
      <c r="D314"/>
      <c r="E314"/>
      <c r="F314"/>
      <c r="G314"/>
      <c r="H314"/>
      <c r="I314"/>
      <c r="J314"/>
      <c r="K314"/>
      <c r="L314"/>
      <c r="M314"/>
      <c r="N314"/>
      <c r="O314"/>
      <c r="P314"/>
      <c r="Q314"/>
      <c r="R314"/>
      <c r="T314" s="118" t="s">
        <v>3</v>
      </c>
      <c r="U314" s="36" t="s">
        <v>39</v>
      </c>
      <c r="V314" s="119">
        <v>0.22</v>
      </c>
      <c r="W314" s="119">
        <f t="shared" si="81"/>
        <v>0</v>
      </c>
      <c r="X314" s="119">
        <v>6.9999999999999994E-5</v>
      </c>
      <c r="Y314" s="119">
        <f t="shared" si="82"/>
        <v>0</v>
      </c>
      <c r="Z314" s="119">
        <v>0</v>
      </c>
      <c r="AA314" s="120">
        <f t="shared" si="83"/>
        <v>0</v>
      </c>
      <c r="AR314" s="13" t="s">
        <v>219</v>
      </c>
      <c r="AT314" s="13" t="s">
        <v>127</v>
      </c>
      <c r="AU314" s="13" t="s">
        <v>129</v>
      </c>
      <c r="AY314" s="13" t="s">
        <v>126</v>
      </c>
      <c r="BE314" s="121">
        <f t="shared" si="84"/>
        <v>0</v>
      </c>
      <c r="BF314" s="121">
        <f t="shared" si="85"/>
        <v>0</v>
      </c>
      <c r="BG314" s="121">
        <f t="shared" si="86"/>
        <v>0</v>
      </c>
      <c r="BH314" s="121">
        <f t="shared" si="87"/>
        <v>0</v>
      </c>
      <c r="BI314" s="121">
        <f t="shared" si="88"/>
        <v>0</v>
      </c>
      <c r="BJ314" s="13" t="s">
        <v>129</v>
      </c>
      <c r="BK314" s="122">
        <f t="shared" si="89"/>
        <v>0</v>
      </c>
      <c r="BL314" s="13" t="s">
        <v>219</v>
      </c>
      <c r="BM314" s="13" t="s">
        <v>292</v>
      </c>
    </row>
    <row r="315" spans="2:65" s="1" customFormat="1" ht="31.5" customHeight="1" x14ac:dyDescent="0.3">
      <c r="B315"/>
      <c r="C315"/>
      <c r="D315"/>
      <c r="E315"/>
      <c r="F315"/>
      <c r="G315"/>
      <c r="H315"/>
      <c r="I315"/>
      <c r="J315"/>
      <c r="K315"/>
      <c r="L315"/>
      <c r="M315"/>
      <c r="N315"/>
      <c r="O315"/>
      <c r="P315"/>
      <c r="Q315"/>
      <c r="R315"/>
      <c r="T315" s="118" t="s">
        <v>3</v>
      </c>
      <c r="U315" s="36" t="s">
        <v>39</v>
      </c>
      <c r="V315" s="119">
        <v>0</v>
      </c>
      <c r="W315" s="119">
        <f t="shared" si="81"/>
        <v>0</v>
      </c>
      <c r="X315" s="119">
        <v>1</v>
      </c>
      <c r="Y315" s="119">
        <f t="shared" si="82"/>
        <v>0</v>
      </c>
      <c r="Z315" s="119">
        <v>0</v>
      </c>
      <c r="AA315" s="120">
        <f t="shared" si="83"/>
        <v>0</v>
      </c>
      <c r="AR315" s="13" t="s">
        <v>222</v>
      </c>
      <c r="AT315" s="13" t="s">
        <v>190</v>
      </c>
      <c r="AU315" s="13" t="s">
        <v>129</v>
      </c>
      <c r="AY315" s="13" t="s">
        <v>126</v>
      </c>
      <c r="BE315" s="121">
        <f t="shared" si="84"/>
        <v>0</v>
      </c>
      <c r="BF315" s="121">
        <f t="shared" si="85"/>
        <v>0</v>
      </c>
      <c r="BG315" s="121">
        <f t="shared" si="86"/>
        <v>0</v>
      </c>
      <c r="BH315" s="121">
        <f t="shared" si="87"/>
        <v>0</v>
      </c>
      <c r="BI315" s="121">
        <f t="shared" si="88"/>
        <v>0</v>
      </c>
      <c r="BJ315" s="13" t="s">
        <v>129</v>
      </c>
      <c r="BK315" s="122">
        <f t="shared" si="89"/>
        <v>0</v>
      </c>
      <c r="BL315" s="13" t="s">
        <v>219</v>
      </c>
      <c r="BM315" s="13" t="s">
        <v>293</v>
      </c>
    </row>
    <row r="316" spans="2:65" s="1" customFormat="1" ht="31.5" customHeight="1" x14ac:dyDescent="0.3"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/>
      <c r="R316"/>
      <c r="T316" s="118" t="s">
        <v>3</v>
      </c>
      <c r="U316" s="36" t="s">
        <v>39</v>
      </c>
      <c r="V316" s="119">
        <v>0</v>
      </c>
      <c r="W316" s="119">
        <f t="shared" si="81"/>
        <v>0</v>
      </c>
      <c r="X316" s="119">
        <v>1</v>
      </c>
      <c r="Y316" s="119">
        <f t="shared" si="82"/>
        <v>0</v>
      </c>
      <c r="Z316" s="119">
        <v>0</v>
      </c>
      <c r="AA316" s="120">
        <f t="shared" si="83"/>
        <v>0</v>
      </c>
      <c r="AR316" s="13" t="s">
        <v>222</v>
      </c>
      <c r="AT316" s="13" t="s">
        <v>190</v>
      </c>
      <c r="AU316" s="13" t="s">
        <v>129</v>
      </c>
      <c r="AY316" s="13" t="s">
        <v>126</v>
      </c>
      <c r="BE316" s="121">
        <f t="shared" si="84"/>
        <v>0</v>
      </c>
      <c r="BF316" s="121">
        <f t="shared" si="85"/>
        <v>0</v>
      </c>
      <c r="BG316" s="121">
        <f t="shared" si="86"/>
        <v>0</v>
      </c>
      <c r="BH316" s="121">
        <f t="shared" si="87"/>
        <v>0</v>
      </c>
      <c r="BI316" s="121">
        <f t="shared" si="88"/>
        <v>0</v>
      </c>
      <c r="BJ316" s="13" t="s">
        <v>129</v>
      </c>
      <c r="BK316" s="122">
        <f t="shared" si="89"/>
        <v>0</v>
      </c>
      <c r="BL316" s="13" t="s">
        <v>219</v>
      </c>
      <c r="BM316" s="13" t="s">
        <v>294</v>
      </c>
    </row>
    <row r="317" spans="2:65" s="1" customFormat="1" ht="31.5" customHeight="1" x14ac:dyDescent="0.3">
      <c r="B317"/>
      <c r="C317"/>
      <c r="D317"/>
      <c r="E317"/>
      <c r="F317"/>
      <c r="G317"/>
      <c r="H317"/>
      <c r="I317"/>
      <c r="J317"/>
      <c r="K317"/>
      <c r="L317"/>
      <c r="M317"/>
      <c r="N317"/>
      <c r="O317"/>
      <c r="P317"/>
      <c r="Q317"/>
      <c r="R317"/>
      <c r="T317" s="118" t="s">
        <v>3</v>
      </c>
      <c r="U317" s="36" t="s">
        <v>39</v>
      </c>
      <c r="V317" s="119">
        <v>0</v>
      </c>
      <c r="W317" s="119">
        <f t="shared" si="81"/>
        <v>0</v>
      </c>
      <c r="X317" s="119">
        <v>1</v>
      </c>
      <c r="Y317" s="119">
        <f t="shared" si="82"/>
        <v>0</v>
      </c>
      <c r="Z317" s="119">
        <v>0</v>
      </c>
      <c r="AA317" s="120">
        <f t="shared" si="83"/>
        <v>0</v>
      </c>
      <c r="AR317" s="13" t="s">
        <v>222</v>
      </c>
      <c r="AT317" s="13" t="s">
        <v>190</v>
      </c>
      <c r="AU317" s="13" t="s">
        <v>129</v>
      </c>
      <c r="AY317" s="13" t="s">
        <v>126</v>
      </c>
      <c r="BE317" s="121">
        <f t="shared" si="84"/>
        <v>0</v>
      </c>
      <c r="BF317" s="121">
        <f t="shared" si="85"/>
        <v>0</v>
      </c>
      <c r="BG317" s="121">
        <f t="shared" si="86"/>
        <v>0</v>
      </c>
      <c r="BH317" s="121">
        <f t="shared" si="87"/>
        <v>0</v>
      </c>
      <c r="BI317" s="121">
        <f t="shared" si="88"/>
        <v>0</v>
      </c>
      <c r="BJ317" s="13" t="s">
        <v>129</v>
      </c>
      <c r="BK317" s="122">
        <f t="shared" si="89"/>
        <v>0</v>
      </c>
      <c r="BL317" s="13" t="s">
        <v>219</v>
      </c>
      <c r="BM317" s="13" t="s">
        <v>295</v>
      </c>
    </row>
    <row r="318" spans="2:65" s="1" customFormat="1" ht="31.5" customHeight="1" x14ac:dyDescent="0.3">
      <c r="B318"/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  <c r="Q318"/>
      <c r="R318"/>
      <c r="T318" s="118" t="s">
        <v>3</v>
      </c>
      <c r="U318" s="36" t="s">
        <v>39</v>
      </c>
      <c r="V318" s="119">
        <v>0</v>
      </c>
      <c r="W318" s="119">
        <f t="shared" si="81"/>
        <v>0</v>
      </c>
      <c r="X318" s="119">
        <v>1</v>
      </c>
      <c r="Y318" s="119">
        <f t="shared" si="82"/>
        <v>0</v>
      </c>
      <c r="Z318" s="119">
        <v>0</v>
      </c>
      <c r="AA318" s="120">
        <f t="shared" si="83"/>
        <v>0</v>
      </c>
      <c r="AR318" s="13" t="s">
        <v>222</v>
      </c>
      <c r="AT318" s="13" t="s">
        <v>190</v>
      </c>
      <c r="AU318" s="13" t="s">
        <v>129</v>
      </c>
      <c r="AY318" s="13" t="s">
        <v>126</v>
      </c>
      <c r="BE318" s="121">
        <f t="shared" si="84"/>
        <v>0</v>
      </c>
      <c r="BF318" s="121">
        <f t="shared" si="85"/>
        <v>0</v>
      </c>
      <c r="BG318" s="121">
        <f t="shared" si="86"/>
        <v>0</v>
      </c>
      <c r="BH318" s="121">
        <f t="shared" si="87"/>
        <v>0</v>
      </c>
      <c r="BI318" s="121">
        <f t="shared" si="88"/>
        <v>0</v>
      </c>
      <c r="BJ318" s="13" t="s">
        <v>129</v>
      </c>
      <c r="BK318" s="122">
        <f t="shared" si="89"/>
        <v>0</v>
      </c>
      <c r="BL318" s="13" t="s">
        <v>219</v>
      </c>
      <c r="BM318" s="13" t="s">
        <v>296</v>
      </c>
    </row>
    <row r="319" spans="2:65" s="1" customFormat="1" ht="31.5" customHeight="1" x14ac:dyDescent="0.3"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/>
      <c r="R319"/>
      <c r="T319" s="118" t="s">
        <v>3</v>
      </c>
      <c r="U319" s="36" t="s">
        <v>39</v>
      </c>
      <c r="V319" s="119">
        <v>0</v>
      </c>
      <c r="W319" s="119">
        <f t="shared" si="81"/>
        <v>0</v>
      </c>
      <c r="X319" s="119">
        <v>1</v>
      </c>
      <c r="Y319" s="119">
        <f t="shared" si="82"/>
        <v>0</v>
      </c>
      <c r="Z319" s="119">
        <v>0</v>
      </c>
      <c r="AA319" s="120">
        <f t="shared" si="83"/>
        <v>0</v>
      </c>
      <c r="AR319" s="13" t="s">
        <v>222</v>
      </c>
      <c r="AT319" s="13" t="s">
        <v>190</v>
      </c>
      <c r="AU319" s="13" t="s">
        <v>129</v>
      </c>
      <c r="AY319" s="13" t="s">
        <v>126</v>
      </c>
      <c r="BE319" s="121">
        <f t="shared" si="84"/>
        <v>0</v>
      </c>
      <c r="BF319" s="121">
        <f t="shared" si="85"/>
        <v>0</v>
      </c>
      <c r="BG319" s="121">
        <f t="shared" si="86"/>
        <v>0</v>
      </c>
      <c r="BH319" s="121">
        <f t="shared" si="87"/>
        <v>0</v>
      </c>
      <c r="BI319" s="121">
        <f t="shared" si="88"/>
        <v>0</v>
      </c>
      <c r="BJ319" s="13" t="s">
        <v>129</v>
      </c>
      <c r="BK319" s="122">
        <f t="shared" si="89"/>
        <v>0</v>
      </c>
      <c r="BL319" s="13" t="s">
        <v>219</v>
      </c>
      <c r="BM319" s="13" t="s">
        <v>297</v>
      </c>
    </row>
    <row r="320" spans="2:65" s="1" customFormat="1" ht="22.5" customHeight="1" x14ac:dyDescent="0.3">
      <c r="B320"/>
      <c r="C320"/>
      <c r="D320"/>
      <c r="E320"/>
      <c r="F320"/>
      <c r="G320"/>
      <c r="H320"/>
      <c r="I320"/>
      <c r="J320"/>
      <c r="K320"/>
      <c r="L320"/>
      <c r="M320"/>
      <c r="N320"/>
      <c r="O320"/>
      <c r="P320"/>
      <c r="Q320"/>
      <c r="R320"/>
      <c r="T320" s="118" t="s">
        <v>3</v>
      </c>
      <c r="U320" s="36" t="s">
        <v>39</v>
      </c>
      <c r="V320" s="119">
        <v>0</v>
      </c>
      <c r="W320" s="119">
        <f t="shared" si="81"/>
        <v>0</v>
      </c>
      <c r="X320" s="119">
        <v>1E-3</v>
      </c>
      <c r="Y320" s="119">
        <f t="shared" si="82"/>
        <v>0</v>
      </c>
      <c r="Z320" s="119">
        <v>0</v>
      </c>
      <c r="AA320" s="120">
        <f t="shared" si="83"/>
        <v>0</v>
      </c>
      <c r="AR320" s="13" t="s">
        <v>222</v>
      </c>
      <c r="AT320" s="13" t="s">
        <v>190</v>
      </c>
      <c r="AU320" s="13" t="s">
        <v>129</v>
      </c>
      <c r="AY320" s="13" t="s">
        <v>126</v>
      </c>
      <c r="BE320" s="121">
        <f t="shared" si="84"/>
        <v>0</v>
      </c>
      <c r="BF320" s="121">
        <f t="shared" si="85"/>
        <v>0</v>
      </c>
      <c r="BG320" s="121">
        <f t="shared" si="86"/>
        <v>0</v>
      </c>
      <c r="BH320" s="121">
        <f t="shared" si="87"/>
        <v>0</v>
      </c>
      <c r="BI320" s="121">
        <f t="shared" si="88"/>
        <v>0</v>
      </c>
      <c r="BJ320" s="13" t="s">
        <v>129</v>
      </c>
      <c r="BK320" s="122">
        <f t="shared" si="89"/>
        <v>0</v>
      </c>
      <c r="BL320" s="13" t="s">
        <v>219</v>
      </c>
      <c r="BM320" s="13" t="s">
        <v>298</v>
      </c>
    </row>
    <row r="321" spans="2:65" s="1" customFormat="1" ht="31.5" customHeight="1" x14ac:dyDescent="0.3">
      <c r="B321"/>
      <c r="C321"/>
      <c r="D321"/>
      <c r="E321"/>
      <c r="F321"/>
      <c r="G321"/>
      <c r="H321"/>
      <c r="I321"/>
      <c r="J321"/>
      <c r="K321"/>
      <c r="L321"/>
      <c r="M321"/>
      <c r="N321"/>
      <c r="O321"/>
      <c r="P321"/>
      <c r="Q321"/>
      <c r="R321"/>
      <c r="T321" s="118" t="s">
        <v>3</v>
      </c>
      <c r="U321" s="36" t="s">
        <v>39</v>
      </c>
      <c r="V321" s="119">
        <v>0</v>
      </c>
      <c r="W321" s="119">
        <f t="shared" si="81"/>
        <v>0</v>
      </c>
      <c r="X321" s="119">
        <v>1.2200000000000001E-2</v>
      </c>
      <c r="Y321" s="119">
        <f t="shared" si="82"/>
        <v>0</v>
      </c>
      <c r="Z321" s="119">
        <v>0</v>
      </c>
      <c r="AA321" s="120">
        <f t="shared" si="83"/>
        <v>0</v>
      </c>
      <c r="AR321" s="13" t="s">
        <v>222</v>
      </c>
      <c r="AT321" s="13" t="s">
        <v>190</v>
      </c>
      <c r="AU321" s="13" t="s">
        <v>129</v>
      </c>
      <c r="AY321" s="13" t="s">
        <v>126</v>
      </c>
      <c r="BE321" s="121">
        <f t="shared" si="84"/>
        <v>0</v>
      </c>
      <c r="BF321" s="121">
        <f t="shared" si="85"/>
        <v>0</v>
      </c>
      <c r="BG321" s="121">
        <f t="shared" si="86"/>
        <v>0</v>
      </c>
      <c r="BH321" s="121">
        <f t="shared" si="87"/>
        <v>0</v>
      </c>
      <c r="BI321" s="121">
        <f t="shared" si="88"/>
        <v>0</v>
      </c>
      <c r="BJ321" s="13" t="s">
        <v>129</v>
      </c>
      <c r="BK321" s="122">
        <f t="shared" si="89"/>
        <v>0</v>
      </c>
      <c r="BL321" s="13" t="s">
        <v>219</v>
      </c>
      <c r="BM321" s="13" t="s">
        <v>299</v>
      </c>
    </row>
    <row r="322" spans="2:65" s="1" customFormat="1" ht="31.5" customHeight="1" x14ac:dyDescent="0.3">
      <c r="B322"/>
      <c r="C322"/>
      <c r="D322"/>
      <c r="E322"/>
      <c r="F322"/>
      <c r="G322"/>
      <c r="H322"/>
      <c r="I322"/>
      <c r="J322"/>
      <c r="K322"/>
      <c r="L322"/>
      <c r="M322"/>
      <c r="N322"/>
      <c r="O322"/>
      <c r="P322"/>
      <c r="Q322"/>
      <c r="R322"/>
      <c r="T322" s="118" t="s">
        <v>3</v>
      </c>
      <c r="U322" s="36" t="s">
        <v>39</v>
      </c>
      <c r="V322" s="119">
        <v>0</v>
      </c>
      <c r="W322" s="119">
        <f t="shared" si="81"/>
        <v>0</v>
      </c>
      <c r="X322" s="119">
        <v>0</v>
      </c>
      <c r="Y322" s="119">
        <f t="shared" si="82"/>
        <v>0</v>
      </c>
      <c r="Z322" s="119">
        <v>0</v>
      </c>
      <c r="AA322" s="120">
        <f t="shared" si="83"/>
        <v>0</v>
      </c>
      <c r="AR322" s="13" t="s">
        <v>219</v>
      </c>
      <c r="AT322" s="13" t="s">
        <v>127</v>
      </c>
      <c r="AU322" s="13" t="s">
        <v>129</v>
      </c>
      <c r="AY322" s="13" t="s">
        <v>126</v>
      </c>
      <c r="BE322" s="121">
        <f t="shared" si="84"/>
        <v>0</v>
      </c>
      <c r="BF322" s="121">
        <f t="shared" si="85"/>
        <v>0</v>
      </c>
      <c r="BG322" s="121">
        <f t="shared" si="86"/>
        <v>0</v>
      </c>
      <c r="BH322" s="121">
        <f t="shared" si="87"/>
        <v>0</v>
      </c>
      <c r="BI322" s="121">
        <f t="shared" si="88"/>
        <v>0</v>
      </c>
      <c r="BJ322" s="13" t="s">
        <v>129</v>
      </c>
      <c r="BK322" s="122">
        <f t="shared" si="89"/>
        <v>0</v>
      </c>
      <c r="BL322" s="13" t="s">
        <v>219</v>
      </c>
      <c r="BM322" s="13" t="s">
        <v>300</v>
      </c>
    </row>
    <row r="323" spans="2:65" s="9" customFormat="1" ht="29.85" customHeight="1" x14ac:dyDescent="0.3">
      <c r="B323"/>
      <c r="C323"/>
      <c r="D323"/>
      <c r="E323"/>
      <c r="F323"/>
      <c r="G323"/>
      <c r="H323"/>
      <c r="I323"/>
      <c r="J323"/>
      <c r="K323"/>
      <c r="L323"/>
      <c r="M323"/>
      <c r="N323"/>
      <c r="O323"/>
      <c r="P323"/>
      <c r="Q323"/>
      <c r="R323"/>
      <c r="T323" s="112"/>
      <c r="U323" s="111"/>
      <c r="V323" s="111"/>
      <c r="W323" s="113">
        <f>SUM(W324:W326)</f>
        <v>0</v>
      </c>
      <c r="X323" s="111"/>
      <c r="Y323" s="113">
        <f>SUM(Y324:Y326)</f>
        <v>0</v>
      </c>
      <c r="Z323" s="111"/>
      <c r="AA323" s="114">
        <f>SUM(AA324:AA326)</f>
        <v>0</v>
      </c>
      <c r="AR323" s="115" t="s">
        <v>129</v>
      </c>
      <c r="AT323" s="116" t="s">
        <v>71</v>
      </c>
      <c r="AU323" s="116" t="s">
        <v>76</v>
      </c>
      <c r="AY323" s="115" t="s">
        <v>126</v>
      </c>
      <c r="BK323" s="117">
        <f>SUM(BK324:BK326)</f>
        <v>0</v>
      </c>
    </row>
    <row r="324" spans="2:65" s="1" customFormat="1" ht="31.5" customHeight="1" x14ac:dyDescent="0.3">
      <c r="B324"/>
      <c r="C324"/>
      <c r="D324"/>
      <c r="E324"/>
      <c r="F324"/>
      <c r="G324"/>
      <c r="H324"/>
      <c r="I324"/>
      <c r="J324"/>
      <c r="K324"/>
      <c r="L324"/>
      <c r="M324"/>
      <c r="N324"/>
      <c r="O324"/>
      <c r="P324"/>
      <c r="Q324"/>
      <c r="R324"/>
      <c r="T324" s="118" t="s">
        <v>3</v>
      </c>
      <c r="U324" s="36" t="s">
        <v>39</v>
      </c>
      <c r="V324" s="119">
        <v>0.91200000000000003</v>
      </c>
      <c r="W324" s="119">
        <f>V324*K324</f>
        <v>0</v>
      </c>
      <c r="X324" s="119">
        <v>3.2699999999999999E-3</v>
      </c>
      <c r="Y324" s="119">
        <f>X324*K324</f>
        <v>0</v>
      </c>
      <c r="Z324" s="119">
        <v>0</v>
      </c>
      <c r="AA324" s="120">
        <f>Z324*K324</f>
        <v>0</v>
      </c>
      <c r="AR324" s="13" t="s">
        <v>219</v>
      </c>
      <c r="AT324" s="13" t="s">
        <v>127</v>
      </c>
      <c r="AU324" s="13" t="s">
        <v>129</v>
      </c>
      <c r="AY324" s="13" t="s">
        <v>126</v>
      </c>
      <c r="BE324" s="121">
        <f>IF(U324="základná",N324,0)</f>
        <v>0</v>
      </c>
      <c r="BF324" s="121">
        <f>IF(U324="znížená",N324,0)</f>
        <v>0</v>
      </c>
      <c r="BG324" s="121">
        <f>IF(U324="zákl. prenesená",N324,0)</f>
        <v>0</v>
      </c>
      <c r="BH324" s="121">
        <f>IF(U324="zníž. prenesená",N324,0)</f>
        <v>0</v>
      </c>
      <c r="BI324" s="121">
        <f>IF(U324="nulová",N324,0)</f>
        <v>0</v>
      </c>
      <c r="BJ324" s="13" t="s">
        <v>129</v>
      </c>
      <c r="BK324" s="122">
        <f>ROUND(L324*K324,3)</f>
        <v>0</v>
      </c>
      <c r="BL324" s="13" t="s">
        <v>219</v>
      </c>
      <c r="BM324" s="13" t="s">
        <v>301</v>
      </c>
    </row>
    <row r="325" spans="2:65" s="1" customFormat="1" ht="22.5" customHeight="1" x14ac:dyDescent="0.3">
      <c r="B325"/>
      <c r="C325"/>
      <c r="D325"/>
      <c r="E325"/>
      <c r="F325"/>
      <c r="G325"/>
      <c r="H325"/>
      <c r="I325"/>
      <c r="J325"/>
      <c r="K325"/>
      <c r="L325"/>
      <c r="M325"/>
      <c r="N325"/>
      <c r="O325"/>
      <c r="P325"/>
      <c r="Q325"/>
      <c r="R325"/>
      <c r="T325" s="118" t="s">
        <v>3</v>
      </c>
      <c r="U325" s="36" t="s">
        <v>39</v>
      </c>
      <c r="V325" s="119">
        <v>0</v>
      </c>
      <c r="W325" s="119">
        <f>V325*K325</f>
        <v>0</v>
      </c>
      <c r="X325" s="119">
        <v>1.2E-2</v>
      </c>
      <c r="Y325" s="119">
        <f>X325*K325</f>
        <v>0</v>
      </c>
      <c r="Z325" s="119">
        <v>0</v>
      </c>
      <c r="AA325" s="120">
        <f>Z325*K325</f>
        <v>0</v>
      </c>
      <c r="AR325" s="13" t="s">
        <v>222</v>
      </c>
      <c r="AT325" s="13" t="s">
        <v>190</v>
      </c>
      <c r="AU325" s="13" t="s">
        <v>129</v>
      </c>
      <c r="AY325" s="13" t="s">
        <v>126</v>
      </c>
      <c r="BE325" s="121">
        <f>IF(U325="základná",N325,0)</f>
        <v>0</v>
      </c>
      <c r="BF325" s="121">
        <f>IF(U325="znížená",N325,0)</f>
        <v>0</v>
      </c>
      <c r="BG325" s="121">
        <f>IF(U325="zákl. prenesená",N325,0)</f>
        <v>0</v>
      </c>
      <c r="BH325" s="121">
        <f>IF(U325="zníž. prenesená",N325,0)</f>
        <v>0</v>
      </c>
      <c r="BI325" s="121">
        <f>IF(U325="nulová",N325,0)</f>
        <v>0</v>
      </c>
      <c r="BJ325" s="13" t="s">
        <v>129</v>
      </c>
      <c r="BK325" s="122">
        <f>ROUND(L325*K325,3)</f>
        <v>0</v>
      </c>
      <c r="BL325" s="13" t="s">
        <v>219</v>
      </c>
      <c r="BM325" s="13" t="s">
        <v>302</v>
      </c>
    </row>
    <row r="326" spans="2:65" s="1" customFormat="1" ht="31.5" customHeight="1" x14ac:dyDescent="0.3">
      <c r="B326"/>
      <c r="C326"/>
      <c r="D326"/>
      <c r="E326"/>
      <c r="F326"/>
      <c r="G326"/>
      <c r="H326"/>
      <c r="I326"/>
      <c r="J326"/>
      <c r="K326"/>
      <c r="L326"/>
      <c r="M326"/>
      <c r="N326"/>
      <c r="O326"/>
      <c r="P326"/>
      <c r="Q326"/>
      <c r="R326"/>
      <c r="T326" s="118" t="s">
        <v>3</v>
      </c>
      <c r="U326" s="36" t="s">
        <v>39</v>
      </c>
      <c r="V326" s="119">
        <v>0</v>
      </c>
      <c r="W326" s="119">
        <f>V326*K326</f>
        <v>0</v>
      </c>
      <c r="X326" s="119">
        <v>0</v>
      </c>
      <c r="Y326" s="119">
        <f>X326*K326</f>
        <v>0</v>
      </c>
      <c r="Z326" s="119">
        <v>0</v>
      </c>
      <c r="AA326" s="120">
        <f>Z326*K326</f>
        <v>0</v>
      </c>
      <c r="AR326" s="13" t="s">
        <v>219</v>
      </c>
      <c r="AT326" s="13" t="s">
        <v>127</v>
      </c>
      <c r="AU326" s="13" t="s">
        <v>129</v>
      </c>
      <c r="AY326" s="13" t="s">
        <v>126</v>
      </c>
      <c r="BE326" s="121">
        <f>IF(U326="základná",N326,0)</f>
        <v>0</v>
      </c>
      <c r="BF326" s="121">
        <f>IF(U326="znížená",N326,0)</f>
        <v>0</v>
      </c>
      <c r="BG326" s="121">
        <f>IF(U326="zákl. prenesená",N326,0)</f>
        <v>0</v>
      </c>
      <c r="BH326" s="121">
        <f>IF(U326="zníž. prenesená",N326,0)</f>
        <v>0</v>
      </c>
      <c r="BI326" s="121">
        <f>IF(U326="nulová",N326,0)</f>
        <v>0</v>
      </c>
      <c r="BJ326" s="13" t="s">
        <v>129</v>
      </c>
      <c r="BK326" s="122">
        <f>ROUND(L326*K326,3)</f>
        <v>0</v>
      </c>
      <c r="BL326" s="13" t="s">
        <v>219</v>
      </c>
      <c r="BM326" s="13" t="s">
        <v>303</v>
      </c>
    </row>
    <row r="327" spans="2:65" s="9" customFormat="1" ht="29.85" customHeight="1" x14ac:dyDescent="0.3">
      <c r="B327"/>
      <c r="C327"/>
      <c r="D327"/>
      <c r="E327"/>
      <c r="F327"/>
      <c r="G327"/>
      <c r="H327"/>
      <c r="I327"/>
      <c r="J327"/>
      <c r="K327"/>
      <c r="L327"/>
      <c r="M327"/>
      <c r="N327"/>
      <c r="O327"/>
      <c r="P327"/>
      <c r="Q327"/>
      <c r="R327"/>
      <c r="T327" s="112"/>
      <c r="U327" s="111"/>
      <c r="V327" s="111"/>
      <c r="W327" s="113">
        <f>SUM(W328:W331)</f>
        <v>0</v>
      </c>
      <c r="X327" s="111"/>
      <c r="Y327" s="113">
        <f>SUM(Y328:Y331)</f>
        <v>0</v>
      </c>
      <c r="Z327" s="111"/>
      <c r="AA327" s="114">
        <f>SUM(AA328:AA331)</f>
        <v>0</v>
      </c>
      <c r="AR327" s="115" t="s">
        <v>129</v>
      </c>
      <c r="AT327" s="116" t="s">
        <v>71</v>
      </c>
      <c r="AU327" s="116" t="s">
        <v>76</v>
      </c>
      <c r="AY327" s="115" t="s">
        <v>126</v>
      </c>
      <c r="BK327" s="117">
        <f>SUM(BK328:BK331)</f>
        <v>0</v>
      </c>
    </row>
    <row r="328" spans="2:65" s="1" customFormat="1" ht="31.5" customHeight="1" x14ac:dyDescent="0.3">
      <c r="B328"/>
      <c r="C328"/>
      <c r="D328"/>
      <c r="E328"/>
      <c r="F328"/>
      <c r="G328"/>
      <c r="H328"/>
      <c r="I328"/>
      <c r="J328"/>
      <c r="K328"/>
      <c r="L328"/>
      <c r="M328"/>
      <c r="N328"/>
      <c r="O328"/>
      <c r="P328"/>
      <c r="Q328"/>
      <c r="R328"/>
      <c r="T328" s="118" t="s">
        <v>3</v>
      </c>
      <c r="U328" s="36" t="s">
        <v>39</v>
      </c>
      <c r="V328" s="119">
        <v>0.39500000000000002</v>
      </c>
      <c r="W328" s="119">
        <f>V328*K328</f>
        <v>0</v>
      </c>
      <c r="X328" s="119">
        <v>2.9999999999999997E-4</v>
      </c>
      <c r="Y328" s="119">
        <f>X328*K328</f>
        <v>0</v>
      </c>
      <c r="Z328" s="119">
        <v>0</v>
      </c>
      <c r="AA328" s="120">
        <f>Z328*K328</f>
        <v>0</v>
      </c>
      <c r="AR328" s="13" t="s">
        <v>219</v>
      </c>
      <c r="AT328" s="13" t="s">
        <v>127</v>
      </c>
      <c r="AU328" s="13" t="s">
        <v>129</v>
      </c>
      <c r="AY328" s="13" t="s">
        <v>126</v>
      </c>
      <c r="BE328" s="121">
        <f>IF(U328="základná",N328,0)</f>
        <v>0</v>
      </c>
      <c r="BF328" s="121">
        <f>IF(U328="znížená",N328,0)</f>
        <v>0</v>
      </c>
      <c r="BG328" s="121">
        <f>IF(U328="zákl. prenesená",N328,0)</f>
        <v>0</v>
      </c>
      <c r="BH328" s="121">
        <f>IF(U328="zníž. prenesená",N328,0)</f>
        <v>0</v>
      </c>
      <c r="BI328" s="121">
        <f>IF(U328="nulová",N328,0)</f>
        <v>0</v>
      </c>
      <c r="BJ328" s="13" t="s">
        <v>129</v>
      </c>
      <c r="BK328" s="122">
        <f>ROUND(L328*K328,3)</f>
        <v>0</v>
      </c>
      <c r="BL328" s="13" t="s">
        <v>219</v>
      </c>
      <c r="BM328" s="13" t="s">
        <v>304</v>
      </c>
    </row>
    <row r="329" spans="2:65" s="1" customFormat="1" ht="22.5" customHeight="1" x14ac:dyDescent="0.3">
      <c r="B329"/>
      <c r="C329"/>
      <c r="D329"/>
      <c r="E329"/>
      <c r="F329"/>
      <c r="G329"/>
      <c r="H329"/>
      <c r="I329"/>
      <c r="J329"/>
      <c r="K329"/>
      <c r="L329"/>
      <c r="M329"/>
      <c r="N329"/>
      <c r="O329"/>
      <c r="P329"/>
      <c r="Q329"/>
      <c r="R329"/>
      <c r="T329" s="118" t="s">
        <v>3</v>
      </c>
      <c r="U329" s="36" t="s">
        <v>39</v>
      </c>
      <c r="V329" s="119">
        <v>0</v>
      </c>
      <c r="W329" s="119">
        <f>V329*K329</f>
        <v>0</v>
      </c>
      <c r="X329" s="119">
        <v>0</v>
      </c>
      <c r="Y329" s="119">
        <f>X329*K329</f>
        <v>0</v>
      </c>
      <c r="Z329" s="119">
        <v>0</v>
      </c>
      <c r="AA329" s="120">
        <f>Z329*K329</f>
        <v>0</v>
      </c>
      <c r="AR329" s="13" t="s">
        <v>222</v>
      </c>
      <c r="AT329" s="13" t="s">
        <v>190</v>
      </c>
      <c r="AU329" s="13" t="s">
        <v>129</v>
      </c>
      <c r="AY329" s="13" t="s">
        <v>126</v>
      </c>
      <c r="BE329" s="121">
        <f>IF(U329="základná",N329,0)</f>
        <v>0</v>
      </c>
      <c r="BF329" s="121">
        <f>IF(U329="znížená",N329,0)</f>
        <v>0</v>
      </c>
      <c r="BG329" s="121">
        <f>IF(U329="zákl. prenesená",N329,0)</f>
        <v>0</v>
      </c>
      <c r="BH329" s="121">
        <f>IF(U329="zníž. prenesená",N329,0)</f>
        <v>0</v>
      </c>
      <c r="BI329" s="121">
        <f>IF(U329="nulová",N329,0)</f>
        <v>0</v>
      </c>
      <c r="BJ329" s="13" t="s">
        <v>129</v>
      </c>
      <c r="BK329" s="122">
        <f>ROUND(L329*K329,3)</f>
        <v>0</v>
      </c>
      <c r="BL329" s="13" t="s">
        <v>219</v>
      </c>
      <c r="BM329" s="13" t="s">
        <v>305</v>
      </c>
    </row>
    <row r="330" spans="2:65" s="1" customFormat="1" ht="31.5" customHeight="1" x14ac:dyDescent="0.3">
      <c r="B330"/>
      <c r="C330"/>
      <c r="D330"/>
      <c r="E330"/>
      <c r="F330"/>
      <c r="G330"/>
      <c r="H330"/>
      <c r="I330"/>
      <c r="J330"/>
      <c r="K330"/>
      <c r="L330"/>
      <c r="M330"/>
      <c r="N330"/>
      <c r="O330"/>
      <c r="P330"/>
      <c r="Q330"/>
      <c r="R330"/>
      <c r="T330" s="118" t="s">
        <v>3</v>
      </c>
      <c r="U330" s="36" t="s">
        <v>39</v>
      </c>
      <c r="V330" s="119">
        <v>0.08</v>
      </c>
      <c r="W330" s="119">
        <f>V330*K330</f>
        <v>0</v>
      </c>
      <c r="X330" s="119">
        <v>0</v>
      </c>
      <c r="Y330" s="119">
        <f>X330*K330</f>
        <v>0</v>
      </c>
      <c r="Z330" s="119">
        <v>0</v>
      </c>
      <c r="AA330" s="120">
        <f>Z330*K330</f>
        <v>0</v>
      </c>
      <c r="AR330" s="13" t="s">
        <v>219</v>
      </c>
      <c r="AT330" s="13" t="s">
        <v>127</v>
      </c>
      <c r="AU330" s="13" t="s">
        <v>129</v>
      </c>
      <c r="AY330" s="13" t="s">
        <v>126</v>
      </c>
      <c r="BE330" s="121">
        <f>IF(U330="základná",N330,0)</f>
        <v>0</v>
      </c>
      <c r="BF330" s="121">
        <f>IF(U330="znížená",N330,0)</f>
        <v>0</v>
      </c>
      <c r="BG330" s="121">
        <f>IF(U330="zákl. prenesená",N330,0)</f>
        <v>0</v>
      </c>
      <c r="BH330" s="121">
        <f>IF(U330="zníž. prenesená",N330,0)</f>
        <v>0</v>
      </c>
      <c r="BI330" s="121">
        <f>IF(U330="nulová",N330,0)</f>
        <v>0</v>
      </c>
      <c r="BJ330" s="13" t="s">
        <v>129</v>
      </c>
      <c r="BK330" s="122">
        <f>ROUND(L330*K330,3)</f>
        <v>0</v>
      </c>
      <c r="BL330" s="13" t="s">
        <v>219</v>
      </c>
      <c r="BM330" s="13" t="s">
        <v>306</v>
      </c>
    </row>
    <row r="331" spans="2:65" s="1" customFormat="1" ht="31.5" customHeight="1" x14ac:dyDescent="0.3">
      <c r="B331"/>
      <c r="C331"/>
      <c r="D331"/>
      <c r="E331"/>
      <c r="F331"/>
      <c r="G331"/>
      <c r="H331"/>
      <c r="I331"/>
      <c r="J331"/>
      <c r="K331"/>
      <c r="L331"/>
      <c r="M331"/>
      <c r="N331"/>
      <c r="O331"/>
      <c r="P331"/>
      <c r="Q331"/>
      <c r="R331"/>
      <c r="T331" s="118" t="s">
        <v>3</v>
      </c>
      <c r="U331" s="36" t="s">
        <v>39</v>
      </c>
      <c r="V331" s="119">
        <v>0</v>
      </c>
      <c r="W331" s="119">
        <f>V331*K331</f>
        <v>0</v>
      </c>
      <c r="X331" s="119">
        <v>0</v>
      </c>
      <c r="Y331" s="119">
        <f>X331*K331</f>
        <v>0</v>
      </c>
      <c r="Z331" s="119">
        <v>0</v>
      </c>
      <c r="AA331" s="120">
        <f>Z331*K331</f>
        <v>0</v>
      </c>
      <c r="AR331" s="13" t="s">
        <v>219</v>
      </c>
      <c r="AT331" s="13" t="s">
        <v>127</v>
      </c>
      <c r="AU331" s="13" t="s">
        <v>129</v>
      </c>
      <c r="AY331" s="13" t="s">
        <v>126</v>
      </c>
      <c r="BE331" s="121">
        <f>IF(U331="základná",N331,0)</f>
        <v>0</v>
      </c>
      <c r="BF331" s="121">
        <f>IF(U331="znížená",N331,0)</f>
        <v>0</v>
      </c>
      <c r="BG331" s="121">
        <f>IF(U331="zákl. prenesená",N331,0)</f>
        <v>0</v>
      </c>
      <c r="BH331" s="121">
        <f>IF(U331="zníž. prenesená",N331,0)</f>
        <v>0</v>
      </c>
      <c r="BI331" s="121">
        <f>IF(U331="nulová",N331,0)</f>
        <v>0</v>
      </c>
      <c r="BJ331" s="13" t="s">
        <v>129</v>
      </c>
      <c r="BK331" s="122">
        <f>ROUND(L331*K331,3)</f>
        <v>0</v>
      </c>
      <c r="BL331" s="13" t="s">
        <v>219</v>
      </c>
      <c r="BM331" s="13" t="s">
        <v>307</v>
      </c>
    </row>
    <row r="332" spans="2:65" s="9" customFormat="1" ht="29.85" customHeight="1" x14ac:dyDescent="0.3">
      <c r="B332"/>
      <c r="C332"/>
      <c r="D332"/>
      <c r="E332"/>
      <c r="F332"/>
      <c r="G332"/>
      <c r="H332"/>
      <c r="I332"/>
      <c r="J332"/>
      <c r="K332"/>
      <c r="L332"/>
      <c r="M332"/>
      <c r="N332"/>
      <c r="O332"/>
      <c r="P332"/>
      <c r="Q332"/>
      <c r="R332"/>
      <c r="T332" s="112"/>
      <c r="U332" s="111"/>
      <c r="V332" s="111"/>
      <c r="W332" s="113">
        <f>SUM(W333:W337)</f>
        <v>0</v>
      </c>
      <c r="X332" s="111"/>
      <c r="Y332" s="113">
        <f>SUM(Y333:Y337)</f>
        <v>0</v>
      </c>
      <c r="Z332" s="111"/>
      <c r="AA332" s="114">
        <f>SUM(AA333:AA337)</f>
        <v>0</v>
      </c>
      <c r="AR332" s="115" t="s">
        <v>129</v>
      </c>
      <c r="AT332" s="116" t="s">
        <v>71</v>
      </c>
      <c r="AU332" s="116" t="s">
        <v>76</v>
      </c>
      <c r="AY332" s="115" t="s">
        <v>126</v>
      </c>
      <c r="BK332" s="117">
        <f>SUM(BK333:BK337)</f>
        <v>0</v>
      </c>
    </row>
    <row r="333" spans="2:65" s="1" customFormat="1" ht="44.25" customHeight="1" x14ac:dyDescent="0.3">
      <c r="B333"/>
      <c r="C333"/>
      <c r="D333"/>
      <c r="E333"/>
      <c r="F333"/>
      <c r="G333"/>
      <c r="H333"/>
      <c r="I333"/>
      <c r="J333"/>
      <c r="K333"/>
      <c r="L333"/>
      <c r="M333"/>
      <c r="N333"/>
      <c r="O333"/>
      <c r="P333"/>
      <c r="Q333"/>
      <c r="R333"/>
      <c r="T333" s="118" t="s">
        <v>3</v>
      </c>
      <c r="U333" s="36" t="s">
        <v>39</v>
      </c>
      <c r="V333" s="119">
        <v>1.6830000000000001</v>
      </c>
      <c r="W333" s="119">
        <f>V333*K333</f>
        <v>0</v>
      </c>
      <c r="X333" s="119">
        <v>2.8500000000000001E-3</v>
      </c>
      <c r="Y333" s="119">
        <f>X333*K333</f>
        <v>0</v>
      </c>
      <c r="Z333" s="119">
        <v>0</v>
      </c>
      <c r="AA333" s="120">
        <f>Z333*K333</f>
        <v>0</v>
      </c>
      <c r="AR333" s="13" t="s">
        <v>219</v>
      </c>
      <c r="AT333" s="13" t="s">
        <v>127</v>
      </c>
      <c r="AU333" s="13" t="s">
        <v>129</v>
      </c>
      <c r="AY333" s="13" t="s">
        <v>126</v>
      </c>
      <c r="BE333" s="121">
        <f>IF(U333="základná",N333,0)</f>
        <v>0</v>
      </c>
      <c r="BF333" s="121">
        <f>IF(U333="znížená",N333,0)</f>
        <v>0</v>
      </c>
      <c r="BG333" s="121">
        <f>IF(U333="zákl. prenesená",N333,0)</f>
        <v>0</v>
      </c>
      <c r="BH333" s="121">
        <f>IF(U333="zníž. prenesená",N333,0)</f>
        <v>0</v>
      </c>
      <c r="BI333" s="121">
        <f>IF(U333="nulová",N333,0)</f>
        <v>0</v>
      </c>
      <c r="BJ333" s="13" t="s">
        <v>129</v>
      </c>
      <c r="BK333" s="122">
        <f>ROUND(L333*K333,3)</f>
        <v>0</v>
      </c>
      <c r="BL333" s="13" t="s">
        <v>219</v>
      </c>
      <c r="BM333" s="13" t="s">
        <v>308</v>
      </c>
    </row>
    <row r="334" spans="2:65" s="1" customFormat="1" ht="31.5" customHeight="1" x14ac:dyDescent="0.3">
      <c r="B334"/>
      <c r="C334"/>
      <c r="D334"/>
      <c r="E334"/>
      <c r="F334"/>
      <c r="G334"/>
      <c r="H334"/>
      <c r="I334"/>
      <c r="J334"/>
      <c r="K334"/>
      <c r="L334"/>
      <c r="M334"/>
      <c r="N334"/>
      <c r="O334"/>
      <c r="P334"/>
      <c r="Q334"/>
      <c r="R334"/>
      <c r="T334" s="118" t="s">
        <v>3</v>
      </c>
      <c r="U334" s="36" t="s">
        <v>39</v>
      </c>
      <c r="V334" s="119">
        <v>0</v>
      </c>
      <c r="W334" s="119">
        <f>V334*K334</f>
        <v>0</v>
      </c>
      <c r="X334" s="119">
        <v>2.1000000000000001E-2</v>
      </c>
      <c r="Y334" s="119">
        <f>X334*K334</f>
        <v>0</v>
      </c>
      <c r="Z334" s="119">
        <v>0</v>
      </c>
      <c r="AA334" s="120">
        <f>Z334*K334</f>
        <v>0</v>
      </c>
      <c r="AR334" s="13" t="s">
        <v>222</v>
      </c>
      <c r="AT334" s="13" t="s">
        <v>190</v>
      </c>
      <c r="AU334" s="13" t="s">
        <v>129</v>
      </c>
      <c r="AY334" s="13" t="s">
        <v>126</v>
      </c>
      <c r="BE334" s="121">
        <f>IF(U334="základná",N334,0)</f>
        <v>0</v>
      </c>
      <c r="BF334" s="121">
        <f>IF(U334="znížená",N334,0)</f>
        <v>0</v>
      </c>
      <c r="BG334" s="121">
        <f>IF(U334="zákl. prenesená",N334,0)</f>
        <v>0</v>
      </c>
      <c r="BH334" s="121">
        <f>IF(U334="zníž. prenesená",N334,0)</f>
        <v>0</v>
      </c>
      <c r="BI334" s="121">
        <f>IF(U334="nulová",N334,0)</f>
        <v>0</v>
      </c>
      <c r="BJ334" s="13" t="s">
        <v>129</v>
      </c>
      <c r="BK334" s="122">
        <f>ROUND(L334*K334,3)</f>
        <v>0</v>
      </c>
      <c r="BL334" s="13" t="s">
        <v>219</v>
      </c>
      <c r="BM334" s="13" t="s">
        <v>309</v>
      </c>
    </row>
    <row r="335" spans="2:65" s="1" customFormat="1" ht="44.25" customHeight="1" x14ac:dyDescent="0.3">
      <c r="B335"/>
      <c r="C335"/>
      <c r="D335"/>
      <c r="E335"/>
      <c r="F335"/>
      <c r="G335"/>
      <c r="H335"/>
      <c r="I335"/>
      <c r="J335"/>
      <c r="K335"/>
      <c r="L335"/>
      <c r="M335"/>
      <c r="N335"/>
      <c r="O335"/>
      <c r="P335"/>
      <c r="Q335"/>
      <c r="R335"/>
      <c r="T335" s="118" t="s">
        <v>3</v>
      </c>
      <c r="U335" s="36" t="s">
        <v>39</v>
      </c>
      <c r="V335" s="119">
        <v>1.6220000000000001</v>
      </c>
      <c r="W335" s="119">
        <f>V335*K335</f>
        <v>0</v>
      </c>
      <c r="X335" s="119">
        <v>3.968E-2</v>
      </c>
      <c r="Y335" s="119">
        <f>X335*K335</f>
        <v>0</v>
      </c>
      <c r="Z335" s="119">
        <v>0</v>
      </c>
      <c r="AA335" s="120">
        <f>Z335*K335</f>
        <v>0</v>
      </c>
      <c r="AR335" s="13" t="s">
        <v>219</v>
      </c>
      <c r="AT335" s="13" t="s">
        <v>127</v>
      </c>
      <c r="AU335" s="13" t="s">
        <v>129</v>
      </c>
      <c r="AY335" s="13" t="s">
        <v>126</v>
      </c>
      <c r="BE335" s="121">
        <f>IF(U335="základná",N335,0)</f>
        <v>0</v>
      </c>
      <c r="BF335" s="121">
        <f>IF(U335="znížená",N335,0)</f>
        <v>0</v>
      </c>
      <c r="BG335" s="121">
        <f>IF(U335="zákl. prenesená",N335,0)</f>
        <v>0</v>
      </c>
      <c r="BH335" s="121">
        <f>IF(U335="zníž. prenesená",N335,0)</f>
        <v>0</v>
      </c>
      <c r="BI335" s="121">
        <f>IF(U335="nulová",N335,0)</f>
        <v>0</v>
      </c>
      <c r="BJ335" s="13" t="s">
        <v>129</v>
      </c>
      <c r="BK335" s="122">
        <f>ROUND(L335*K335,3)</f>
        <v>0</v>
      </c>
      <c r="BL335" s="13" t="s">
        <v>219</v>
      </c>
      <c r="BM335" s="13" t="s">
        <v>310</v>
      </c>
    </row>
    <row r="336" spans="2:65" s="1" customFormat="1" ht="22.5" customHeight="1" x14ac:dyDescent="0.3">
      <c r="B336"/>
      <c r="C336"/>
      <c r="D336"/>
      <c r="E336"/>
      <c r="F336"/>
      <c r="G336"/>
      <c r="H336"/>
      <c r="I336"/>
      <c r="J336"/>
      <c r="K336"/>
      <c r="L336"/>
      <c r="M336"/>
      <c r="N336"/>
      <c r="O336"/>
      <c r="P336"/>
      <c r="Q336"/>
      <c r="R336"/>
      <c r="T336" s="118" t="s">
        <v>3</v>
      </c>
      <c r="U336" s="36" t="s">
        <v>39</v>
      </c>
      <c r="V336" s="119">
        <v>0</v>
      </c>
      <c r="W336" s="119">
        <f>V336*K336</f>
        <v>0</v>
      </c>
      <c r="X336" s="119">
        <v>2.4000000000000001E-4</v>
      </c>
      <c r="Y336" s="119">
        <f>X336*K336</f>
        <v>0</v>
      </c>
      <c r="Z336" s="119">
        <v>0</v>
      </c>
      <c r="AA336" s="120">
        <f>Z336*K336</f>
        <v>0</v>
      </c>
      <c r="AR336" s="13" t="s">
        <v>222</v>
      </c>
      <c r="AT336" s="13" t="s">
        <v>190</v>
      </c>
      <c r="AU336" s="13" t="s">
        <v>129</v>
      </c>
      <c r="AY336" s="13" t="s">
        <v>126</v>
      </c>
      <c r="BE336" s="121">
        <f>IF(U336="základná",N336,0)</f>
        <v>0</v>
      </c>
      <c r="BF336" s="121">
        <f>IF(U336="znížená",N336,0)</f>
        <v>0</v>
      </c>
      <c r="BG336" s="121">
        <f>IF(U336="zákl. prenesená",N336,0)</f>
        <v>0</v>
      </c>
      <c r="BH336" s="121">
        <f>IF(U336="zníž. prenesená",N336,0)</f>
        <v>0</v>
      </c>
      <c r="BI336" s="121">
        <f>IF(U336="nulová",N336,0)</f>
        <v>0</v>
      </c>
      <c r="BJ336" s="13" t="s">
        <v>129</v>
      </c>
      <c r="BK336" s="122">
        <f>ROUND(L336*K336,3)</f>
        <v>0</v>
      </c>
      <c r="BL336" s="13" t="s">
        <v>219</v>
      </c>
      <c r="BM336" s="13" t="s">
        <v>311</v>
      </c>
    </row>
    <row r="337" spans="2:65" s="1" customFormat="1" ht="31.5" customHeight="1" x14ac:dyDescent="0.3">
      <c r="B337"/>
      <c r="C337"/>
      <c r="D337"/>
      <c r="E337"/>
      <c r="F337"/>
      <c r="G337"/>
      <c r="H337"/>
      <c r="I337"/>
      <c r="J337"/>
      <c r="K337"/>
      <c r="L337"/>
      <c r="M337"/>
      <c r="N337"/>
      <c r="O337"/>
      <c r="P337"/>
      <c r="Q337"/>
      <c r="R337"/>
      <c r="T337" s="118" t="s">
        <v>3</v>
      </c>
      <c r="U337" s="36" t="s">
        <v>39</v>
      </c>
      <c r="V337" s="119">
        <v>0</v>
      </c>
      <c r="W337" s="119">
        <f>V337*K337</f>
        <v>0</v>
      </c>
      <c r="X337" s="119">
        <v>0</v>
      </c>
      <c r="Y337" s="119">
        <f>X337*K337</f>
        <v>0</v>
      </c>
      <c r="Z337" s="119">
        <v>0</v>
      </c>
      <c r="AA337" s="120">
        <f>Z337*K337</f>
        <v>0</v>
      </c>
      <c r="AR337" s="13" t="s">
        <v>219</v>
      </c>
      <c r="AT337" s="13" t="s">
        <v>127</v>
      </c>
      <c r="AU337" s="13" t="s">
        <v>129</v>
      </c>
      <c r="AY337" s="13" t="s">
        <v>126</v>
      </c>
      <c r="BE337" s="121">
        <f>IF(U337="základná",N337,0)</f>
        <v>0</v>
      </c>
      <c r="BF337" s="121">
        <f>IF(U337="znížená",N337,0)</f>
        <v>0</v>
      </c>
      <c r="BG337" s="121">
        <f>IF(U337="zákl. prenesená",N337,0)</f>
        <v>0</v>
      </c>
      <c r="BH337" s="121">
        <f>IF(U337="zníž. prenesená",N337,0)</f>
        <v>0</v>
      </c>
      <c r="BI337" s="121">
        <f>IF(U337="nulová",N337,0)</f>
        <v>0</v>
      </c>
      <c r="BJ337" s="13" t="s">
        <v>129</v>
      </c>
      <c r="BK337" s="122">
        <f>ROUND(L337*K337,3)</f>
        <v>0</v>
      </c>
      <c r="BL337" s="13" t="s">
        <v>219</v>
      </c>
      <c r="BM337" s="13" t="s">
        <v>312</v>
      </c>
    </row>
    <row r="338" spans="2:65" s="9" customFormat="1" ht="29.85" customHeight="1" x14ac:dyDescent="0.3">
      <c r="B338"/>
      <c r="C338"/>
      <c r="D338"/>
      <c r="E338"/>
      <c r="F338"/>
      <c r="G338"/>
      <c r="H338"/>
      <c r="I338"/>
      <c r="J338"/>
      <c r="K338"/>
      <c r="L338"/>
      <c r="M338"/>
      <c r="N338"/>
      <c r="O338"/>
      <c r="P338"/>
      <c r="Q338"/>
      <c r="R338"/>
      <c r="T338" s="112"/>
      <c r="U338" s="111"/>
      <c r="V338" s="111"/>
      <c r="W338" s="113">
        <f>SUM(W339:W340)</f>
        <v>0</v>
      </c>
      <c r="X338" s="111"/>
      <c r="Y338" s="113">
        <f>SUM(Y339:Y340)</f>
        <v>0</v>
      </c>
      <c r="Z338" s="111"/>
      <c r="AA338" s="114">
        <f>SUM(AA339:AA340)</f>
        <v>0</v>
      </c>
      <c r="AR338" s="115" t="s">
        <v>129</v>
      </c>
      <c r="AT338" s="116" t="s">
        <v>71</v>
      </c>
      <c r="AU338" s="116" t="s">
        <v>76</v>
      </c>
      <c r="AY338" s="115" t="s">
        <v>126</v>
      </c>
      <c r="BK338" s="117">
        <f>SUM(BK339:BK340)</f>
        <v>0</v>
      </c>
    </row>
    <row r="339" spans="2:65" s="1" customFormat="1" ht="44.25" customHeight="1" x14ac:dyDescent="0.3">
      <c r="B339"/>
      <c r="C339"/>
      <c r="D339"/>
      <c r="E339"/>
      <c r="F339"/>
      <c r="G339"/>
      <c r="H339"/>
      <c r="I339"/>
      <c r="J339"/>
      <c r="K339"/>
      <c r="L339"/>
      <c r="M339"/>
      <c r="N339"/>
      <c r="O339"/>
      <c r="P339"/>
      <c r="Q339"/>
      <c r="R339"/>
      <c r="T339" s="118" t="s">
        <v>3</v>
      </c>
      <c r="U339" s="36" t="s">
        <v>39</v>
      </c>
      <c r="V339" s="119">
        <v>0.26500000000000001</v>
      </c>
      <c r="W339" s="119">
        <f>V339*K339</f>
        <v>0</v>
      </c>
      <c r="X339" s="119">
        <v>1.6000000000000001E-4</v>
      </c>
      <c r="Y339" s="119">
        <f>X339*K339</f>
        <v>0</v>
      </c>
      <c r="Z339" s="119">
        <v>0</v>
      </c>
      <c r="AA339" s="120">
        <f>Z339*K339</f>
        <v>0</v>
      </c>
      <c r="AR339" s="13" t="s">
        <v>219</v>
      </c>
      <c r="AT339" s="13" t="s">
        <v>127</v>
      </c>
      <c r="AU339" s="13" t="s">
        <v>129</v>
      </c>
      <c r="AY339" s="13" t="s">
        <v>126</v>
      </c>
      <c r="BE339" s="121">
        <f>IF(U339="základná",N339,0)</f>
        <v>0</v>
      </c>
      <c r="BF339" s="121">
        <f>IF(U339="znížená",N339,0)</f>
        <v>0</v>
      </c>
      <c r="BG339" s="121">
        <f>IF(U339="zákl. prenesená",N339,0)</f>
        <v>0</v>
      </c>
      <c r="BH339" s="121">
        <f>IF(U339="zníž. prenesená",N339,0)</f>
        <v>0</v>
      </c>
      <c r="BI339" s="121">
        <f>IF(U339="nulová",N339,0)</f>
        <v>0</v>
      </c>
      <c r="BJ339" s="13" t="s">
        <v>129</v>
      </c>
      <c r="BK339" s="122">
        <f>ROUND(L339*K339,3)</f>
        <v>0</v>
      </c>
      <c r="BL339" s="13" t="s">
        <v>219</v>
      </c>
      <c r="BM339" s="13" t="s">
        <v>313</v>
      </c>
    </row>
    <row r="340" spans="2:65" s="1" customFormat="1" ht="44.25" customHeight="1" x14ac:dyDescent="0.3">
      <c r="B340"/>
      <c r="C340"/>
      <c r="D340"/>
      <c r="E340"/>
      <c r="F340"/>
      <c r="G340"/>
      <c r="H340"/>
      <c r="I340"/>
      <c r="J340"/>
      <c r="K340"/>
      <c r="L340"/>
      <c r="M340"/>
      <c r="N340"/>
      <c r="O340"/>
      <c r="P340"/>
      <c r="Q340"/>
      <c r="R340"/>
      <c r="T340" s="118" t="s">
        <v>3</v>
      </c>
      <c r="U340" s="36" t="s">
        <v>39</v>
      </c>
      <c r="V340" s="119">
        <v>0.14799999999999999</v>
      </c>
      <c r="W340" s="119">
        <f>V340*K340</f>
        <v>0</v>
      </c>
      <c r="X340" s="119">
        <v>8.0000000000000007E-5</v>
      </c>
      <c r="Y340" s="119">
        <f>X340*K340</f>
        <v>0</v>
      </c>
      <c r="Z340" s="119">
        <v>0</v>
      </c>
      <c r="AA340" s="120">
        <f>Z340*K340</f>
        <v>0</v>
      </c>
      <c r="AR340" s="13" t="s">
        <v>219</v>
      </c>
      <c r="AT340" s="13" t="s">
        <v>127</v>
      </c>
      <c r="AU340" s="13" t="s">
        <v>129</v>
      </c>
      <c r="AY340" s="13" t="s">
        <v>126</v>
      </c>
      <c r="BE340" s="121">
        <f>IF(U340="základná",N340,0)</f>
        <v>0</v>
      </c>
      <c r="BF340" s="121">
        <f>IF(U340="znížená",N340,0)</f>
        <v>0</v>
      </c>
      <c r="BG340" s="121">
        <f>IF(U340="zákl. prenesená",N340,0)</f>
        <v>0</v>
      </c>
      <c r="BH340" s="121">
        <f>IF(U340="zníž. prenesená",N340,0)</f>
        <v>0</v>
      </c>
      <c r="BI340" s="121">
        <f>IF(U340="nulová",N340,0)</f>
        <v>0</v>
      </c>
      <c r="BJ340" s="13" t="s">
        <v>129</v>
      </c>
      <c r="BK340" s="122">
        <f>ROUND(L340*K340,3)</f>
        <v>0</v>
      </c>
      <c r="BL340" s="13" t="s">
        <v>219</v>
      </c>
      <c r="BM340" s="13" t="s">
        <v>314</v>
      </c>
    </row>
    <row r="341" spans="2:65" s="9" customFormat="1" ht="29.85" customHeight="1" x14ac:dyDescent="0.3">
      <c r="B341"/>
      <c r="C341"/>
      <c r="D341"/>
      <c r="E341"/>
      <c r="F341"/>
      <c r="G341"/>
      <c r="H341"/>
      <c r="I341"/>
      <c r="J341"/>
      <c r="K341"/>
      <c r="L341"/>
      <c r="M341"/>
      <c r="N341"/>
      <c r="O341"/>
      <c r="P341"/>
      <c r="Q341"/>
      <c r="R341"/>
      <c r="T341" s="112"/>
      <c r="U341" s="111"/>
      <c r="V341" s="111"/>
      <c r="W341" s="113">
        <f>W342</f>
        <v>0</v>
      </c>
      <c r="X341" s="111"/>
      <c r="Y341" s="113">
        <f>Y342</f>
        <v>0</v>
      </c>
      <c r="Z341" s="111"/>
      <c r="AA341" s="114">
        <f>AA342</f>
        <v>0</v>
      </c>
      <c r="AR341" s="115" t="s">
        <v>129</v>
      </c>
      <c r="AT341" s="116" t="s">
        <v>71</v>
      </c>
      <c r="AU341" s="116" t="s">
        <v>76</v>
      </c>
      <c r="AY341" s="115" t="s">
        <v>126</v>
      </c>
      <c r="BK341" s="117">
        <f>BK342</f>
        <v>0</v>
      </c>
    </row>
    <row r="342" spans="2:65" s="1" customFormat="1" ht="44.25" customHeight="1" x14ac:dyDescent="0.3">
      <c r="B342"/>
      <c r="C342"/>
      <c r="D342"/>
      <c r="E342"/>
      <c r="F342"/>
      <c r="G342"/>
      <c r="H342"/>
      <c r="I342"/>
      <c r="J342"/>
      <c r="K342"/>
      <c r="L342"/>
      <c r="M342"/>
      <c r="N342"/>
      <c r="O342"/>
      <c r="P342"/>
      <c r="Q342"/>
      <c r="R342"/>
      <c r="T342" s="118" t="s">
        <v>3</v>
      </c>
      <c r="U342" s="36" t="s">
        <v>39</v>
      </c>
      <c r="V342" s="119">
        <v>6.4000000000000001E-2</v>
      </c>
      <c r="W342" s="119">
        <f>V342*K342</f>
        <v>0</v>
      </c>
      <c r="X342" s="119">
        <v>3.3E-4</v>
      </c>
      <c r="Y342" s="119">
        <f>X342*K342</f>
        <v>0</v>
      </c>
      <c r="Z342" s="119">
        <v>0</v>
      </c>
      <c r="AA342" s="120">
        <f>Z342*K342</f>
        <v>0</v>
      </c>
      <c r="AR342" s="13" t="s">
        <v>219</v>
      </c>
      <c r="AT342" s="13" t="s">
        <v>127</v>
      </c>
      <c r="AU342" s="13" t="s">
        <v>129</v>
      </c>
      <c r="AY342" s="13" t="s">
        <v>126</v>
      </c>
      <c r="BE342" s="121">
        <f>IF(U342="základná",N342,0)</f>
        <v>0</v>
      </c>
      <c r="BF342" s="121">
        <f>IF(U342="znížená",N342,0)</f>
        <v>0</v>
      </c>
      <c r="BG342" s="121">
        <f>IF(U342="zákl. prenesená",N342,0)</f>
        <v>0</v>
      </c>
      <c r="BH342" s="121">
        <f>IF(U342="zníž. prenesená",N342,0)</f>
        <v>0</v>
      </c>
      <c r="BI342" s="121">
        <f>IF(U342="nulová",N342,0)</f>
        <v>0</v>
      </c>
      <c r="BJ342" s="13" t="s">
        <v>129</v>
      </c>
      <c r="BK342" s="122">
        <f>ROUND(L342*K342,3)</f>
        <v>0</v>
      </c>
      <c r="BL342" s="13" t="s">
        <v>219</v>
      </c>
      <c r="BM342" s="13" t="s">
        <v>315</v>
      </c>
    </row>
    <row r="343" spans="2:65" s="9" customFormat="1" ht="37.35" customHeight="1" x14ac:dyDescent="0.3">
      <c r="B343"/>
      <c r="C343"/>
      <c r="D343"/>
      <c r="E343"/>
      <c r="F343"/>
      <c r="G343"/>
      <c r="H343"/>
      <c r="I343"/>
      <c r="J343"/>
      <c r="K343"/>
      <c r="L343"/>
      <c r="M343"/>
      <c r="N343"/>
      <c r="O343"/>
      <c r="P343"/>
      <c r="Q343"/>
      <c r="R343"/>
      <c r="T343" s="112"/>
      <c r="U343" s="111"/>
      <c r="V343" s="111"/>
      <c r="W343" s="113">
        <f>SUM(W344:W346)</f>
        <v>0</v>
      </c>
      <c r="X343" s="111"/>
      <c r="Y343" s="113">
        <f>SUM(Y344:Y346)</f>
        <v>0</v>
      </c>
      <c r="Z343" s="111"/>
      <c r="AA343" s="114">
        <f>SUM(AA344:AA346)</f>
        <v>0</v>
      </c>
      <c r="AR343" s="115" t="s">
        <v>316</v>
      </c>
      <c r="AT343" s="116" t="s">
        <v>71</v>
      </c>
      <c r="AU343" s="116" t="s">
        <v>72</v>
      </c>
      <c r="AY343" s="115" t="s">
        <v>126</v>
      </c>
      <c r="BK343" s="117">
        <f>SUM(BK344:BK346)</f>
        <v>0</v>
      </c>
    </row>
    <row r="344" spans="2:65" s="1" customFormat="1" ht="22.5" customHeight="1" x14ac:dyDescent="0.3">
      <c r="B344"/>
      <c r="C344"/>
      <c r="D344"/>
      <c r="E344"/>
      <c r="F344"/>
      <c r="G344"/>
      <c r="H344"/>
      <c r="I344"/>
      <c r="J344"/>
      <c r="K344"/>
      <c r="L344"/>
      <c r="M344"/>
      <c r="N344"/>
      <c r="O344"/>
      <c r="P344"/>
      <c r="Q344"/>
      <c r="R344"/>
      <c r="T344" s="118" t="s">
        <v>3</v>
      </c>
      <c r="U344" s="36" t="s">
        <v>39</v>
      </c>
      <c r="V344" s="119">
        <v>0</v>
      </c>
      <c r="W344" s="119">
        <f>V344*K344</f>
        <v>0</v>
      </c>
      <c r="X344" s="119">
        <v>0</v>
      </c>
      <c r="Y344" s="119">
        <f>X344*K344</f>
        <v>0</v>
      </c>
      <c r="Z344" s="119">
        <v>0</v>
      </c>
      <c r="AA344" s="120">
        <f>Z344*K344</f>
        <v>0</v>
      </c>
      <c r="AR344" s="13" t="s">
        <v>317</v>
      </c>
      <c r="AT344" s="13" t="s">
        <v>127</v>
      </c>
      <c r="AU344" s="13" t="s">
        <v>76</v>
      </c>
      <c r="AY344" s="13" t="s">
        <v>126</v>
      </c>
      <c r="BE344" s="121">
        <f>IF(U344="základná",N344,0)</f>
        <v>0</v>
      </c>
      <c r="BF344" s="121">
        <f>IF(U344="znížená",N344,0)</f>
        <v>0</v>
      </c>
      <c r="BG344" s="121">
        <f>IF(U344="zákl. prenesená",N344,0)</f>
        <v>0</v>
      </c>
      <c r="BH344" s="121">
        <f>IF(U344="zníž. prenesená",N344,0)</f>
        <v>0</v>
      </c>
      <c r="BI344" s="121">
        <f>IF(U344="nulová",N344,0)</f>
        <v>0</v>
      </c>
      <c r="BJ344" s="13" t="s">
        <v>129</v>
      </c>
      <c r="BK344" s="122">
        <f>ROUND(L344*K344,3)</f>
        <v>0</v>
      </c>
      <c r="BL344" s="13" t="s">
        <v>317</v>
      </c>
      <c r="BM344" s="13" t="s">
        <v>318</v>
      </c>
    </row>
    <row r="345" spans="2:65" s="1" customFormat="1" ht="22.5" customHeight="1" x14ac:dyDescent="0.3">
      <c r="B345"/>
      <c r="C345"/>
      <c r="D345"/>
      <c r="E345"/>
      <c r="F345"/>
      <c r="G345"/>
      <c r="H345"/>
      <c r="I345"/>
      <c r="J345"/>
      <c r="K345"/>
      <c r="L345"/>
      <c r="M345"/>
      <c r="N345"/>
      <c r="O345"/>
      <c r="P345"/>
      <c r="Q345"/>
      <c r="R345"/>
      <c r="T345" s="118" t="s">
        <v>3</v>
      </c>
      <c r="U345" s="36" t="s">
        <v>39</v>
      </c>
      <c r="V345" s="119">
        <v>0</v>
      </c>
      <c r="W345" s="119">
        <f>V345*K345</f>
        <v>0</v>
      </c>
      <c r="X345" s="119">
        <v>0</v>
      </c>
      <c r="Y345" s="119">
        <f>X345*K345</f>
        <v>0</v>
      </c>
      <c r="Z345" s="119">
        <v>0</v>
      </c>
      <c r="AA345" s="120">
        <f>Z345*K345</f>
        <v>0</v>
      </c>
      <c r="AR345" s="13" t="s">
        <v>317</v>
      </c>
      <c r="AT345" s="13" t="s">
        <v>127</v>
      </c>
      <c r="AU345" s="13" t="s">
        <v>76</v>
      </c>
      <c r="AY345" s="13" t="s">
        <v>126</v>
      </c>
      <c r="BE345" s="121">
        <f>IF(U345="základná",N345,0)</f>
        <v>0</v>
      </c>
      <c r="BF345" s="121">
        <f>IF(U345="znížená",N345,0)</f>
        <v>0</v>
      </c>
      <c r="BG345" s="121">
        <f>IF(U345="zákl. prenesená",N345,0)</f>
        <v>0</v>
      </c>
      <c r="BH345" s="121">
        <f>IF(U345="zníž. prenesená",N345,0)</f>
        <v>0</v>
      </c>
      <c r="BI345" s="121">
        <f>IF(U345="nulová",N345,0)</f>
        <v>0</v>
      </c>
      <c r="BJ345" s="13" t="s">
        <v>129</v>
      </c>
      <c r="BK345" s="122">
        <f>ROUND(L345*K345,3)</f>
        <v>0</v>
      </c>
      <c r="BL345" s="13" t="s">
        <v>317</v>
      </c>
      <c r="BM345" s="13" t="s">
        <v>319</v>
      </c>
    </row>
    <row r="346" spans="2:65" s="1" customFormat="1" ht="22.5" customHeight="1" x14ac:dyDescent="0.3">
      <c r="B346"/>
      <c r="C346"/>
      <c r="D346"/>
      <c r="E346"/>
      <c r="F346"/>
      <c r="G346"/>
      <c r="H346"/>
      <c r="I346"/>
      <c r="J346"/>
      <c r="K346"/>
      <c r="L346"/>
      <c r="M346"/>
      <c r="N346"/>
      <c r="O346"/>
      <c r="P346"/>
      <c r="Q346"/>
      <c r="R346"/>
      <c r="T346" s="118" t="s">
        <v>3</v>
      </c>
      <c r="U346" s="123" t="s">
        <v>39</v>
      </c>
      <c r="V346" s="124">
        <v>0</v>
      </c>
      <c r="W346" s="124">
        <f>V346*K346</f>
        <v>0</v>
      </c>
      <c r="X346" s="124">
        <v>0</v>
      </c>
      <c r="Y346" s="124">
        <f>X346*K346</f>
        <v>0</v>
      </c>
      <c r="Z346" s="124">
        <v>0</v>
      </c>
      <c r="AA346" s="125">
        <f>Z346*K346</f>
        <v>0</v>
      </c>
      <c r="AR346" s="13" t="s">
        <v>317</v>
      </c>
      <c r="AT346" s="13" t="s">
        <v>127</v>
      </c>
      <c r="AU346" s="13" t="s">
        <v>76</v>
      </c>
      <c r="AY346" s="13" t="s">
        <v>126</v>
      </c>
      <c r="BE346" s="121">
        <f>IF(U346="základná",N346,0)</f>
        <v>0</v>
      </c>
      <c r="BF346" s="121">
        <f>IF(U346="znížená",N346,0)</f>
        <v>0</v>
      </c>
      <c r="BG346" s="121">
        <f>IF(U346="zákl. prenesená",N346,0)</f>
        <v>0</v>
      </c>
      <c r="BH346" s="121">
        <f>IF(U346="zníž. prenesená",N346,0)</f>
        <v>0</v>
      </c>
      <c r="BI346" s="121">
        <f>IF(U346="nulová",N346,0)</f>
        <v>0</v>
      </c>
      <c r="BJ346" s="13" t="s">
        <v>129</v>
      </c>
      <c r="BK346" s="122">
        <f>ROUND(L346*K346,3)</f>
        <v>0</v>
      </c>
      <c r="BL346" s="13" t="s">
        <v>317</v>
      </c>
      <c r="BM346" s="13" t="s">
        <v>320</v>
      </c>
    </row>
    <row r="347" spans="2:65" s="1" customFormat="1" ht="6.95" customHeight="1" x14ac:dyDescent="0.3">
      <c r="B347"/>
      <c r="C347"/>
      <c r="D347"/>
      <c r="E347"/>
      <c r="F347"/>
      <c r="G347"/>
      <c r="H347"/>
      <c r="I347"/>
      <c r="J347"/>
      <c r="K347"/>
      <c r="L347"/>
      <c r="M347"/>
      <c r="N347"/>
      <c r="O347"/>
      <c r="P347"/>
      <c r="Q347"/>
      <c r="R347"/>
    </row>
  </sheetData>
  <mergeCells count="66">
    <mergeCell ref="N114:Q114"/>
    <mergeCell ref="N116:Q116"/>
    <mergeCell ref="L118:Q118"/>
    <mergeCell ref="H1:K1"/>
    <mergeCell ref="S2:AC2"/>
    <mergeCell ref="N109:Q109"/>
    <mergeCell ref="N110:Q110"/>
    <mergeCell ref="N111:Q111"/>
    <mergeCell ref="N112:Q112"/>
    <mergeCell ref="N113:Q113"/>
    <mergeCell ref="N104:Q104"/>
    <mergeCell ref="N105:Q105"/>
    <mergeCell ref="N106:Q106"/>
    <mergeCell ref="N107:Q107"/>
    <mergeCell ref="N108:Q108"/>
    <mergeCell ref="N99:Q99"/>
    <mergeCell ref="N100:Q100"/>
    <mergeCell ref="N101:Q101"/>
    <mergeCell ref="N102:Q102"/>
    <mergeCell ref="N103:Q103"/>
    <mergeCell ref="N94:Q94"/>
    <mergeCell ref="N95:Q95"/>
    <mergeCell ref="N96:Q96"/>
    <mergeCell ref="N97:Q97"/>
    <mergeCell ref="N98:Q98"/>
    <mergeCell ref="N89:Q89"/>
    <mergeCell ref="N90:Q90"/>
    <mergeCell ref="N91:Q91"/>
    <mergeCell ref="N92:Q92"/>
    <mergeCell ref="N93:Q93"/>
    <mergeCell ref="M83:Q83"/>
    <mergeCell ref="C85:G85"/>
    <mergeCell ref="N85:Q85"/>
    <mergeCell ref="N87:Q87"/>
    <mergeCell ref="N88:Q88"/>
    <mergeCell ref="L37:P37"/>
    <mergeCell ref="C76:Q76"/>
    <mergeCell ref="F78:P78"/>
    <mergeCell ref="M80:P80"/>
    <mergeCell ref="M82:Q82"/>
    <mergeCell ref="H33:J33"/>
    <mergeCell ref="M33:P33"/>
    <mergeCell ref="H34:J34"/>
    <mergeCell ref="M34:P34"/>
    <mergeCell ref="H35:J35"/>
    <mergeCell ref="M35:P35"/>
    <mergeCell ref="M29:P29"/>
    <mergeCell ref="H31:J31"/>
    <mergeCell ref="M31:P31"/>
    <mergeCell ref="H32:J32"/>
    <mergeCell ref="M32:P32"/>
    <mergeCell ref="O19:P19"/>
    <mergeCell ref="O20:P20"/>
    <mergeCell ref="E23:L23"/>
    <mergeCell ref="M26:P26"/>
    <mergeCell ref="M27:P27"/>
    <mergeCell ref="O11:P11"/>
    <mergeCell ref="O13:P13"/>
    <mergeCell ref="O14:P14"/>
    <mergeCell ref="O16:P16"/>
    <mergeCell ref="O17:P17"/>
    <mergeCell ref="C2:Q2"/>
    <mergeCell ref="C4:Q4"/>
    <mergeCell ref="F6:P6"/>
    <mergeCell ref="O8:P8"/>
    <mergeCell ref="O10:P10"/>
  </mergeCells>
  <hyperlinks>
    <hyperlink ref="F1:G1" location="C2" tooltip="Krycí list rozpočtu" display="1) Krycí list rozpočtu"/>
    <hyperlink ref="H1:K1" location="C85" tooltip="Rekapitulácia rozpočtu" display="2) Rekapitulácia rozpočtu"/>
    <hyperlink ref="L1" location="C133" tooltip="Rozpočet" display="3) Rozpočet"/>
    <hyperlink ref="S1:T1" location="'Rekapitulácia stavby'!C2" tooltip="Rekapitulácia stavby" display="Rekapitulácia stavby"/>
  </hyperlinks>
  <pageMargins left="0.58333330000000005" right="0.58333330000000005" top="0.5" bottom="0.46666669999999999" header="0" footer="0"/>
  <pageSetup paperSize="9" scale="95" fitToHeight="100" orientation="portrait" blackAndWhite="1" r:id="rId1"/>
  <headerFooter>
    <oddFooter>&amp;CStrana &amp;P z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Pracovné hárky</vt:lpstr>
      </vt:variant>
      <vt:variant>
        <vt:i4>2</vt:i4>
      </vt:variant>
      <vt:variant>
        <vt:lpstr>Pomenované rozsahy</vt:lpstr>
      </vt:variant>
      <vt:variant>
        <vt:i4>4</vt:i4>
      </vt:variant>
    </vt:vector>
  </HeadingPairs>
  <TitlesOfParts>
    <vt:vector size="6" baseType="lpstr">
      <vt:lpstr>Rekapitulácia stavby</vt:lpstr>
      <vt:lpstr>ZOSCoburgova - Komplexná ...</vt:lpstr>
      <vt:lpstr>'Rekapitulácia stavby'!Názvy_tlače</vt:lpstr>
      <vt:lpstr>'ZOSCoburgova - Komplexná ...'!Názvy_tlače</vt:lpstr>
      <vt:lpstr>'Rekapitulácia stavby'!Oblasť_tlače</vt:lpstr>
      <vt:lpstr>'ZOSCoburgova - Komplexná ...'!Oblasť_tlače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Pavol Simonides</dc:creator>
  <cp:lastModifiedBy>andrea.hudcovicova</cp:lastModifiedBy>
  <dcterms:created xsi:type="dcterms:W3CDTF">2017-09-12T08:25:58Z</dcterms:created>
  <dcterms:modified xsi:type="dcterms:W3CDTF">2017-09-12T12:10:44Z</dcterms:modified>
</cp:coreProperties>
</file>