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vosad2729111\Documents\Súťaže  pre rok 2022\65 Vrútky\"/>
    </mc:Choice>
  </mc:AlternateContent>
  <bookViews>
    <workbookView xWindow="0" yWindow="0" windowWidth="28800" windowHeight="12435"/>
  </bookViews>
  <sheets>
    <sheet name="Rekapitulácia stavby" sheetId="1" r:id="rId1"/>
    <sheet name="SO-01.1.1 obvodový plášť" sheetId="2" r:id="rId2"/>
    <sheet name="SO-01.1.2 strešný plášť" sheetId="3" r:id="rId3"/>
    <sheet name="SO-01.1.3 okná, dvere" sheetId="4" r:id="rId4"/>
    <sheet name="SO-01.1.4 ostatné" sheetId="5" r:id="rId5"/>
    <sheet name="SO-01.2" sheetId="6" r:id="rId6"/>
  </sheets>
  <definedNames>
    <definedName name="_xlnm._FilterDatabase" localSheetId="1" hidden="1">'SO-01.1.1 obvodový plášť'!$C$119:$K$147</definedName>
    <definedName name="_xlnm._FilterDatabase" localSheetId="2" hidden="1">'SO-01.1.2 strešný plášť'!$C$118:$K$138</definedName>
    <definedName name="_xlnm._FilterDatabase" localSheetId="3" hidden="1">'SO-01.1.3 okná, dvere'!$C$120:$K$159</definedName>
    <definedName name="_xlnm._FilterDatabase" localSheetId="4" hidden="1">'SO-01.1.4 ostatné'!$C$149:$K$549</definedName>
    <definedName name="_xlnm._FilterDatabase" localSheetId="5" hidden="1">'SO-01.2'!$C$135:$K$274</definedName>
    <definedName name="_xlnm.Print_Titles" localSheetId="0">'Rekapitulácia stavby'!$92:$92</definedName>
    <definedName name="_xlnm.Print_Titles" localSheetId="1">'SO-01.1.1 obvodový plášť'!$119:$119</definedName>
    <definedName name="_xlnm.Print_Titles" localSheetId="2">'SO-01.1.2 strešný plášť'!$118:$118</definedName>
    <definedName name="_xlnm.Print_Titles" localSheetId="3">'SO-01.1.3 okná, dvere'!$120:$120</definedName>
    <definedName name="_xlnm.Print_Titles" localSheetId="4">'SO-01.1.4 ostatné'!$149:$149</definedName>
    <definedName name="_xlnm.Print_Titles" localSheetId="5">'SO-01.2'!$135:$135</definedName>
    <definedName name="_xlnm.Print_Area" localSheetId="0">'Rekapitulácia stavby'!$D$4:$AO$76,'Rekapitulácia stavby'!$C$82:$AQ$101</definedName>
    <definedName name="_xlnm.Print_Area" localSheetId="1">'SO-01.1.1 obvodový plášť'!$C$4:$J$76,'SO-01.1.1 obvodový plášť'!$C$82:$J$101,'SO-01.1.1 obvodový plášť'!$C$107:$J$147</definedName>
    <definedName name="_xlnm.Print_Area" localSheetId="2">'SO-01.1.2 strešný plášť'!$C$4:$J$76,'SO-01.1.2 strešný plášť'!$C$82:$J$100,'SO-01.1.2 strešný plášť'!$C$106:$J$138</definedName>
    <definedName name="_xlnm.Print_Area" localSheetId="3">'SO-01.1.3 okná, dvere'!$C$4:$J$76,'SO-01.1.3 okná, dvere'!$C$82:$J$102,'SO-01.1.3 okná, dvere'!$C$108:$J$159</definedName>
    <definedName name="_xlnm.Print_Area" localSheetId="4">'SO-01.1.4 ostatné'!$C$4:$J$76,'SO-01.1.4 ostatné'!$C$82:$J$131,'SO-01.1.4 ostatné'!$C$137:$J$549</definedName>
    <definedName name="_xlnm.Print_Area" localSheetId="5">'SO-01.2'!$C$4:$J$76,'SO-01.2'!$C$82:$J$117,'SO-01.2'!$C$123:$J$274</definedName>
  </definedNames>
  <calcPr calcId="162913"/>
</workbook>
</file>

<file path=xl/calcChain.xml><?xml version="1.0" encoding="utf-8"?>
<calcChain xmlns="http://schemas.openxmlformats.org/spreadsheetml/2006/main">
  <c r="J37" i="6" l="1"/>
  <c r="J36" i="6"/>
  <c r="AY100" i="1" s="1"/>
  <c r="J35" i="6"/>
  <c r="AX100" i="1" s="1"/>
  <c r="BI274" i="6"/>
  <c r="BH274" i="6"/>
  <c r="BG274" i="6"/>
  <c r="BE274" i="6"/>
  <c r="T274" i="6"/>
  <c r="R274" i="6"/>
  <c r="P274" i="6"/>
  <c r="BI273" i="6"/>
  <c r="BH273" i="6"/>
  <c r="BG273" i="6"/>
  <c r="BE273" i="6"/>
  <c r="T273" i="6"/>
  <c r="R273" i="6"/>
  <c r="P273" i="6"/>
  <c r="BI272" i="6"/>
  <c r="BH272" i="6"/>
  <c r="BG272" i="6"/>
  <c r="BE272" i="6"/>
  <c r="T272" i="6"/>
  <c r="R272" i="6"/>
  <c r="P272" i="6"/>
  <c r="BI271" i="6"/>
  <c r="BH271" i="6"/>
  <c r="BG271" i="6"/>
  <c r="BE271" i="6"/>
  <c r="T271" i="6"/>
  <c r="R271" i="6"/>
  <c r="P271" i="6"/>
  <c r="BI270" i="6"/>
  <c r="BH270" i="6"/>
  <c r="BG270" i="6"/>
  <c r="BE270" i="6"/>
  <c r="T270" i="6"/>
  <c r="R270" i="6"/>
  <c r="P270" i="6"/>
  <c r="BI269" i="6"/>
  <c r="BH269" i="6"/>
  <c r="BG269" i="6"/>
  <c r="BE269" i="6"/>
  <c r="T269" i="6"/>
  <c r="R269" i="6"/>
  <c r="P269" i="6"/>
  <c r="BI268" i="6"/>
  <c r="BH268" i="6"/>
  <c r="BG268" i="6"/>
  <c r="BE268" i="6"/>
  <c r="T268" i="6"/>
  <c r="R268" i="6"/>
  <c r="P268" i="6"/>
  <c r="BI267" i="6"/>
  <c r="BH267" i="6"/>
  <c r="BG267" i="6"/>
  <c r="BE267" i="6"/>
  <c r="T267" i="6"/>
  <c r="R267" i="6"/>
  <c r="P267" i="6"/>
  <c r="BI266" i="6"/>
  <c r="BH266" i="6"/>
  <c r="BG266" i="6"/>
  <c r="BE266" i="6"/>
  <c r="T266" i="6"/>
  <c r="R266" i="6"/>
  <c r="P266" i="6"/>
  <c r="BI265" i="6"/>
  <c r="BH265" i="6"/>
  <c r="BG265" i="6"/>
  <c r="BE265" i="6"/>
  <c r="T265" i="6"/>
  <c r="R265" i="6"/>
  <c r="P265" i="6"/>
  <c r="BI264" i="6"/>
  <c r="BH264" i="6"/>
  <c r="BG264" i="6"/>
  <c r="BE264" i="6"/>
  <c r="T264" i="6"/>
  <c r="R264" i="6"/>
  <c r="P264" i="6"/>
  <c r="BI261" i="6"/>
  <c r="BH261" i="6"/>
  <c r="BG261" i="6"/>
  <c r="BE261" i="6"/>
  <c r="T261" i="6"/>
  <c r="R261" i="6"/>
  <c r="P261" i="6"/>
  <c r="BI260" i="6"/>
  <c r="BH260" i="6"/>
  <c r="BG260" i="6"/>
  <c r="BE260" i="6"/>
  <c r="T260" i="6"/>
  <c r="R260" i="6"/>
  <c r="P260" i="6"/>
  <c r="BI258" i="6"/>
  <c r="BH258" i="6"/>
  <c r="BG258" i="6"/>
  <c r="BE258" i="6"/>
  <c r="T258" i="6"/>
  <c r="R258" i="6"/>
  <c r="P258" i="6"/>
  <c r="BI257" i="6"/>
  <c r="BH257" i="6"/>
  <c r="BG257" i="6"/>
  <c r="BE257" i="6"/>
  <c r="T257" i="6"/>
  <c r="R257" i="6"/>
  <c r="P257" i="6"/>
  <c r="BI256" i="6"/>
  <c r="BH256" i="6"/>
  <c r="BG256" i="6"/>
  <c r="BE256" i="6"/>
  <c r="T256" i="6"/>
  <c r="R256" i="6"/>
  <c r="P256" i="6"/>
  <c r="BI254" i="6"/>
  <c r="BH254" i="6"/>
  <c r="BG254" i="6"/>
  <c r="BE254" i="6"/>
  <c r="T254" i="6"/>
  <c r="R254" i="6"/>
  <c r="P254" i="6"/>
  <c r="BI253" i="6"/>
  <c r="BH253" i="6"/>
  <c r="BG253" i="6"/>
  <c r="BE253" i="6"/>
  <c r="T253" i="6"/>
  <c r="R253" i="6"/>
  <c r="P253" i="6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9" i="6"/>
  <c r="BH249" i="6"/>
  <c r="BG249" i="6"/>
  <c r="BE249" i="6"/>
  <c r="T249" i="6"/>
  <c r="R249" i="6"/>
  <c r="P249" i="6"/>
  <c r="BI248" i="6"/>
  <c r="BH248" i="6"/>
  <c r="BG248" i="6"/>
  <c r="BE248" i="6"/>
  <c r="T248" i="6"/>
  <c r="R248" i="6"/>
  <c r="P248" i="6"/>
  <c r="BI246" i="6"/>
  <c r="BH246" i="6"/>
  <c r="BG246" i="6"/>
  <c r="BE246" i="6"/>
  <c r="T246" i="6"/>
  <c r="R246" i="6"/>
  <c r="P246" i="6"/>
  <c r="BI245" i="6"/>
  <c r="BH245" i="6"/>
  <c r="BG245" i="6"/>
  <c r="BE245" i="6"/>
  <c r="T245" i="6"/>
  <c r="R245" i="6"/>
  <c r="P245" i="6"/>
  <c r="BI244" i="6"/>
  <c r="BH244" i="6"/>
  <c r="BG244" i="6"/>
  <c r="BE244" i="6"/>
  <c r="T244" i="6"/>
  <c r="R244" i="6"/>
  <c r="P244" i="6"/>
  <c r="BI242" i="6"/>
  <c r="BH242" i="6"/>
  <c r="BG242" i="6"/>
  <c r="BE242" i="6"/>
  <c r="T242" i="6"/>
  <c r="R242" i="6"/>
  <c r="P242" i="6"/>
  <c r="BI241" i="6"/>
  <c r="BH241" i="6"/>
  <c r="BG241" i="6"/>
  <c r="BE241" i="6"/>
  <c r="T241" i="6"/>
  <c r="R241" i="6"/>
  <c r="P241" i="6"/>
  <c r="BI239" i="6"/>
  <c r="BH239" i="6"/>
  <c r="BG239" i="6"/>
  <c r="BE239" i="6"/>
  <c r="T239" i="6"/>
  <c r="R239" i="6"/>
  <c r="P239" i="6"/>
  <c r="BI238" i="6"/>
  <c r="BH238" i="6"/>
  <c r="BG238" i="6"/>
  <c r="BE238" i="6"/>
  <c r="T238" i="6"/>
  <c r="R238" i="6"/>
  <c r="P238" i="6"/>
  <c r="BI237" i="6"/>
  <c r="BH237" i="6"/>
  <c r="BG237" i="6"/>
  <c r="BE237" i="6"/>
  <c r="T237" i="6"/>
  <c r="R237" i="6"/>
  <c r="P237" i="6"/>
  <c r="BI236" i="6"/>
  <c r="BH236" i="6"/>
  <c r="BG236" i="6"/>
  <c r="BE236" i="6"/>
  <c r="T236" i="6"/>
  <c r="R236" i="6"/>
  <c r="P236" i="6"/>
  <c r="BI235" i="6"/>
  <c r="BH235" i="6"/>
  <c r="BG235" i="6"/>
  <c r="BE235" i="6"/>
  <c r="T235" i="6"/>
  <c r="R235" i="6"/>
  <c r="P235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5" i="6"/>
  <c r="BH175" i="6"/>
  <c r="BG175" i="6"/>
  <c r="BE175" i="6"/>
  <c r="T175" i="6"/>
  <c r="T174" i="6"/>
  <c r="R175" i="6"/>
  <c r="R174" i="6" s="1"/>
  <c r="P175" i="6"/>
  <c r="P174" i="6" s="1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F130" i="6"/>
  <c r="E128" i="6"/>
  <c r="F89" i="6"/>
  <c r="E87" i="6"/>
  <c r="J24" i="6"/>
  <c r="E24" i="6"/>
  <c r="J92" i="6" s="1"/>
  <c r="J23" i="6"/>
  <c r="J21" i="6"/>
  <c r="E21" i="6"/>
  <c r="J20" i="6"/>
  <c r="J18" i="6"/>
  <c r="E18" i="6"/>
  <c r="F133" i="6" s="1"/>
  <c r="J17" i="6"/>
  <c r="J15" i="6"/>
  <c r="E15" i="6"/>
  <c r="F132" i="6" s="1"/>
  <c r="J14" i="6"/>
  <c r="J130" i="6"/>
  <c r="E7" i="6"/>
  <c r="E126" i="6" s="1"/>
  <c r="J37" i="5"/>
  <c r="J36" i="5"/>
  <c r="AY99" i="1"/>
  <c r="J35" i="5"/>
  <c r="AX99" i="1"/>
  <c r="BI549" i="5"/>
  <c r="BH549" i="5"/>
  <c r="BG549" i="5"/>
  <c r="BE549" i="5"/>
  <c r="T549" i="5"/>
  <c r="R549" i="5"/>
  <c r="P549" i="5"/>
  <c r="BI548" i="5"/>
  <c r="BH548" i="5"/>
  <c r="BG548" i="5"/>
  <c r="BE548" i="5"/>
  <c r="T548" i="5"/>
  <c r="R548" i="5"/>
  <c r="P548" i="5"/>
  <c r="BI547" i="5"/>
  <c r="BH547" i="5"/>
  <c r="BG547" i="5"/>
  <c r="BE547" i="5"/>
  <c r="T547" i="5"/>
  <c r="R547" i="5"/>
  <c r="P547" i="5"/>
  <c r="BI546" i="5"/>
  <c r="BH546" i="5"/>
  <c r="BG546" i="5"/>
  <c r="BE546" i="5"/>
  <c r="T546" i="5"/>
  <c r="R546" i="5"/>
  <c r="P546" i="5"/>
  <c r="BI545" i="5"/>
  <c r="BH545" i="5"/>
  <c r="BG545" i="5"/>
  <c r="BE545" i="5"/>
  <c r="T545" i="5"/>
  <c r="R545" i="5"/>
  <c r="P545" i="5"/>
  <c r="BI544" i="5"/>
  <c r="BH544" i="5"/>
  <c r="BG544" i="5"/>
  <c r="BE544" i="5"/>
  <c r="T544" i="5"/>
  <c r="R544" i="5"/>
  <c r="P544" i="5"/>
  <c r="BI542" i="5"/>
  <c r="BH542" i="5"/>
  <c r="BG542" i="5"/>
  <c r="BE542" i="5"/>
  <c r="T542" i="5"/>
  <c r="R542" i="5"/>
  <c r="P542" i="5"/>
  <c r="BI541" i="5"/>
  <c r="BH541" i="5"/>
  <c r="BG541" i="5"/>
  <c r="BE541" i="5"/>
  <c r="T541" i="5"/>
  <c r="R541" i="5"/>
  <c r="P541" i="5"/>
  <c r="BI540" i="5"/>
  <c r="BH540" i="5"/>
  <c r="BG540" i="5"/>
  <c r="BE540" i="5"/>
  <c r="T540" i="5"/>
  <c r="R540" i="5"/>
  <c r="P540" i="5"/>
  <c r="BI538" i="5"/>
  <c r="BH538" i="5"/>
  <c r="BG538" i="5"/>
  <c r="BE538" i="5"/>
  <c r="T538" i="5"/>
  <c r="R538" i="5"/>
  <c r="P538" i="5"/>
  <c r="BI537" i="5"/>
  <c r="BH537" i="5"/>
  <c r="BG537" i="5"/>
  <c r="BE537" i="5"/>
  <c r="T537" i="5"/>
  <c r="R537" i="5"/>
  <c r="P537" i="5"/>
  <c r="BI536" i="5"/>
  <c r="BH536" i="5"/>
  <c r="BG536" i="5"/>
  <c r="BE536" i="5"/>
  <c r="T536" i="5"/>
  <c r="R536" i="5"/>
  <c r="P536" i="5"/>
  <c r="BI534" i="5"/>
  <c r="BH534" i="5"/>
  <c r="BG534" i="5"/>
  <c r="BE534" i="5"/>
  <c r="T534" i="5"/>
  <c r="R534" i="5"/>
  <c r="P534" i="5"/>
  <c r="BI533" i="5"/>
  <c r="BH533" i="5"/>
  <c r="BG533" i="5"/>
  <c r="BE533" i="5"/>
  <c r="T533" i="5"/>
  <c r="R533" i="5"/>
  <c r="P533" i="5"/>
  <c r="BI532" i="5"/>
  <c r="BH532" i="5"/>
  <c r="BG532" i="5"/>
  <c r="BE532" i="5"/>
  <c r="T532" i="5"/>
  <c r="R532" i="5"/>
  <c r="P532" i="5"/>
  <c r="BI531" i="5"/>
  <c r="BH531" i="5"/>
  <c r="BG531" i="5"/>
  <c r="BE531" i="5"/>
  <c r="T531" i="5"/>
  <c r="R531" i="5"/>
  <c r="P531" i="5"/>
  <c r="BI530" i="5"/>
  <c r="BH530" i="5"/>
  <c r="BG530" i="5"/>
  <c r="BE530" i="5"/>
  <c r="T530" i="5"/>
  <c r="R530" i="5"/>
  <c r="P530" i="5"/>
  <c r="BI529" i="5"/>
  <c r="BH529" i="5"/>
  <c r="BG529" i="5"/>
  <c r="BE529" i="5"/>
  <c r="T529" i="5"/>
  <c r="R529" i="5"/>
  <c r="P529" i="5"/>
  <c r="BI528" i="5"/>
  <c r="BH528" i="5"/>
  <c r="BG528" i="5"/>
  <c r="BE528" i="5"/>
  <c r="T528" i="5"/>
  <c r="R528" i="5"/>
  <c r="P528" i="5"/>
  <c r="BI527" i="5"/>
  <c r="BH527" i="5"/>
  <c r="BG527" i="5"/>
  <c r="BE527" i="5"/>
  <c r="T527" i="5"/>
  <c r="R527" i="5"/>
  <c r="P527" i="5"/>
  <c r="BI526" i="5"/>
  <c r="BH526" i="5"/>
  <c r="BG526" i="5"/>
  <c r="BE526" i="5"/>
  <c r="T526" i="5"/>
  <c r="R526" i="5"/>
  <c r="P526" i="5"/>
  <c r="BI525" i="5"/>
  <c r="BH525" i="5"/>
  <c r="BG525" i="5"/>
  <c r="BE525" i="5"/>
  <c r="T525" i="5"/>
  <c r="R525" i="5"/>
  <c r="P525" i="5"/>
  <c r="BI523" i="5"/>
  <c r="BH523" i="5"/>
  <c r="BG523" i="5"/>
  <c r="BE523" i="5"/>
  <c r="T523" i="5"/>
  <c r="R523" i="5"/>
  <c r="P523" i="5"/>
  <c r="BI522" i="5"/>
  <c r="BH522" i="5"/>
  <c r="BG522" i="5"/>
  <c r="BE522" i="5"/>
  <c r="T522" i="5"/>
  <c r="R522" i="5"/>
  <c r="P522" i="5"/>
  <c r="BI521" i="5"/>
  <c r="BH521" i="5"/>
  <c r="BG521" i="5"/>
  <c r="BE521" i="5"/>
  <c r="T521" i="5"/>
  <c r="R521" i="5"/>
  <c r="P521" i="5"/>
  <c r="BI520" i="5"/>
  <c r="BH520" i="5"/>
  <c r="BG520" i="5"/>
  <c r="BE520" i="5"/>
  <c r="T520" i="5"/>
  <c r="R520" i="5"/>
  <c r="P520" i="5"/>
  <c r="BI519" i="5"/>
  <c r="BH519" i="5"/>
  <c r="BG519" i="5"/>
  <c r="BE519" i="5"/>
  <c r="T519" i="5"/>
  <c r="R519" i="5"/>
  <c r="P519" i="5"/>
  <c r="BI518" i="5"/>
  <c r="BH518" i="5"/>
  <c r="BG518" i="5"/>
  <c r="BE518" i="5"/>
  <c r="T518" i="5"/>
  <c r="R518" i="5"/>
  <c r="P518" i="5"/>
  <c r="BI517" i="5"/>
  <c r="BH517" i="5"/>
  <c r="BG517" i="5"/>
  <c r="BE517" i="5"/>
  <c r="T517" i="5"/>
  <c r="R517" i="5"/>
  <c r="P517" i="5"/>
  <c r="BI516" i="5"/>
  <c r="BH516" i="5"/>
  <c r="BG516" i="5"/>
  <c r="BE516" i="5"/>
  <c r="T516" i="5"/>
  <c r="R516" i="5"/>
  <c r="P516" i="5"/>
  <c r="BI515" i="5"/>
  <c r="BH515" i="5"/>
  <c r="BG515" i="5"/>
  <c r="BE515" i="5"/>
  <c r="T515" i="5"/>
  <c r="R515" i="5"/>
  <c r="P515" i="5"/>
  <c r="BI514" i="5"/>
  <c r="BH514" i="5"/>
  <c r="BG514" i="5"/>
  <c r="BE514" i="5"/>
  <c r="T514" i="5"/>
  <c r="R514" i="5"/>
  <c r="P514" i="5"/>
  <c r="BI513" i="5"/>
  <c r="BH513" i="5"/>
  <c r="BG513" i="5"/>
  <c r="BE513" i="5"/>
  <c r="T513" i="5"/>
  <c r="R513" i="5"/>
  <c r="P513" i="5"/>
  <c r="BI512" i="5"/>
  <c r="BH512" i="5"/>
  <c r="BG512" i="5"/>
  <c r="BE512" i="5"/>
  <c r="T512" i="5"/>
  <c r="R512" i="5"/>
  <c r="P512" i="5"/>
  <c r="BI511" i="5"/>
  <c r="BH511" i="5"/>
  <c r="BG511" i="5"/>
  <c r="BE511" i="5"/>
  <c r="T511" i="5"/>
  <c r="R511" i="5"/>
  <c r="P511" i="5"/>
  <c r="BI510" i="5"/>
  <c r="BH510" i="5"/>
  <c r="BG510" i="5"/>
  <c r="BE510" i="5"/>
  <c r="T510" i="5"/>
  <c r="R510" i="5"/>
  <c r="P510" i="5"/>
  <c r="BI509" i="5"/>
  <c r="BH509" i="5"/>
  <c r="BG509" i="5"/>
  <c r="BE509" i="5"/>
  <c r="T509" i="5"/>
  <c r="R509" i="5"/>
  <c r="P509" i="5"/>
  <c r="BI508" i="5"/>
  <c r="BH508" i="5"/>
  <c r="BG508" i="5"/>
  <c r="BE508" i="5"/>
  <c r="T508" i="5"/>
  <c r="R508" i="5"/>
  <c r="P508" i="5"/>
  <c r="BI507" i="5"/>
  <c r="BH507" i="5"/>
  <c r="BG507" i="5"/>
  <c r="BE507" i="5"/>
  <c r="T507" i="5"/>
  <c r="R507" i="5"/>
  <c r="P507" i="5"/>
  <c r="BI506" i="5"/>
  <c r="BH506" i="5"/>
  <c r="BG506" i="5"/>
  <c r="BE506" i="5"/>
  <c r="T506" i="5"/>
  <c r="R506" i="5"/>
  <c r="P506" i="5"/>
  <c r="BI505" i="5"/>
  <c r="BH505" i="5"/>
  <c r="BG505" i="5"/>
  <c r="BE505" i="5"/>
  <c r="T505" i="5"/>
  <c r="R505" i="5"/>
  <c r="P505" i="5"/>
  <c r="BI504" i="5"/>
  <c r="BH504" i="5"/>
  <c r="BG504" i="5"/>
  <c r="BE504" i="5"/>
  <c r="T504" i="5"/>
  <c r="R504" i="5"/>
  <c r="P504" i="5"/>
  <c r="BI503" i="5"/>
  <c r="BH503" i="5"/>
  <c r="BG503" i="5"/>
  <c r="BE503" i="5"/>
  <c r="T503" i="5"/>
  <c r="R503" i="5"/>
  <c r="P503" i="5"/>
  <c r="BI502" i="5"/>
  <c r="BH502" i="5"/>
  <c r="BG502" i="5"/>
  <c r="BE502" i="5"/>
  <c r="T502" i="5"/>
  <c r="R502" i="5"/>
  <c r="P502" i="5"/>
  <c r="BI501" i="5"/>
  <c r="BH501" i="5"/>
  <c r="BG501" i="5"/>
  <c r="BE501" i="5"/>
  <c r="T501" i="5"/>
  <c r="R501" i="5"/>
  <c r="P501" i="5"/>
  <c r="BI500" i="5"/>
  <c r="BH500" i="5"/>
  <c r="BG500" i="5"/>
  <c r="BE500" i="5"/>
  <c r="T500" i="5"/>
  <c r="R500" i="5"/>
  <c r="P500" i="5"/>
  <c r="BI499" i="5"/>
  <c r="BH499" i="5"/>
  <c r="BG499" i="5"/>
  <c r="BE499" i="5"/>
  <c r="T499" i="5"/>
  <c r="R499" i="5"/>
  <c r="P499" i="5"/>
  <c r="BI498" i="5"/>
  <c r="BH498" i="5"/>
  <c r="BG498" i="5"/>
  <c r="BE498" i="5"/>
  <c r="T498" i="5"/>
  <c r="R498" i="5"/>
  <c r="P498" i="5"/>
  <c r="BI497" i="5"/>
  <c r="BH497" i="5"/>
  <c r="BG497" i="5"/>
  <c r="BE497" i="5"/>
  <c r="T497" i="5"/>
  <c r="R497" i="5"/>
  <c r="P497" i="5"/>
  <c r="BI496" i="5"/>
  <c r="BH496" i="5"/>
  <c r="BG496" i="5"/>
  <c r="BE496" i="5"/>
  <c r="T496" i="5"/>
  <c r="R496" i="5"/>
  <c r="P496" i="5"/>
  <c r="BI495" i="5"/>
  <c r="BH495" i="5"/>
  <c r="BG495" i="5"/>
  <c r="BE495" i="5"/>
  <c r="T495" i="5"/>
  <c r="R495" i="5"/>
  <c r="P495" i="5"/>
  <c r="BI494" i="5"/>
  <c r="BH494" i="5"/>
  <c r="BG494" i="5"/>
  <c r="BE494" i="5"/>
  <c r="T494" i="5"/>
  <c r="R494" i="5"/>
  <c r="P494" i="5"/>
  <c r="BI493" i="5"/>
  <c r="BH493" i="5"/>
  <c r="BG493" i="5"/>
  <c r="BE493" i="5"/>
  <c r="T493" i="5"/>
  <c r="R493" i="5"/>
  <c r="P493" i="5"/>
  <c r="BI492" i="5"/>
  <c r="BH492" i="5"/>
  <c r="BG492" i="5"/>
  <c r="BE492" i="5"/>
  <c r="T492" i="5"/>
  <c r="R492" i="5"/>
  <c r="P492" i="5"/>
  <c r="BI491" i="5"/>
  <c r="BH491" i="5"/>
  <c r="BG491" i="5"/>
  <c r="BE491" i="5"/>
  <c r="T491" i="5"/>
  <c r="R491" i="5"/>
  <c r="P491" i="5"/>
  <c r="BI490" i="5"/>
  <c r="BH490" i="5"/>
  <c r="BG490" i="5"/>
  <c r="BE490" i="5"/>
  <c r="T490" i="5"/>
  <c r="R490" i="5"/>
  <c r="P490" i="5"/>
  <c r="BI489" i="5"/>
  <c r="BH489" i="5"/>
  <c r="BG489" i="5"/>
  <c r="BE489" i="5"/>
  <c r="T489" i="5"/>
  <c r="R489" i="5"/>
  <c r="P489" i="5"/>
  <c r="BI488" i="5"/>
  <c r="BH488" i="5"/>
  <c r="BG488" i="5"/>
  <c r="BE488" i="5"/>
  <c r="T488" i="5"/>
  <c r="R488" i="5"/>
  <c r="P488" i="5"/>
  <c r="BI487" i="5"/>
  <c r="BH487" i="5"/>
  <c r="BG487" i="5"/>
  <c r="BE487" i="5"/>
  <c r="T487" i="5"/>
  <c r="R487" i="5"/>
  <c r="P487" i="5"/>
  <c r="BI486" i="5"/>
  <c r="BH486" i="5"/>
  <c r="BG486" i="5"/>
  <c r="BE486" i="5"/>
  <c r="T486" i="5"/>
  <c r="R486" i="5"/>
  <c r="P486" i="5"/>
  <c r="BI485" i="5"/>
  <c r="BH485" i="5"/>
  <c r="BG485" i="5"/>
  <c r="BE485" i="5"/>
  <c r="T485" i="5"/>
  <c r="R485" i="5"/>
  <c r="P485" i="5"/>
  <c r="BI484" i="5"/>
  <c r="BH484" i="5"/>
  <c r="BG484" i="5"/>
  <c r="BE484" i="5"/>
  <c r="T484" i="5"/>
  <c r="R484" i="5"/>
  <c r="P484" i="5"/>
  <c r="BI483" i="5"/>
  <c r="BH483" i="5"/>
  <c r="BG483" i="5"/>
  <c r="BE483" i="5"/>
  <c r="T483" i="5"/>
  <c r="R483" i="5"/>
  <c r="P483" i="5"/>
  <c r="BI482" i="5"/>
  <c r="BH482" i="5"/>
  <c r="BG482" i="5"/>
  <c r="BE482" i="5"/>
  <c r="T482" i="5"/>
  <c r="R482" i="5"/>
  <c r="P482" i="5"/>
  <c r="BI481" i="5"/>
  <c r="BH481" i="5"/>
  <c r="BG481" i="5"/>
  <c r="BE481" i="5"/>
  <c r="T481" i="5"/>
  <c r="R481" i="5"/>
  <c r="P481" i="5"/>
  <c r="BI480" i="5"/>
  <c r="BH480" i="5"/>
  <c r="BG480" i="5"/>
  <c r="BE480" i="5"/>
  <c r="T480" i="5"/>
  <c r="R480" i="5"/>
  <c r="P480" i="5"/>
  <c r="BI479" i="5"/>
  <c r="BH479" i="5"/>
  <c r="BG479" i="5"/>
  <c r="BE479" i="5"/>
  <c r="T479" i="5"/>
  <c r="R479" i="5"/>
  <c r="P479" i="5"/>
  <c r="BI478" i="5"/>
  <c r="BH478" i="5"/>
  <c r="BG478" i="5"/>
  <c r="BE478" i="5"/>
  <c r="T478" i="5"/>
  <c r="R478" i="5"/>
  <c r="P478" i="5"/>
  <c r="BI477" i="5"/>
  <c r="BH477" i="5"/>
  <c r="BG477" i="5"/>
  <c r="BE477" i="5"/>
  <c r="T477" i="5"/>
  <c r="R477" i="5"/>
  <c r="P477" i="5"/>
  <c r="BI476" i="5"/>
  <c r="BH476" i="5"/>
  <c r="BG476" i="5"/>
  <c r="BE476" i="5"/>
  <c r="T476" i="5"/>
  <c r="R476" i="5"/>
  <c r="P476" i="5"/>
  <c r="BI475" i="5"/>
  <c r="BH475" i="5"/>
  <c r="BG475" i="5"/>
  <c r="BE475" i="5"/>
  <c r="T475" i="5"/>
  <c r="R475" i="5"/>
  <c r="P475" i="5"/>
  <c r="BI474" i="5"/>
  <c r="BH474" i="5"/>
  <c r="BG474" i="5"/>
  <c r="BE474" i="5"/>
  <c r="T474" i="5"/>
  <c r="R474" i="5"/>
  <c r="P474" i="5"/>
  <c r="BI473" i="5"/>
  <c r="BH473" i="5"/>
  <c r="BG473" i="5"/>
  <c r="BE473" i="5"/>
  <c r="T473" i="5"/>
  <c r="R473" i="5"/>
  <c r="P473" i="5"/>
  <c r="BI472" i="5"/>
  <c r="BH472" i="5"/>
  <c r="BG472" i="5"/>
  <c r="BE472" i="5"/>
  <c r="T472" i="5"/>
  <c r="R472" i="5"/>
  <c r="P472" i="5"/>
  <c r="BI471" i="5"/>
  <c r="BH471" i="5"/>
  <c r="BG471" i="5"/>
  <c r="BE471" i="5"/>
  <c r="T471" i="5"/>
  <c r="R471" i="5"/>
  <c r="P471" i="5"/>
  <c r="BI470" i="5"/>
  <c r="BH470" i="5"/>
  <c r="BG470" i="5"/>
  <c r="BE470" i="5"/>
  <c r="T470" i="5"/>
  <c r="R470" i="5"/>
  <c r="P470" i="5"/>
  <c r="BI469" i="5"/>
  <c r="BH469" i="5"/>
  <c r="BG469" i="5"/>
  <c r="BE469" i="5"/>
  <c r="T469" i="5"/>
  <c r="R469" i="5"/>
  <c r="P469" i="5"/>
  <c r="BI468" i="5"/>
  <c r="BH468" i="5"/>
  <c r="BG468" i="5"/>
  <c r="BE468" i="5"/>
  <c r="T468" i="5"/>
  <c r="R468" i="5"/>
  <c r="P468" i="5"/>
  <c r="BI467" i="5"/>
  <c r="BH467" i="5"/>
  <c r="BG467" i="5"/>
  <c r="BE467" i="5"/>
  <c r="T467" i="5"/>
  <c r="R467" i="5"/>
  <c r="P467" i="5"/>
  <c r="BI466" i="5"/>
  <c r="BH466" i="5"/>
  <c r="BG466" i="5"/>
  <c r="BE466" i="5"/>
  <c r="T466" i="5"/>
  <c r="R466" i="5"/>
  <c r="P466" i="5"/>
  <c r="BI465" i="5"/>
  <c r="BH465" i="5"/>
  <c r="BG465" i="5"/>
  <c r="BE465" i="5"/>
  <c r="T465" i="5"/>
  <c r="R465" i="5"/>
  <c r="P465" i="5"/>
  <c r="BI464" i="5"/>
  <c r="BH464" i="5"/>
  <c r="BG464" i="5"/>
  <c r="BE464" i="5"/>
  <c r="T464" i="5"/>
  <c r="R464" i="5"/>
  <c r="P464" i="5"/>
  <c r="BI463" i="5"/>
  <c r="BH463" i="5"/>
  <c r="BG463" i="5"/>
  <c r="BE463" i="5"/>
  <c r="T463" i="5"/>
  <c r="R463" i="5"/>
  <c r="P463" i="5"/>
  <c r="BI462" i="5"/>
  <c r="BH462" i="5"/>
  <c r="BG462" i="5"/>
  <c r="BE462" i="5"/>
  <c r="T462" i="5"/>
  <c r="R462" i="5"/>
  <c r="P462" i="5"/>
  <c r="BI461" i="5"/>
  <c r="BH461" i="5"/>
  <c r="BG461" i="5"/>
  <c r="BE461" i="5"/>
  <c r="T461" i="5"/>
  <c r="R461" i="5"/>
  <c r="P461" i="5"/>
  <c r="BI460" i="5"/>
  <c r="BH460" i="5"/>
  <c r="BG460" i="5"/>
  <c r="BE460" i="5"/>
  <c r="T460" i="5"/>
  <c r="R460" i="5"/>
  <c r="P460" i="5"/>
  <c r="BI459" i="5"/>
  <c r="BH459" i="5"/>
  <c r="BG459" i="5"/>
  <c r="BE459" i="5"/>
  <c r="T459" i="5"/>
  <c r="R459" i="5"/>
  <c r="P459" i="5"/>
  <c r="BI458" i="5"/>
  <c r="BH458" i="5"/>
  <c r="BG458" i="5"/>
  <c r="BE458" i="5"/>
  <c r="T458" i="5"/>
  <c r="R458" i="5"/>
  <c r="P458" i="5"/>
  <c r="BI457" i="5"/>
  <c r="BH457" i="5"/>
  <c r="BG457" i="5"/>
  <c r="BE457" i="5"/>
  <c r="T457" i="5"/>
  <c r="R457" i="5"/>
  <c r="P457" i="5"/>
  <c r="BI456" i="5"/>
  <c r="BH456" i="5"/>
  <c r="BG456" i="5"/>
  <c r="BE456" i="5"/>
  <c r="T456" i="5"/>
  <c r="R456" i="5"/>
  <c r="P456" i="5"/>
  <c r="BI455" i="5"/>
  <c r="BH455" i="5"/>
  <c r="BG455" i="5"/>
  <c r="BE455" i="5"/>
  <c r="T455" i="5"/>
  <c r="R455" i="5"/>
  <c r="P455" i="5"/>
  <c r="BI454" i="5"/>
  <c r="BH454" i="5"/>
  <c r="BG454" i="5"/>
  <c r="BE454" i="5"/>
  <c r="T454" i="5"/>
  <c r="R454" i="5"/>
  <c r="P454" i="5"/>
  <c r="BI453" i="5"/>
  <c r="BH453" i="5"/>
  <c r="BG453" i="5"/>
  <c r="BE453" i="5"/>
  <c r="T453" i="5"/>
  <c r="R453" i="5"/>
  <c r="P453" i="5"/>
  <c r="BI452" i="5"/>
  <c r="BH452" i="5"/>
  <c r="BG452" i="5"/>
  <c r="BE452" i="5"/>
  <c r="T452" i="5"/>
  <c r="R452" i="5"/>
  <c r="P452" i="5"/>
  <c r="BI451" i="5"/>
  <c r="BH451" i="5"/>
  <c r="BG451" i="5"/>
  <c r="BE451" i="5"/>
  <c r="T451" i="5"/>
  <c r="R451" i="5"/>
  <c r="P451" i="5"/>
  <c r="BI450" i="5"/>
  <c r="BH450" i="5"/>
  <c r="BG450" i="5"/>
  <c r="BE450" i="5"/>
  <c r="T450" i="5"/>
  <c r="R450" i="5"/>
  <c r="P450" i="5"/>
  <c r="BI449" i="5"/>
  <c r="BH449" i="5"/>
  <c r="BG449" i="5"/>
  <c r="BE449" i="5"/>
  <c r="T449" i="5"/>
  <c r="R449" i="5"/>
  <c r="P449" i="5"/>
  <c r="BI448" i="5"/>
  <c r="BH448" i="5"/>
  <c r="BG448" i="5"/>
  <c r="BE448" i="5"/>
  <c r="T448" i="5"/>
  <c r="R448" i="5"/>
  <c r="P448" i="5"/>
  <c r="BI447" i="5"/>
  <c r="BH447" i="5"/>
  <c r="BG447" i="5"/>
  <c r="BE447" i="5"/>
  <c r="T447" i="5"/>
  <c r="R447" i="5"/>
  <c r="P447" i="5"/>
  <c r="BI446" i="5"/>
  <c r="BH446" i="5"/>
  <c r="BG446" i="5"/>
  <c r="BE446" i="5"/>
  <c r="T446" i="5"/>
  <c r="R446" i="5"/>
  <c r="P446" i="5"/>
  <c r="BI445" i="5"/>
  <c r="BH445" i="5"/>
  <c r="BG445" i="5"/>
  <c r="BE445" i="5"/>
  <c r="T445" i="5"/>
  <c r="R445" i="5"/>
  <c r="P445" i="5"/>
  <c r="BI444" i="5"/>
  <c r="BH444" i="5"/>
  <c r="BG444" i="5"/>
  <c r="BE444" i="5"/>
  <c r="T444" i="5"/>
  <c r="R444" i="5"/>
  <c r="P444" i="5"/>
  <c r="BI443" i="5"/>
  <c r="BH443" i="5"/>
  <c r="BG443" i="5"/>
  <c r="BE443" i="5"/>
  <c r="T443" i="5"/>
  <c r="R443" i="5"/>
  <c r="P443" i="5"/>
  <c r="BI442" i="5"/>
  <c r="BH442" i="5"/>
  <c r="BG442" i="5"/>
  <c r="BE442" i="5"/>
  <c r="T442" i="5"/>
  <c r="R442" i="5"/>
  <c r="P442" i="5"/>
  <c r="BI441" i="5"/>
  <c r="BH441" i="5"/>
  <c r="BG441" i="5"/>
  <c r="BE441" i="5"/>
  <c r="T441" i="5"/>
  <c r="R441" i="5"/>
  <c r="P441" i="5"/>
  <c r="BI440" i="5"/>
  <c r="BH440" i="5"/>
  <c r="BG440" i="5"/>
  <c r="BE440" i="5"/>
  <c r="T440" i="5"/>
  <c r="R440" i="5"/>
  <c r="P440" i="5"/>
  <c r="BI439" i="5"/>
  <c r="BH439" i="5"/>
  <c r="BG439" i="5"/>
  <c r="BE439" i="5"/>
  <c r="T439" i="5"/>
  <c r="R439" i="5"/>
  <c r="P439" i="5"/>
  <c r="BI438" i="5"/>
  <c r="BH438" i="5"/>
  <c r="BG438" i="5"/>
  <c r="BE438" i="5"/>
  <c r="T438" i="5"/>
  <c r="R438" i="5"/>
  <c r="P438" i="5"/>
  <c r="BI437" i="5"/>
  <c r="BH437" i="5"/>
  <c r="BG437" i="5"/>
  <c r="BE437" i="5"/>
  <c r="T437" i="5"/>
  <c r="R437" i="5"/>
  <c r="P437" i="5"/>
  <c r="BI436" i="5"/>
  <c r="BH436" i="5"/>
  <c r="BG436" i="5"/>
  <c r="BE436" i="5"/>
  <c r="T436" i="5"/>
  <c r="R436" i="5"/>
  <c r="P436" i="5"/>
  <c r="BI435" i="5"/>
  <c r="BH435" i="5"/>
  <c r="BG435" i="5"/>
  <c r="BE435" i="5"/>
  <c r="T435" i="5"/>
  <c r="R435" i="5"/>
  <c r="P435" i="5"/>
  <c r="BI434" i="5"/>
  <c r="BH434" i="5"/>
  <c r="BG434" i="5"/>
  <c r="BE434" i="5"/>
  <c r="T434" i="5"/>
  <c r="R434" i="5"/>
  <c r="P434" i="5"/>
  <c r="BI433" i="5"/>
  <c r="BH433" i="5"/>
  <c r="BG433" i="5"/>
  <c r="BE433" i="5"/>
  <c r="T433" i="5"/>
  <c r="R433" i="5"/>
  <c r="P433" i="5"/>
  <c r="BI432" i="5"/>
  <c r="BH432" i="5"/>
  <c r="BG432" i="5"/>
  <c r="BE432" i="5"/>
  <c r="T432" i="5"/>
  <c r="R432" i="5"/>
  <c r="P432" i="5"/>
  <c r="BI431" i="5"/>
  <c r="BH431" i="5"/>
  <c r="BG431" i="5"/>
  <c r="BE431" i="5"/>
  <c r="T431" i="5"/>
  <c r="R431" i="5"/>
  <c r="P431" i="5"/>
  <c r="BI430" i="5"/>
  <c r="BH430" i="5"/>
  <c r="BG430" i="5"/>
  <c r="BE430" i="5"/>
  <c r="T430" i="5"/>
  <c r="R430" i="5"/>
  <c r="P430" i="5"/>
  <c r="BI429" i="5"/>
  <c r="BH429" i="5"/>
  <c r="BG429" i="5"/>
  <c r="BE429" i="5"/>
  <c r="T429" i="5"/>
  <c r="R429" i="5"/>
  <c r="P429" i="5"/>
  <c r="BI428" i="5"/>
  <c r="BH428" i="5"/>
  <c r="BG428" i="5"/>
  <c r="BE428" i="5"/>
  <c r="T428" i="5"/>
  <c r="R428" i="5"/>
  <c r="P428" i="5"/>
  <c r="BI427" i="5"/>
  <c r="BH427" i="5"/>
  <c r="BG427" i="5"/>
  <c r="BE427" i="5"/>
  <c r="T427" i="5"/>
  <c r="R427" i="5"/>
  <c r="P427" i="5"/>
  <c r="BI426" i="5"/>
  <c r="BH426" i="5"/>
  <c r="BG426" i="5"/>
  <c r="BE426" i="5"/>
  <c r="T426" i="5"/>
  <c r="R426" i="5"/>
  <c r="P426" i="5"/>
  <c r="BI425" i="5"/>
  <c r="BH425" i="5"/>
  <c r="BG425" i="5"/>
  <c r="BE425" i="5"/>
  <c r="T425" i="5"/>
  <c r="R425" i="5"/>
  <c r="P425" i="5"/>
  <c r="BI424" i="5"/>
  <c r="BH424" i="5"/>
  <c r="BG424" i="5"/>
  <c r="BE424" i="5"/>
  <c r="T424" i="5"/>
  <c r="R424" i="5"/>
  <c r="P424" i="5"/>
  <c r="BI423" i="5"/>
  <c r="BH423" i="5"/>
  <c r="BG423" i="5"/>
  <c r="BE423" i="5"/>
  <c r="T423" i="5"/>
  <c r="R423" i="5"/>
  <c r="P423" i="5"/>
  <c r="BI422" i="5"/>
  <c r="BH422" i="5"/>
  <c r="BG422" i="5"/>
  <c r="BE422" i="5"/>
  <c r="T422" i="5"/>
  <c r="R422" i="5"/>
  <c r="P422" i="5"/>
  <c r="BI421" i="5"/>
  <c r="BH421" i="5"/>
  <c r="BG421" i="5"/>
  <c r="BE421" i="5"/>
  <c r="T421" i="5"/>
  <c r="R421" i="5"/>
  <c r="P421" i="5"/>
  <c r="BI420" i="5"/>
  <c r="BH420" i="5"/>
  <c r="BG420" i="5"/>
  <c r="BE420" i="5"/>
  <c r="T420" i="5"/>
  <c r="R420" i="5"/>
  <c r="P420" i="5"/>
  <c r="BI419" i="5"/>
  <c r="BH419" i="5"/>
  <c r="BG419" i="5"/>
  <c r="BE419" i="5"/>
  <c r="T419" i="5"/>
  <c r="R419" i="5"/>
  <c r="P419" i="5"/>
  <c r="BI418" i="5"/>
  <c r="BH418" i="5"/>
  <c r="BG418" i="5"/>
  <c r="BE418" i="5"/>
  <c r="T418" i="5"/>
  <c r="R418" i="5"/>
  <c r="P418" i="5"/>
  <c r="BI417" i="5"/>
  <c r="BH417" i="5"/>
  <c r="BG417" i="5"/>
  <c r="BE417" i="5"/>
  <c r="T417" i="5"/>
  <c r="R417" i="5"/>
  <c r="P417" i="5"/>
  <c r="BI416" i="5"/>
  <c r="BH416" i="5"/>
  <c r="BG416" i="5"/>
  <c r="BE416" i="5"/>
  <c r="T416" i="5"/>
  <c r="R416" i="5"/>
  <c r="P416" i="5"/>
  <c r="BI415" i="5"/>
  <c r="BH415" i="5"/>
  <c r="BG415" i="5"/>
  <c r="BE415" i="5"/>
  <c r="T415" i="5"/>
  <c r="R415" i="5"/>
  <c r="P415" i="5"/>
  <c r="BI414" i="5"/>
  <c r="BH414" i="5"/>
  <c r="BG414" i="5"/>
  <c r="BE414" i="5"/>
  <c r="T414" i="5"/>
  <c r="R414" i="5"/>
  <c r="P414" i="5"/>
  <c r="BI413" i="5"/>
  <c r="BH413" i="5"/>
  <c r="BG413" i="5"/>
  <c r="BE413" i="5"/>
  <c r="T413" i="5"/>
  <c r="R413" i="5"/>
  <c r="P413" i="5"/>
  <c r="BI412" i="5"/>
  <c r="BH412" i="5"/>
  <c r="BG412" i="5"/>
  <c r="BE412" i="5"/>
  <c r="T412" i="5"/>
  <c r="R412" i="5"/>
  <c r="P412" i="5"/>
  <c r="BI411" i="5"/>
  <c r="BH411" i="5"/>
  <c r="BG411" i="5"/>
  <c r="BE411" i="5"/>
  <c r="T411" i="5"/>
  <c r="R411" i="5"/>
  <c r="P411" i="5"/>
  <c r="BI410" i="5"/>
  <c r="BH410" i="5"/>
  <c r="BG410" i="5"/>
  <c r="BE410" i="5"/>
  <c r="T410" i="5"/>
  <c r="R410" i="5"/>
  <c r="P410" i="5"/>
  <c r="BI409" i="5"/>
  <c r="BH409" i="5"/>
  <c r="BG409" i="5"/>
  <c r="BE409" i="5"/>
  <c r="T409" i="5"/>
  <c r="R409" i="5"/>
  <c r="P409" i="5"/>
  <c r="BI408" i="5"/>
  <c r="BH408" i="5"/>
  <c r="BG408" i="5"/>
  <c r="BE408" i="5"/>
  <c r="T408" i="5"/>
  <c r="R408" i="5"/>
  <c r="P408" i="5"/>
  <c r="BI407" i="5"/>
  <c r="BH407" i="5"/>
  <c r="BG407" i="5"/>
  <c r="BE407" i="5"/>
  <c r="T407" i="5"/>
  <c r="R407" i="5"/>
  <c r="P407" i="5"/>
  <c r="BI406" i="5"/>
  <c r="BH406" i="5"/>
  <c r="BG406" i="5"/>
  <c r="BE406" i="5"/>
  <c r="T406" i="5"/>
  <c r="R406" i="5"/>
  <c r="P406" i="5"/>
  <c r="BI404" i="5"/>
  <c r="BH404" i="5"/>
  <c r="BG404" i="5"/>
  <c r="BE404" i="5"/>
  <c r="T404" i="5"/>
  <c r="T403" i="5"/>
  <c r="R404" i="5"/>
  <c r="R403" i="5"/>
  <c r="P404" i="5"/>
  <c r="P403" i="5"/>
  <c r="BI401" i="5"/>
  <c r="BH401" i="5"/>
  <c r="BG401" i="5"/>
  <c r="BE401" i="5"/>
  <c r="T401" i="5"/>
  <c r="R401" i="5"/>
  <c r="P401" i="5"/>
  <c r="BI400" i="5"/>
  <c r="BH400" i="5"/>
  <c r="BG400" i="5"/>
  <c r="BE400" i="5"/>
  <c r="T400" i="5"/>
  <c r="R400" i="5"/>
  <c r="P400" i="5"/>
  <c r="BI399" i="5"/>
  <c r="BH399" i="5"/>
  <c r="BG399" i="5"/>
  <c r="BE399" i="5"/>
  <c r="T399" i="5"/>
  <c r="R399" i="5"/>
  <c r="P399" i="5"/>
  <c r="BI397" i="5"/>
  <c r="BH397" i="5"/>
  <c r="BG397" i="5"/>
  <c r="BE397" i="5"/>
  <c r="T397" i="5"/>
  <c r="R397" i="5"/>
  <c r="P397" i="5"/>
  <c r="BI396" i="5"/>
  <c r="BH396" i="5"/>
  <c r="BG396" i="5"/>
  <c r="BE396" i="5"/>
  <c r="T396" i="5"/>
  <c r="R396" i="5"/>
  <c r="P396" i="5"/>
  <c r="BI394" i="5"/>
  <c r="BH394" i="5"/>
  <c r="BG394" i="5"/>
  <c r="BE394" i="5"/>
  <c r="T394" i="5"/>
  <c r="R394" i="5"/>
  <c r="P394" i="5"/>
  <c r="BI393" i="5"/>
  <c r="BH393" i="5"/>
  <c r="BG393" i="5"/>
  <c r="BE393" i="5"/>
  <c r="T393" i="5"/>
  <c r="R393" i="5"/>
  <c r="P393" i="5"/>
  <c r="BI392" i="5"/>
  <c r="BH392" i="5"/>
  <c r="BG392" i="5"/>
  <c r="BE392" i="5"/>
  <c r="T392" i="5"/>
  <c r="R392" i="5"/>
  <c r="P392" i="5"/>
  <c r="BI390" i="5"/>
  <c r="BH390" i="5"/>
  <c r="BG390" i="5"/>
  <c r="BE390" i="5"/>
  <c r="T390" i="5"/>
  <c r="R390" i="5"/>
  <c r="P390" i="5"/>
  <c r="BI389" i="5"/>
  <c r="BH389" i="5"/>
  <c r="BG389" i="5"/>
  <c r="BE389" i="5"/>
  <c r="T389" i="5"/>
  <c r="R389" i="5"/>
  <c r="P389" i="5"/>
  <c r="BI388" i="5"/>
  <c r="BH388" i="5"/>
  <c r="BG388" i="5"/>
  <c r="BE388" i="5"/>
  <c r="T388" i="5"/>
  <c r="R388" i="5"/>
  <c r="P388" i="5"/>
  <c r="BI387" i="5"/>
  <c r="BH387" i="5"/>
  <c r="BG387" i="5"/>
  <c r="BE387" i="5"/>
  <c r="T387" i="5"/>
  <c r="R387" i="5"/>
  <c r="P387" i="5"/>
  <c r="BI386" i="5"/>
  <c r="BH386" i="5"/>
  <c r="BG386" i="5"/>
  <c r="BE386" i="5"/>
  <c r="T386" i="5"/>
  <c r="R386" i="5"/>
  <c r="P386" i="5"/>
  <c r="BI385" i="5"/>
  <c r="BH385" i="5"/>
  <c r="BG385" i="5"/>
  <c r="BE385" i="5"/>
  <c r="T385" i="5"/>
  <c r="R385" i="5"/>
  <c r="P385" i="5"/>
  <c r="BI384" i="5"/>
  <c r="BH384" i="5"/>
  <c r="BG384" i="5"/>
  <c r="BE384" i="5"/>
  <c r="T384" i="5"/>
  <c r="R384" i="5"/>
  <c r="P384" i="5"/>
  <c r="BI383" i="5"/>
  <c r="BH383" i="5"/>
  <c r="BG383" i="5"/>
  <c r="BE383" i="5"/>
  <c r="T383" i="5"/>
  <c r="R383" i="5"/>
  <c r="P383" i="5"/>
  <c r="BI382" i="5"/>
  <c r="BH382" i="5"/>
  <c r="BG382" i="5"/>
  <c r="BE382" i="5"/>
  <c r="T382" i="5"/>
  <c r="R382" i="5"/>
  <c r="P382" i="5"/>
  <c r="BI380" i="5"/>
  <c r="BH380" i="5"/>
  <c r="BG380" i="5"/>
  <c r="BE380" i="5"/>
  <c r="T380" i="5"/>
  <c r="R380" i="5"/>
  <c r="P380" i="5"/>
  <c r="BI379" i="5"/>
  <c r="BH379" i="5"/>
  <c r="BG379" i="5"/>
  <c r="BE379" i="5"/>
  <c r="T379" i="5"/>
  <c r="R379" i="5"/>
  <c r="P379" i="5"/>
  <c r="BI378" i="5"/>
  <c r="BH378" i="5"/>
  <c r="BG378" i="5"/>
  <c r="BE378" i="5"/>
  <c r="T378" i="5"/>
  <c r="R378" i="5"/>
  <c r="P378" i="5"/>
  <c r="BI377" i="5"/>
  <c r="BH377" i="5"/>
  <c r="BG377" i="5"/>
  <c r="BE377" i="5"/>
  <c r="T377" i="5"/>
  <c r="R377" i="5"/>
  <c r="P377" i="5"/>
  <c r="BI376" i="5"/>
  <c r="BH376" i="5"/>
  <c r="BG376" i="5"/>
  <c r="BE376" i="5"/>
  <c r="T376" i="5"/>
  <c r="R376" i="5"/>
  <c r="P376" i="5"/>
  <c r="BI375" i="5"/>
  <c r="BH375" i="5"/>
  <c r="BG375" i="5"/>
  <c r="BE375" i="5"/>
  <c r="T375" i="5"/>
  <c r="R375" i="5"/>
  <c r="P375" i="5"/>
  <c r="BI373" i="5"/>
  <c r="BH373" i="5"/>
  <c r="BG373" i="5"/>
  <c r="BE373" i="5"/>
  <c r="T373" i="5"/>
  <c r="R373" i="5"/>
  <c r="P373" i="5"/>
  <c r="BI372" i="5"/>
  <c r="BH372" i="5"/>
  <c r="BG372" i="5"/>
  <c r="BE372" i="5"/>
  <c r="T372" i="5"/>
  <c r="R372" i="5"/>
  <c r="P372" i="5"/>
  <c r="BI371" i="5"/>
  <c r="BH371" i="5"/>
  <c r="BG371" i="5"/>
  <c r="BE371" i="5"/>
  <c r="T371" i="5"/>
  <c r="R371" i="5"/>
  <c r="P371" i="5"/>
  <c r="BI370" i="5"/>
  <c r="BH370" i="5"/>
  <c r="BG370" i="5"/>
  <c r="BE370" i="5"/>
  <c r="T370" i="5"/>
  <c r="R370" i="5"/>
  <c r="P370" i="5"/>
  <c r="BI369" i="5"/>
  <c r="BH369" i="5"/>
  <c r="BG369" i="5"/>
  <c r="BE369" i="5"/>
  <c r="T369" i="5"/>
  <c r="R369" i="5"/>
  <c r="P369" i="5"/>
  <c r="BI368" i="5"/>
  <c r="BH368" i="5"/>
  <c r="BG368" i="5"/>
  <c r="BE368" i="5"/>
  <c r="T368" i="5"/>
  <c r="R368" i="5"/>
  <c r="P368" i="5"/>
  <c r="BI367" i="5"/>
  <c r="BH367" i="5"/>
  <c r="BG367" i="5"/>
  <c r="BE367" i="5"/>
  <c r="T367" i="5"/>
  <c r="R367" i="5"/>
  <c r="P367" i="5"/>
  <c r="BI366" i="5"/>
  <c r="BH366" i="5"/>
  <c r="BG366" i="5"/>
  <c r="BE366" i="5"/>
  <c r="T366" i="5"/>
  <c r="R366" i="5"/>
  <c r="P366" i="5"/>
  <c r="BI365" i="5"/>
  <c r="BH365" i="5"/>
  <c r="BG365" i="5"/>
  <c r="BE365" i="5"/>
  <c r="T365" i="5"/>
  <c r="R365" i="5"/>
  <c r="P365" i="5"/>
  <c r="BI364" i="5"/>
  <c r="BH364" i="5"/>
  <c r="BG364" i="5"/>
  <c r="BE364" i="5"/>
  <c r="T364" i="5"/>
  <c r="R364" i="5"/>
  <c r="P364" i="5"/>
  <c r="BI363" i="5"/>
  <c r="BH363" i="5"/>
  <c r="BG363" i="5"/>
  <c r="BE363" i="5"/>
  <c r="T363" i="5"/>
  <c r="R363" i="5"/>
  <c r="P363" i="5"/>
  <c r="BI362" i="5"/>
  <c r="BH362" i="5"/>
  <c r="BG362" i="5"/>
  <c r="BE362" i="5"/>
  <c r="T362" i="5"/>
  <c r="R362" i="5"/>
  <c r="P362" i="5"/>
  <c r="BI361" i="5"/>
  <c r="BH361" i="5"/>
  <c r="BG361" i="5"/>
  <c r="BE361" i="5"/>
  <c r="T361" i="5"/>
  <c r="R361" i="5"/>
  <c r="P361" i="5"/>
  <c r="BI360" i="5"/>
  <c r="BH360" i="5"/>
  <c r="BG360" i="5"/>
  <c r="BE360" i="5"/>
  <c r="T360" i="5"/>
  <c r="R360" i="5"/>
  <c r="P360" i="5"/>
  <c r="BI359" i="5"/>
  <c r="BH359" i="5"/>
  <c r="BG359" i="5"/>
  <c r="BE359" i="5"/>
  <c r="T359" i="5"/>
  <c r="R359" i="5"/>
  <c r="P359" i="5"/>
  <c r="BI358" i="5"/>
  <c r="BH358" i="5"/>
  <c r="BG358" i="5"/>
  <c r="BE358" i="5"/>
  <c r="T358" i="5"/>
  <c r="R358" i="5"/>
  <c r="P358" i="5"/>
  <c r="BI356" i="5"/>
  <c r="BH356" i="5"/>
  <c r="BG356" i="5"/>
  <c r="BE356" i="5"/>
  <c r="T356" i="5"/>
  <c r="T355" i="5" s="1"/>
  <c r="R356" i="5"/>
  <c r="R355" i="5" s="1"/>
  <c r="P356" i="5"/>
  <c r="P355" i="5" s="1"/>
  <c r="BI354" i="5"/>
  <c r="BH354" i="5"/>
  <c r="BG354" i="5"/>
  <c r="BE354" i="5"/>
  <c r="T354" i="5"/>
  <c r="R354" i="5"/>
  <c r="P354" i="5"/>
  <c r="BI353" i="5"/>
  <c r="BH353" i="5"/>
  <c r="BG353" i="5"/>
  <c r="BE353" i="5"/>
  <c r="T353" i="5"/>
  <c r="R353" i="5"/>
  <c r="P353" i="5"/>
  <c r="BI352" i="5"/>
  <c r="BH352" i="5"/>
  <c r="BG352" i="5"/>
  <c r="BE352" i="5"/>
  <c r="T352" i="5"/>
  <c r="R352" i="5"/>
  <c r="P352" i="5"/>
  <c r="BI351" i="5"/>
  <c r="BH351" i="5"/>
  <c r="BG351" i="5"/>
  <c r="BE351" i="5"/>
  <c r="T351" i="5"/>
  <c r="R351" i="5"/>
  <c r="P351" i="5"/>
  <c r="BI350" i="5"/>
  <c r="BH350" i="5"/>
  <c r="BG350" i="5"/>
  <c r="BE350" i="5"/>
  <c r="T350" i="5"/>
  <c r="R350" i="5"/>
  <c r="P350" i="5"/>
  <c r="BI349" i="5"/>
  <c r="BH349" i="5"/>
  <c r="BG349" i="5"/>
  <c r="BE349" i="5"/>
  <c r="T349" i="5"/>
  <c r="R349" i="5"/>
  <c r="P349" i="5"/>
  <c r="BI348" i="5"/>
  <c r="BH348" i="5"/>
  <c r="BG348" i="5"/>
  <c r="BE348" i="5"/>
  <c r="T348" i="5"/>
  <c r="R348" i="5"/>
  <c r="P348" i="5"/>
  <c r="BI347" i="5"/>
  <c r="BH347" i="5"/>
  <c r="BG347" i="5"/>
  <c r="BE347" i="5"/>
  <c r="T347" i="5"/>
  <c r="R347" i="5"/>
  <c r="P347" i="5"/>
  <c r="BI346" i="5"/>
  <c r="BH346" i="5"/>
  <c r="BG346" i="5"/>
  <c r="BE346" i="5"/>
  <c r="T346" i="5"/>
  <c r="R346" i="5"/>
  <c r="P346" i="5"/>
  <c r="BI345" i="5"/>
  <c r="BH345" i="5"/>
  <c r="BG345" i="5"/>
  <c r="BE345" i="5"/>
  <c r="T345" i="5"/>
  <c r="R345" i="5"/>
  <c r="P345" i="5"/>
  <c r="BI344" i="5"/>
  <c r="BH344" i="5"/>
  <c r="BG344" i="5"/>
  <c r="BE344" i="5"/>
  <c r="T344" i="5"/>
  <c r="R344" i="5"/>
  <c r="P344" i="5"/>
  <c r="BI343" i="5"/>
  <c r="BH343" i="5"/>
  <c r="BG343" i="5"/>
  <c r="BE343" i="5"/>
  <c r="T343" i="5"/>
  <c r="R343" i="5"/>
  <c r="P343" i="5"/>
  <c r="BI342" i="5"/>
  <c r="BH342" i="5"/>
  <c r="BG342" i="5"/>
  <c r="BE342" i="5"/>
  <c r="T342" i="5"/>
  <c r="R342" i="5"/>
  <c r="P342" i="5"/>
  <c r="BI341" i="5"/>
  <c r="BH341" i="5"/>
  <c r="BG341" i="5"/>
  <c r="BE341" i="5"/>
  <c r="T341" i="5"/>
  <c r="R341" i="5"/>
  <c r="P341" i="5"/>
  <c r="BI340" i="5"/>
  <c r="BH340" i="5"/>
  <c r="BG340" i="5"/>
  <c r="BE340" i="5"/>
  <c r="T340" i="5"/>
  <c r="R340" i="5"/>
  <c r="P340" i="5"/>
  <c r="BI339" i="5"/>
  <c r="BH339" i="5"/>
  <c r="BG339" i="5"/>
  <c r="BE339" i="5"/>
  <c r="T339" i="5"/>
  <c r="R339" i="5"/>
  <c r="P339" i="5"/>
  <c r="BI338" i="5"/>
  <c r="BH338" i="5"/>
  <c r="BG338" i="5"/>
  <c r="BE338" i="5"/>
  <c r="T338" i="5"/>
  <c r="R338" i="5"/>
  <c r="P338" i="5"/>
  <c r="BI336" i="5"/>
  <c r="BH336" i="5"/>
  <c r="BG336" i="5"/>
  <c r="BE336" i="5"/>
  <c r="T336" i="5"/>
  <c r="R336" i="5"/>
  <c r="P336" i="5"/>
  <c r="BI335" i="5"/>
  <c r="BH335" i="5"/>
  <c r="BG335" i="5"/>
  <c r="BE335" i="5"/>
  <c r="T335" i="5"/>
  <c r="R335" i="5"/>
  <c r="P335" i="5"/>
  <c r="BI334" i="5"/>
  <c r="BH334" i="5"/>
  <c r="BG334" i="5"/>
  <c r="BE334" i="5"/>
  <c r="T334" i="5"/>
  <c r="R334" i="5"/>
  <c r="P334" i="5"/>
  <c r="BI332" i="5"/>
  <c r="BH332" i="5"/>
  <c r="BG332" i="5"/>
  <c r="BE332" i="5"/>
  <c r="T332" i="5"/>
  <c r="R332" i="5"/>
  <c r="P332" i="5"/>
  <c r="BI331" i="5"/>
  <c r="BH331" i="5"/>
  <c r="BG331" i="5"/>
  <c r="BE331" i="5"/>
  <c r="T331" i="5"/>
  <c r="R331" i="5"/>
  <c r="P331" i="5"/>
  <c r="BI330" i="5"/>
  <c r="BH330" i="5"/>
  <c r="BG330" i="5"/>
  <c r="BE330" i="5"/>
  <c r="T330" i="5"/>
  <c r="R330" i="5"/>
  <c r="P330" i="5"/>
  <c r="BI329" i="5"/>
  <c r="BH329" i="5"/>
  <c r="BG329" i="5"/>
  <c r="BE329" i="5"/>
  <c r="T329" i="5"/>
  <c r="R329" i="5"/>
  <c r="P329" i="5"/>
  <c r="BI327" i="5"/>
  <c r="BH327" i="5"/>
  <c r="BG327" i="5"/>
  <c r="BE327" i="5"/>
  <c r="T327" i="5"/>
  <c r="R327" i="5"/>
  <c r="P327" i="5"/>
  <c r="BI326" i="5"/>
  <c r="BH326" i="5"/>
  <c r="BG326" i="5"/>
  <c r="BE326" i="5"/>
  <c r="T326" i="5"/>
  <c r="R326" i="5"/>
  <c r="P326" i="5"/>
  <c r="BI325" i="5"/>
  <c r="BH325" i="5"/>
  <c r="BG325" i="5"/>
  <c r="BE325" i="5"/>
  <c r="T325" i="5"/>
  <c r="R325" i="5"/>
  <c r="P325" i="5"/>
  <c r="BI324" i="5"/>
  <c r="BH324" i="5"/>
  <c r="BG324" i="5"/>
  <c r="BE324" i="5"/>
  <c r="T324" i="5"/>
  <c r="R324" i="5"/>
  <c r="P324" i="5"/>
  <c r="BI323" i="5"/>
  <c r="BH323" i="5"/>
  <c r="BG323" i="5"/>
  <c r="BE323" i="5"/>
  <c r="T323" i="5"/>
  <c r="R323" i="5"/>
  <c r="P323" i="5"/>
  <c r="BI322" i="5"/>
  <c r="BH322" i="5"/>
  <c r="BG322" i="5"/>
  <c r="BE322" i="5"/>
  <c r="T322" i="5"/>
  <c r="R322" i="5"/>
  <c r="P322" i="5"/>
  <c r="BI321" i="5"/>
  <c r="BH321" i="5"/>
  <c r="BG321" i="5"/>
  <c r="BE321" i="5"/>
  <c r="T321" i="5"/>
  <c r="R321" i="5"/>
  <c r="P321" i="5"/>
  <c r="BI320" i="5"/>
  <c r="BH320" i="5"/>
  <c r="BG320" i="5"/>
  <c r="BE320" i="5"/>
  <c r="T320" i="5"/>
  <c r="R320" i="5"/>
  <c r="P320" i="5"/>
  <c r="BI319" i="5"/>
  <c r="BH319" i="5"/>
  <c r="BG319" i="5"/>
  <c r="BE319" i="5"/>
  <c r="T319" i="5"/>
  <c r="R319" i="5"/>
  <c r="P319" i="5"/>
  <c r="BI318" i="5"/>
  <c r="BH318" i="5"/>
  <c r="BG318" i="5"/>
  <c r="BE318" i="5"/>
  <c r="T318" i="5"/>
  <c r="R318" i="5"/>
  <c r="P318" i="5"/>
  <c r="BI317" i="5"/>
  <c r="BH317" i="5"/>
  <c r="BG317" i="5"/>
  <c r="BE317" i="5"/>
  <c r="T317" i="5"/>
  <c r="R317" i="5"/>
  <c r="P317" i="5"/>
  <c r="BI316" i="5"/>
  <c r="BH316" i="5"/>
  <c r="BG316" i="5"/>
  <c r="BE316" i="5"/>
  <c r="T316" i="5"/>
  <c r="R316" i="5"/>
  <c r="P316" i="5"/>
  <c r="BI315" i="5"/>
  <c r="BH315" i="5"/>
  <c r="BG315" i="5"/>
  <c r="BE315" i="5"/>
  <c r="T315" i="5"/>
  <c r="R315" i="5"/>
  <c r="P315" i="5"/>
  <c r="BI314" i="5"/>
  <c r="BH314" i="5"/>
  <c r="BG314" i="5"/>
  <c r="BE314" i="5"/>
  <c r="T314" i="5"/>
  <c r="R314" i="5"/>
  <c r="P314" i="5"/>
  <c r="BI313" i="5"/>
  <c r="BH313" i="5"/>
  <c r="BG313" i="5"/>
  <c r="BE313" i="5"/>
  <c r="T313" i="5"/>
  <c r="R313" i="5"/>
  <c r="P313" i="5"/>
  <c r="BI312" i="5"/>
  <c r="BH312" i="5"/>
  <c r="BG312" i="5"/>
  <c r="BE312" i="5"/>
  <c r="T312" i="5"/>
  <c r="R312" i="5"/>
  <c r="P312" i="5"/>
  <c r="BI311" i="5"/>
  <c r="BH311" i="5"/>
  <c r="BG311" i="5"/>
  <c r="BE311" i="5"/>
  <c r="T311" i="5"/>
  <c r="R311" i="5"/>
  <c r="P311" i="5"/>
  <c r="BI310" i="5"/>
  <c r="BH310" i="5"/>
  <c r="BG310" i="5"/>
  <c r="BE310" i="5"/>
  <c r="T310" i="5"/>
  <c r="R310" i="5"/>
  <c r="P310" i="5"/>
  <c r="BI309" i="5"/>
  <c r="BH309" i="5"/>
  <c r="BG309" i="5"/>
  <c r="BE309" i="5"/>
  <c r="T309" i="5"/>
  <c r="R309" i="5"/>
  <c r="P309" i="5"/>
  <c r="BI308" i="5"/>
  <c r="BH308" i="5"/>
  <c r="BG308" i="5"/>
  <c r="BE308" i="5"/>
  <c r="T308" i="5"/>
  <c r="R308" i="5"/>
  <c r="P308" i="5"/>
  <c r="BI307" i="5"/>
  <c r="BH307" i="5"/>
  <c r="BG307" i="5"/>
  <c r="BE307" i="5"/>
  <c r="T307" i="5"/>
  <c r="R307" i="5"/>
  <c r="P307" i="5"/>
  <c r="BI306" i="5"/>
  <c r="BH306" i="5"/>
  <c r="BG306" i="5"/>
  <c r="BE306" i="5"/>
  <c r="T306" i="5"/>
  <c r="R306" i="5"/>
  <c r="P306" i="5"/>
  <c r="BI305" i="5"/>
  <c r="BH305" i="5"/>
  <c r="BG305" i="5"/>
  <c r="BE305" i="5"/>
  <c r="T305" i="5"/>
  <c r="R305" i="5"/>
  <c r="P305" i="5"/>
  <c r="BI304" i="5"/>
  <c r="BH304" i="5"/>
  <c r="BG304" i="5"/>
  <c r="BE304" i="5"/>
  <c r="T304" i="5"/>
  <c r="R304" i="5"/>
  <c r="P304" i="5"/>
  <c r="BI302" i="5"/>
  <c r="BH302" i="5"/>
  <c r="BG302" i="5"/>
  <c r="BE302" i="5"/>
  <c r="T302" i="5"/>
  <c r="T301" i="5" s="1"/>
  <c r="R302" i="5"/>
  <c r="R301" i="5" s="1"/>
  <c r="P302" i="5"/>
  <c r="P301" i="5"/>
  <c r="BI300" i="5"/>
  <c r="BH300" i="5"/>
  <c r="BG300" i="5"/>
  <c r="BE300" i="5"/>
  <c r="T300" i="5"/>
  <c r="T299" i="5" s="1"/>
  <c r="R300" i="5"/>
  <c r="R299" i="5" s="1"/>
  <c r="P300" i="5"/>
  <c r="P299" i="5" s="1"/>
  <c r="BI298" i="5"/>
  <c r="BH298" i="5"/>
  <c r="BG298" i="5"/>
  <c r="BE298" i="5"/>
  <c r="T298" i="5"/>
  <c r="R298" i="5"/>
  <c r="P298" i="5"/>
  <c r="BI297" i="5"/>
  <c r="BH297" i="5"/>
  <c r="BG297" i="5"/>
  <c r="BE297" i="5"/>
  <c r="T297" i="5"/>
  <c r="R297" i="5"/>
  <c r="P297" i="5"/>
  <c r="BI296" i="5"/>
  <c r="BH296" i="5"/>
  <c r="BG296" i="5"/>
  <c r="BE296" i="5"/>
  <c r="T296" i="5"/>
  <c r="R296" i="5"/>
  <c r="P296" i="5"/>
  <c r="BI295" i="5"/>
  <c r="BH295" i="5"/>
  <c r="BG295" i="5"/>
  <c r="BE295" i="5"/>
  <c r="T295" i="5"/>
  <c r="R295" i="5"/>
  <c r="P295" i="5"/>
  <c r="BI294" i="5"/>
  <c r="BH294" i="5"/>
  <c r="BG294" i="5"/>
  <c r="BE294" i="5"/>
  <c r="T294" i="5"/>
  <c r="R294" i="5"/>
  <c r="P294" i="5"/>
  <c r="BI293" i="5"/>
  <c r="BH293" i="5"/>
  <c r="BG293" i="5"/>
  <c r="BE293" i="5"/>
  <c r="T293" i="5"/>
  <c r="R293" i="5"/>
  <c r="P293" i="5"/>
  <c r="BI292" i="5"/>
  <c r="BH292" i="5"/>
  <c r="BG292" i="5"/>
  <c r="BE292" i="5"/>
  <c r="T292" i="5"/>
  <c r="R292" i="5"/>
  <c r="P292" i="5"/>
  <c r="BI291" i="5"/>
  <c r="BH291" i="5"/>
  <c r="BG291" i="5"/>
  <c r="BE291" i="5"/>
  <c r="T291" i="5"/>
  <c r="R291" i="5"/>
  <c r="P291" i="5"/>
  <c r="BI290" i="5"/>
  <c r="BH290" i="5"/>
  <c r="BG290" i="5"/>
  <c r="BE290" i="5"/>
  <c r="T290" i="5"/>
  <c r="R290" i="5"/>
  <c r="P290" i="5"/>
  <c r="BI289" i="5"/>
  <c r="BH289" i="5"/>
  <c r="BG289" i="5"/>
  <c r="BE289" i="5"/>
  <c r="T289" i="5"/>
  <c r="R289" i="5"/>
  <c r="P289" i="5"/>
  <c r="BI288" i="5"/>
  <c r="BH288" i="5"/>
  <c r="BG288" i="5"/>
  <c r="BE288" i="5"/>
  <c r="T288" i="5"/>
  <c r="R288" i="5"/>
  <c r="P288" i="5"/>
  <c r="BI286" i="5"/>
  <c r="BH286" i="5"/>
  <c r="BG286" i="5"/>
  <c r="BE286" i="5"/>
  <c r="T286" i="5"/>
  <c r="R286" i="5"/>
  <c r="P286" i="5"/>
  <c r="BI285" i="5"/>
  <c r="BH285" i="5"/>
  <c r="BG285" i="5"/>
  <c r="BE285" i="5"/>
  <c r="T285" i="5"/>
  <c r="R285" i="5"/>
  <c r="P285" i="5"/>
  <c r="BI284" i="5"/>
  <c r="BH284" i="5"/>
  <c r="BG284" i="5"/>
  <c r="BE284" i="5"/>
  <c r="T284" i="5"/>
  <c r="R284" i="5"/>
  <c r="P284" i="5"/>
  <c r="BI283" i="5"/>
  <c r="BH283" i="5"/>
  <c r="BG283" i="5"/>
  <c r="BE283" i="5"/>
  <c r="T283" i="5"/>
  <c r="R283" i="5"/>
  <c r="P283" i="5"/>
  <c r="BI282" i="5"/>
  <c r="BH282" i="5"/>
  <c r="BG282" i="5"/>
  <c r="BE282" i="5"/>
  <c r="T282" i="5"/>
  <c r="R282" i="5"/>
  <c r="P282" i="5"/>
  <c r="BI281" i="5"/>
  <c r="BH281" i="5"/>
  <c r="BG281" i="5"/>
  <c r="BE281" i="5"/>
  <c r="T281" i="5"/>
  <c r="R281" i="5"/>
  <c r="P281" i="5"/>
  <c r="BI280" i="5"/>
  <c r="BH280" i="5"/>
  <c r="BG280" i="5"/>
  <c r="BE280" i="5"/>
  <c r="T280" i="5"/>
  <c r="R280" i="5"/>
  <c r="P280" i="5"/>
  <c r="BI279" i="5"/>
  <c r="BH279" i="5"/>
  <c r="BG279" i="5"/>
  <c r="BE279" i="5"/>
  <c r="T279" i="5"/>
  <c r="R279" i="5"/>
  <c r="P279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5" i="5"/>
  <c r="BH275" i="5"/>
  <c r="BG275" i="5"/>
  <c r="BE275" i="5"/>
  <c r="T275" i="5"/>
  <c r="R275" i="5"/>
  <c r="P275" i="5"/>
  <c r="BI274" i="5"/>
  <c r="BH274" i="5"/>
  <c r="BG274" i="5"/>
  <c r="BE274" i="5"/>
  <c r="T274" i="5"/>
  <c r="R274" i="5"/>
  <c r="P274" i="5"/>
  <c r="BI273" i="5"/>
  <c r="BH273" i="5"/>
  <c r="BG273" i="5"/>
  <c r="BE273" i="5"/>
  <c r="T273" i="5"/>
  <c r="R273" i="5"/>
  <c r="P273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70" i="5"/>
  <c r="BH270" i="5"/>
  <c r="BG270" i="5"/>
  <c r="BE270" i="5"/>
  <c r="T270" i="5"/>
  <c r="R270" i="5"/>
  <c r="P270" i="5"/>
  <c r="BI269" i="5"/>
  <c r="BH269" i="5"/>
  <c r="BG269" i="5"/>
  <c r="BE269" i="5"/>
  <c r="T269" i="5"/>
  <c r="R269" i="5"/>
  <c r="P269" i="5"/>
  <c r="BI268" i="5"/>
  <c r="BH268" i="5"/>
  <c r="BG268" i="5"/>
  <c r="BE268" i="5"/>
  <c r="T268" i="5"/>
  <c r="R268" i="5"/>
  <c r="P268" i="5"/>
  <c r="BI267" i="5"/>
  <c r="BH267" i="5"/>
  <c r="BG267" i="5"/>
  <c r="BE267" i="5"/>
  <c r="T267" i="5"/>
  <c r="R267" i="5"/>
  <c r="P267" i="5"/>
  <c r="BI266" i="5"/>
  <c r="BH266" i="5"/>
  <c r="BG266" i="5"/>
  <c r="BE266" i="5"/>
  <c r="T266" i="5"/>
  <c r="R266" i="5"/>
  <c r="P266" i="5"/>
  <c r="BI263" i="5"/>
  <c r="BH263" i="5"/>
  <c r="BG263" i="5"/>
  <c r="BE263" i="5"/>
  <c r="T263" i="5"/>
  <c r="T262" i="5" s="1"/>
  <c r="R263" i="5"/>
  <c r="R262" i="5"/>
  <c r="P263" i="5"/>
  <c r="P262" i="5" s="1"/>
  <c r="BI261" i="5"/>
  <c r="BH261" i="5"/>
  <c r="BG261" i="5"/>
  <c r="BE261" i="5"/>
  <c r="T261" i="5"/>
  <c r="R261" i="5"/>
  <c r="P261" i="5"/>
  <c r="BI260" i="5"/>
  <c r="BH260" i="5"/>
  <c r="BG260" i="5"/>
  <c r="BE260" i="5"/>
  <c r="T260" i="5"/>
  <c r="R260" i="5"/>
  <c r="P260" i="5"/>
  <c r="BI259" i="5"/>
  <c r="BH259" i="5"/>
  <c r="BG259" i="5"/>
  <c r="BE259" i="5"/>
  <c r="T259" i="5"/>
  <c r="R259" i="5"/>
  <c r="P259" i="5"/>
  <c r="BI258" i="5"/>
  <c r="BH258" i="5"/>
  <c r="BG258" i="5"/>
  <c r="BE258" i="5"/>
  <c r="T258" i="5"/>
  <c r="R258" i="5"/>
  <c r="P258" i="5"/>
  <c r="BI257" i="5"/>
  <c r="BH257" i="5"/>
  <c r="BG257" i="5"/>
  <c r="BE257" i="5"/>
  <c r="T257" i="5"/>
  <c r="R257" i="5"/>
  <c r="P257" i="5"/>
  <c r="BI256" i="5"/>
  <c r="BH256" i="5"/>
  <c r="BG256" i="5"/>
  <c r="BE256" i="5"/>
  <c r="T256" i="5"/>
  <c r="R256" i="5"/>
  <c r="P256" i="5"/>
  <c r="BI255" i="5"/>
  <c r="BH255" i="5"/>
  <c r="BG255" i="5"/>
  <c r="BE255" i="5"/>
  <c r="T255" i="5"/>
  <c r="R255" i="5"/>
  <c r="P255" i="5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51" i="5"/>
  <c r="BH251" i="5"/>
  <c r="BG251" i="5"/>
  <c r="BE251" i="5"/>
  <c r="T251" i="5"/>
  <c r="R251" i="5"/>
  <c r="P251" i="5"/>
  <c r="BI250" i="5"/>
  <c r="BH250" i="5"/>
  <c r="BG250" i="5"/>
  <c r="BE250" i="5"/>
  <c r="T250" i="5"/>
  <c r="R250" i="5"/>
  <c r="P250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40" i="5"/>
  <c r="BH240" i="5"/>
  <c r="BG240" i="5"/>
  <c r="BE240" i="5"/>
  <c r="T240" i="5"/>
  <c r="R240" i="5"/>
  <c r="P240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7" i="5"/>
  <c r="BH237" i="5"/>
  <c r="BG237" i="5"/>
  <c r="BE237" i="5"/>
  <c r="T237" i="5"/>
  <c r="R237" i="5"/>
  <c r="P237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8" i="5"/>
  <c r="BH228" i="5"/>
  <c r="BG228" i="5"/>
  <c r="BE228" i="5"/>
  <c r="T228" i="5"/>
  <c r="R228" i="5"/>
  <c r="P228" i="5"/>
  <c r="BI227" i="5"/>
  <c r="BH227" i="5"/>
  <c r="BG227" i="5"/>
  <c r="BE227" i="5"/>
  <c r="T227" i="5"/>
  <c r="R227" i="5"/>
  <c r="P227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8" i="5"/>
  <c r="BH218" i="5"/>
  <c r="BG218" i="5"/>
  <c r="BE218" i="5"/>
  <c r="T218" i="5"/>
  <c r="R218" i="5"/>
  <c r="P218" i="5"/>
  <c r="BI217" i="5"/>
  <c r="BH217" i="5"/>
  <c r="BG217" i="5"/>
  <c r="BE217" i="5"/>
  <c r="T217" i="5"/>
  <c r="R217" i="5"/>
  <c r="P217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3" i="5"/>
  <c r="BH213" i="5"/>
  <c r="BG213" i="5"/>
  <c r="BE213" i="5"/>
  <c r="T213" i="5"/>
  <c r="R213" i="5"/>
  <c r="P213" i="5"/>
  <c r="BI212" i="5"/>
  <c r="BH212" i="5"/>
  <c r="BG212" i="5"/>
  <c r="BE212" i="5"/>
  <c r="T212" i="5"/>
  <c r="R212" i="5"/>
  <c r="P212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7" i="5"/>
  <c r="BH197" i="5"/>
  <c r="BG197" i="5"/>
  <c r="BE197" i="5"/>
  <c r="T197" i="5"/>
  <c r="T196" i="5" s="1"/>
  <c r="R197" i="5"/>
  <c r="R196" i="5"/>
  <c r="P197" i="5"/>
  <c r="P196" i="5" s="1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2" i="5"/>
  <c r="BH172" i="5"/>
  <c r="BG172" i="5"/>
  <c r="BE172" i="5"/>
  <c r="T172" i="5"/>
  <c r="R172" i="5"/>
  <c r="P172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F144" i="5"/>
  <c r="E142" i="5"/>
  <c r="F89" i="5"/>
  <c r="E87" i="5"/>
  <c r="J24" i="5"/>
  <c r="E24" i="5"/>
  <c r="J147" i="5" s="1"/>
  <c r="J23" i="5"/>
  <c r="J21" i="5"/>
  <c r="E21" i="5"/>
  <c r="J20" i="5"/>
  <c r="J18" i="5"/>
  <c r="E18" i="5"/>
  <c r="F92" i="5" s="1"/>
  <c r="J17" i="5"/>
  <c r="J15" i="5"/>
  <c r="E15" i="5"/>
  <c r="J14" i="5"/>
  <c r="E7" i="5"/>
  <c r="E140" i="5" s="1"/>
  <c r="J37" i="4"/>
  <c r="J36" i="4"/>
  <c r="AY98" i="1" s="1"/>
  <c r="J35" i="4"/>
  <c r="AX98" i="1" s="1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F115" i="4"/>
  <c r="E113" i="4"/>
  <c r="F89" i="4"/>
  <c r="E87" i="4"/>
  <c r="J24" i="4"/>
  <c r="E24" i="4"/>
  <c r="J92" i="4" s="1"/>
  <c r="J23" i="4"/>
  <c r="J21" i="4"/>
  <c r="E21" i="4"/>
  <c r="J20" i="4"/>
  <c r="J18" i="4"/>
  <c r="E18" i="4"/>
  <c r="F92" i="4" s="1"/>
  <c r="J17" i="4"/>
  <c r="J15" i="4"/>
  <c r="E15" i="4"/>
  <c r="J14" i="4"/>
  <c r="J115" i="4"/>
  <c r="E7" i="4"/>
  <c r="E85" i="4" s="1"/>
  <c r="J37" i="3"/>
  <c r="J36" i="3"/>
  <c r="AY97" i="1" s="1"/>
  <c r="J35" i="3"/>
  <c r="AX97" i="1" s="1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F113" i="3"/>
  <c r="E111" i="3"/>
  <c r="F89" i="3"/>
  <c r="E87" i="3"/>
  <c r="J24" i="3"/>
  <c r="E24" i="3"/>
  <c r="J92" i="3" s="1"/>
  <c r="J23" i="3"/>
  <c r="J21" i="3"/>
  <c r="E21" i="3"/>
  <c r="J20" i="3"/>
  <c r="J18" i="3"/>
  <c r="E18" i="3"/>
  <c r="F92" i="3" s="1"/>
  <c r="J17" i="3"/>
  <c r="J15" i="3"/>
  <c r="E15" i="3"/>
  <c r="J14" i="3"/>
  <c r="E7" i="3"/>
  <c r="E85" i="3" s="1"/>
  <c r="J37" i="2"/>
  <c r="J36" i="2"/>
  <c r="AY96" i="1" s="1"/>
  <c r="J35" i="2"/>
  <c r="AX96" i="1" s="1"/>
  <c r="BI147" i="2"/>
  <c r="BH147" i="2"/>
  <c r="BG147" i="2"/>
  <c r="BE147" i="2"/>
  <c r="T147" i="2"/>
  <c r="T146" i="2" s="1"/>
  <c r="R147" i="2"/>
  <c r="R146" i="2" s="1"/>
  <c r="P147" i="2"/>
  <c r="P146" i="2" s="1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J33" i="2" s="1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F36" i="2" s="1"/>
  <c r="BG124" i="2"/>
  <c r="BE124" i="2"/>
  <c r="T124" i="2"/>
  <c r="R124" i="2"/>
  <c r="P124" i="2"/>
  <c r="BI123" i="2"/>
  <c r="BH123" i="2"/>
  <c r="BG123" i="2"/>
  <c r="F35" i="2" s="1"/>
  <c r="BE123" i="2"/>
  <c r="T123" i="2"/>
  <c r="R123" i="2"/>
  <c r="P123" i="2"/>
  <c r="F114" i="2"/>
  <c r="F89" i="2"/>
  <c r="J24" i="2"/>
  <c r="E24" i="2"/>
  <c r="J117" i="2" s="1"/>
  <c r="J23" i="2"/>
  <c r="J21" i="2"/>
  <c r="E21" i="2"/>
  <c r="J20" i="2"/>
  <c r="J18" i="2"/>
  <c r="E18" i="2"/>
  <c r="F117" i="2" s="1"/>
  <c r="J17" i="2"/>
  <c r="J15" i="2"/>
  <c r="E15" i="2"/>
  <c r="J14" i="2"/>
  <c r="E7" i="2"/>
  <c r="E110" i="2" s="1"/>
  <c r="L90" i="1"/>
  <c r="AM90" i="1"/>
  <c r="AM89" i="1"/>
  <c r="L89" i="1"/>
  <c r="AM87" i="1"/>
  <c r="L87" i="1"/>
  <c r="L85" i="1"/>
  <c r="BK141" i="2"/>
  <c r="BK134" i="2"/>
  <c r="BK126" i="2"/>
  <c r="BK123" i="2"/>
  <c r="BK136" i="3"/>
  <c r="BK133" i="3"/>
  <c r="BK127" i="3"/>
  <c r="BK132" i="3"/>
  <c r="BK150" i="4"/>
  <c r="BK487" i="5"/>
  <c r="BK476" i="5"/>
  <c r="BK360" i="5"/>
  <c r="BK312" i="5"/>
  <c r="BK236" i="5"/>
  <c r="BK205" i="5"/>
  <c r="BK349" i="5"/>
  <c r="BK316" i="5"/>
  <c r="BK232" i="5"/>
  <c r="BK185" i="5"/>
  <c r="BK468" i="5"/>
  <c r="BK300" i="5"/>
  <c r="BK240" i="5"/>
  <c r="BK216" i="5"/>
  <c r="BK503" i="5"/>
  <c r="BK422" i="5"/>
  <c r="BK332" i="5"/>
  <c r="BK241" i="5"/>
  <c r="BK197" i="5"/>
  <c r="BK176" i="5"/>
  <c r="BK159" i="5"/>
  <c r="BK496" i="5"/>
  <c r="BK437" i="5"/>
  <c r="BK421" i="5"/>
  <c r="BK394" i="5"/>
  <c r="BK322" i="5"/>
  <c r="BK304" i="5"/>
  <c r="BK252" i="5"/>
  <c r="BK178" i="5"/>
  <c r="BK153" i="5"/>
  <c r="BK519" i="5"/>
  <c r="BK499" i="5"/>
  <c r="BK470" i="5"/>
  <c r="BK424" i="5"/>
  <c r="BK406" i="5"/>
  <c r="BK338" i="5"/>
  <c r="BK295" i="5"/>
  <c r="BK267" i="5"/>
  <c r="BK190" i="5"/>
  <c r="BK158" i="5"/>
  <c r="BK385" i="5"/>
  <c r="BK346" i="5"/>
  <c r="BK280" i="5"/>
  <c r="BK548" i="5"/>
  <c r="BK521" i="5"/>
  <c r="BK502" i="5"/>
  <c r="BK450" i="5"/>
  <c r="BK358" i="5"/>
  <c r="BK217" i="5"/>
  <c r="BK183" i="5"/>
  <c r="BK260" i="6"/>
  <c r="BK167" i="6"/>
  <c r="BK238" i="6"/>
  <c r="BK229" i="6"/>
  <c r="BK201" i="6"/>
  <c r="BK246" i="6"/>
  <c r="BK224" i="6"/>
  <c r="BK181" i="6"/>
  <c r="BK139" i="6"/>
  <c r="BK187" i="6"/>
  <c r="BK228" i="6"/>
  <c r="BK205" i="6"/>
  <c r="BK185" i="6"/>
  <c r="BK151" i="6"/>
  <c r="BK239" i="6"/>
  <c r="BK150" i="6"/>
  <c r="BK147" i="2"/>
  <c r="BK144" i="2"/>
  <c r="BK142" i="2"/>
  <c r="BK139" i="2"/>
  <c r="BK137" i="2"/>
  <c r="BK135" i="2"/>
  <c r="BK131" i="2"/>
  <c r="BK127" i="2"/>
  <c r="BK124" i="4"/>
  <c r="BK135" i="4"/>
  <c r="BK148" i="4"/>
  <c r="BK149" i="4"/>
  <c r="BK125" i="4"/>
  <c r="BK142" i="4"/>
  <c r="BK518" i="5"/>
  <c r="BK451" i="5"/>
  <c r="BK388" i="5"/>
  <c r="BK308" i="5"/>
  <c r="BK270" i="5"/>
  <c r="BK220" i="5"/>
  <c r="BK168" i="5"/>
  <c r="BK516" i="5"/>
  <c r="BK485" i="5"/>
  <c r="BK454" i="5"/>
  <c r="BK418" i="5"/>
  <c r="BK296" i="5"/>
  <c r="BK269" i="5"/>
  <c r="BK200" i="5"/>
  <c r="BK170" i="5"/>
  <c r="BK427" i="5"/>
  <c r="BK330" i="5"/>
  <c r="BK242" i="5"/>
  <c r="BK540" i="5"/>
  <c r="BK481" i="5"/>
  <c r="BK446" i="5"/>
  <c r="BK362" i="5"/>
  <c r="BK319" i="5"/>
  <c r="BK542" i="5"/>
  <c r="BK501" i="5"/>
  <c r="BK428" i="5"/>
  <c r="BK409" i="5"/>
  <c r="BK256" i="5"/>
  <c r="BK160" i="5"/>
  <c r="BK497" i="5"/>
  <c r="BK477" i="5"/>
  <c r="BK412" i="5"/>
  <c r="BK359" i="5"/>
  <c r="BK272" i="5"/>
  <c r="BK263" i="5"/>
  <c r="BK201" i="5"/>
  <c r="BK182" i="5"/>
  <c r="BK471" i="5"/>
  <c r="BK440" i="5"/>
  <c r="BK384" i="5"/>
  <c r="BK251" i="5"/>
  <c r="BK211" i="5"/>
  <c r="BK525" i="5"/>
  <c r="BK443" i="5"/>
  <c r="BK336" i="5"/>
  <c r="BK160" i="6"/>
  <c r="BK266" i="6"/>
  <c r="BK237" i="6"/>
  <c r="BK267" i="6"/>
  <c r="BK200" i="6"/>
  <c r="BK250" i="6"/>
  <c r="BK154" i="6"/>
  <c r="BK273" i="6"/>
  <c r="BK245" i="6"/>
  <c r="BK186" i="6"/>
  <c r="BK148" i="6"/>
  <c r="BK242" i="6"/>
  <c r="BK161" i="6"/>
  <c r="BK274" i="6"/>
  <c r="BK214" i="6"/>
  <c r="BK165" i="6"/>
  <c r="BK125" i="3"/>
  <c r="BK126" i="3"/>
  <c r="BK123" i="3"/>
  <c r="BK143" i="4"/>
  <c r="BK158" i="4"/>
  <c r="BK151" i="4"/>
  <c r="BK154" i="4"/>
  <c r="BK136" i="4"/>
  <c r="BK445" i="5"/>
  <c r="BK210" i="5"/>
  <c r="BK191" i="5"/>
  <c r="BK449" i="5"/>
  <c r="BK335" i="5"/>
  <c r="BK293" i="5"/>
  <c r="BK189" i="5"/>
  <c r="BK436" i="5"/>
  <c r="BK254" i="5"/>
  <c r="BK513" i="5"/>
  <c r="BK474" i="5"/>
  <c r="BK431" i="5"/>
  <c r="BK318" i="5"/>
  <c r="BK292" i="5"/>
  <c r="BK225" i="5"/>
  <c r="BK186" i="5"/>
  <c r="BK163" i="5"/>
  <c r="BK526" i="5"/>
  <c r="BK508" i="5"/>
  <c r="BK438" i="5"/>
  <c r="BK281" i="5"/>
  <c r="BK258" i="5"/>
  <c r="BK536" i="5"/>
  <c r="BK500" i="5"/>
  <c r="BK490" i="5"/>
  <c r="BK415" i="5"/>
  <c r="BK324" i="5"/>
  <c r="BK297" i="5"/>
  <c r="BK279" i="5"/>
  <c r="BK218" i="5"/>
  <c r="BK188" i="5"/>
  <c r="BK397" i="5"/>
  <c r="BK331" i="5"/>
  <c r="BK257" i="5"/>
  <c r="BK237" i="5"/>
  <c r="BK545" i="5"/>
  <c r="BK515" i="5"/>
  <c r="BK482" i="5"/>
  <c r="BK414" i="5"/>
  <c r="BK372" i="5"/>
  <c r="BK341" i="5"/>
  <c r="BK255" i="5"/>
  <c r="BK231" i="5"/>
  <c r="BK209" i="5"/>
  <c r="BK251" i="6"/>
  <c r="BK215" i="6"/>
  <c r="BK178" i="6"/>
  <c r="BK241" i="6"/>
  <c r="BK188" i="6"/>
  <c r="BK163" i="6"/>
  <c r="BK258" i="6"/>
  <c r="BK175" i="6"/>
  <c r="BK149" i="6"/>
  <c r="BK264" i="6"/>
  <c r="BK221" i="6"/>
  <c r="BK209" i="6"/>
  <c r="BK207" i="6"/>
  <c r="BK249" i="6"/>
  <c r="BK142" i="6"/>
  <c r="BK162" i="6"/>
  <c r="BK139" i="4"/>
  <c r="BK126" i="4"/>
  <c r="BK152" i="4"/>
  <c r="BK506" i="5"/>
  <c r="BK479" i="5"/>
  <c r="BK344" i="5"/>
  <c r="BK223" i="5"/>
  <c r="BK166" i="5"/>
  <c r="BK461" i="5"/>
  <c r="BK329" i="5"/>
  <c r="BK298" i="5"/>
  <c r="BK222" i="5"/>
  <c r="BK507" i="5"/>
  <c r="BK473" i="5"/>
  <c r="BK447" i="5"/>
  <c r="BK423" i="5"/>
  <c r="BK401" i="5"/>
  <c r="BK363" i="5"/>
  <c r="BK180" i="5"/>
  <c r="BK532" i="5"/>
  <c r="BK492" i="5"/>
  <c r="BK426" i="5"/>
  <c r="BK378" i="5"/>
  <c r="BK340" i="5"/>
  <c r="BK227" i="5"/>
  <c r="BK192" i="5"/>
  <c r="BK523" i="5"/>
  <c r="BK478" i="5"/>
  <c r="BK387" i="5"/>
  <c r="BK334" i="5"/>
  <c r="BK313" i="5"/>
  <c r="BK274" i="5"/>
  <c r="BK179" i="5"/>
  <c r="BK155" i="5"/>
  <c r="BK517" i="5"/>
  <c r="BK444" i="5"/>
  <c r="BK425" i="5"/>
  <c r="BK389" i="5"/>
  <c r="BK352" i="5"/>
  <c r="BK311" i="5"/>
  <c r="BK288" i="5"/>
  <c r="BK213" i="5"/>
  <c r="BK537" i="5"/>
  <c r="BK486" i="5"/>
  <c r="BK442" i="5"/>
  <c r="BK382" i="5"/>
  <c r="BK323" i="5"/>
  <c r="BK250" i="5"/>
  <c r="BK229" i="5"/>
  <c r="BK154" i="5"/>
  <c r="BK365" i="5"/>
  <c r="BK353" i="5"/>
  <c r="BK315" i="5"/>
  <c r="BK248" i="5"/>
  <c r="BK194" i="5"/>
  <c r="BK171" i="6"/>
  <c r="BK145" i="6"/>
  <c r="BK192" i="6"/>
  <c r="BK256" i="6"/>
  <c r="BK204" i="6"/>
  <c r="BK206" i="6"/>
  <c r="BK217" i="6"/>
  <c r="BK184" i="6"/>
  <c r="BK152" i="6"/>
  <c r="BK272" i="6"/>
  <c r="BK212" i="6"/>
  <c r="BK211" i="6"/>
  <c r="BK196" i="6"/>
  <c r="BK244" i="6"/>
  <c r="BK198" i="6"/>
  <c r="BK170" i="6"/>
  <c r="BK145" i="2"/>
  <c r="BK143" i="2"/>
  <c r="BK138" i="2"/>
  <c r="BK136" i="2"/>
  <c r="BK130" i="2"/>
  <c r="BK138" i="3"/>
  <c r="BK135" i="3"/>
  <c r="BK130" i="3"/>
  <c r="BK124" i="3"/>
  <c r="BK144" i="4"/>
  <c r="BK131" i="4"/>
  <c r="BK137" i="4"/>
  <c r="BK127" i="4"/>
  <c r="BK509" i="5"/>
  <c r="BK480" i="5"/>
  <c r="BK466" i="5"/>
  <c r="BK419" i="5"/>
  <c r="BK377" i="5"/>
  <c r="BK224" i="5"/>
  <c r="BK488" i="5"/>
  <c r="BK459" i="5"/>
  <c r="BK317" i="5"/>
  <c r="BK238" i="5"/>
  <c r="BK202" i="5"/>
  <c r="BK544" i="5"/>
  <c r="BK417" i="5"/>
  <c r="BK305" i="5"/>
  <c r="BK193" i="5"/>
  <c r="BK462" i="5"/>
  <c r="BK368" i="5"/>
  <c r="BK273" i="5"/>
  <c r="BK181" i="5"/>
  <c r="BK162" i="5"/>
  <c r="BK498" i="5"/>
  <c r="BK458" i="5"/>
  <c r="BK435" i="5"/>
  <c r="BK400" i="5"/>
  <c r="BK371" i="5"/>
  <c r="BK199" i="5"/>
  <c r="BK467" i="5"/>
  <c r="BK434" i="5"/>
  <c r="BK376" i="5"/>
  <c r="BK339" i="5"/>
  <c r="BK167" i="5"/>
  <c r="BK529" i="5"/>
  <c r="BK348" i="5"/>
  <c r="BK302" i="5"/>
  <c r="BK245" i="5"/>
  <c r="BK228" i="5"/>
  <c r="BK203" i="5"/>
  <c r="BK173" i="5"/>
  <c r="BK527" i="5"/>
  <c r="BK246" i="5"/>
  <c r="BK214" i="5"/>
  <c r="BK159" i="6"/>
  <c r="BK190" i="6"/>
  <c r="BK166" i="6"/>
  <c r="BK208" i="6"/>
  <c r="BK261" i="6"/>
  <c r="BK213" i="6"/>
  <c r="BK232" i="6"/>
  <c r="BK164" i="6"/>
  <c r="BK227" i="6"/>
  <c r="BK143" i="6"/>
  <c r="BK253" i="6"/>
  <c r="BK124" i="2"/>
  <c r="BK134" i="3"/>
  <c r="BK122" i="3"/>
  <c r="BK129" i="3"/>
  <c r="BK134" i="4"/>
  <c r="BK146" i="4"/>
  <c r="BK145" i="4"/>
  <c r="BK528" i="5"/>
  <c r="BK177" i="5"/>
  <c r="BK483" i="5"/>
  <c r="BK393" i="5"/>
  <c r="BK350" i="5"/>
  <c r="BK310" i="5"/>
  <c r="BK294" i="5"/>
  <c r="BK275" i="5"/>
  <c r="BK156" i="5"/>
  <c r="BK504" i="5"/>
  <c r="BK457" i="5"/>
  <c r="BK347" i="5"/>
  <c r="BK314" i="5"/>
  <c r="BK282" i="5"/>
  <c r="BK235" i="5"/>
  <c r="BK195" i="5"/>
  <c r="BK522" i="5"/>
  <c r="BK495" i="5"/>
  <c r="BK455" i="5"/>
  <c r="BK379" i="5"/>
  <c r="BK307" i="5"/>
  <c r="BK277" i="5"/>
  <c r="BK510" i="5"/>
  <c r="BK494" i="5"/>
  <c r="BK469" i="5"/>
  <c r="BK430" i="5"/>
  <c r="BK404" i="5"/>
  <c r="BK351" i="5"/>
  <c r="BK309" i="5"/>
  <c r="BK276" i="5"/>
  <c r="BK249" i="5"/>
  <c r="BK212" i="5"/>
  <c r="BK165" i="5"/>
  <c r="BK541" i="5"/>
  <c r="BK489" i="5"/>
  <c r="BK456" i="5"/>
  <c r="BK410" i="5"/>
  <c r="BK345" i="5"/>
  <c r="BK289" i="5"/>
  <c r="BK260" i="5"/>
  <c r="BK511" i="5"/>
  <c r="BK484" i="5"/>
  <c r="BK433" i="5"/>
  <c r="BK392" i="5"/>
  <c r="BK290" i="5"/>
  <c r="BK247" i="5"/>
  <c r="BK547" i="5"/>
  <c r="BK407" i="5"/>
  <c r="BK361" i="5"/>
  <c r="BK326" i="5"/>
  <c r="BK161" i="5"/>
  <c r="BK169" i="6"/>
  <c r="BK252" i="6"/>
  <c r="BK172" i="6"/>
  <c r="BK231" i="6"/>
  <c r="BK216" i="6"/>
  <c r="BK168" i="6"/>
  <c r="BK140" i="6"/>
  <c r="BK225" i="6"/>
  <c r="BK191" i="6"/>
  <c r="BK271" i="6"/>
  <c r="BK270" i="6"/>
  <c r="BK199" i="6"/>
  <c r="BK183" i="6"/>
  <c r="BK146" i="6"/>
  <c r="BK257" i="6"/>
  <c r="F37" i="2"/>
  <c r="BK133" i="2"/>
  <c r="BK129" i="2"/>
  <c r="BK125" i="2"/>
  <c r="AS94" i="1"/>
  <c r="BK131" i="3"/>
  <c r="BK141" i="4"/>
  <c r="BK159" i="4"/>
  <c r="BK155" i="4"/>
  <c r="BK128" i="4"/>
  <c r="BK367" i="5"/>
  <c r="BK271" i="5"/>
  <c r="BK206" i="5"/>
  <c r="BK172" i="5"/>
  <c r="BK429" i="5"/>
  <c r="BK342" i="5"/>
  <c r="BK284" i="5"/>
  <c r="BK268" i="5"/>
  <c r="BK215" i="5"/>
  <c r="BK408" i="5"/>
  <c r="BK259" i="5"/>
  <c r="BK233" i="5"/>
  <c r="BK175" i="5"/>
  <c r="BK546" i="5"/>
  <c r="BK465" i="5"/>
  <c r="BK325" i="5"/>
  <c r="BK533" i="5"/>
  <c r="BK505" i="5"/>
  <c r="BK453" i="5"/>
  <c r="BK432" i="5"/>
  <c r="BK383" i="5"/>
  <c r="BK320" i="5"/>
  <c r="BK266" i="5"/>
  <c r="BK244" i="5"/>
  <c r="BK204" i="5"/>
  <c r="BK520" i="5"/>
  <c r="BK475" i="5"/>
  <c r="BK452" i="5"/>
  <c r="BK420" i="5"/>
  <c r="BK380" i="5"/>
  <c r="BK373" i="5"/>
  <c r="BK286" i="5"/>
  <c r="BK243" i="5"/>
  <c r="BK549" i="5"/>
  <c r="BK530" i="5"/>
  <c r="BK439" i="5"/>
  <c r="BK354" i="5"/>
  <c r="BK253" i="5"/>
  <c r="BK248" i="6"/>
  <c r="BK173" i="6"/>
  <c r="BK254" i="6"/>
  <c r="BK202" i="6"/>
  <c r="BK158" i="6"/>
  <c r="BK269" i="6"/>
  <c r="BK220" i="6"/>
  <c r="BK194" i="6"/>
  <c r="BK233" i="6"/>
  <c r="BK222" i="6"/>
  <c r="BK193" i="6"/>
  <c r="BK197" i="6"/>
  <c r="BK156" i="6"/>
  <c r="BK132" i="2"/>
  <c r="BK128" i="2"/>
  <c r="BK137" i="3"/>
  <c r="BK156" i="4"/>
  <c r="BK147" i="4"/>
  <c r="BK157" i="4"/>
  <c r="BK153" i="4"/>
  <c r="BK129" i="4"/>
  <c r="BK140" i="4"/>
  <c r="BK130" i="4"/>
  <c r="BK512" i="5"/>
  <c r="BK327" i="5"/>
  <c r="BK239" i="5"/>
  <c r="BK207" i="5"/>
  <c r="BK169" i="5"/>
  <c r="BK534" i="5"/>
  <c r="BK493" i="5"/>
  <c r="BK460" i="5"/>
  <c r="BK448" i="5"/>
  <c r="BK366" i="5"/>
  <c r="BK306" i="5"/>
  <c r="BK285" i="5"/>
  <c r="BK208" i="5"/>
  <c r="BK174" i="5"/>
  <c r="BK411" i="5"/>
  <c r="BK375" i="5"/>
  <c r="BK343" i="5"/>
  <c r="BK464" i="5"/>
  <c r="BK416" i="5"/>
  <c r="BK364" i="5"/>
  <c r="BK230" i="5"/>
  <c r="BK184" i="5"/>
  <c r="BK514" i="5"/>
  <c r="BK472" i="5"/>
  <c r="BK399" i="5"/>
  <c r="BK370" i="5"/>
  <c r="BK321" i="5"/>
  <c r="BK283" i="5"/>
  <c r="BK221" i="5"/>
  <c r="BK531" i="5"/>
  <c r="BK491" i="5"/>
  <c r="BK463" i="5"/>
  <c r="BK441" i="5"/>
  <c r="BK413" i="5"/>
  <c r="BK386" i="5"/>
  <c r="BK356" i="5"/>
  <c r="BK291" i="5"/>
  <c r="BK234" i="5"/>
  <c r="BK538" i="5"/>
  <c r="BK396" i="5"/>
  <c r="BK369" i="5"/>
  <c r="BK157" i="5"/>
  <c r="BK390" i="5"/>
  <c r="BK261" i="5"/>
  <c r="BK265" i="6"/>
  <c r="BK268" i="6"/>
  <c r="BK155" i="6"/>
  <c r="BK226" i="6"/>
  <c r="BK210" i="6"/>
  <c r="BK147" i="6"/>
  <c r="BK180" i="6"/>
  <c r="BK235" i="6"/>
  <c r="BK219" i="6"/>
  <c r="BK179" i="6"/>
  <c r="BK141" i="6"/>
  <c r="BK236" i="6"/>
  <c r="BK223" i="6"/>
  <c r="BK195" i="6"/>
  <c r="BK153" i="6"/>
  <c r="F33" i="2" l="1"/>
  <c r="R122" i="2"/>
  <c r="P121" i="3"/>
  <c r="T123" i="4"/>
  <c r="T122" i="4" s="1"/>
  <c r="T121" i="4" s="1"/>
  <c r="BK138" i="4"/>
  <c r="BK164" i="5"/>
  <c r="BK187" i="5"/>
  <c r="T226" i="5"/>
  <c r="R265" i="5"/>
  <c r="P287" i="5"/>
  <c r="T328" i="5"/>
  <c r="R333" i="5"/>
  <c r="R405" i="5"/>
  <c r="BK157" i="6"/>
  <c r="BK189" i="6"/>
  <c r="P218" i="6"/>
  <c r="T230" i="6"/>
  <c r="R240" i="6"/>
  <c r="P255" i="6"/>
  <c r="R140" i="2"/>
  <c r="R121" i="3"/>
  <c r="BK133" i="4"/>
  <c r="T133" i="4"/>
  <c r="R138" i="4"/>
  <c r="R152" i="5"/>
  <c r="T171" i="5"/>
  <c r="BK226" i="5"/>
  <c r="R278" i="5"/>
  <c r="T303" i="5"/>
  <c r="BK405" i="5"/>
  <c r="BK524" i="5"/>
  <c r="T524" i="5"/>
  <c r="P535" i="5"/>
  <c r="T535" i="5"/>
  <c r="R539" i="5"/>
  <c r="BK543" i="5"/>
  <c r="T543" i="5"/>
  <c r="BK138" i="6"/>
  <c r="R144" i="6"/>
  <c r="T177" i="6"/>
  <c r="T182" i="6"/>
  <c r="T203" i="6"/>
  <c r="BK234" i="6"/>
  <c r="BK243" i="6"/>
  <c r="R255" i="6"/>
  <c r="BK122" i="2"/>
  <c r="BK121" i="3"/>
  <c r="T152" i="5"/>
  <c r="P171" i="5"/>
  <c r="T198" i="5"/>
  <c r="R219" i="5"/>
  <c r="BK265" i="5"/>
  <c r="BK287" i="5"/>
  <c r="P328" i="5"/>
  <c r="P333" i="5"/>
  <c r="P405" i="5"/>
  <c r="R138" i="6"/>
  <c r="T157" i="6"/>
  <c r="BK182" i="6"/>
  <c r="R189" i="6"/>
  <c r="BK230" i="6"/>
  <c r="BK240" i="6"/>
  <c r="P247" i="6"/>
  <c r="BK140" i="2"/>
  <c r="P128" i="3"/>
  <c r="P123" i="4"/>
  <c r="P122" i="4" s="1"/>
  <c r="P133" i="4"/>
  <c r="P132" i="4" s="1"/>
  <c r="P138" i="4"/>
  <c r="BK152" i="5"/>
  <c r="BK171" i="5"/>
  <c r="BK198" i="5"/>
  <c r="BK219" i="5"/>
  <c r="T278" i="5"/>
  <c r="R303" i="5"/>
  <c r="P337" i="5"/>
  <c r="T357" i="5"/>
  <c r="T374" i="5"/>
  <c r="R381" i="5"/>
  <c r="T391" i="5"/>
  <c r="T395" i="5"/>
  <c r="T398" i="5"/>
  <c r="R157" i="6"/>
  <c r="P182" i="6"/>
  <c r="R203" i="6"/>
  <c r="P230" i="6"/>
  <c r="T240" i="6"/>
  <c r="BK259" i="6"/>
  <c r="P122" i="2"/>
  <c r="BK128" i="3"/>
  <c r="R123" i="4"/>
  <c r="R122" i="4" s="1"/>
  <c r="R133" i="4"/>
  <c r="T138" i="4"/>
  <c r="T132" i="4"/>
  <c r="P152" i="5"/>
  <c r="T164" i="5"/>
  <c r="T187" i="5"/>
  <c r="R226" i="5"/>
  <c r="T265" i="5"/>
  <c r="T287" i="5"/>
  <c r="R328" i="5"/>
  <c r="T337" i="5"/>
  <c r="R357" i="5"/>
  <c r="P374" i="5"/>
  <c r="P381" i="5"/>
  <c r="P391" i="5"/>
  <c r="BK395" i="5"/>
  <c r="BK398" i="5"/>
  <c r="P398" i="5"/>
  <c r="BK144" i="6"/>
  <c r="P177" i="6"/>
  <c r="P189" i="6"/>
  <c r="BK218" i="6"/>
  <c r="R230" i="6"/>
  <c r="P240" i="6"/>
  <c r="BK247" i="6"/>
  <c r="BK255" i="6"/>
  <c r="R259" i="6"/>
  <c r="T140" i="2"/>
  <c r="T128" i="3"/>
  <c r="R171" i="5"/>
  <c r="P226" i="5"/>
  <c r="P265" i="5"/>
  <c r="R287" i="5"/>
  <c r="BK328" i="5"/>
  <c r="R337" i="5"/>
  <c r="P357" i="5"/>
  <c r="R374" i="5"/>
  <c r="T381" i="5"/>
  <c r="R391" i="5"/>
  <c r="R395" i="5"/>
  <c r="R398" i="5"/>
  <c r="P138" i="6"/>
  <c r="T144" i="6"/>
  <c r="BK177" i="6"/>
  <c r="BK203" i="6"/>
  <c r="R218" i="6"/>
  <c r="T234" i="6"/>
  <c r="T243" i="6"/>
  <c r="T255" i="6"/>
  <c r="P263" i="6"/>
  <c r="P262" i="6" s="1"/>
  <c r="T122" i="2"/>
  <c r="R128" i="3"/>
  <c r="R120" i="3" s="1"/>
  <c r="R119" i="3" s="1"/>
  <c r="BK123" i="4"/>
  <c r="BK122" i="4" s="1"/>
  <c r="R164" i="5"/>
  <c r="R187" i="5"/>
  <c r="P198" i="5"/>
  <c r="T219" i="5"/>
  <c r="P278" i="5"/>
  <c r="P303" i="5"/>
  <c r="BK337" i="5"/>
  <c r="BK357" i="5"/>
  <c r="BK374" i="5"/>
  <c r="BK381" i="5"/>
  <c r="BK391" i="5"/>
  <c r="P395" i="5"/>
  <c r="T138" i="6"/>
  <c r="T137" i="6" s="1"/>
  <c r="P157" i="6"/>
  <c r="R182" i="6"/>
  <c r="P203" i="6"/>
  <c r="P234" i="6"/>
  <c r="P243" i="6"/>
  <c r="T247" i="6"/>
  <c r="P259" i="6"/>
  <c r="R263" i="6"/>
  <c r="R262" i="6"/>
  <c r="P140" i="2"/>
  <c r="T121" i="3"/>
  <c r="P164" i="5"/>
  <c r="P187" i="5"/>
  <c r="R198" i="5"/>
  <c r="P219" i="5"/>
  <c r="BK278" i="5"/>
  <c r="BK303" i="5"/>
  <c r="BK333" i="5"/>
  <c r="T333" i="5"/>
  <c r="T405" i="5"/>
  <c r="T402" i="5"/>
  <c r="P524" i="5"/>
  <c r="R524" i="5"/>
  <c r="BK535" i="5"/>
  <c r="R535" i="5"/>
  <c r="BK539" i="5"/>
  <c r="P539" i="5"/>
  <c r="T539" i="5"/>
  <c r="P543" i="5"/>
  <c r="R543" i="5"/>
  <c r="P144" i="6"/>
  <c r="R177" i="6"/>
  <c r="T189" i="6"/>
  <c r="T218" i="6"/>
  <c r="R234" i="6"/>
  <c r="R243" i="6"/>
  <c r="R247" i="6"/>
  <c r="T259" i="6"/>
  <c r="BK263" i="6"/>
  <c r="T263" i="6"/>
  <c r="T262" i="6"/>
  <c r="BK146" i="2"/>
  <c r="BK299" i="5"/>
  <c r="BK262" i="5"/>
  <c r="BK355" i="5"/>
  <c r="BK403" i="5"/>
  <c r="BK196" i="5"/>
  <c r="BK301" i="5"/>
  <c r="BK174" i="6"/>
  <c r="BF142" i="6"/>
  <c r="BF143" i="6"/>
  <c r="BF146" i="6"/>
  <c r="BF148" i="6"/>
  <c r="BF160" i="6"/>
  <c r="BF166" i="6"/>
  <c r="BF171" i="6"/>
  <c r="BF175" i="6"/>
  <c r="BF185" i="6"/>
  <c r="BF186" i="6"/>
  <c r="BF193" i="6"/>
  <c r="BF205" i="6"/>
  <c r="BF206" i="6"/>
  <c r="BF209" i="6"/>
  <c r="BF220" i="6"/>
  <c r="BF221" i="6"/>
  <c r="BF224" i="6"/>
  <c r="BF251" i="6"/>
  <c r="BF266" i="6"/>
  <c r="BF271" i="6"/>
  <c r="BF273" i="6"/>
  <c r="BF274" i="6"/>
  <c r="F92" i="6"/>
  <c r="BF140" i="6"/>
  <c r="BF152" i="6"/>
  <c r="BF154" i="6"/>
  <c r="BF156" i="6"/>
  <c r="BF159" i="6"/>
  <c r="BF168" i="6"/>
  <c r="BF170" i="6"/>
  <c r="BF187" i="6"/>
  <c r="BF191" i="6"/>
  <c r="BF213" i="6"/>
  <c r="BF225" i="6"/>
  <c r="BF252" i="6"/>
  <c r="BF253" i="6"/>
  <c r="BF261" i="6"/>
  <c r="BF270" i="6"/>
  <c r="J89" i="6"/>
  <c r="J132" i="6"/>
  <c r="BF139" i="6"/>
  <c r="BF150" i="6"/>
  <c r="BF151" i="6"/>
  <c r="BF153" i="6"/>
  <c r="BF155" i="6"/>
  <c r="BF167" i="6"/>
  <c r="BF169" i="6"/>
  <c r="BF173" i="6"/>
  <c r="BF181" i="6"/>
  <c r="BF194" i="6"/>
  <c r="BF199" i="6"/>
  <c r="BF202" i="6"/>
  <c r="BF217" i="6"/>
  <c r="BF223" i="6"/>
  <c r="BF228" i="6"/>
  <c r="BF231" i="6"/>
  <c r="BF248" i="6"/>
  <c r="BF249" i="6"/>
  <c r="BF250" i="6"/>
  <c r="BF265" i="6"/>
  <c r="E85" i="6"/>
  <c r="BF158" i="6"/>
  <c r="BF162" i="6"/>
  <c r="BF172" i="6"/>
  <c r="BF190" i="6"/>
  <c r="BF195" i="6"/>
  <c r="BF198" i="6"/>
  <c r="BF200" i="6"/>
  <c r="BF204" i="6"/>
  <c r="BF235" i="6"/>
  <c r="BF239" i="6"/>
  <c r="BF242" i="6"/>
  <c r="BF254" i="6"/>
  <c r="BF258" i="6"/>
  <c r="BF272" i="6"/>
  <c r="BF147" i="6"/>
  <c r="BF161" i="6"/>
  <c r="BF164" i="6"/>
  <c r="BF178" i="6"/>
  <c r="BF188" i="6"/>
  <c r="BF192" i="6"/>
  <c r="BF210" i="6"/>
  <c r="BF211" i="6"/>
  <c r="BF215" i="6"/>
  <c r="BF219" i="6"/>
  <c r="BF233" i="6"/>
  <c r="BF236" i="6"/>
  <c r="BF238" i="6"/>
  <c r="BF245" i="6"/>
  <c r="BF256" i="6"/>
  <c r="BF260" i="6"/>
  <c r="BF264" i="6"/>
  <c r="J133" i="6"/>
  <c r="BF141" i="6"/>
  <c r="BF145" i="6"/>
  <c r="BF149" i="6"/>
  <c r="BF183" i="6"/>
  <c r="BF196" i="6"/>
  <c r="BF207" i="6"/>
  <c r="BF229" i="6"/>
  <c r="BF237" i="6"/>
  <c r="BF246" i="6"/>
  <c r="BF257" i="6"/>
  <c r="BF268" i="6"/>
  <c r="BF163" i="6"/>
  <c r="BF165" i="6"/>
  <c r="BF180" i="6"/>
  <c r="BF184" i="6"/>
  <c r="BF208" i="6"/>
  <c r="BF216" i="6"/>
  <c r="BF227" i="6"/>
  <c r="BF179" i="6"/>
  <c r="BF197" i="6"/>
  <c r="BF201" i="6"/>
  <c r="BF212" i="6"/>
  <c r="BF214" i="6"/>
  <c r="BF222" i="6"/>
  <c r="BF226" i="6"/>
  <c r="BF232" i="6"/>
  <c r="BF241" i="6"/>
  <c r="BF244" i="6"/>
  <c r="BF267" i="6"/>
  <c r="BF269" i="6"/>
  <c r="E85" i="5"/>
  <c r="J92" i="5"/>
  <c r="J144" i="5"/>
  <c r="BF159" i="5"/>
  <c r="BF170" i="5"/>
  <c r="BF174" i="5"/>
  <c r="BF175" i="5"/>
  <c r="BF178" i="5"/>
  <c r="BF184" i="5"/>
  <c r="BF188" i="5"/>
  <c r="BF192" i="5"/>
  <c r="BF223" i="5"/>
  <c r="BF224" i="5"/>
  <c r="BF228" i="5"/>
  <c r="BF242" i="5"/>
  <c r="BF243" i="5"/>
  <c r="BF244" i="5"/>
  <c r="BF250" i="5"/>
  <c r="BF256" i="5"/>
  <c r="BF323" i="5"/>
  <c r="BF345" i="5"/>
  <c r="BF368" i="5"/>
  <c r="BF380" i="5"/>
  <c r="BF386" i="5"/>
  <c r="BF397" i="5"/>
  <c r="BF400" i="5"/>
  <c r="BF401" i="5"/>
  <c r="BF412" i="5"/>
  <c r="BF424" i="5"/>
  <c r="BF428" i="5"/>
  <c r="BF433" i="5"/>
  <c r="BF434" i="5"/>
  <c r="BF447" i="5"/>
  <c r="BF452" i="5"/>
  <c r="BF454" i="5"/>
  <c r="BF456" i="5"/>
  <c r="BF457" i="5"/>
  <c r="BF480" i="5"/>
  <c r="BF486" i="5"/>
  <c r="BF488" i="5"/>
  <c r="BF491" i="5"/>
  <c r="BF493" i="5"/>
  <c r="BF494" i="5"/>
  <c r="BF495" i="5"/>
  <c r="BF503" i="5"/>
  <c r="BF513" i="5"/>
  <c r="BF537" i="5"/>
  <c r="BF546" i="5"/>
  <c r="BF547" i="5"/>
  <c r="BF548" i="5"/>
  <c r="BF549" i="5"/>
  <c r="BF180" i="5"/>
  <c r="BF181" i="5"/>
  <c r="BF199" i="5"/>
  <c r="BF230" i="5"/>
  <c r="BF255" i="5"/>
  <c r="BF260" i="5"/>
  <c r="BF273" i="5"/>
  <c r="BF282" i="5"/>
  <c r="BF291" i="5"/>
  <c r="BF296" i="5"/>
  <c r="BF297" i="5"/>
  <c r="BF311" i="5"/>
  <c r="BF341" i="5"/>
  <c r="BF342" i="5"/>
  <c r="BF349" i="5"/>
  <c r="BF358" i="5"/>
  <c r="BF361" i="5"/>
  <c r="BF362" i="5"/>
  <c r="BF363" i="5"/>
  <c r="BF375" i="5"/>
  <c r="BF377" i="5"/>
  <c r="BF378" i="5"/>
  <c r="BF404" i="5"/>
  <c r="BF409" i="5"/>
  <c r="BF414" i="5"/>
  <c r="BF415" i="5"/>
  <c r="BF419" i="5"/>
  <c r="BF436" i="5"/>
  <c r="BF438" i="5"/>
  <c r="BF450" i="5"/>
  <c r="BF473" i="5"/>
  <c r="BF477" i="5"/>
  <c r="BF487" i="5"/>
  <c r="BF490" i="5"/>
  <c r="BF502" i="5"/>
  <c r="BF506" i="5"/>
  <c r="BF507" i="5"/>
  <c r="BF526" i="5"/>
  <c r="BF530" i="5"/>
  <c r="BF534" i="5"/>
  <c r="BF160" i="5"/>
  <c r="BF163" i="5"/>
  <c r="BF169" i="5"/>
  <c r="BF172" i="5"/>
  <c r="BF173" i="5"/>
  <c r="BF177" i="5"/>
  <c r="BF210" i="5"/>
  <c r="BF215" i="5"/>
  <c r="BF220" i="5"/>
  <c r="BF221" i="5"/>
  <c r="BF231" i="5"/>
  <c r="BF232" i="5"/>
  <c r="BF246" i="5"/>
  <c r="BF252" i="5"/>
  <c r="BF254" i="5"/>
  <c r="BF283" i="5"/>
  <c r="BF300" i="5"/>
  <c r="BF302" i="5"/>
  <c r="BF315" i="5"/>
  <c r="BF322" i="5"/>
  <c r="BF330" i="5"/>
  <c r="BF332" i="5"/>
  <c r="BF334" i="5"/>
  <c r="BF347" i="5"/>
  <c r="BF364" i="5"/>
  <c r="BF365" i="5"/>
  <c r="BF384" i="5"/>
  <c r="BF393" i="5"/>
  <c r="BF408" i="5"/>
  <c r="BF427" i="5"/>
  <c r="BF431" i="5"/>
  <c r="BF446" i="5"/>
  <c r="BF459" i="5"/>
  <c r="BF461" i="5"/>
  <c r="BF464" i="5"/>
  <c r="BF479" i="5"/>
  <c r="BF485" i="5"/>
  <c r="BF511" i="5"/>
  <c r="BF512" i="5"/>
  <c r="BF514" i="5"/>
  <c r="BF525" i="5"/>
  <c r="BF528" i="5"/>
  <c r="BF533" i="5"/>
  <c r="BF544" i="5"/>
  <c r="BF157" i="5"/>
  <c r="BF176" i="5"/>
  <c r="BF183" i="5"/>
  <c r="BF185" i="5"/>
  <c r="BF194" i="5"/>
  <c r="BF201" i="5"/>
  <c r="BF206" i="5"/>
  <c r="BF208" i="5"/>
  <c r="BF213" i="5"/>
  <c r="BF227" i="5"/>
  <c r="BF229" i="5"/>
  <c r="BF236" i="5"/>
  <c r="BF238" i="5"/>
  <c r="BF239" i="5"/>
  <c r="BF241" i="5"/>
  <c r="BF288" i="5"/>
  <c r="BF289" i="5"/>
  <c r="BF294" i="5"/>
  <c r="BF295" i="5"/>
  <c r="BF306" i="5"/>
  <c r="BF312" i="5"/>
  <c r="BF318" i="5"/>
  <c r="BF324" i="5"/>
  <c r="BF336" i="5"/>
  <c r="BF350" i="5"/>
  <c r="BF359" i="5"/>
  <c r="BF376" i="5"/>
  <c r="BF389" i="5"/>
  <c r="BF417" i="5"/>
  <c r="BF423" i="5"/>
  <c r="BF426" i="5"/>
  <c r="BF445" i="5"/>
  <c r="BF455" i="5"/>
  <c r="BF474" i="5"/>
  <c r="BF481" i="5"/>
  <c r="BF483" i="5"/>
  <c r="BF489" i="5"/>
  <c r="BF492" i="5"/>
  <c r="BF518" i="5"/>
  <c r="BF520" i="5"/>
  <c r="BF521" i="5"/>
  <c r="BF531" i="5"/>
  <c r="BF538" i="5"/>
  <c r="BF155" i="5"/>
  <c r="BF182" i="5"/>
  <c r="BF200" i="5"/>
  <c r="BF204" i="5"/>
  <c r="BF207" i="5"/>
  <c r="BF216" i="5"/>
  <c r="BF218" i="5"/>
  <c r="BF222" i="5"/>
  <c r="BF233" i="5"/>
  <c r="BF235" i="5"/>
  <c r="BF237" i="5"/>
  <c r="BF248" i="5"/>
  <c r="BF258" i="5"/>
  <c r="BF266" i="5"/>
  <c r="BF269" i="5"/>
  <c r="BF270" i="5"/>
  <c r="BF271" i="5"/>
  <c r="BF275" i="5"/>
  <c r="BF284" i="5"/>
  <c r="BF286" i="5"/>
  <c r="BF298" i="5"/>
  <c r="BF304" i="5"/>
  <c r="BF305" i="5"/>
  <c r="BF320" i="5"/>
  <c r="BF321" i="5"/>
  <c r="BF327" i="5"/>
  <c r="BF329" i="5"/>
  <c r="BF344" i="5"/>
  <c r="BF352" i="5"/>
  <c r="BF353" i="5"/>
  <c r="BF366" i="5"/>
  <c r="BF371" i="5"/>
  <c r="BF385" i="5"/>
  <c r="BF390" i="5"/>
  <c r="BF394" i="5"/>
  <c r="BF399" i="5"/>
  <c r="BF407" i="5"/>
  <c r="BF439" i="5"/>
  <c r="BF440" i="5"/>
  <c r="BF442" i="5"/>
  <c r="BF444" i="5"/>
  <c r="BF453" i="5"/>
  <c r="BF460" i="5"/>
  <c r="BF468" i="5"/>
  <c r="BF469" i="5"/>
  <c r="BF470" i="5"/>
  <c r="BF475" i="5"/>
  <c r="BF476" i="5"/>
  <c r="BF478" i="5"/>
  <c r="BF484" i="5"/>
  <c r="BF500" i="5"/>
  <c r="BF509" i="5"/>
  <c r="BF510" i="5"/>
  <c r="BF516" i="5"/>
  <c r="BF519" i="5"/>
  <c r="BF542" i="5"/>
  <c r="BF153" i="5"/>
  <c r="BF161" i="5"/>
  <c r="BF168" i="5"/>
  <c r="BF186" i="5"/>
  <c r="BF190" i="5"/>
  <c r="BF202" i="5"/>
  <c r="BF203" i="5"/>
  <c r="BF205" i="5"/>
  <c r="BF211" i="5"/>
  <c r="BF212" i="5"/>
  <c r="BF214" i="5"/>
  <c r="BF225" i="5"/>
  <c r="BF251" i="5"/>
  <c r="BF253" i="5"/>
  <c r="BF257" i="5"/>
  <c r="BF272" i="5"/>
  <c r="BF274" i="5"/>
  <c r="BF285" i="5"/>
  <c r="BF290" i="5"/>
  <c r="BF292" i="5"/>
  <c r="BF293" i="5"/>
  <c r="BF307" i="5"/>
  <c r="BF308" i="5"/>
  <c r="BF309" i="5"/>
  <c r="BF310" i="5"/>
  <c r="BF325" i="5"/>
  <c r="BF326" i="5"/>
  <c r="BF338" i="5"/>
  <c r="BF348" i="5"/>
  <c r="BF351" i="5"/>
  <c r="BF360" i="5"/>
  <c r="BF379" i="5"/>
  <c r="BF382" i="5"/>
  <c r="BF387" i="5"/>
  <c r="BF406" i="5"/>
  <c r="BF418" i="5"/>
  <c r="BF429" i="5"/>
  <c r="BF430" i="5"/>
  <c r="BF441" i="5"/>
  <c r="BF443" i="5"/>
  <c r="BF448" i="5"/>
  <c r="BF451" i="5"/>
  <c r="BF465" i="5"/>
  <c r="BF466" i="5"/>
  <c r="BF482" i="5"/>
  <c r="BF496" i="5"/>
  <c r="BF508" i="5"/>
  <c r="BF517" i="5"/>
  <c r="BF529" i="5"/>
  <c r="BF536" i="5"/>
  <c r="BF540" i="5"/>
  <c r="F147" i="5"/>
  <c r="BF154" i="5"/>
  <c r="BF165" i="5"/>
  <c r="BF166" i="5"/>
  <c r="BF179" i="5"/>
  <c r="BF191" i="5"/>
  <c r="BF197" i="5"/>
  <c r="BF209" i="5"/>
  <c r="BF245" i="5"/>
  <c r="BF261" i="5"/>
  <c r="BF263" i="5"/>
  <c r="BF267" i="5"/>
  <c r="BF276" i="5"/>
  <c r="BF277" i="5"/>
  <c r="BF279" i="5"/>
  <c r="BF280" i="5"/>
  <c r="BF281" i="5"/>
  <c r="BF313" i="5"/>
  <c r="BF340" i="5"/>
  <c r="BF343" i="5"/>
  <c r="BF346" i="5"/>
  <c r="BF367" i="5"/>
  <c r="BF369" i="5"/>
  <c r="BF370" i="5"/>
  <c r="BF372" i="5"/>
  <c r="BF383" i="5"/>
  <c r="BF388" i="5"/>
  <c r="BF396" i="5"/>
  <c r="BF410" i="5"/>
  <c r="BF411" i="5"/>
  <c r="BF416" i="5"/>
  <c r="BF420" i="5"/>
  <c r="BF422" i="5"/>
  <c r="BF425" i="5"/>
  <c r="BF432" i="5"/>
  <c r="BF435" i="5"/>
  <c r="BF437" i="5"/>
  <c r="BF463" i="5"/>
  <c r="BF467" i="5"/>
  <c r="BF471" i="5"/>
  <c r="BF498" i="5"/>
  <c r="BF504" i="5"/>
  <c r="BF505" i="5"/>
  <c r="BF522" i="5"/>
  <c r="BF527" i="5"/>
  <c r="BF541" i="5"/>
  <c r="BF156" i="5"/>
  <c r="BF158" i="5"/>
  <c r="BF162" i="5"/>
  <c r="BF167" i="5"/>
  <c r="BF189" i="5"/>
  <c r="BF193" i="5"/>
  <c r="BF195" i="5"/>
  <c r="BF217" i="5"/>
  <c r="BF234" i="5"/>
  <c r="BF240" i="5"/>
  <c r="BF247" i="5"/>
  <c r="BF249" i="5"/>
  <c r="BF259" i="5"/>
  <c r="BF268" i="5"/>
  <c r="BF314" i="5"/>
  <c r="BF316" i="5"/>
  <c r="BF317" i="5"/>
  <c r="BF319" i="5"/>
  <c r="BF331" i="5"/>
  <c r="BF335" i="5"/>
  <c r="BF339" i="5"/>
  <c r="BF354" i="5"/>
  <c r="BF356" i="5"/>
  <c r="BF373" i="5"/>
  <c r="BF392" i="5"/>
  <c r="BF413" i="5"/>
  <c r="BF421" i="5"/>
  <c r="BF449" i="5"/>
  <c r="BF458" i="5"/>
  <c r="BF462" i="5"/>
  <c r="BF472" i="5"/>
  <c r="BF497" i="5"/>
  <c r="BF499" i="5"/>
  <c r="BF501" i="5"/>
  <c r="BF515" i="5"/>
  <c r="BF523" i="5"/>
  <c r="BF532" i="5"/>
  <c r="BF545" i="5"/>
  <c r="BF124" i="4"/>
  <c r="F118" i="4"/>
  <c r="BF144" i="4"/>
  <c r="BF145" i="4"/>
  <c r="BF146" i="4"/>
  <c r="BF150" i="4"/>
  <c r="J89" i="4"/>
  <c r="BF134" i="4"/>
  <c r="BF140" i="4"/>
  <c r="BF142" i="4"/>
  <c r="BF151" i="4"/>
  <c r="BF157" i="4"/>
  <c r="BF158" i="4"/>
  <c r="J118" i="4"/>
  <c r="BF136" i="4"/>
  <c r="BF141" i="4"/>
  <c r="BF147" i="4"/>
  <c r="BF125" i="4"/>
  <c r="BF127" i="4"/>
  <c r="BF143" i="4"/>
  <c r="BF154" i="4"/>
  <c r="BF156" i="4"/>
  <c r="BF155" i="4"/>
  <c r="E111" i="4"/>
  <c r="BF126" i="4"/>
  <c r="BF128" i="4"/>
  <c r="BF130" i="4"/>
  <c r="BF131" i="4"/>
  <c r="BF139" i="4"/>
  <c r="BF129" i="4"/>
  <c r="BF135" i="4"/>
  <c r="BF137" i="4"/>
  <c r="BF148" i="4"/>
  <c r="BF149" i="4"/>
  <c r="BF152" i="4"/>
  <c r="BF153" i="4"/>
  <c r="BF159" i="4"/>
  <c r="J116" i="3"/>
  <c r="BF124" i="3"/>
  <c r="BF130" i="3"/>
  <c r="BF133" i="3"/>
  <c r="BF135" i="3"/>
  <c r="BF136" i="3"/>
  <c r="E109" i="3"/>
  <c r="F116" i="3"/>
  <c r="BF123" i="3"/>
  <c r="BF125" i="3"/>
  <c r="BF137" i="3"/>
  <c r="BF122" i="3"/>
  <c r="BF134" i="3"/>
  <c r="BF131" i="3"/>
  <c r="BF129" i="3"/>
  <c r="BF138" i="3"/>
  <c r="BF126" i="3"/>
  <c r="BF127" i="3"/>
  <c r="BF132" i="3"/>
  <c r="E85" i="2"/>
  <c r="F92" i="2"/>
  <c r="J92" i="2"/>
  <c r="BF123" i="2"/>
  <c r="BF124" i="2"/>
  <c r="BF125" i="2"/>
  <c r="BF126" i="2"/>
  <c r="BF127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1" i="2"/>
  <c r="BF142" i="2"/>
  <c r="BF143" i="2"/>
  <c r="BF144" i="2"/>
  <c r="BF145" i="2"/>
  <c r="BF147" i="2"/>
  <c r="AV96" i="1"/>
  <c r="BC96" i="1"/>
  <c r="BB96" i="1"/>
  <c r="AZ96" i="1"/>
  <c r="BD96" i="1"/>
  <c r="J33" i="3"/>
  <c r="AV97" i="1" s="1"/>
  <c r="J33" i="5"/>
  <c r="AV99" i="1" s="1"/>
  <c r="J33" i="4"/>
  <c r="AV98" i="1" s="1"/>
  <c r="J33" i="6"/>
  <c r="AV100" i="1" s="1"/>
  <c r="F36" i="6"/>
  <c r="BC100" i="1" s="1"/>
  <c r="F36" i="4"/>
  <c r="BC98" i="1" s="1"/>
  <c r="F35" i="5"/>
  <c r="BB99" i="1" s="1"/>
  <c r="F35" i="3"/>
  <c r="BB97" i="1" s="1"/>
  <c r="F36" i="5"/>
  <c r="BC99" i="1" s="1"/>
  <c r="F33" i="3"/>
  <c r="AZ97" i="1" s="1"/>
  <c r="F35" i="4"/>
  <c r="BB98" i="1" s="1"/>
  <c r="F35" i="6"/>
  <c r="BB100" i="1" s="1"/>
  <c r="F33" i="4"/>
  <c r="AZ98" i="1" s="1"/>
  <c r="F37" i="5"/>
  <c r="BD99" i="1" s="1"/>
  <c r="F37" i="3"/>
  <c r="BD97" i="1" s="1"/>
  <c r="F33" i="5"/>
  <c r="AZ99" i="1"/>
  <c r="F36" i="3"/>
  <c r="BC97" i="1" s="1"/>
  <c r="F37" i="4"/>
  <c r="BD98" i="1" s="1"/>
  <c r="F33" i="6"/>
  <c r="AZ100" i="1" s="1"/>
  <c r="F37" i="6"/>
  <c r="BD100" i="1"/>
  <c r="BK402" i="5" l="1"/>
  <c r="T121" i="2"/>
  <c r="T120" i="2" s="1"/>
  <c r="BK132" i="4"/>
  <c r="BK120" i="3"/>
  <c r="BK151" i="5"/>
  <c r="BK150" i="5" s="1"/>
  <c r="T120" i="3"/>
  <c r="T119" i="3" s="1"/>
  <c r="P121" i="2"/>
  <c r="P120" i="2" s="1"/>
  <c r="AU96" i="1" s="1"/>
  <c r="R137" i="6"/>
  <c r="BK121" i="2"/>
  <c r="T176" i="6"/>
  <c r="T136" i="6" s="1"/>
  <c r="R132" i="4"/>
  <c r="R121" i="4" s="1"/>
  <c r="R176" i="6"/>
  <c r="P402" i="5"/>
  <c r="T151" i="5"/>
  <c r="T150" i="5" s="1"/>
  <c r="P137" i="6"/>
  <c r="P151" i="5"/>
  <c r="P150" i="5" s="1"/>
  <c r="AU99" i="1" s="1"/>
  <c r="P176" i="6"/>
  <c r="P121" i="4"/>
  <c r="AU98" i="1" s="1"/>
  <c r="R402" i="5"/>
  <c r="R151" i="5"/>
  <c r="R150" i="5" s="1"/>
  <c r="P120" i="3"/>
  <c r="P119" i="3" s="1"/>
  <c r="AU97" i="1" s="1"/>
  <c r="R121" i="2"/>
  <c r="R120" i="2" s="1"/>
  <c r="BK176" i="6"/>
  <c r="BK137" i="6"/>
  <c r="BK262" i="6"/>
  <c r="AW97" i="1"/>
  <c r="AT97" i="1" s="1"/>
  <c r="AW100" i="1"/>
  <c r="AT100" i="1" s="1"/>
  <c r="AW96" i="1"/>
  <c r="AT96" i="1" s="1"/>
  <c r="BC94" i="1"/>
  <c r="W32" i="1" s="1"/>
  <c r="AW99" i="1"/>
  <c r="AT99" i="1" s="1"/>
  <c r="BA96" i="1"/>
  <c r="BA100" i="1"/>
  <c r="BA98" i="1"/>
  <c r="AZ94" i="1"/>
  <c r="W29" i="1" s="1"/>
  <c r="BA97" i="1"/>
  <c r="BB94" i="1"/>
  <c r="W31" i="1" s="1"/>
  <c r="BD94" i="1"/>
  <c r="W33" i="1" s="1"/>
  <c r="BA99" i="1"/>
  <c r="AW98" i="1"/>
  <c r="AT98" i="1" s="1"/>
  <c r="BK121" i="4" l="1"/>
  <c r="BK119" i="3"/>
  <c r="P136" i="6"/>
  <c r="AU100" i="1"/>
  <c r="R136" i="6"/>
  <c r="BK136" i="6"/>
  <c r="BK120" i="2"/>
  <c r="AU94" i="1"/>
  <c r="AX94" i="1"/>
  <c r="BA94" i="1"/>
  <c r="AY94" i="1"/>
  <c r="AV94" i="1"/>
  <c r="AK29" i="1" s="1"/>
  <c r="AW94" i="1" l="1"/>
  <c r="AT94" i="1" l="1"/>
</calcChain>
</file>

<file path=xl/sharedStrings.xml><?xml version="1.0" encoding="utf-8"?>
<sst xmlns="http://schemas.openxmlformats.org/spreadsheetml/2006/main" count="8982" uniqueCount="1788">
  <si>
    <t>Export Komplet</t>
  </si>
  <si>
    <t/>
  </si>
  <si>
    <t>2.0</t>
  </si>
  <si>
    <t>False</t>
  </si>
  <si>
    <t>{b7c363ad-7ace-4034-8690-aa610dc275c3}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</si>
  <si>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</si>
  <si>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</si>
  <si>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</si>
  <si>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</si>
  <si>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</si>
  <si>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</si>
  <si>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IMPORT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</si>
  <si>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</si>
  <si>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</si>
  <si>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</si>
  <si>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</si>
  <si>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</si>
  <si>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</si>
  <si>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</si>
  <si>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</si>
  <si>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</si>
  <si>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</si>
  <si>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</si>
  <si>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</si>
  <si>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</si>
  <si>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</si>
  <si>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</si>
  <si>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</si>
  <si>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</si>
  <si>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</si>
  <si>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</si>
  <si>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</si>
  <si>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</si>
  <si>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</si>
  <si>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</si>
  <si>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</si>
  <si>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</si>
  <si>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</si>
  <si>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</si>
  <si>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</si>
  <si>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</si>
  <si>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</si>
  <si>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</si>
  <si>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</si>
  <si>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</si>
  <si>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</si>
  <si>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</si>
  <si>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</si>
  <si>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</si>
  <si>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</si>
  <si>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</si>
  <si>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</si>
  <si>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</si>
  <si>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</si>
  <si>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</si>
  <si>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</si>
  <si>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</si>
  <si>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</si>
  <si>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</si>
  <si>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</si>
  <si>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</si>
  <si>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</si>
  <si>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</si>
  <si>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</si>
  <si>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</si>
  <si>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</si>
  <si>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</si>
  <si>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</si>
  <si>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</si>
  <si>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</si>
  <si>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STA</t>
  </si>
  <si>
    <t>1</t>
  </si>
  <si>
    <t>{3e88f058-322a-42c4-9d32-c5bbbf290cfc}</t>
  </si>
  <si>
    <t>{0f1ae351-bc5b-4fbf-a80a-37ea57f8c5fb}</t>
  </si>
  <si>
    <t>{717be28d-681c-4868-9cc7-0ff4c179b9a0}</t>
  </si>
  <si>
    <t>{8281dc96-d179-4c00-8506-d9bf553a1dd9}</t>
  </si>
  <si>
    <t>{8ea79897-7c7f-4557-8fb3-9d979e1ddf70}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</si>
  <si>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</si>
  <si>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</si>
  <si>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</si>
  <si>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</si>
  <si>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</si>
  <si>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</si>
  <si>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</si>
  <si>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</si>
  <si>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</si>
  <si>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</si>
  <si>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</si>
  <si>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</si>
  <si>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</si>
  <si>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</si>
  <si>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</si>
  <si>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</si>
  <si>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</si>
  <si>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</si>
  <si>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</si>
  <si>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</si>
  <si>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</si>
  <si>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</si>
  <si>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</si>
  <si>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</si>
  <si>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</si>
  <si>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</si>
  <si>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</si>
  <si>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</si>
  <si>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</si>
  <si>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621466024</t>
  </si>
  <si>
    <t>Príprava vonkajšieho podkladu podhľadov, podkladný náter</t>
  </si>
  <si>
    <t>m2</t>
  </si>
  <si>
    <t>4</t>
  </si>
  <si>
    <t>2</t>
  </si>
  <si>
    <t>621466522</t>
  </si>
  <si>
    <t>Vonkajšia omietka podhľadov tenkovrstvová , silikátová, roztieraná strednozrnná</t>
  </si>
  <si>
    <t>3</t>
  </si>
  <si>
    <t>622463024</t>
  </si>
  <si>
    <t>Príprava vonkajšieho podkladu stien , podkladný náter</t>
  </si>
  <si>
    <t>622463026</t>
  </si>
  <si>
    <t>Príprava vonkajšieho podkladu stien, podkladný náter</t>
  </si>
  <si>
    <t>8</t>
  </si>
  <si>
    <t>5</t>
  </si>
  <si>
    <t>622464522</t>
  </si>
  <si>
    <t>Vonkajšia omietka stien tenkovrstvová, silikátová, roztieraná strednozrnná (farba-odtiene sivej)</t>
  </si>
  <si>
    <t>10</t>
  </si>
  <si>
    <t>622464522b</t>
  </si>
  <si>
    <t>Vonkajšia omietka stien tenkovrstvová, silikátová, roztieraná strednozrnná ( farba zelená, žltá)</t>
  </si>
  <si>
    <t>12</t>
  </si>
  <si>
    <t>7</t>
  </si>
  <si>
    <t>622465112</t>
  </si>
  <si>
    <t>Vonkajšia omietka stien, marmolit, mramorové zrná, strednozrnná</t>
  </si>
  <si>
    <t>14</t>
  </si>
  <si>
    <t>622481119</t>
  </si>
  <si>
    <t>Potiahnutie vonkajších stien sklotextílnou mriežkou s celoplošným prilepením</t>
  </si>
  <si>
    <t>16</t>
  </si>
  <si>
    <t>9</t>
  </si>
  <si>
    <t>625251336</t>
  </si>
  <si>
    <t>18</t>
  </si>
  <si>
    <t>625251340</t>
  </si>
  <si>
    <t>11</t>
  </si>
  <si>
    <t>625251341</t>
  </si>
  <si>
    <t>22</t>
  </si>
  <si>
    <t>625251408</t>
  </si>
  <si>
    <t>24</t>
  </si>
  <si>
    <t>13</t>
  </si>
  <si>
    <t>625251408.1</t>
  </si>
  <si>
    <t>26</t>
  </si>
  <si>
    <t>625251482</t>
  </si>
  <si>
    <t>28</t>
  </si>
  <si>
    <t>15</t>
  </si>
  <si>
    <t>625251486</t>
  </si>
  <si>
    <t>30</t>
  </si>
  <si>
    <t>625251592</t>
  </si>
  <si>
    <t>32</t>
  </si>
  <si>
    <t>17</t>
  </si>
  <si>
    <t>625251602</t>
  </si>
  <si>
    <t>34</t>
  </si>
  <si>
    <t>Ostatné konštrukcie a práce-búranie</t>
  </si>
  <si>
    <t>941941031</t>
  </si>
  <si>
    <t>Montáž lešenia ľahkého pracovného radového s podlahami šírky od 0,80 do 1,00 m, výšky do 10 m</t>
  </si>
  <si>
    <t>36</t>
  </si>
  <si>
    <t>19</t>
  </si>
  <si>
    <t>941941191</t>
  </si>
  <si>
    <t>Príplatok za prvý a každý ďalší i začatý mesiac použitia lešenia ľahkého pracovného radového s podlahami šírky od 0,80 do 1,00 m, výšky do 10 m</t>
  </si>
  <si>
    <t>38</t>
  </si>
  <si>
    <t>941941831</t>
  </si>
  <si>
    <t>Demontáž lešenia ľahkého pracovného radového s podlahami šírky nad 0,80 do 1,00 m, výšky do 10 m</t>
  </si>
  <si>
    <t>40</t>
  </si>
  <si>
    <t>21</t>
  </si>
  <si>
    <t>944944103</t>
  </si>
  <si>
    <t>Ochranná sieť na boku lešenia zo siete Baumit</t>
  </si>
  <si>
    <t>42</t>
  </si>
  <si>
    <t>944944803</t>
  </si>
  <si>
    <t>Demontáž ochrannej siete na boku lešenia zo siete Baumit</t>
  </si>
  <si>
    <t>44</t>
  </si>
  <si>
    <t>99</t>
  </si>
  <si>
    <t>Presun hmôt HSV</t>
  </si>
  <si>
    <t>23</t>
  </si>
  <si>
    <t>998011002</t>
  </si>
  <si>
    <t>Presun hmôt pre budovy (801, 803, 812), zvislá konštr. z tehál, tvárnic, z kovu výšky do 12 m</t>
  </si>
  <si>
    <t>t</t>
  </si>
  <si>
    <t>46</t>
  </si>
  <si>
    <t>PSV - Práce a dodávky PSV</t>
  </si>
  <si>
    <t xml:space="preserve">    712 - Izolácie striech, povlakové krytiny</t>
  </si>
  <si>
    <t xml:space="preserve">    713 - Izolácie tepelné</t>
  </si>
  <si>
    <t>PSV</t>
  </si>
  <si>
    <t>Práce a dodávky PSV</t>
  </si>
  <si>
    <t>712</t>
  </si>
  <si>
    <t>Izolácie striech, povlakové krytiny</t>
  </si>
  <si>
    <t>712290010</t>
  </si>
  <si>
    <t>Zhotovenie parozábrany pre strechy ploché do 10°</t>
  </si>
  <si>
    <t>2832990190</t>
  </si>
  <si>
    <t>712370070</t>
  </si>
  <si>
    <t>Zhotovenie povlakovej krytiny striech plochých do 10° PVC-P fóliou upevnenou prikotvením so zvarením spoju</t>
  </si>
  <si>
    <t>2832990610</t>
  </si>
  <si>
    <t>Kotviaca technika - šrób do betónu</t>
  </si>
  <si>
    <t>ks</t>
  </si>
  <si>
    <t>283300015</t>
  </si>
  <si>
    <t>998712102</t>
  </si>
  <si>
    <t>Presun hmôt pre izoláciu povlakovej krytiny v objektoch výšky nad 6 do 12 m</t>
  </si>
  <si>
    <t>713</t>
  </si>
  <si>
    <t>Izolácie tepelné</t>
  </si>
  <si>
    <t>713120010</t>
  </si>
  <si>
    <t>Zakrývanie tepelnej izolácie striech fóliou</t>
  </si>
  <si>
    <t>2832221</t>
  </si>
  <si>
    <t>Separačná fólia striech</t>
  </si>
  <si>
    <t>713141155</t>
  </si>
  <si>
    <t>T kamenná vlna hrúbka 60 mm</t>
  </si>
  <si>
    <t>T kamenná vlna hrúbka 200 mm</t>
  </si>
  <si>
    <t>713141255</t>
  </si>
  <si>
    <t>713191123</t>
  </si>
  <si>
    <t>Izolácie tepelné, doplnky, podláh, stropov zvrchu,striech prekrytím pásom do výšky 100mm R400/H prilepením</t>
  </si>
  <si>
    <t>998713102</t>
  </si>
  <si>
    <t>Presun hmôt pre izolácie tepelné v objektoch výšky nad 6 m do 12 m</t>
  </si>
  <si>
    <t xml:space="preserve">    764 - Konštrukcie klampiarske</t>
  </si>
  <si>
    <t xml:space="preserve">    766 - Konštrukcie stolárske</t>
  </si>
  <si>
    <t>96803</t>
  </si>
  <si>
    <t>Vybúranie okien, vrátane vyvesenia krídiel, plochy do 4 m2,  -0,05600t</t>
  </si>
  <si>
    <t>96804</t>
  </si>
  <si>
    <t>Vybúranie dverových zárubní, s vyvesením krídiel, garážových vrát, plochy do 6 m2,  -0,25700t</t>
  </si>
  <si>
    <t>96805</t>
  </si>
  <si>
    <t>Vybúranie sklobetónu, plochy do 5 m2,  -0,05600t</t>
  </si>
  <si>
    <t>979011111</t>
  </si>
  <si>
    <t>Zvislá doprava sutiny a vybúraných hmôt za prvé podlažie nad alebo pod základným podlažím</t>
  </si>
  <si>
    <t>979011121</t>
  </si>
  <si>
    <t>Zvislá doprava sutiny a vybúraných hmôt za každé ďalšie podlažie</t>
  </si>
  <si>
    <t>979081111</t>
  </si>
  <si>
    <t>Odvoz sutiny a vybúraných hmôt na skládku do 1 km</t>
  </si>
  <si>
    <t>979081121</t>
  </si>
  <si>
    <t>Odvoz sutiny a vybúraných hmôt na skládku za každý ďalší 1 km</t>
  </si>
  <si>
    <t>979089012</t>
  </si>
  <si>
    <t>Poplatok za skladovanie - betón, tehly, dlaždice (17 01 ), ostatné</t>
  </si>
  <si>
    <t>764</t>
  </si>
  <si>
    <t>Konštrukcie klampiarske</t>
  </si>
  <si>
    <t>764410251</t>
  </si>
  <si>
    <t>Montáž oplechovania parapetov z pozinkovaného PZ plechu hr.1,0mm , vrátane rohov r.š. 330 mm</t>
  </si>
  <si>
    <t>m</t>
  </si>
  <si>
    <t>764410298</t>
  </si>
  <si>
    <t>Celoplošné lepenie parapetov z pozinkovaného PZ plechu, vrátane rohov</t>
  </si>
  <si>
    <t>764410880</t>
  </si>
  <si>
    <t>Demontáž oplechovania parapetov rš od 400 do 600 mm,  -0,00287t</t>
  </si>
  <si>
    <t>998764102</t>
  </si>
  <si>
    <t>Presun hmôt pre konštrukcie klampiarske v objektoch výšky nad 6 do 12 m</t>
  </si>
  <si>
    <t>766</t>
  </si>
  <si>
    <t>Konštrukcie stolárske</t>
  </si>
  <si>
    <t>7661</t>
  </si>
  <si>
    <t>Demontáž parapetných dosiek plastových   -0,0019t</t>
  </si>
  <si>
    <t>7661-1</t>
  </si>
  <si>
    <t>Montáž vnútorných plastových parapetov, komôrkových, celoplošným prilepením</t>
  </si>
  <si>
    <t>6119001010</t>
  </si>
  <si>
    <t>Vnútorné parapetné dosky plastové komôrkové,B=500mm biela, vč. bočných krytiek</t>
  </si>
  <si>
    <t>76640</t>
  </si>
  <si>
    <t>Montáž okien plastových (k1-k13)</t>
  </si>
  <si>
    <t>61141239k4</t>
  </si>
  <si>
    <t>61141239k3</t>
  </si>
  <si>
    <t>61141239k5</t>
  </si>
  <si>
    <t>61141239k6</t>
  </si>
  <si>
    <t>61141239k1</t>
  </si>
  <si>
    <t>61141239k2</t>
  </si>
  <si>
    <t>61141239k7</t>
  </si>
  <si>
    <t>61141239k8</t>
  </si>
  <si>
    <t>48</t>
  </si>
  <si>
    <t>25</t>
  </si>
  <si>
    <t>61141239k9</t>
  </si>
  <si>
    <t>50</t>
  </si>
  <si>
    <t>61141239k10</t>
  </si>
  <si>
    <t>52</t>
  </si>
  <si>
    <t>27</t>
  </si>
  <si>
    <t>61141239k11</t>
  </si>
  <si>
    <t>54</t>
  </si>
  <si>
    <t>61141239k12</t>
  </si>
  <si>
    <t>56</t>
  </si>
  <si>
    <t>29</t>
  </si>
  <si>
    <t>61141239k13</t>
  </si>
  <si>
    <t>58</t>
  </si>
  <si>
    <t>76650</t>
  </si>
  <si>
    <t>Montáž dverí a vrát (d1, d2)</t>
  </si>
  <si>
    <t>60</t>
  </si>
  <si>
    <t>31</t>
  </si>
  <si>
    <t>6117201d1</t>
  </si>
  <si>
    <t>d1 Garážové vráta sekčné, zateplené r.=2300x2050mm, vč. doplnkov( viď výkres - výpis dverí)-oceľová zárubeň, kovanie, paropriepustná páska, paronepriepustná páska, otváranie - motorový pohon</t>
  </si>
  <si>
    <t>62</t>
  </si>
  <si>
    <t>6117201d2</t>
  </si>
  <si>
    <t>64</t>
  </si>
  <si>
    <t>33</t>
  </si>
  <si>
    <t>998766102</t>
  </si>
  <si>
    <t>Presun hmot pre konštrukcie stolárske v objektoch výšky nad 6 do 12 m</t>
  </si>
  <si>
    <t>66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</si>
  <si>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</si>
  <si>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</si>
  <si>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</si>
  <si>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</si>
  <si>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</si>
  <si>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8 - Rúrové vedenie</t>
  </si>
  <si>
    <t xml:space="preserve">      PSV - Práce a dodávky PSV</t>
  </si>
  <si>
    <t xml:space="preserve">    711 - Izolácie proti vode a vlhkosti</t>
  </si>
  <si>
    <t xml:space="preserve">    721 - Zdravotechnika - vnútorná kanalizácia</t>
  </si>
  <si>
    <t xml:space="preserve">    733 - Ústredné kúrenie - rozvodné potrubie</t>
  </si>
  <si>
    <t xml:space="preserve">    735 - Ústredné kúrenie - vykurovacie telesá</t>
  </si>
  <si>
    <t xml:space="preserve">    762 - Konštrukcie tesárske</t>
  </si>
  <si>
    <t xml:space="preserve">    763 - Konštrukcie - drevostavby</t>
  </si>
  <si>
    <t xml:space="preserve">    765 - Konštrukcie - krytiny tvrdé</t>
  </si>
  <si>
    <t xml:space="preserve">    767 - Konštrukcie doplnkové kovové</t>
  </si>
  <si>
    <t xml:space="preserve">    769 - Montáže vzduchotechnických zariadení</t>
  </si>
  <si>
    <t xml:space="preserve">    771 - Podlahy z dlaždíc</t>
  </si>
  <si>
    <t xml:space="preserve">    776 - Podlahy povlakové</t>
  </si>
  <si>
    <t xml:space="preserve">    783 - Nátery</t>
  </si>
  <si>
    <t xml:space="preserve">    784 - Maľby</t>
  </si>
  <si>
    <t>M - Práce a dodávky M</t>
  </si>
  <si>
    <t xml:space="preserve">    33-M - Montáže dopravných zariadení, skladových zariadení a váh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</si>
  <si>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</si>
  <si>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</si>
  <si>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</si>
  <si>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>HZS - Hodinové zúčtovacie sadzby</t>
  </si>
  <si>
    <t>Zemné práce</t>
  </si>
  <si>
    <t>131201101</t>
  </si>
  <si>
    <t>Výkop nezapaženej jamy v hornine 3, do 100 m3</t>
  </si>
  <si>
    <t>m3</t>
  </si>
  <si>
    <t>131201109</t>
  </si>
  <si>
    <t>Hĺbenie nezapažených jám a zárezov. Príplatok za lepivosť horniny 3</t>
  </si>
  <si>
    <t>174101001</t>
  </si>
  <si>
    <t>Zásyp sypaninou so zhutnením jám, šachiet, rýh, zárezov alebo okolo objektov do 100 m3</t>
  </si>
  <si>
    <t>5833343100</t>
  </si>
  <si>
    <t>Kamenivo ťažené hrubé</t>
  </si>
  <si>
    <t>113107144</t>
  </si>
  <si>
    <t>Odstránenie krytu asfaltového v ploche do 200 m2, hr. nad 150 do 200 mm,  -0,45000t</t>
  </si>
  <si>
    <t>119001801</t>
  </si>
  <si>
    <t>Ochranné zábradlie okolo výkopu, drevené výšky 1,10 m dvojtyčové</t>
  </si>
  <si>
    <t>162301102</t>
  </si>
  <si>
    <t>Vodorovné premiestnenie výkopku  po spevnenej ceste z  horniny tr.1-4,  do 100 m3 na vzdialenosť do 1000 m</t>
  </si>
  <si>
    <t>162501105</t>
  </si>
  <si>
    <t>Vodorovné premiestnenie výkopku  po spevnenej ceste z  horniny tr.1-4, do 100 m3, príplatok k cene za každých ďalšich a začatých 1000 m</t>
  </si>
  <si>
    <t>171209002</t>
  </si>
  <si>
    <t>Poplatok za skladovanie - zemina a kamenivo (17 05) ostatné</t>
  </si>
  <si>
    <t>180402111</t>
  </si>
  <si>
    <t>Založenie trávnika parkového výsevom v rovine do 1:5</t>
  </si>
  <si>
    <t>0057211200</t>
  </si>
  <si>
    <t>Trávové semeno - parková zmes</t>
  </si>
  <si>
    <t>kg</t>
  </si>
  <si>
    <t>Zakladanie</t>
  </si>
  <si>
    <t>211971110</t>
  </si>
  <si>
    <t>Zhotovenie opláštenia výplne z geotextílie, v ryhe alebo v záreze so stenami šikmými o skl. do 1:2,5</t>
  </si>
  <si>
    <t>6936651300</t>
  </si>
  <si>
    <t>21275511</t>
  </si>
  <si>
    <t>Trativod z drenážnych rúrok s lôžkom, vnútorného priem. rúrok 160 mm</t>
  </si>
  <si>
    <t>274313611</t>
  </si>
  <si>
    <t>Betón základových pásov, prostý tr. C 16/20</t>
  </si>
  <si>
    <t>274351217</t>
  </si>
  <si>
    <t>Debnenie stien základových pásov, zhotovenie-tradičné</t>
  </si>
  <si>
    <t>274351218</t>
  </si>
  <si>
    <t>Debnenie stien základových pásov, odstránenie-tradičné</t>
  </si>
  <si>
    <t>Zvislé a kompletné konštrukcie</t>
  </si>
  <si>
    <t>331321410</t>
  </si>
  <si>
    <t>Betón stĺpov a pilierov hranatých, ťahadiel, rámových stojok, vzpier, železový (bez výstuže) tr. C 25/30</t>
  </si>
  <si>
    <t>31023841</t>
  </si>
  <si>
    <t>Zamurovanie otvoru s plochou do 5m2 v murive nadzákladného tvárnicami</t>
  </si>
  <si>
    <t>317163325</t>
  </si>
  <si>
    <t>Keramický preklad  šírky 75 mm, výšky 238 mm, dĺžky 2000 mm</t>
  </si>
  <si>
    <t>317163326</t>
  </si>
  <si>
    <t>Keramický preklad šírky 75 mm, výšky 238 mm, dĺžky 2250 mm</t>
  </si>
  <si>
    <t>311231484</t>
  </si>
  <si>
    <t>317322311</t>
  </si>
  <si>
    <t>Betón  železový (bez výstuže) tr. C 16/20  - atika</t>
  </si>
  <si>
    <t>317351105</t>
  </si>
  <si>
    <t>Debnenie atiky vrátane podpernej konštrukcie zhotovenie</t>
  </si>
  <si>
    <t>317351106</t>
  </si>
  <si>
    <t>Debnenie atiky vrátane podpernej konštrukcie odstránenie</t>
  </si>
  <si>
    <t>317362821</t>
  </si>
  <si>
    <t>Výstuž atiky vrátane stužidiel z ocele 10505</t>
  </si>
  <si>
    <t>331351101</t>
  </si>
  <si>
    <t>Debnenie hranatých stĺpov prierezu pravouhlého štvoruholníka výšky do 4 m, zhotovenie-dielce</t>
  </si>
  <si>
    <t>331351102</t>
  </si>
  <si>
    <t>Debnenie hranatých stĺpov prierezu pravouhlého štvoruholníka výšky do 4 m, odstránenie-dielce</t>
  </si>
  <si>
    <t>341321410</t>
  </si>
  <si>
    <t>Betón stien a priečok, železový (bez výstuže) tr. C 25/30</t>
  </si>
  <si>
    <t>341351103</t>
  </si>
  <si>
    <t>Debnenie stien a priečok  jednostranné zhotovenie-tradičné</t>
  </si>
  <si>
    <t>341351104</t>
  </si>
  <si>
    <t>Debnenie stien a priečok  jednostranné odstránenie-tradičné</t>
  </si>
  <si>
    <t>341361821</t>
  </si>
  <si>
    <t>Výstuž stien stĺpov, základov, schodísk a stropov</t>
  </si>
  <si>
    <t>Vodorovné konštrukcie</t>
  </si>
  <si>
    <t>411321414</t>
  </si>
  <si>
    <t>Betón stropov doskových a trámových,  železový tr. C 25/30</t>
  </si>
  <si>
    <t>411351101</t>
  </si>
  <si>
    <t>Debnenie stropov doskových zhotovenie-dielce</t>
  </si>
  <si>
    <t>68</t>
  </si>
  <si>
    <t>35</t>
  </si>
  <si>
    <t>411351102</t>
  </si>
  <si>
    <t>Debnenie stropov doskových odstránenie-dielce</t>
  </si>
  <si>
    <t>70</t>
  </si>
  <si>
    <t>411354171</t>
  </si>
  <si>
    <t>Podporná konštrukcia stropov výšky do 4 m pre zaťaženie do 5 kPa zhotovenie</t>
  </si>
  <si>
    <t>72</t>
  </si>
  <si>
    <t>37</t>
  </si>
  <si>
    <t>411354172</t>
  </si>
  <si>
    <t>Podporná konštrukcia stropov výšky do 4 m pre zaťaženie do 5 kPa odstránenie</t>
  </si>
  <si>
    <t>74</t>
  </si>
  <si>
    <t>430321414</t>
  </si>
  <si>
    <t>Schodiskové konštrukcie, betón železový tr. C 25/30</t>
  </si>
  <si>
    <t>76</t>
  </si>
  <si>
    <t>39</t>
  </si>
  <si>
    <t>434351141</t>
  </si>
  <si>
    <t>Debnenie stupňov na podstupňovej doske alebo na teréne pôdorysne priamočiarych zhotovenie</t>
  </si>
  <si>
    <t>78</t>
  </si>
  <si>
    <t>434351142</t>
  </si>
  <si>
    <t>Debnenie stupňov na podstupňovej doske alebo na teréne pôdorysne priamočiarych odstránenie</t>
  </si>
  <si>
    <t>80</t>
  </si>
  <si>
    <t>Komunikácie</t>
  </si>
  <si>
    <t>41</t>
  </si>
  <si>
    <t>581114113</t>
  </si>
  <si>
    <t>Kryt z betónu prostého C 25/30 komunikácií pre peších hr. 100 mm, vr. narezania a vyplnenia dilatačných škár</t>
  </si>
  <si>
    <t>82</t>
  </si>
  <si>
    <t>610991111</t>
  </si>
  <si>
    <t>Zakrývanie výplní vnútorných okenných otvorov, predmetov a konštrukcií - vonkajšia a vnútorná strana</t>
  </si>
  <si>
    <t>84</t>
  </si>
  <si>
    <t>43</t>
  </si>
  <si>
    <t>611451331</t>
  </si>
  <si>
    <t>Oprava vnútorných cementových štukových omietok oceľ. hladených stropov opravovanej plochy 10-30%</t>
  </si>
  <si>
    <t>86</t>
  </si>
  <si>
    <t>6124214</t>
  </si>
  <si>
    <t>Oprava vnútorných vápenných alebo vápennocementových omietok stien, v množstve 100% štukových</t>
  </si>
  <si>
    <t>88</t>
  </si>
  <si>
    <t>45</t>
  </si>
  <si>
    <t>612465111</t>
  </si>
  <si>
    <t>90</t>
  </si>
  <si>
    <t>612465116</t>
  </si>
  <si>
    <t>92</t>
  </si>
  <si>
    <t>47</t>
  </si>
  <si>
    <t>612465135</t>
  </si>
  <si>
    <t>94</t>
  </si>
  <si>
    <t>612465184</t>
  </si>
  <si>
    <t>96</t>
  </si>
  <si>
    <t>49</t>
  </si>
  <si>
    <t>612481119</t>
  </si>
  <si>
    <t>Potiahnutie vnútorných stien sklotextílnou mriežkou s celoplošným prilepením</t>
  </si>
  <si>
    <t>98</t>
  </si>
  <si>
    <t>625251372</t>
  </si>
  <si>
    <t>Zateplenie vnútorných ostení hr. 30 mm - minerálne riešenie</t>
  </si>
  <si>
    <t>100</t>
  </si>
  <si>
    <t>51</t>
  </si>
  <si>
    <t>102</t>
  </si>
  <si>
    <t>611459171</t>
  </si>
  <si>
    <t>Vyspravenie povrchu konštrukcií maltou cementovou pre omietky  - obvodový plášť</t>
  </si>
  <si>
    <t>104</t>
  </si>
  <si>
    <t>53</t>
  </si>
  <si>
    <t>62242112</t>
  </si>
  <si>
    <t>Vonkajšia omietka stien a podhľadov vápenná alebo vápennocementová hrubá zatretá - obvodový plášť</t>
  </si>
  <si>
    <t>106</t>
  </si>
  <si>
    <t>108</t>
  </si>
  <si>
    <t>55</t>
  </si>
  <si>
    <t>Príprava vonkajšieho podkladu stien</t>
  </si>
  <si>
    <t>110</t>
  </si>
  <si>
    <t>Vonkajšia omietka stien tenkovrstvová , silikátová, roztieraná strednozrnná ( farba žltá, zelená)</t>
  </si>
  <si>
    <t>112</t>
  </si>
  <si>
    <t>57</t>
  </si>
  <si>
    <t>114</t>
  </si>
  <si>
    <t>116</t>
  </si>
  <si>
    <t>59</t>
  </si>
  <si>
    <t>63245007</t>
  </si>
  <si>
    <t>Betónový poter samonosný hr. 50- 120 mm</t>
  </si>
  <si>
    <t>118</t>
  </si>
  <si>
    <t>632450239</t>
  </si>
  <si>
    <t>Poter na balkóny s polypropylénovými vláknami, hr. 90 - 100 mm</t>
  </si>
  <si>
    <t>120</t>
  </si>
  <si>
    <t>61</t>
  </si>
  <si>
    <t>632450285</t>
  </si>
  <si>
    <t>122</t>
  </si>
  <si>
    <t>Rúrové vedenie</t>
  </si>
  <si>
    <t>871383120</t>
  </si>
  <si>
    <t>Montáž potrubia kanalizačného z korugovaných rúr - PVC-U tesniacich gum. krúžkom v sklone do 20 % DN 200 mm</t>
  </si>
  <si>
    <t>124</t>
  </si>
  <si>
    <t>63</t>
  </si>
  <si>
    <t>2860005800</t>
  </si>
  <si>
    <t>126</t>
  </si>
  <si>
    <t>894431113</t>
  </si>
  <si>
    <t>Montáž revíznej šachty z PVC, DN 315/160 (DN šachty/DN potr. vedenia), hl. 1400 do 1700 mm</t>
  </si>
  <si>
    <t>128</t>
  </si>
  <si>
    <t>65</t>
  </si>
  <si>
    <t>2860007580</t>
  </si>
  <si>
    <t>130</t>
  </si>
  <si>
    <t>2860007520</t>
  </si>
  <si>
    <t>132</t>
  </si>
  <si>
    <t>67</t>
  </si>
  <si>
    <t>2860007540</t>
  </si>
  <si>
    <t>134</t>
  </si>
  <si>
    <t>21690421</t>
  </si>
  <si>
    <t>Očistenie plôch stlačeným vzduchom akéhokoľvek muriva</t>
  </si>
  <si>
    <t>136</t>
  </si>
  <si>
    <t>69</t>
  </si>
  <si>
    <t>916561112</t>
  </si>
  <si>
    <t>Osadenie záhonového alebo parkového obrubníka betón., do lôžka z bet. pros. tr. C 16/20 s bočnou oporou</t>
  </si>
  <si>
    <t>138</t>
  </si>
  <si>
    <t>5921954650</t>
  </si>
  <si>
    <t>140</t>
  </si>
  <si>
    <t>71</t>
  </si>
  <si>
    <t>941955002</t>
  </si>
  <si>
    <t>Lešenie ľahké pracovné pomocné s výškou lešeňovej podlahy nad 1,20 do 1,90 m</t>
  </si>
  <si>
    <t>142</t>
  </si>
  <si>
    <t>953945111</t>
  </si>
  <si>
    <t>Rohová lišta</t>
  </si>
  <si>
    <t>144</t>
  </si>
  <si>
    <t>73</t>
  </si>
  <si>
    <t>953995181</t>
  </si>
  <si>
    <t>146</t>
  </si>
  <si>
    <t>953945103</t>
  </si>
  <si>
    <t>148</t>
  </si>
  <si>
    <t>75</t>
  </si>
  <si>
    <t>96703173</t>
  </si>
  <si>
    <t>Prikresanie plošné, muriva z akýchkoľvek tehál pálených na akúkoľvek maltu hr. do 500 mm,  -0,55700t</t>
  </si>
  <si>
    <t>150</t>
  </si>
  <si>
    <t>978013191</t>
  </si>
  <si>
    <t>Otlčenie omietok stien a ostení vnútorných vápenných alebo vápennocementových v rozsahu do 100 %,  -0,04600t</t>
  </si>
  <si>
    <t>152</t>
  </si>
  <si>
    <t>77</t>
  </si>
  <si>
    <t>9780211911</t>
  </si>
  <si>
    <t>Otlčenie omietok stien a ostení vonkajších v rozsahu do 100 %,  -0,06100t</t>
  </si>
  <si>
    <t>154</t>
  </si>
  <si>
    <t>962031132</t>
  </si>
  <si>
    <t>Búranie priečok z tehál pálených, plných alebo dutých hr. do 150 mm,  -0,19600t</t>
  </si>
  <si>
    <t>156</t>
  </si>
  <si>
    <t>79</t>
  </si>
  <si>
    <t>9620511</t>
  </si>
  <si>
    <t>Búranie jestvujúceho vonkajšieho schodiska</t>
  </si>
  <si>
    <t>158</t>
  </si>
  <si>
    <t>963054949</t>
  </si>
  <si>
    <t>Búranie jestvujúceho schodiska</t>
  </si>
  <si>
    <t>160</t>
  </si>
  <si>
    <t>81</t>
  </si>
  <si>
    <t>965042141</t>
  </si>
  <si>
    <t>Búranie podkladov pod dlažby, liatych dlažieb a mazanín,betón alebo liaty asfalt hr.do 100 mm, plochy nad 4 m2 -2,20000t</t>
  </si>
  <si>
    <t>162</t>
  </si>
  <si>
    <t>965081812</t>
  </si>
  <si>
    <t>Búranie dlažieb, z kamen., cement., terazzových, čadičových alebo keram. dĺžky , hr.nad 10 mm,  -0,06500t</t>
  </si>
  <si>
    <t>164</t>
  </si>
  <si>
    <t>83</t>
  </si>
  <si>
    <t>962031132.1</t>
  </si>
  <si>
    <t>Búranie atikového muriva z tehál pálených, plných alebo dutých hr. do 150 mm,  -0,19600t</t>
  </si>
  <si>
    <t>166</t>
  </si>
  <si>
    <t>962032631</t>
  </si>
  <si>
    <t>Búranie komínov. muriva z tehál nad strechou na akúkoľvek maltu x,  -1,63300t</t>
  </si>
  <si>
    <t>168</t>
  </si>
  <si>
    <t>85</t>
  </si>
  <si>
    <t>963012510</t>
  </si>
  <si>
    <t>Búranie stropov z dosiek alebo panelov zo železobetónu prefabrikovaných s dutinami hr. do 140 mm,  -2,10000t</t>
  </si>
  <si>
    <t>170</t>
  </si>
  <si>
    <t>963012520</t>
  </si>
  <si>
    <t>Búranie stropov z dosiek alebo panelov zo železobetónu prefabrikovaných s dutinami hr. nad 140 mm,  -1,60000t</t>
  </si>
  <si>
    <t>172</t>
  </si>
  <si>
    <t>87</t>
  </si>
  <si>
    <t>965082941</t>
  </si>
  <si>
    <t>Odstránenie násypu pod podlahami alebo na strechách, hr.nad 200 mm,  -1,40000t</t>
  </si>
  <si>
    <t>174</t>
  </si>
  <si>
    <t>97908-1111</t>
  </si>
  <si>
    <t>Odvoz sute a vybúraných hmôt na skládku do 1 km</t>
  </si>
  <si>
    <t>176</t>
  </si>
  <si>
    <t>89</t>
  </si>
  <si>
    <t>97908-1121</t>
  </si>
  <si>
    <t>Odvoz sute a vybúraných hmôt na skládku každý ďalší 1 km</t>
  </si>
  <si>
    <t>178</t>
  </si>
  <si>
    <t>97908-2111</t>
  </si>
  <si>
    <t>Vnútrostavenisková doprava sute a vybúraných hmôt do 10 m</t>
  </si>
  <si>
    <t>180</t>
  </si>
  <si>
    <t>91</t>
  </si>
  <si>
    <t>97908-7112</t>
  </si>
  <si>
    <t>Nakladanie sute</t>
  </si>
  <si>
    <t>182</t>
  </si>
  <si>
    <t>97913-1409</t>
  </si>
  <si>
    <t>Poplatok za ulož.a znešk.staveb.sute na vymedzených skládkach "O"-ostatný odpad</t>
  </si>
  <si>
    <t>184</t>
  </si>
  <si>
    <t>93</t>
  </si>
  <si>
    <t>971055008</t>
  </si>
  <si>
    <t>Rezanie konštrukcií zo železobetónu hr.panelu 150mm pílou -0,01800t</t>
  </si>
  <si>
    <t>186</t>
  </si>
  <si>
    <t>971055005</t>
  </si>
  <si>
    <t>Rezanie konštrukcií zo železobetónu hr.panelu 120mm stenovou pílou -0,01440t</t>
  </si>
  <si>
    <t>188</t>
  </si>
  <si>
    <t>95</t>
  </si>
  <si>
    <t>971055024</t>
  </si>
  <si>
    <t>Rezanie konštrukcií zo železobetónu hr.panelu 300mm stenovou pílou -0,03600t</t>
  </si>
  <si>
    <t>190</t>
  </si>
  <si>
    <t>978059631</t>
  </si>
  <si>
    <t>Odsekanie a odobratie stien z obkladačiek vonkajších nad 2 m2,  -0,08900t</t>
  </si>
  <si>
    <t>192</t>
  </si>
  <si>
    <t>97</t>
  </si>
  <si>
    <t>978036191</t>
  </si>
  <si>
    <t>Otlčenie omietok šľachtených a pod., vonkajších brizolitových, v rozsahu do 100 %,  -0,05000t</t>
  </si>
  <si>
    <t>194</t>
  </si>
  <si>
    <t>196</t>
  </si>
  <si>
    <t>198</t>
  </si>
  <si>
    <t>200</t>
  </si>
  <si>
    <t>101</t>
  </si>
  <si>
    <t>202</t>
  </si>
  <si>
    <t>204</t>
  </si>
  <si>
    <t>103</t>
  </si>
  <si>
    <t>206</t>
  </si>
  <si>
    <t>711</t>
  </si>
  <si>
    <t>Izolácie proti vode a vlhkosti</t>
  </si>
  <si>
    <t>711112001</t>
  </si>
  <si>
    <t>Zhotovenie  izolácie proti zemnej vlhkosti zvislá penetračným náterom za studena</t>
  </si>
  <si>
    <t>208</t>
  </si>
  <si>
    <t>105</t>
  </si>
  <si>
    <t>1116315000</t>
  </si>
  <si>
    <t>210</t>
  </si>
  <si>
    <t>711132107</t>
  </si>
  <si>
    <t>Zhotovenie izolácie proti zemnej vlhkosti nopovou fóloiu položenou voľne na ploche zvislej</t>
  </si>
  <si>
    <t>212</t>
  </si>
  <si>
    <t>107</t>
  </si>
  <si>
    <t>6288000640</t>
  </si>
  <si>
    <t>214</t>
  </si>
  <si>
    <t>711142110</t>
  </si>
  <si>
    <t>216</t>
  </si>
  <si>
    <t>109</t>
  </si>
  <si>
    <t>711210100</t>
  </si>
  <si>
    <t>Zhotovenie dvojnásobnej izol. stierky pod keramické obklady v interiéri na ploche vodorovnej</t>
  </si>
  <si>
    <t>218</t>
  </si>
  <si>
    <t>5856051350</t>
  </si>
  <si>
    <t>220</t>
  </si>
  <si>
    <t>111</t>
  </si>
  <si>
    <t>5856051360</t>
  </si>
  <si>
    <t>222</t>
  </si>
  <si>
    <t>711211001</t>
  </si>
  <si>
    <t>Jednozlož. hydroizolačná hmota, náter na vnútorne použietie, vodorovná</t>
  </si>
  <si>
    <t>224</t>
  </si>
  <si>
    <t>113</t>
  </si>
  <si>
    <t>711491272</t>
  </si>
  <si>
    <t>Zhotovenie ochrannej vrstvy izolácie z textílie na ploche zvislej, pre izolácie proti zemnej vlhkosti, podpovrchovej a tlakovej vode</t>
  </si>
  <si>
    <t>226</t>
  </si>
  <si>
    <t>6936651400</t>
  </si>
  <si>
    <t>228</t>
  </si>
  <si>
    <t>115</t>
  </si>
  <si>
    <t>998711101</t>
  </si>
  <si>
    <t>Presun hmôt pre izoláciu proti vode v objektoch výšky do 6 m</t>
  </si>
  <si>
    <t>230</t>
  </si>
  <si>
    <t>Zhotovenie povlakovej krytiny striech plochých do 10° PVC-P fóliou upevnenou prikotvením so zvarením spoju (prestrešenie schodiska)</t>
  </si>
  <si>
    <t>232</t>
  </si>
  <si>
    <t>117</t>
  </si>
  <si>
    <t>Kotviaca technika - šrób do betónu   (prestrešenie schodiska)</t>
  </si>
  <si>
    <t>234</t>
  </si>
  <si>
    <t>2833000150</t>
  </si>
  <si>
    <t>236</t>
  </si>
  <si>
    <t>119</t>
  </si>
  <si>
    <t>998712101</t>
  </si>
  <si>
    <t>Presun hmôt pre izoláciu povlakovej krytiny v objektoch výšky do 6 m</t>
  </si>
  <si>
    <t>238</t>
  </si>
  <si>
    <t>712300831</t>
  </si>
  <si>
    <t>Odstránenie povlakovej krytiny na strechách plochých 10° jednovrstvovej,  -0,00600t</t>
  </si>
  <si>
    <t>240</t>
  </si>
  <si>
    <t>121</t>
  </si>
  <si>
    <t>712300833</t>
  </si>
  <si>
    <t>Odstránenie povlakovej krytiny na strechách plochých 10° trojvrstvovej,  -0,01400t</t>
  </si>
  <si>
    <t>242</t>
  </si>
  <si>
    <t>712960010</t>
  </si>
  <si>
    <t>Osadenie hotovej strešnej vpuste na streche</t>
  </si>
  <si>
    <t>244</t>
  </si>
  <si>
    <t>123</t>
  </si>
  <si>
    <t>6285210010</t>
  </si>
  <si>
    <t>246</t>
  </si>
  <si>
    <t>713131132</t>
  </si>
  <si>
    <t>Montáž tepelnej izolácie stien minerálnou vlnou, celoplošným prilepením</t>
  </si>
  <si>
    <t>248</t>
  </si>
  <si>
    <t>125</t>
  </si>
  <si>
    <t>6313670591</t>
  </si>
  <si>
    <t>Uni kamenná vlna hrúbka 50 mm</t>
  </si>
  <si>
    <t>250</t>
  </si>
  <si>
    <t>713111121</t>
  </si>
  <si>
    <t>Montáž tepelnej izolácie stropov rovných minerálnou vlnou, spodkom s úpravou viazacím drôtom</t>
  </si>
  <si>
    <t>252</t>
  </si>
  <si>
    <t>127</t>
  </si>
  <si>
    <t>6314150080</t>
  </si>
  <si>
    <t>254</t>
  </si>
  <si>
    <t>6314150050</t>
  </si>
  <si>
    <t>256</t>
  </si>
  <si>
    <t>129</t>
  </si>
  <si>
    <t>Zakrývanie tepelnej izolácie podláh fóliou</t>
  </si>
  <si>
    <t>258</t>
  </si>
  <si>
    <t>2830010400</t>
  </si>
  <si>
    <t>fólia PE hrúbka 0,2 mm</t>
  </si>
  <si>
    <t>260</t>
  </si>
  <si>
    <t>131</t>
  </si>
  <si>
    <t>713170040</t>
  </si>
  <si>
    <t>Montáž tepelnej izolácie z MW na balkóny a terasy lepením</t>
  </si>
  <si>
    <t>262</t>
  </si>
  <si>
    <t>6314150730</t>
  </si>
  <si>
    <t>264</t>
  </si>
  <si>
    <t>133</t>
  </si>
  <si>
    <t>266</t>
  </si>
  <si>
    <t>268</t>
  </si>
  <si>
    <t>721</t>
  </si>
  <si>
    <t>Zdravotechnika - vnútorná kanalizácia</t>
  </si>
  <si>
    <t>135</t>
  </si>
  <si>
    <t>721210823</t>
  </si>
  <si>
    <t>Demontáž strešného vtoku DN 125,  -0,02011t</t>
  </si>
  <si>
    <t>270</t>
  </si>
  <si>
    <t>733</t>
  </si>
  <si>
    <t>Ústredné kúrenie - rozvodné potrubie</t>
  </si>
  <si>
    <t>73311-3113</t>
  </si>
  <si>
    <t>Prípl. za zhotovenie prípojky z rúrok závitových DN 15</t>
  </si>
  <si>
    <t>kus</t>
  </si>
  <si>
    <t>272</t>
  </si>
  <si>
    <t>735</t>
  </si>
  <si>
    <t>Ústredné kúrenie - vykurovacie telesá</t>
  </si>
  <si>
    <t>137</t>
  </si>
  <si>
    <t>73420-0821</t>
  </si>
  <si>
    <t>Demontáž armatúr s dvoma závitmi do G 1/2</t>
  </si>
  <si>
    <t>274</t>
  </si>
  <si>
    <t>73420-0822</t>
  </si>
  <si>
    <t>Demontáž armatúr s dvoma závitmi do G 1</t>
  </si>
  <si>
    <t>276</t>
  </si>
  <si>
    <t>139</t>
  </si>
  <si>
    <t>73420-9103</t>
  </si>
  <si>
    <t>Montáž armatúr s jedným závitom G 1/2</t>
  </si>
  <si>
    <t>278</t>
  </si>
  <si>
    <t>551 2D0404</t>
  </si>
  <si>
    <t>280</t>
  </si>
  <si>
    <t>141</t>
  </si>
  <si>
    <t>73420-9112</t>
  </si>
  <si>
    <t>Montáž armatúr s dvoma závitmi G 3/8</t>
  </si>
  <si>
    <t>282</t>
  </si>
  <si>
    <t>551 2D1751</t>
  </si>
  <si>
    <t>284</t>
  </si>
  <si>
    <t>143</t>
  </si>
  <si>
    <t>73420-9113</t>
  </si>
  <si>
    <t>Montáž armatúr s dvoma závitmi G 1/2</t>
  </si>
  <si>
    <t>286</t>
  </si>
  <si>
    <t>551 2D1752</t>
  </si>
  <si>
    <t>288</t>
  </si>
  <si>
    <t>145</t>
  </si>
  <si>
    <t>551 2D2102</t>
  </si>
  <si>
    <t>290</t>
  </si>
  <si>
    <t>73429-1113</t>
  </si>
  <si>
    <t>Kohúty plniace a vypúšťacie G 1/2</t>
  </si>
  <si>
    <t>292</t>
  </si>
  <si>
    <t>147</t>
  </si>
  <si>
    <t>73489-0803</t>
  </si>
  <si>
    <t>Vnútrost. prem. vybúr. hmôt armatúr vodor. 100 m v. do 24 m</t>
  </si>
  <si>
    <t>294</t>
  </si>
  <si>
    <t>73500-0912</t>
  </si>
  <si>
    <t>Vyregulovanie ventilov a kohútov s termost. ovlád. pri oprav</t>
  </si>
  <si>
    <t>296</t>
  </si>
  <si>
    <t>149</t>
  </si>
  <si>
    <t>73511-1810</t>
  </si>
  <si>
    <t>Demontáž vykurovacích telies liatinových článkových</t>
  </si>
  <si>
    <t>298</t>
  </si>
  <si>
    <t>73515-9619</t>
  </si>
  <si>
    <t>300</t>
  </si>
  <si>
    <t>151</t>
  </si>
  <si>
    <t>484 9D00493</t>
  </si>
  <si>
    <t>302</t>
  </si>
  <si>
    <t>73515-9621</t>
  </si>
  <si>
    <t>304</t>
  </si>
  <si>
    <t>153</t>
  </si>
  <si>
    <t>484 9D00521</t>
  </si>
  <si>
    <t>306</t>
  </si>
  <si>
    <t>73515-9641</t>
  </si>
  <si>
    <t>308</t>
  </si>
  <si>
    <t>155</t>
  </si>
  <si>
    <t>484 9D00967</t>
  </si>
  <si>
    <t>310</t>
  </si>
  <si>
    <t>73515-9645</t>
  </si>
  <si>
    <t>312</t>
  </si>
  <si>
    <t>157</t>
  </si>
  <si>
    <t>484 9D01129</t>
  </si>
  <si>
    <t>314</t>
  </si>
  <si>
    <t>484 9D01131</t>
  </si>
  <si>
    <t>316</t>
  </si>
  <si>
    <t>159</t>
  </si>
  <si>
    <t>73521-1813</t>
  </si>
  <si>
    <t>Demontáž registrov z rúrok rebr. pr. 76x3/156 dl. do 3m 3-pram</t>
  </si>
  <si>
    <t>318</t>
  </si>
  <si>
    <t>73589-0802</t>
  </si>
  <si>
    <t>Vnútrost. prem. vybúr. hmôt vyk. telies vodor. 100m v. do12m</t>
  </si>
  <si>
    <t>320</t>
  </si>
  <si>
    <t>762</t>
  </si>
  <si>
    <t>Konštrukcie tesárske</t>
  </si>
  <si>
    <t>161</t>
  </si>
  <si>
    <t>762421304</t>
  </si>
  <si>
    <t>Obloženie atiky z dosiek OSB skrutkovaných na zraz hr. dosky 20 mm</t>
  </si>
  <si>
    <t>322</t>
  </si>
  <si>
    <t>762823111</t>
  </si>
  <si>
    <t>Montáž stropníc z hraneného reziva vrátane trámových výmen prierezovej plochy do 75 cm2</t>
  </si>
  <si>
    <t>324</t>
  </si>
  <si>
    <t>163</t>
  </si>
  <si>
    <t>6051512500</t>
  </si>
  <si>
    <t>Hranol mäkké rezivo - omietané smrekovec hranolček akosť II prierez 76-150mm L=200-375cm</t>
  </si>
  <si>
    <t>326</t>
  </si>
  <si>
    <t>998762102</t>
  </si>
  <si>
    <t>Presun hmôt pre konštrukcie tesárske v objektoch výšky do 12 m</t>
  </si>
  <si>
    <t>328</t>
  </si>
  <si>
    <t>763</t>
  </si>
  <si>
    <t>Konštrukcie - drevostavby</t>
  </si>
  <si>
    <t>165</t>
  </si>
  <si>
    <t>76313124</t>
  </si>
  <si>
    <t>330</t>
  </si>
  <si>
    <t>763190010</t>
  </si>
  <si>
    <t>Úprava spojov medzi sdk konštrukciou a murivom, betónovou konštrukciou prepáskovaním a pretmelením</t>
  </si>
  <si>
    <t>332</t>
  </si>
  <si>
    <t>167</t>
  </si>
  <si>
    <t>998763301</t>
  </si>
  <si>
    <t>Presun hmôt pre sádrokartónové konštrukcie v objektoch výšky do 7 m</t>
  </si>
  <si>
    <t>334</t>
  </si>
  <si>
    <t>764321220</t>
  </si>
  <si>
    <t>Oplechovanie z pozinkovaného PZ plechu r.š. 500 mm</t>
  </si>
  <si>
    <t>336</t>
  </si>
  <si>
    <t>169</t>
  </si>
  <si>
    <t>764421280</t>
  </si>
  <si>
    <t>Oplechovanie ríms a ozdobných prvkov z pozinkovaného PZ plechu, r.š. 600 mm</t>
  </si>
  <si>
    <t>338</t>
  </si>
  <si>
    <t>764421298</t>
  </si>
  <si>
    <t>Celoplošné lepenie ríms a ozdobných prvkov z pozinkovaného PZ plechu</t>
  </si>
  <si>
    <t>340</t>
  </si>
  <si>
    <t>171</t>
  </si>
  <si>
    <t>764421870</t>
  </si>
  <si>
    <t>Demontáž oplechovania ríms rš od 400 do 500 mm,  -0,00252t</t>
  </si>
  <si>
    <t>342</t>
  </si>
  <si>
    <t>7643618</t>
  </si>
  <si>
    <t>Demontáž strešného výlezu. do 30st,  -0,02000t</t>
  </si>
  <si>
    <t>344</t>
  </si>
  <si>
    <t>173</t>
  </si>
  <si>
    <t>764430220</t>
  </si>
  <si>
    <t>Oplechovanie muriva a atík z pozinkovaného PZ plechu, vrátane rohov r.š. 330 mm hr. plechu 1,5mm</t>
  </si>
  <si>
    <t>346</t>
  </si>
  <si>
    <t>764430298</t>
  </si>
  <si>
    <t>Celoplošné lepenie oplechovania muriva a atík z pozinkovaného PZ plechu, vrátane rohov</t>
  </si>
  <si>
    <t>348</t>
  </si>
  <si>
    <t>175</t>
  </si>
  <si>
    <t>764454254</t>
  </si>
  <si>
    <t>Zvodové rúry z pozinkovaného PZ plechu, kruhové priemer 120 mm, vr. čistiacej tvarovky</t>
  </si>
  <si>
    <t>350</t>
  </si>
  <si>
    <t>764394245</t>
  </si>
  <si>
    <t>Podkladový pás z pozinkovaného PZ plechu, r.š. 330 mm, hr. plechu 0,8 mm  -atika</t>
  </si>
  <si>
    <t>352</t>
  </si>
  <si>
    <t>177</t>
  </si>
  <si>
    <t>764430260</t>
  </si>
  <si>
    <t>Oplechovanie muriva a atík z pozinkovaného PZ plechu, vrátane rohov r.š. 750 mm hr. plechu 1,0mm</t>
  </si>
  <si>
    <t>354</t>
  </si>
  <si>
    <t>356</t>
  </si>
  <si>
    <t>179</t>
  </si>
  <si>
    <t>764430299</t>
  </si>
  <si>
    <t>Oplechovanie muriva a atík z pozinkovaného PZ plechu, vrátane rohov r.š. 1200 mm</t>
  </si>
  <si>
    <t>358</t>
  </si>
  <si>
    <t>764430810</t>
  </si>
  <si>
    <t>Demontáž oplechovania múrov a nadmuroviek rš do 250 mm,  -0,00142t</t>
  </si>
  <si>
    <t>360</t>
  </si>
  <si>
    <t>181</t>
  </si>
  <si>
    <t>764311822</t>
  </si>
  <si>
    <t>Demontáž krytiny hladkej strešnej plechovej, so sklonom do 30st.,  -0,00732t</t>
  </si>
  <si>
    <t>362</t>
  </si>
  <si>
    <t>7643212</t>
  </si>
  <si>
    <t>Odkvapový plech, z pozinkovaného PZ plechu r.š. 660 mm</t>
  </si>
  <si>
    <t>364</t>
  </si>
  <si>
    <t>183</t>
  </si>
  <si>
    <t>764321260</t>
  </si>
  <si>
    <t>Oplechovanie z pozinkovaného PZ plechu r.š. 1000 mm, hr. plechu 1,0mm</t>
  </si>
  <si>
    <t>366</t>
  </si>
  <si>
    <t>368</t>
  </si>
  <si>
    <t>765</t>
  </si>
  <si>
    <t>Konštrukcie - krytiny tvrdé</t>
  </si>
  <si>
    <t>185</t>
  </si>
  <si>
    <t>765332575</t>
  </si>
  <si>
    <t>370</t>
  </si>
  <si>
    <t>767</t>
  </si>
  <si>
    <t>Konštrukcie doplnkové kovové</t>
  </si>
  <si>
    <t>767161120a</t>
  </si>
  <si>
    <t>Montáž a dodávka dvojitého madla, s hmotnosťou 1 metra zábradlia do 30 kg</t>
  </si>
  <si>
    <t>372</t>
  </si>
  <si>
    <t>187</t>
  </si>
  <si>
    <t>767161120b</t>
  </si>
  <si>
    <t>Montáž a dodávka  madla, s hmotnosťou 1 metra zábradlia do 30 kg</t>
  </si>
  <si>
    <t>374</t>
  </si>
  <si>
    <t>767922</t>
  </si>
  <si>
    <t>Demontáž oceľových mreží s plochou jednotlivo do 6m2,  -0,19200t</t>
  </si>
  <si>
    <t>376</t>
  </si>
  <si>
    <t>189</t>
  </si>
  <si>
    <t>767995104</t>
  </si>
  <si>
    <t>Montáž ostatných atypických kovových stavebných doplnkových konštrukcií nad 20 do 50 kg - mreže m1, m2, m4, m5, m7, m8</t>
  </si>
  <si>
    <t>378</t>
  </si>
  <si>
    <t>767995105</t>
  </si>
  <si>
    <t>Montáž ostatných atypických kovových stavebných doplnkových konštrukcií nad 50 do 100 kg - mreže m3, m6</t>
  </si>
  <si>
    <t>380</t>
  </si>
  <si>
    <t>191</t>
  </si>
  <si>
    <t>767995106</t>
  </si>
  <si>
    <t>Montáž ostatných atypických kovových stavebných doplnkových konštrukcií nad 100 do 250 kg - mreže  m9</t>
  </si>
  <si>
    <t>382</t>
  </si>
  <si>
    <t>767995200</t>
  </si>
  <si>
    <t>Výroba atypického výrobku - mreže m1 - m9 vč. náterov</t>
  </si>
  <si>
    <t>384</t>
  </si>
  <si>
    <t>193</t>
  </si>
  <si>
    <t>767995101</t>
  </si>
  <si>
    <t>Montáž ostatných atypických kovových stavebných doplnkových konštrukcií do 5 kg vč. ukotvenia</t>
  </si>
  <si>
    <t>386</t>
  </si>
  <si>
    <t>1541697001</t>
  </si>
  <si>
    <t>Profil oceľový 60x60x4,0 mm tenkostenný otvorený tvaru L rovnoramenný</t>
  </si>
  <si>
    <t>388</t>
  </si>
  <si>
    <t>195</t>
  </si>
  <si>
    <t>76716</t>
  </si>
  <si>
    <t>Demontáž zábradlia</t>
  </si>
  <si>
    <t>390</t>
  </si>
  <si>
    <t>767161120</t>
  </si>
  <si>
    <t>Montáž a dodávka zábradlia rovného z rúrok do muriva, s hmotnosťou 1 metra zábradlia do 30 kg, vr. povrchovej úpravy a náterov</t>
  </si>
  <si>
    <t>392</t>
  </si>
  <si>
    <t>197</t>
  </si>
  <si>
    <t>767590200</t>
  </si>
  <si>
    <t>Montáž čistiacej rohože z hliníkového profilu na podlahu</t>
  </si>
  <si>
    <t>394</t>
  </si>
  <si>
    <t>6970010001</t>
  </si>
  <si>
    <t>396</t>
  </si>
  <si>
    <t>199</t>
  </si>
  <si>
    <t>767590220</t>
  </si>
  <si>
    <t>Montáž hliníkového nábehového rámu  k čistiacim rohožiam</t>
  </si>
  <si>
    <t>398</t>
  </si>
  <si>
    <t>6970010057</t>
  </si>
  <si>
    <t>400</t>
  </si>
  <si>
    <t>201</t>
  </si>
  <si>
    <t>998767102</t>
  </si>
  <si>
    <t>Presun hmôt pre kovové stavebné doplnkové konštrukcie v objektoch výšky nad 6 do 12 m</t>
  </si>
  <si>
    <t>402</t>
  </si>
  <si>
    <t>769</t>
  </si>
  <si>
    <t>Montáže vzduchotechnických zariadení</t>
  </si>
  <si>
    <t>769021</t>
  </si>
  <si>
    <t>Dodávka a montáž prechodovej tvarovky</t>
  </si>
  <si>
    <t>404</t>
  </si>
  <si>
    <t>203</t>
  </si>
  <si>
    <t>769021499</t>
  </si>
  <si>
    <t>Montáž výfukovej hlavice kruhovej priemeru 250-315 mm</t>
  </si>
  <si>
    <t>406</t>
  </si>
  <si>
    <t>4290038463</t>
  </si>
  <si>
    <t>408</t>
  </si>
  <si>
    <t>205</t>
  </si>
  <si>
    <t>769021517</t>
  </si>
  <si>
    <t>Montáž nasávacej hlavice kruhovej priemeru 250-315 mm</t>
  </si>
  <si>
    <t>410</t>
  </si>
  <si>
    <t>4290047065</t>
  </si>
  <si>
    <t>412</t>
  </si>
  <si>
    <t>207</t>
  </si>
  <si>
    <t>769083325</t>
  </si>
  <si>
    <t>Demontáž výfukovej hlavice kruhovej priemeru 250-315 mm</t>
  </si>
  <si>
    <t>414</t>
  </si>
  <si>
    <t>771</t>
  </si>
  <si>
    <t>Podlahy z dlaždíc</t>
  </si>
  <si>
    <t>771271107</t>
  </si>
  <si>
    <t>Montáž obkladov schodiskových stupňov dlaždicami do malty veľ. 300 x 300 mm</t>
  </si>
  <si>
    <t>416</t>
  </si>
  <si>
    <t>209</t>
  </si>
  <si>
    <t>5976412400</t>
  </si>
  <si>
    <t>Dlaždice keramické protišmykové, mrazuvzdorné  1 A 300x300x10 2 Ia</t>
  </si>
  <si>
    <t>418</t>
  </si>
  <si>
    <t>771411016</t>
  </si>
  <si>
    <t>Montáž soklíkov z obkladačiek do malty veľ. 300 x 150 mm</t>
  </si>
  <si>
    <t>420</t>
  </si>
  <si>
    <t>211</t>
  </si>
  <si>
    <t>5976579000</t>
  </si>
  <si>
    <t>Obkladačky keramické jednofarebné B 300x150 Ia</t>
  </si>
  <si>
    <t>422</t>
  </si>
  <si>
    <t>771541015</t>
  </si>
  <si>
    <t>Montáž podláh z obkladačiek  kladených do malty veľ. 300 x 300 mm</t>
  </si>
  <si>
    <t>424</t>
  </si>
  <si>
    <t>213</t>
  </si>
  <si>
    <t>5978651460</t>
  </si>
  <si>
    <t>426</t>
  </si>
  <si>
    <t>428</t>
  </si>
  <si>
    <t>215</t>
  </si>
  <si>
    <t>5978651460.1</t>
  </si>
  <si>
    <t>430</t>
  </si>
  <si>
    <t>998771102</t>
  </si>
  <si>
    <t>Presun hmôt pre podlahy z dlaždíc v objektoch výšky nad 6 do 12 m</t>
  </si>
  <si>
    <t>432</t>
  </si>
  <si>
    <t>776</t>
  </si>
  <si>
    <t>Podlahy povlakové</t>
  </si>
  <si>
    <t>217</t>
  </si>
  <si>
    <t>776990105</t>
  </si>
  <si>
    <t>Vysávanie podkladu</t>
  </si>
  <si>
    <t>434</t>
  </si>
  <si>
    <t>776990110</t>
  </si>
  <si>
    <t>Penetrovanie podkladu</t>
  </si>
  <si>
    <t>436</t>
  </si>
  <si>
    <t>219</t>
  </si>
  <si>
    <t>776992200</t>
  </si>
  <si>
    <t>Príprava podkladu prebrúsením strojne brúskou na betón</t>
  </si>
  <si>
    <t>438</t>
  </si>
  <si>
    <t>783</t>
  </si>
  <si>
    <t>Nátery</t>
  </si>
  <si>
    <t>78342-4140pc</t>
  </si>
  <si>
    <t>Nátery synt. kov. potrubia do DN 50mm dvojnás.</t>
  </si>
  <si>
    <t>440</t>
  </si>
  <si>
    <t>221</t>
  </si>
  <si>
    <t>783812930</t>
  </si>
  <si>
    <t>Oprava náterov olejových farby bielej omietok stien dvojnásobné 1x s emailovaním a 1x plným tmelením</t>
  </si>
  <si>
    <t>442</t>
  </si>
  <si>
    <t>784</t>
  </si>
  <si>
    <t>Maľby</t>
  </si>
  <si>
    <t>784410100</t>
  </si>
  <si>
    <t>Penetrovanie jednonásobné jemnozrnných podkladov výšky do 3, 80 m</t>
  </si>
  <si>
    <t>444</t>
  </si>
  <si>
    <t>223</t>
  </si>
  <si>
    <t>784418013</t>
  </si>
  <si>
    <t>Zakrývanie podláh a zariadení plachtou v miestnostiach alebo na schodisku</t>
  </si>
  <si>
    <t>446</t>
  </si>
  <si>
    <t>784452271</t>
  </si>
  <si>
    <t>448</t>
  </si>
  <si>
    <t>M</t>
  </si>
  <si>
    <t>Práce a dodávky M</t>
  </si>
  <si>
    <t>33-M</t>
  </si>
  <si>
    <t>Montáže dopravných zariadení, skladových zariadení a váh</t>
  </si>
  <si>
    <t>225</t>
  </si>
  <si>
    <t>3300303</t>
  </si>
  <si>
    <t>450</t>
  </si>
  <si>
    <t>21-M</t>
  </si>
  <si>
    <t>Elektromontáže</t>
  </si>
  <si>
    <t>210010006</t>
  </si>
  <si>
    <t>452</t>
  </si>
  <si>
    <t>227</t>
  </si>
  <si>
    <t>3450705800</t>
  </si>
  <si>
    <t>I-Rúrka FXP 40 - alebo ekvivalent</t>
  </si>
  <si>
    <t>454</t>
  </si>
  <si>
    <t>210010107</t>
  </si>
  <si>
    <t>Lišta elektroinštalačná z PVC 18x13, uložená pevne, vkladacia</t>
  </si>
  <si>
    <t>456</t>
  </si>
  <si>
    <t>229</t>
  </si>
  <si>
    <t>3410300969</t>
  </si>
  <si>
    <t>Lišta vkladacia - biela LV 18x13 - alebo ekvivalent</t>
  </si>
  <si>
    <t>458</t>
  </si>
  <si>
    <t>210010108</t>
  </si>
  <si>
    <t>Lišta elektroinštalačná z PVC 24x22, uložená pevne, vkladacia</t>
  </si>
  <si>
    <t>460</t>
  </si>
  <si>
    <t>231</t>
  </si>
  <si>
    <t>3410300973</t>
  </si>
  <si>
    <t>Lišta vkladacia - biela LV 24x22 - alebo ekvivalent</t>
  </si>
  <si>
    <t>462</t>
  </si>
  <si>
    <t>210010111</t>
  </si>
  <si>
    <t>Lišta elektroinštalačná z PVC 60x40, uložená pevne, vkladacia</t>
  </si>
  <si>
    <t>464</t>
  </si>
  <si>
    <t>233</t>
  </si>
  <si>
    <t>3451316100</t>
  </si>
  <si>
    <t>Lišta vkladacia - biela LV 60x40 - alebo ekvivalent</t>
  </si>
  <si>
    <t>466</t>
  </si>
  <si>
    <t>210010114</t>
  </si>
  <si>
    <t>Lišta elektroinštalačná z PVC 120x40, uložená pevne, vkladacia</t>
  </si>
  <si>
    <t>468</t>
  </si>
  <si>
    <t>235</t>
  </si>
  <si>
    <t>3410300139</t>
  </si>
  <si>
    <t>Lišta vkladacia / kanál - biela LV 120x40 - alebo ekvivalent</t>
  </si>
  <si>
    <t>470</t>
  </si>
  <si>
    <t>210010313</t>
  </si>
  <si>
    <t>Krabica (KO 125) odbočná s viečkom, bez zapojenia, štvorcová (pre bleskozvod)</t>
  </si>
  <si>
    <t>472</t>
  </si>
  <si>
    <t>237</t>
  </si>
  <si>
    <t>3450913000</t>
  </si>
  <si>
    <t>Krabica KO-125 s víčkom - alebo ekvivalent</t>
  </si>
  <si>
    <t>474</t>
  </si>
  <si>
    <t>210010331</t>
  </si>
  <si>
    <t>Krabica pre lištový rozvod prístrojová, nástenná, jednoduchá, dvojitá bez zapojenia</t>
  </si>
  <si>
    <t>476</t>
  </si>
  <si>
    <t>239</t>
  </si>
  <si>
    <t>3455120100</t>
  </si>
  <si>
    <t>Krabica prístrojová dvojnásobná LK 80x28/2T HB biela - alebo ekvivalent</t>
  </si>
  <si>
    <t>478</t>
  </si>
  <si>
    <t>3455120110</t>
  </si>
  <si>
    <t>Krabica prístrojová jednonásobná LK 80x28/T HB biela - alebo ekvivalent</t>
  </si>
  <si>
    <t>480</t>
  </si>
  <si>
    <t>241</t>
  </si>
  <si>
    <t>210010351</t>
  </si>
  <si>
    <t>Krabica rozvodná nástenná z lisovaného izolantu vrátane ukončenia káblov a zapojenia vodičov</t>
  </si>
  <si>
    <t>482</t>
  </si>
  <si>
    <t>3450927000</t>
  </si>
  <si>
    <t>Krabica elektroinštalačná lištová nástenná s viečkom 6484-20, biela, IP 40 + Wago svorky - alebo ekvivalent</t>
  </si>
  <si>
    <t>484</t>
  </si>
  <si>
    <t>243</t>
  </si>
  <si>
    <t>3450927500</t>
  </si>
  <si>
    <t>Krabica elektroinštalačná nástenná s viečkom a gumenými prechodkami 6457-14, biela, IP 54 + Wago svorky - alebo ekvivalent</t>
  </si>
  <si>
    <t>486</t>
  </si>
  <si>
    <t>210011302</t>
  </si>
  <si>
    <t>Vŕtanie a osadenie polyamidovej príchytky HM 8, do muriva</t>
  </si>
  <si>
    <t>488</t>
  </si>
  <si>
    <t>245</t>
  </si>
  <si>
    <t>2830403500</t>
  </si>
  <si>
    <t>Hmoždinka klasická 8 mm + šrób</t>
  </si>
  <si>
    <t>490</t>
  </si>
  <si>
    <t>210100001</t>
  </si>
  <si>
    <t>Ukončenie vodičov v rozvádzač. vrátane zapojenia a vodičovej koncovky do 2.5 mm2</t>
  </si>
  <si>
    <t>492</t>
  </si>
  <si>
    <t>247</t>
  </si>
  <si>
    <t>210100002</t>
  </si>
  <si>
    <t>Ukončenie vodičov v rozvádzač. vrátane zapojenia a vodičovej koncovky do 6 mm2</t>
  </si>
  <si>
    <t>494</t>
  </si>
  <si>
    <t>210100003</t>
  </si>
  <si>
    <t>Ukončenie vodičov v rozvádzač. vrátane zapojenia a vodičovej koncovky do 16 mm2</t>
  </si>
  <si>
    <t>496</t>
  </si>
  <si>
    <t>249</t>
  </si>
  <si>
    <t>210110001</t>
  </si>
  <si>
    <t>Jednopólový spínač - radenie 1, nástenný pre prostredie obyčajné alebo vlhké vrátane zapojenia</t>
  </si>
  <si>
    <t>498</t>
  </si>
  <si>
    <t>3450201320</t>
  </si>
  <si>
    <t>Spínač nástenný č.1 - Praktik 3553-01929 B, biely, 230V/10A, IP 44 (ABB) - alebo ekvivalent</t>
  </si>
  <si>
    <t>500</t>
  </si>
  <si>
    <t>251</t>
  </si>
  <si>
    <t>210110003</t>
  </si>
  <si>
    <t>Sériový spínač (prepínač) -  radenie 5, nástenný pre prostredie obyčajné alebo vlhké vrátane zapojenia</t>
  </si>
  <si>
    <t>502</t>
  </si>
  <si>
    <t>3450201480</t>
  </si>
  <si>
    <t>Spínač nástenný č.5 - Praktik 3553-05929 B, biely, 230V/10A, IP 44 (ABB) - alebo ekvivalent</t>
  </si>
  <si>
    <t>504</t>
  </si>
  <si>
    <t>253</t>
  </si>
  <si>
    <t>210110004</t>
  </si>
  <si>
    <t>Striedavý spínač (prepínač) - radenie 6, nástenný pre prostredie obyčajné alebo vlhké vrátane zapojenia</t>
  </si>
  <si>
    <t>506</t>
  </si>
  <si>
    <t>3450201570</t>
  </si>
  <si>
    <t>Spínač nástenný č.6 - Praktik 3553-06929 B, biely, 230V/10A, IP 44 (ABB) - alebo ekvivalent</t>
  </si>
  <si>
    <t>508</t>
  </si>
  <si>
    <t>255</t>
  </si>
  <si>
    <t>210110005</t>
  </si>
  <si>
    <t>Krížový spínač (prepínač) - radenie 7, nástenný pre prostredie obyčajné alebo vlhké vrátane zapojenia</t>
  </si>
  <si>
    <t>510</t>
  </si>
  <si>
    <t>3450201660</t>
  </si>
  <si>
    <t>Spínač nástenný č.7 - Praktik 3553-07929 B, biely, 230V/10A, IP 44 (ABB) - alebo ekvivalent</t>
  </si>
  <si>
    <t>512</t>
  </si>
  <si>
    <t>257</t>
  </si>
  <si>
    <t>210110041</t>
  </si>
  <si>
    <t>Spínače polozapustené a zapustené vrátane zapojenia jednopólový - radenie 1</t>
  </si>
  <si>
    <t>514</t>
  </si>
  <si>
    <t>3450202870</t>
  </si>
  <si>
    <t>Spínač zapustený č.1 - Tango 3558-A01340 + kryt 3558A-A651B, biely, 230V/10A, IP 20 (ABB) - alebo ekvivalent</t>
  </si>
  <si>
    <t>516</t>
  </si>
  <si>
    <t>259</t>
  </si>
  <si>
    <t>210110043</t>
  </si>
  <si>
    <t>Spínač polozapustený a zapustený vrátane zapojenia sériový prep.stried. - radenie 5 A</t>
  </si>
  <si>
    <t>518</t>
  </si>
  <si>
    <t>3450202940</t>
  </si>
  <si>
    <t>Spínač zapustený č.5 - Tango 3558-A05340 + kryt 3558A-A652B, biely, 230V/10A, IP 20 (ABB) - alebo ekvivalent</t>
  </si>
  <si>
    <t>520</t>
  </si>
  <si>
    <t>261</t>
  </si>
  <si>
    <t>210110045</t>
  </si>
  <si>
    <t>Spínač polozapustený a zapustený vrátane zapojenia stried.prep.- radenie 6</t>
  </si>
  <si>
    <t>522</t>
  </si>
  <si>
    <t>3450201520</t>
  </si>
  <si>
    <t>Spínač zapustený č.6 - Tango 3558-A06340 + kryt 3558A-A651B, biely, 230V/10A, IP 20 (ABB) - alebo ekvivalent</t>
  </si>
  <si>
    <t>524</t>
  </si>
  <si>
    <t>263</t>
  </si>
  <si>
    <t>210110046</t>
  </si>
  <si>
    <t>Spínač polozapustený a zapustený vrátane zapojenia krížový prep.- radenie 7</t>
  </si>
  <si>
    <t>526</t>
  </si>
  <si>
    <t>3450201620</t>
  </si>
  <si>
    <t>Spínač zapustený č.7 - Tango 3558-A07340 + kryt 3558A-A651B, biely, 230V/10A, IP 20 (ABB) - alebo ekvivalent</t>
  </si>
  <si>
    <t>528</t>
  </si>
  <si>
    <t>265</t>
  </si>
  <si>
    <t>210110081</t>
  </si>
  <si>
    <t>Sporáková prípojka typ 39563 - 13C, nástenná vrátane tlejivky</t>
  </si>
  <si>
    <t>530</t>
  </si>
  <si>
    <t>3450663610</t>
  </si>
  <si>
    <t>Spínač nástenný šporákový 39563-13C, 400V, 20A, IP 20 - alebo ekvivalent</t>
  </si>
  <si>
    <t>532</t>
  </si>
  <si>
    <t>267</t>
  </si>
  <si>
    <t>210110093</t>
  </si>
  <si>
    <t>Spínač tlačidlový so signálnou tlejivkou, pre nástennú montáž</t>
  </si>
  <si>
    <t>534</t>
  </si>
  <si>
    <t>3450245100</t>
  </si>
  <si>
    <t>Spínač nástenný tlačidlový č.So/S - Praktik 3553-91922 B, biely, + signálna tlejivka, podsvietený, 230V/10A, IP 44 (ABB) - alebo ekvivalent</t>
  </si>
  <si>
    <t>536</t>
  </si>
  <si>
    <t>269</t>
  </si>
  <si>
    <t>210110096</t>
  </si>
  <si>
    <t>Spínač žaluziový zapustený</t>
  </si>
  <si>
    <t>538</t>
  </si>
  <si>
    <t>3850008210</t>
  </si>
  <si>
    <t>Spínač zapustený žalúziový č. 1/0 + 1/0 s blokovaním - Tango 3558-A88345 + kryt 3558A-A662B, biely, 230V/10A, IP 20 (ABB) - alebo ekvivalent</t>
  </si>
  <si>
    <t>540</t>
  </si>
  <si>
    <t>271</t>
  </si>
  <si>
    <t>210111011</t>
  </si>
  <si>
    <t>Domová zásuvka polozapustená alebo zapustená vrátane zapojenia 10/16 A 250 V 2P + Z</t>
  </si>
  <si>
    <t>542</t>
  </si>
  <si>
    <t>3450317700</t>
  </si>
  <si>
    <t>Zásuvka zapustená - Tango 5518A-A2349 B, biela, 230V/16A, IP 20 (ABB) - alebo ekvivalent</t>
  </si>
  <si>
    <t>544</t>
  </si>
  <si>
    <t>273</t>
  </si>
  <si>
    <t>3450233800</t>
  </si>
  <si>
    <t>Rámik na spínače a zásuvky - jednoduchý Tango 3901A - B10 B biely - alebo ekvivalent kompatibilný so spínačmi a zásuvkami</t>
  </si>
  <si>
    <t>546</t>
  </si>
  <si>
    <t>3450233900</t>
  </si>
  <si>
    <t>Rámik na spínače a zásuvky - dvojitý horizontálny Tango 3901A - B20 B biely - alebo ekvivalent kompatibilný so spínačmi a zásuvkami</t>
  </si>
  <si>
    <t>548</t>
  </si>
  <si>
    <t>275</t>
  </si>
  <si>
    <t>210111021</t>
  </si>
  <si>
    <t>Domová zásuvka v krabici obyč. alebo do vlhka, vrátane zapojenia 10/16 A 250 V 2P + Z</t>
  </si>
  <si>
    <t>550</t>
  </si>
  <si>
    <t>3450329900</t>
  </si>
  <si>
    <t>Zásuvka nástenná jednoduchá - Praktik 5518-2929 B, biela, 230V/16A, IP 44 (ABB) - alebo ekvivalent</t>
  </si>
  <si>
    <t>552</t>
  </si>
  <si>
    <t>277</t>
  </si>
  <si>
    <t>3450330100</t>
  </si>
  <si>
    <t>Zásuvka nástenná dvojitá - Praktik 5518-2029 B, biela, 230V/16A, IP 44 (ABB) - alebo ekvivalen</t>
  </si>
  <si>
    <t>554</t>
  </si>
  <si>
    <t>210111126</t>
  </si>
  <si>
    <t>Priemyslová zásuvka nástenná 400 V,IP 44 vrátane zapojenia 3P +N+ PE</t>
  </si>
  <si>
    <t>556</t>
  </si>
  <si>
    <t>279</t>
  </si>
  <si>
    <t>3450348300</t>
  </si>
  <si>
    <t>Zásuvka IZN 1653, 400V, 16A, 5P, IP 44 - alebo ekvivalent</t>
  </si>
  <si>
    <t>558</t>
  </si>
  <si>
    <t>210140651</t>
  </si>
  <si>
    <t>Elektrický zvonček iterierový, montáž, zapojenie</t>
  </si>
  <si>
    <t>560</t>
  </si>
  <si>
    <t>281</t>
  </si>
  <si>
    <t>3820800300</t>
  </si>
  <si>
    <t>Zvonček elektronický bytový nástenný GONG 565 W/sim, 8 - 12V, 83dB, bielo - strieborný, IP 20 (Urmet 44565) - alebo ekvivalent</t>
  </si>
  <si>
    <t>562</t>
  </si>
  <si>
    <t>210190004</t>
  </si>
  <si>
    <t>Montáž rozvádzačov RI-2 a RI-S, osadenie do steny, vrátane vysekania otvoru a začistenia</t>
  </si>
  <si>
    <t>564</t>
  </si>
  <si>
    <t>283</t>
  </si>
  <si>
    <t>3570139000</t>
  </si>
  <si>
    <t>Rozvádzač RI-2 - komplet podľa výkresu E - 8.</t>
  </si>
  <si>
    <t>566</t>
  </si>
  <si>
    <t>3570140300</t>
  </si>
  <si>
    <t>Rozvádzač RI-S - komplet podľa výkresu E - 9.</t>
  </si>
  <si>
    <t>568</t>
  </si>
  <si>
    <t>285</t>
  </si>
  <si>
    <t>210190005</t>
  </si>
  <si>
    <t>Montáž rozvádzača RI-1, osadenie do steny, vrátane vysekania otvoru a začistenia</t>
  </si>
  <si>
    <t>570</t>
  </si>
  <si>
    <t>3570138800</t>
  </si>
  <si>
    <t>Rozvádzač RI-1 - komplet podľa výkresu E - 7.</t>
  </si>
  <si>
    <t>572</t>
  </si>
  <si>
    <t>287</t>
  </si>
  <si>
    <t>210201912</t>
  </si>
  <si>
    <t>"D", "E", "F" Montáž a zapojenie svietidla interiérového so žiarovkou LED na strop, na stenu</t>
  </si>
  <si>
    <t>574</t>
  </si>
  <si>
    <t>3480571430</t>
  </si>
  <si>
    <t>576</t>
  </si>
  <si>
    <t>289</t>
  </si>
  <si>
    <t>3480571440</t>
  </si>
  <si>
    <t>578</t>
  </si>
  <si>
    <t>3480571450</t>
  </si>
  <si>
    <t>580</t>
  </si>
  <si>
    <t>291</t>
  </si>
  <si>
    <t>210201913</t>
  </si>
  <si>
    <t>"A", "B", "C" Montáž a zapojenie svietidla interiérového LED na strop</t>
  </si>
  <si>
    <t>582</t>
  </si>
  <si>
    <t>3480571390</t>
  </si>
  <si>
    <t>584</t>
  </si>
  <si>
    <t>293</t>
  </si>
  <si>
    <t>3480571400</t>
  </si>
  <si>
    <t>586</t>
  </si>
  <si>
    <t>3480571410</t>
  </si>
  <si>
    <t>588</t>
  </si>
  <si>
    <t>295</t>
  </si>
  <si>
    <t>210201923</t>
  </si>
  <si>
    <t>"G" Montáž a zapojenie svietidla reflektorového exterierového na stenu</t>
  </si>
  <si>
    <t>590</t>
  </si>
  <si>
    <t>3480571610</t>
  </si>
  <si>
    <t>592</t>
  </si>
  <si>
    <t>297</t>
  </si>
  <si>
    <t>210220001</t>
  </si>
  <si>
    <t>Uzemňovacie vedenie na povrchu FeZn D 8mm</t>
  </si>
  <si>
    <t>594</t>
  </si>
  <si>
    <t>3544224100</t>
  </si>
  <si>
    <t>Územňovací vodič ocelový žiarovo zinkovaný FeZn D 8mm</t>
  </si>
  <si>
    <t>596</t>
  </si>
  <si>
    <t>299</t>
  </si>
  <si>
    <t>210220020</t>
  </si>
  <si>
    <t>Uzemňovacie vedenie v zemi FeZn 30x4 vrátane izolácie spojov</t>
  </si>
  <si>
    <t>598</t>
  </si>
  <si>
    <t>3544223850</t>
  </si>
  <si>
    <t>Územňovacia pásovina ocelová žiarovo zinkovaná FeZn 30 x 4 mm</t>
  </si>
  <si>
    <t>600</t>
  </si>
  <si>
    <t>301</t>
  </si>
  <si>
    <t>210220050</t>
  </si>
  <si>
    <t>Označenie zvodov číselnými štítkami</t>
  </si>
  <si>
    <t>602</t>
  </si>
  <si>
    <t>3544247920</t>
  </si>
  <si>
    <t>Štítok nerezový - číslo 1 až 4</t>
  </si>
  <si>
    <t>604</t>
  </si>
  <si>
    <t>303</t>
  </si>
  <si>
    <t>210220101</t>
  </si>
  <si>
    <t>Podpery vedenia FeZn na plochú strechu PV21</t>
  </si>
  <si>
    <t>606</t>
  </si>
  <si>
    <t>3544218000</t>
  </si>
  <si>
    <t>Podpera vedenia na ploché strechy betonová PV 21 bet.</t>
  </si>
  <si>
    <t>608</t>
  </si>
  <si>
    <t>305</t>
  </si>
  <si>
    <t>210220241</t>
  </si>
  <si>
    <t>Svorka FeZn krížová SK</t>
  </si>
  <si>
    <t>610</t>
  </si>
  <si>
    <t>3544219150</t>
  </si>
  <si>
    <t>Svorka krížová ocelová žiarovo zinkovaná SK</t>
  </si>
  <si>
    <t>612</t>
  </si>
  <si>
    <t>307</t>
  </si>
  <si>
    <t>210220243</t>
  </si>
  <si>
    <t>Svorka FeZn spojovacia SS</t>
  </si>
  <si>
    <t>614</t>
  </si>
  <si>
    <t>3544219500</t>
  </si>
  <si>
    <t>Svorka spojovacia ocelová žiarovo zinkovaná SS</t>
  </si>
  <si>
    <t>616</t>
  </si>
  <si>
    <t>309</t>
  </si>
  <si>
    <t>210220245</t>
  </si>
  <si>
    <t>Svorka FeZn pripojovacia SP</t>
  </si>
  <si>
    <t>618</t>
  </si>
  <si>
    <t>3544219850</t>
  </si>
  <si>
    <t>Svorka pripojovacia ocelová žiarovo zinkovaná SP 1</t>
  </si>
  <si>
    <t>620</t>
  </si>
  <si>
    <t>311</t>
  </si>
  <si>
    <t>210220246</t>
  </si>
  <si>
    <t>Svorka FeZn na odkvapový žľab SO</t>
  </si>
  <si>
    <t>622</t>
  </si>
  <si>
    <t>3544219950</t>
  </si>
  <si>
    <t>Svorka okapová ocelová žiarovo zinkovaná SO</t>
  </si>
  <si>
    <t>624</t>
  </si>
  <si>
    <t>313</t>
  </si>
  <si>
    <t>210220247</t>
  </si>
  <si>
    <t>Svorka FeZn skúšobná SZ</t>
  </si>
  <si>
    <t>626</t>
  </si>
  <si>
    <t>3544220000</t>
  </si>
  <si>
    <t>Svorka skušobná ocelová žiarovo zinkovaná SZ</t>
  </si>
  <si>
    <t>628</t>
  </si>
  <si>
    <t>315</t>
  </si>
  <si>
    <t>210220248</t>
  </si>
  <si>
    <t>Svorka FeZn na potrubie ST01-09  1/2"- 4"</t>
  </si>
  <si>
    <t>630</t>
  </si>
  <si>
    <t>3544220450</t>
  </si>
  <si>
    <t>Svorka na potrubia ocelová žiarovo zinkovaná ST 06</t>
  </si>
  <si>
    <t>632</t>
  </si>
  <si>
    <t>317</t>
  </si>
  <si>
    <t>3544220600</t>
  </si>
  <si>
    <t>Svorka na potrubia ocelová žiarovo zinkovaná ST 09</t>
  </si>
  <si>
    <t>634</t>
  </si>
  <si>
    <t>210220252</t>
  </si>
  <si>
    <t>Svorka FeZn odbočovacia spojovacia SR01-02</t>
  </si>
  <si>
    <t>636</t>
  </si>
  <si>
    <t>319</t>
  </si>
  <si>
    <t>3544221150</t>
  </si>
  <si>
    <t>Svorka odbočná spojovacia ocelová žiarovo zinkovaná SR 02</t>
  </si>
  <si>
    <t>638</t>
  </si>
  <si>
    <t>210220301</t>
  </si>
  <si>
    <t>Ochranné pospájanie, vodiče CY 4-16mm2</t>
  </si>
  <si>
    <t>640</t>
  </si>
  <si>
    <t>321</t>
  </si>
  <si>
    <t>3410350193</t>
  </si>
  <si>
    <t>CY 6 zel.žltý</t>
  </si>
  <si>
    <t>642</t>
  </si>
  <si>
    <t>3410350195</t>
  </si>
  <si>
    <t>CY 16 zel.žltý</t>
  </si>
  <si>
    <t>644</t>
  </si>
  <si>
    <t>323</t>
  </si>
  <si>
    <t>210800146</t>
  </si>
  <si>
    <t>Kábel medený CYKY 450/750 V 3x1,5</t>
  </si>
  <si>
    <t>646</t>
  </si>
  <si>
    <t>3410350085-O</t>
  </si>
  <si>
    <t>CYKY-O 3x1,5 Kábel pre pevné uloženie, medený STN</t>
  </si>
  <si>
    <t>648</t>
  </si>
  <si>
    <t>325</t>
  </si>
  <si>
    <t>3410350085-J</t>
  </si>
  <si>
    <t>CYKY-J 3x1,5 Kábel pre pevné uloženie, medený STN</t>
  </si>
  <si>
    <t>650</t>
  </si>
  <si>
    <t>210800147</t>
  </si>
  <si>
    <t>Kábel medený CYKY 450/750 V 3x2,5</t>
  </si>
  <si>
    <t>652</t>
  </si>
  <si>
    <t>327</t>
  </si>
  <si>
    <t>3410350086</t>
  </si>
  <si>
    <t>CYKY-J 3x2,5 Kábel pre pevné uloženie, medený STN</t>
  </si>
  <si>
    <t>654</t>
  </si>
  <si>
    <t>210800157</t>
  </si>
  <si>
    <t>Kábel medený CYKY 450/750 V 4x16</t>
  </si>
  <si>
    <t>656</t>
  </si>
  <si>
    <t>329</t>
  </si>
  <si>
    <t>3410350096</t>
  </si>
  <si>
    <t>CYKY-J 4x16 Kábel pre pevné uloženie, medený STN</t>
  </si>
  <si>
    <t>658</t>
  </si>
  <si>
    <t>210800158</t>
  </si>
  <si>
    <t>Kábel medený CYKY 450/750 V 5x1,5</t>
  </si>
  <si>
    <t>660</t>
  </si>
  <si>
    <t>331</t>
  </si>
  <si>
    <t>3410350097-J</t>
  </si>
  <si>
    <t>CYKY-J 5x1,5 Kábel pre pevné uloženie, medený STN</t>
  </si>
  <si>
    <t>662</t>
  </si>
  <si>
    <t>3410350097-O</t>
  </si>
  <si>
    <t>CYKY-O 5x1,5 Kábel pre pevné uloženie, medený STN</t>
  </si>
  <si>
    <t>664</t>
  </si>
  <si>
    <t>333</t>
  </si>
  <si>
    <t>210800159</t>
  </si>
  <si>
    <t>Kábel medený CYKY 450/750 V 5x2,5</t>
  </si>
  <si>
    <t>666</t>
  </si>
  <si>
    <t>3410350098</t>
  </si>
  <si>
    <t>CYKY-J 5x2,5 Kábel pre pevné uloženie, medený STN</t>
  </si>
  <si>
    <t>668</t>
  </si>
  <si>
    <t>335</t>
  </si>
  <si>
    <t>210800160</t>
  </si>
  <si>
    <t>Kábel medený CYKY 450/750 V 5x4</t>
  </si>
  <si>
    <t>670</t>
  </si>
  <si>
    <t>3410350099</t>
  </si>
  <si>
    <t>CYKY-J 5x4 Kábel pre pevné uloženie, medený STN</t>
  </si>
  <si>
    <t>672</t>
  </si>
  <si>
    <t>337</t>
  </si>
  <si>
    <t>210800161</t>
  </si>
  <si>
    <t>Kábel medený CYKY 450/750 V 5x6</t>
  </si>
  <si>
    <t>674</t>
  </si>
  <si>
    <t>3410350100</t>
  </si>
  <si>
    <t>CYKY-J 5x6 Kábel pre pevné uloženie, medený STN</t>
  </si>
  <si>
    <t>676</t>
  </si>
  <si>
    <t>339</t>
  </si>
  <si>
    <t>210411151</t>
  </si>
  <si>
    <t>Montáž antény, vč. príslušensva, vč. kotvenia, vč. betónových dosiek, vč. prechodky</t>
  </si>
  <si>
    <t>678</t>
  </si>
  <si>
    <t>21096</t>
  </si>
  <si>
    <t>Demontáž antény vč. príslušenstva, betón. dosiek, vč. prechodky</t>
  </si>
  <si>
    <t>680</t>
  </si>
  <si>
    <t>341</t>
  </si>
  <si>
    <t>MV</t>
  </si>
  <si>
    <t>Murárske výpomoci</t>
  </si>
  <si>
    <t>%</t>
  </si>
  <si>
    <t>682</t>
  </si>
  <si>
    <t>PM</t>
  </si>
  <si>
    <t>Podružný materiál</t>
  </si>
  <si>
    <t>684</t>
  </si>
  <si>
    <t>343</t>
  </si>
  <si>
    <t>PPV</t>
  </si>
  <si>
    <t>Podiel pridružených výkonov</t>
  </si>
  <si>
    <t>686</t>
  </si>
  <si>
    <t>22-M</t>
  </si>
  <si>
    <t>Montáže oznamovacích a zabezpečovacích zariadení</t>
  </si>
  <si>
    <t>220280221</t>
  </si>
  <si>
    <t>688</t>
  </si>
  <si>
    <t>345</t>
  </si>
  <si>
    <t>3410351311</t>
  </si>
  <si>
    <t>SYKFY 3x2x0,5 kábel párovaný</t>
  </si>
  <si>
    <t>690</t>
  </si>
  <si>
    <t>3410101059</t>
  </si>
  <si>
    <t>692</t>
  </si>
  <si>
    <t>347</t>
  </si>
  <si>
    <t>220320306</t>
  </si>
  <si>
    <t>Montáž elektronicky ovládaného zámku do pripraveného priestoru dverí, zapojenie,preskúšanie funkcie</t>
  </si>
  <si>
    <t>694</t>
  </si>
  <si>
    <t>5493202050</t>
  </si>
  <si>
    <t>696</t>
  </si>
  <si>
    <t>349</t>
  </si>
  <si>
    <t>220320326</t>
  </si>
  <si>
    <t>Montáž videovrátnika - komplet - zapojenie, oživenie, nastavenie, zaškolenie obsluhy</t>
  </si>
  <si>
    <t>698</t>
  </si>
  <si>
    <t>3850012571</t>
  </si>
  <si>
    <t>700</t>
  </si>
  <si>
    <t>351</t>
  </si>
  <si>
    <t>702</t>
  </si>
  <si>
    <t>704</t>
  </si>
  <si>
    <t>353</t>
  </si>
  <si>
    <t>706</t>
  </si>
  <si>
    <t>46-M</t>
  </si>
  <si>
    <t>Zemné práce vykonávané pri externých montážnych prácach</t>
  </si>
  <si>
    <t>460200155</t>
  </si>
  <si>
    <t>Hĺbenie ryhy pre bleskozvod ručne 35 cm širokej a 70 cm hlbokej, v zemine triedy 5</t>
  </si>
  <si>
    <t>708</t>
  </si>
  <si>
    <t>355</t>
  </si>
  <si>
    <t>460560155</t>
  </si>
  <si>
    <t>Ručný zásyp nezapaženej ryhy bez zhutn. zeminy, 35 cm širokej, 70 cm hlbokej v zemine tr. 5</t>
  </si>
  <si>
    <t>710</t>
  </si>
  <si>
    <t>357</t>
  </si>
  <si>
    <t>48999-0001</t>
  </si>
  <si>
    <t>Vykurovacia skúška</t>
  </si>
  <si>
    <t>hod</t>
  </si>
  <si>
    <t>714</t>
  </si>
  <si>
    <t>48999-0004</t>
  </si>
  <si>
    <t>Vypustenie a napustenie systému</t>
  </si>
  <si>
    <t>kpl</t>
  </si>
  <si>
    <t>716</t>
  </si>
  <si>
    <t>359</t>
  </si>
  <si>
    <t>48999-0005</t>
  </si>
  <si>
    <t>Tlaková skúška a preplach</t>
  </si>
  <si>
    <t>718</t>
  </si>
  <si>
    <t>HZS</t>
  </si>
  <si>
    <t>Hodinové zúčtovacie sadzby</t>
  </si>
  <si>
    <t>HZS000112</t>
  </si>
  <si>
    <t>Stavebno montážne práce náročnejšie, ucelené, obtiažne, rutinné (Tr.2) v rozsahu viac ako 8 hodín náročnejšie (posunutie vonkajšej brány a bránky, vr. betónového základu, kotviaceho materiálu, stĺpikov, pletiva)</t>
  </si>
  <si>
    <t>720</t>
  </si>
  <si>
    <t>361</t>
  </si>
  <si>
    <t>HZS000111</t>
  </si>
  <si>
    <t>Stavebno montážne práce menej náročne, pomocné alebo manupulačné (Tr 1) v rozsahu viac ako 8 hodín ( demontáž a spätná montáž vlajkoslávy, informačných štítkov, vr. spojovacieho a kotviaceho materiálu)</t>
  </si>
  <si>
    <t>722</t>
  </si>
  <si>
    <t>HZS000111.1</t>
  </si>
  <si>
    <t>Stavebno montážne práce menej náročne, pomocné alebo manupulačné (Tr 1) v rozsahu viac ako 8 hodín ( demontáž a spätná montáž  kamier, vr. spojovacieho a kotviaceho materiálu)</t>
  </si>
  <si>
    <t>724</t>
  </si>
  <si>
    <t>363</t>
  </si>
  <si>
    <t>HZS000111.2</t>
  </si>
  <si>
    <t>Stavebno montážne práce menej náročne, pomocné alebo manupulačné (Tr 1) v rozsahu viac ako 8 hodín ( demontáž a spätná montáž  informačných a svetelných tabúľ, vr. spojovacieho a kotviaceho materiálu)</t>
  </si>
  <si>
    <t>726</t>
  </si>
  <si>
    <t>HZS2</t>
  </si>
  <si>
    <t>Úprava existujúcich el.rozvodov a rozvádzačov počas rekonštrukcie el. inštalácie, zabezpečenie vypnutých stavov, demontáž pôvodnej el. inštalácie , svietidiel,  prístrojov a rozvádzačov po ukončení rekonštrukcie, demontáž pôvodného bleskozvodu</t>
  </si>
  <si>
    <t>728</t>
  </si>
  <si>
    <t>365</t>
  </si>
  <si>
    <t>HZS4</t>
  </si>
  <si>
    <t>Prvá odborná prehliadka a skúška elektroinštalácie a bleskozvodu po rekonštrukcii, vypracovanie spávy (východisková revízia)</t>
  </si>
  <si>
    <t>730</t>
  </si>
  <si>
    <t xml:space="preserve">    722 - Zdravotechnika - vnútorný vodovod</t>
  </si>
  <si>
    <t xml:space="preserve">    725 - Zdravotechnika - zariaďovacie predmety</t>
  </si>
  <si>
    <t xml:space="preserve">    781 - Obklady</t>
  </si>
  <si>
    <t xml:space="preserve">    M24-158 - Montáž VZT zariadení </t>
  </si>
  <si>
    <t>311208340</t>
  </si>
  <si>
    <t>317165101</t>
  </si>
  <si>
    <t>317165102</t>
  </si>
  <si>
    <t>342272103</t>
  </si>
  <si>
    <t>342272104</t>
  </si>
  <si>
    <t>Vyspravenie povrchu konštrukcií maltou cementovou pre omietky</t>
  </si>
  <si>
    <t>612462024</t>
  </si>
  <si>
    <t>Príprava vnútorného podkladu stien , podkladný náter</t>
  </si>
  <si>
    <t>612462025</t>
  </si>
  <si>
    <t>612462301</t>
  </si>
  <si>
    <t>Vnútorná sanačná omietka stien weber.san evoluzione, hr. 10 mm</t>
  </si>
  <si>
    <t>Vnútorná omietka stien štuková, strojné miešanie, ručné nanášanie,  hr. 3 mm</t>
  </si>
  <si>
    <t>612465201</t>
  </si>
  <si>
    <t>Vnútorná omietka stien , vápennocementová, strojné nanášanie, Jadrová omietka strojová  hr. 10 mm</t>
  </si>
  <si>
    <t>Poter  s polypropylénovými vláknami, hr. 90 - 100 mm</t>
  </si>
  <si>
    <t>642943111</t>
  </si>
  <si>
    <t>Osadenie oceľového uholníkového rámu s dverovými krídlami, plochy otvoru do 2,5 m2</t>
  </si>
  <si>
    <t>5533190700</t>
  </si>
  <si>
    <t>5533190300</t>
  </si>
  <si>
    <t>Očistenie plôch stlačeným vzduchom ostení akéhokoľvek muriva</t>
  </si>
  <si>
    <t>971033541</t>
  </si>
  <si>
    <t>Vybúranie otvorov v murive tehl. plochy do 1 m2 hr.do 300 mm,  -1,87500t</t>
  </si>
  <si>
    <t>978011191</t>
  </si>
  <si>
    <t>Otlčenie omietok stropov vnútorných vápenných alebo vápennocementových v rozsahu do 100 %,  -0,05000t</t>
  </si>
  <si>
    <t>Otlčenie omietok stien vnútorných vápenných alebo vápennocementových v rozsahu do 100 %,  -0,04600t</t>
  </si>
  <si>
    <t>998711102</t>
  </si>
  <si>
    <t>Presun hmôt pre izoláciu proti vode v objektoch výšky nad 6 do 12 m</t>
  </si>
  <si>
    <t>71340-1104</t>
  </si>
  <si>
    <t>Montáž rúrok z PE hr. do 10 mm, vnút. priemer do 38</t>
  </si>
  <si>
    <t>272 3B02213</t>
  </si>
  <si>
    <t>272 3B02513</t>
  </si>
  <si>
    <t>71340-1204</t>
  </si>
  <si>
    <t>Montáž rúrok z PE hr. 15-20 mm, vnút. priemer do 38</t>
  </si>
  <si>
    <t>272 3B02220</t>
  </si>
  <si>
    <t>272 3B02820</t>
  </si>
  <si>
    <t>72114-0903</t>
  </si>
  <si>
    <t>Opr. liat. potrubia, vsadenie odbočky do potrubia DN 70</t>
  </si>
  <si>
    <t>72114-0905</t>
  </si>
  <si>
    <t>Opr. liat. potrubia, vsadenie odbočky do potrubia DN 100</t>
  </si>
  <si>
    <t>72117-4024</t>
  </si>
  <si>
    <t>Potrubie kanalizačné z PP odpadové DN 70</t>
  </si>
  <si>
    <t>72117-4025</t>
  </si>
  <si>
    <t>Potrubie kanalizačné z PP odpadové DN 100</t>
  </si>
  <si>
    <t>72117-4042</t>
  </si>
  <si>
    <t>Potrubie kanalizačné z PP pripojovacie DN 40</t>
  </si>
  <si>
    <t>72117-4043</t>
  </si>
  <si>
    <t>Potrubie kanalizačné z PP pripojovacie DN 50</t>
  </si>
  <si>
    <t>72217-2221</t>
  </si>
  <si>
    <t>Potrubie z plastických rúrok PP DN 20x2,8 na kondenz</t>
  </si>
  <si>
    <t>72119-4104</t>
  </si>
  <si>
    <t>Vyvedenie a upevnenie kanal. výpustiek D 40x1.8</t>
  </si>
  <si>
    <t>72119-4105</t>
  </si>
  <si>
    <t>Vyvedenie a upevnenie kanal. výpustiek D 50x1.8</t>
  </si>
  <si>
    <t>72119-4109</t>
  </si>
  <si>
    <t>Vyvedenie a upevnenie kanal. výpustiek D 110x2.3</t>
  </si>
  <si>
    <t>72122-6600</t>
  </si>
  <si>
    <t>Montáž zapáchovej uzávierky</t>
  </si>
  <si>
    <t>551 612115</t>
  </si>
  <si>
    <t>Kondenzačný sifón HL 136.3</t>
  </si>
  <si>
    <t>72129-0111</t>
  </si>
  <si>
    <t>Skúška tesnosti kanalizácie vodou do DN 125</t>
  </si>
  <si>
    <t>Zdravotechnika - vnútorný vodovod</t>
  </si>
  <si>
    <t>72217-3912-S</t>
  </si>
  <si>
    <t>Potrubie plastohliník D 20 mm  vrátane tvaroviek</t>
  </si>
  <si>
    <t>72217-3913-S</t>
  </si>
  <si>
    <t>Potrubie plastohliník D 25 mm vrátane tvaroviek</t>
  </si>
  <si>
    <t>72213-1911</t>
  </si>
  <si>
    <t>Opr. vodov. ocel. potr. záv. vsadenie odbočky do potr. DN 15</t>
  </si>
  <si>
    <t>súbor</t>
  </si>
  <si>
    <t>72213-1912</t>
  </si>
  <si>
    <t>Opr. vodov. ocel. potr. záv. vsadenie odbočky do potr. DN 20</t>
  </si>
  <si>
    <t>72213-1931</t>
  </si>
  <si>
    <t>Opr. vodov. ocel. potr. záv. prepojenie stáv. potrubia DN 15</t>
  </si>
  <si>
    <t>72222-0142</t>
  </si>
  <si>
    <t>Nástenka pre viacvrstvové rúrky na nalisovanie D 20xR 1/2 s jedným závitom</t>
  </si>
  <si>
    <t>72222-4115</t>
  </si>
  <si>
    <t>Kohút napúšťací alebo vypúšťací G 1/2 PN 10 s jedným závitom</t>
  </si>
  <si>
    <t>72223-1071</t>
  </si>
  <si>
    <t>Armat. vodov. s 2 závitmi, ventil spätný V 3038 G 1/2</t>
  </si>
  <si>
    <t>72223-1141</t>
  </si>
  <si>
    <t>Ventil závitový poistný rohový G 1/2</t>
  </si>
  <si>
    <t>72223-2043</t>
  </si>
  <si>
    <t>Kohút guľový priamy G 1/2 PN 42 do 185°C vnútorný závit</t>
  </si>
  <si>
    <t>72223-4263</t>
  </si>
  <si>
    <t>Filter mosadzný G 1/2 PN 16 do 120°C s 2x vnútorným závitom</t>
  </si>
  <si>
    <t>72229-0226</t>
  </si>
  <si>
    <t>Tlakové skúšky vodov. potrubia závitového do DN 50</t>
  </si>
  <si>
    <t>72229-0234</t>
  </si>
  <si>
    <t>Preplachovanie a dezinfekcia vodov. potrubia do DN 80</t>
  </si>
  <si>
    <t>Rozbor vody</t>
  </si>
  <si>
    <t>725</t>
  </si>
  <si>
    <t>Zdravotechnika - zariaďovacie predmety</t>
  </si>
  <si>
    <t>72511-2300</t>
  </si>
  <si>
    <t>72512-2102</t>
  </si>
  <si>
    <t>Pisoárové záchody z diturvitu štandardná kvalita s automat. splachovaním</t>
  </si>
  <si>
    <t>72521-2200</t>
  </si>
  <si>
    <t>72553-9105</t>
  </si>
  <si>
    <t>Montáž tlakových zásobníkov ostatných typov 160 l</t>
  </si>
  <si>
    <t>541 2E0323</t>
  </si>
  <si>
    <t>72581-0405</t>
  </si>
  <si>
    <t>Ventil rohový s pripojovacou rúrkou TE 67 G 1/2</t>
  </si>
  <si>
    <t>72581-9402</t>
  </si>
  <si>
    <t>Montáž ventilov rohových G 1/2</t>
  </si>
  <si>
    <t>422 3K0743</t>
  </si>
  <si>
    <t>Ventil guľový rohový 1/2"x3/8"</t>
  </si>
  <si>
    <t>72582-1400</t>
  </si>
  <si>
    <t>725.3-31</t>
  </si>
  <si>
    <t>ZT - výlevka so splachovačom, vč. pákovej zmiešavacej batérie, montáž</t>
  </si>
  <si>
    <t>72599-9903</t>
  </si>
  <si>
    <t>Demontážné práce</t>
  </si>
  <si>
    <t>763115813</t>
  </si>
  <si>
    <t>998763303</t>
  </si>
  <si>
    <t>Presun hmôt pre sádrokartónové konštrukcie v objektoch výšky od 7 do 24 m</t>
  </si>
  <si>
    <t>6116201960</t>
  </si>
  <si>
    <t>Dvere vnútorné jednokrídlové, výplň DTD doska, povrch dyha M10, plné, šírka 600-900 mm</t>
  </si>
  <si>
    <t>5491501080</t>
  </si>
  <si>
    <t>Kompletná sada-set CD 1150 FAB zámok bez vložky a kľúča-guľatý, prevedenie OC chróm lesklý</t>
  </si>
  <si>
    <t>5496401000</t>
  </si>
  <si>
    <t>Vložka FAB na dvere</t>
  </si>
  <si>
    <t>766-1</t>
  </si>
  <si>
    <t>Zavesenie krídel</t>
  </si>
  <si>
    <t>76799-5104</t>
  </si>
  <si>
    <t>Montáž atypických stavebných doplnk. konštrukcií do 50 kg</t>
  </si>
  <si>
    <t>553 000010</t>
  </si>
  <si>
    <t>Oceľové konštrukcie</t>
  </si>
  <si>
    <t>998771101</t>
  </si>
  <si>
    <t>Presun hmôt pre podlahy z dlaždíc v objektoch výšky do 6m</t>
  </si>
  <si>
    <t>776401800</t>
  </si>
  <si>
    <t>Demontáž soklíkov alebo líšt</t>
  </si>
  <si>
    <t>776420010</t>
  </si>
  <si>
    <t>Lepenie podlahových soklov z PVC</t>
  </si>
  <si>
    <t>2841305040</t>
  </si>
  <si>
    <t>776511820</t>
  </si>
  <si>
    <t>Odstránenie povlakových podláh z nášľapnej plochy lepených s podložkou,  -0,00100t</t>
  </si>
  <si>
    <t>781</t>
  </si>
  <si>
    <t>Obklady</t>
  </si>
  <si>
    <t>781441020</t>
  </si>
  <si>
    <t>Montáž obkladov vnútor. stien z obkladačiek kladených do malty veľ. 300x300 mm</t>
  </si>
  <si>
    <t>5976498050</t>
  </si>
  <si>
    <t>Dlaždice keramické La Futura Travertino - 300x300</t>
  </si>
  <si>
    <t>998781101</t>
  </si>
  <si>
    <t>Presun hmôt pre obklady keramické v objektoch výšky do 6 m</t>
  </si>
  <si>
    <t>M24-158</t>
  </si>
  <si>
    <t xml:space="preserve">Montáž VZT zariadení </t>
  </si>
  <si>
    <t>24001-0215</t>
  </si>
  <si>
    <t>Montáž : Ventilátora do steny</t>
  </si>
  <si>
    <t>429 1C0401</t>
  </si>
  <si>
    <t>24008-0323</t>
  </si>
  <si>
    <t>Montáž : Potrubie SPIRO  do d 160</t>
  </si>
  <si>
    <t>429 811550</t>
  </si>
  <si>
    <t>Potrubie SPIRO d 150 dĺžka 1000</t>
  </si>
  <si>
    <t>24008-0340</t>
  </si>
  <si>
    <t>Montáž : Rúry ohybné kovové FLEXO do d 125</t>
  </si>
  <si>
    <t>429 818800</t>
  </si>
  <si>
    <t>Rúra FLEXAIR d 102 mm</t>
  </si>
  <si>
    <t>21328-0050</t>
  </si>
  <si>
    <t>PPV (pomocné a podružné výkony)</t>
  </si>
  <si>
    <t>24008-0530</t>
  </si>
  <si>
    <t>Montáž : Tvarovky na potrubie</t>
  </si>
  <si>
    <t>429 818822</t>
  </si>
  <si>
    <t>Odbočka 150/100mm 90 st.</t>
  </si>
  <si>
    <t>429 84H150</t>
  </si>
  <si>
    <t>999 990300</t>
  </si>
  <si>
    <t>Kontaktný zatepľovací systém hr. 100 mm, minerálne riešenie, skrutkovacie kotvy - ETICS</t>
  </si>
  <si>
    <t>Kontaktný zatepľovací systém hr. 160 mm, minerálne riešenie, skrutkovacie kotvy - ETICS</t>
  </si>
  <si>
    <t>Kontaktný zatepľovací systém hr. 180 mm, minerálne riešenie, skrutkovacie kotvy - ETICS</t>
  </si>
  <si>
    <t>Kontaktný zatepľovací systém hr. 160 mm, riešenie pre sokel (XPS), zatĺkacie kotvy (nad U.T.) - ETICS</t>
  </si>
  <si>
    <t>Kontaktný zatepľovací systém hr. 160 mm, riešenie pre sokel (XPS), zatĺkacie kotvy (pod U.T.) - - ETICS</t>
  </si>
  <si>
    <t>Kontaktný zatepľovací systém vonkajších podhľadov hr. 50 mm, minerálne riešenie, skrutkovacie kotvy - ETICS</t>
  </si>
  <si>
    <t>Kontaktný zatepľovací systém vonkajších podhľadov hr. 100 mm, minerálne riešenie, skrutkovacie kotvy - ETICS</t>
  </si>
  <si>
    <t>Kontaktný zatepľovací systém hr. 50 mm , minerálne riešenie, zatĺkacie kotvy - ETICS</t>
  </si>
  <si>
    <t>Kontaktný zatepľovací systém hr. 200 mm, minerálne riešenie, zatĺkacie kotvy - ETICS</t>
  </si>
  <si>
    <t>Parozábrana hr.0,15mm, š.2m, balenie: 200m2</t>
  </si>
  <si>
    <t>Ministerstvo vnútra SR</t>
  </si>
  <si>
    <t>Golis Bau Service spol. s r.o.</t>
  </si>
  <si>
    <t>Vrútky OO PZ , rekonštrukcia a modernizácia objektu</t>
  </si>
  <si>
    <t>Objednávateľ: Ministerstvo vnútra SR</t>
  </si>
  <si>
    <t>SO-01.1.1</t>
  </si>
  <si>
    <t>Budova OOPZ - zateplenie obvodového plášťa - oprávnené</t>
  </si>
  <si>
    <t>SO-01.1.1 Budova OO PZ Vrútky - zateplenie obvodového plášťa - oprávnené</t>
  </si>
  <si>
    <t xml:space="preserve">Objednávateľ: </t>
  </si>
  <si>
    <t>Mnisterstvo vnútra SR</t>
  </si>
  <si>
    <t xml:space="preserve">SO-01.1.2 </t>
  </si>
  <si>
    <t>Budova OOPZ - zateplenie strešného plášťa - oprávnené</t>
  </si>
  <si>
    <t>Budova OOPZ - výmena otvorových konštrukcií - oprávnené</t>
  </si>
  <si>
    <t xml:space="preserve">SO-01.1.3 </t>
  </si>
  <si>
    <t>SO-01.1.4</t>
  </si>
  <si>
    <t>SO-01.1.2 Budova OO PZ Vrútky - zateplenie strešného plášťa - oprávnené</t>
  </si>
  <si>
    <t>SO-01.1.3 Budova OO PZ Vrútky - výmena otvorových konštrukcií - oprávnené</t>
  </si>
  <si>
    <t>SO-01.1.2 Budova OO PZ Vrútky - ostatné - oprávnené</t>
  </si>
  <si>
    <t>SO-01.2 Budova OO PZ Vrútky - neoprávnené</t>
  </si>
  <si>
    <t>Prekladový trámec šírky 125 mm, výšky 124 mm, dĺžky 1300 mm - pórobetón</t>
  </si>
  <si>
    <t>TI kamenná vlna hrúbka 100 mm</t>
  </si>
  <si>
    <t>631440025100</t>
  </si>
  <si>
    <t>631440030900</t>
  </si>
  <si>
    <t>631440029200</t>
  </si>
  <si>
    <r>
      <t>(k4) Plastové okno dvojkrídlové OS+OS, rozmer 1500x1800 mm (vxš), izolačné trojsklo, vč. doplnkov (viď výkres - výpis okien) - kovanie, paropriepustná páska, paronepriepustná páska, sieťky proti hlodavcom/hmyzu, uwmax 085W/m</t>
    </r>
    <r>
      <rPr>
        <sz val="9"/>
        <rFont val="Calibri"/>
        <family val="2"/>
        <charset val="238"/>
      </rPr>
      <t>²</t>
    </r>
    <r>
      <rPr>
        <sz val="9"/>
        <rFont val="Arial CE"/>
      </rPr>
      <t>K</t>
    </r>
  </si>
  <si>
    <t>(k3) Plastové okno dvojkrídlové OS+OS, rozmer 1500x2100 mm (vxš), izolačné trojsklo, vč. doplnkov (viď výkres - výpis okien) - kovanie, paropriepustná páska, paronepriepustná páska, žalúzie, sieťky proti hlodavcom/hmyzu, uwmax 085W/m²K</t>
  </si>
  <si>
    <t>(k5) Plastové okno jednokrídlové OS, rozmer 1200x1200 mm (vxš), izolačné trojsklo, vč. doplnkov (viď výkres - výpis okien) - kovanie, paropriepustná páska, paronepriepustná páska, žalúzie, sieťky proti hmyzu, uwmax 085W/m²K</t>
  </si>
  <si>
    <t>(k6) Plastové okno jednokrídlové OS, rozmer 1500x1500 mm (vxš), izolačné trojsklo, vč. doplnkov (viď výkres - výpis okien) - kovanie, paropriepustná páska, paronepriepustná páska, sieťky proti hmyzu, uwmax 085W/m²K</t>
  </si>
  <si>
    <t>(k1) Plastové okno jednokrídlové S, rozmer 600x900 mm (vxš), izolačné trojsklo, vč. doplnkov (viď výkres - výpis okien) - kovanie, paropriepustná páska, paronepriepustná páska, žalúzie, sieťky proti hlodavcom, sieťky proti hmyzu/hlodavcom, uwmax 085W/m²K</t>
  </si>
  <si>
    <t>(k2) Plastové okno jednokrídlové S, rozmer 600x750 mm (vxš), izolačné trojsklo, vč. doplnkov (viď výkres - výpis okien) - kovanie, paropriepustná páska, paronepriepustná páska, žalúzie, sieťky proti hlodavcom/hmyzu, uwmax 085W/m²K</t>
  </si>
  <si>
    <t>(k7) Plastové okno jednokrídlové OS, rozmer 1500x1200 mm (vxš), izolačné trojsklo, vč. doplnkov (viď výkres - výpis okien) - kovanie, paropriepustná páska, paronepriepustná páska, žalúzie, sieťky proti hmyzu, uwmax 085W/m²K</t>
  </si>
  <si>
    <t>(k8) Plastové okno jednokrídlové OS, rozmer 1500x1200 mm (vxš), izolačné trojsklo, vč. doplnkov (viď výkres - výpis okien) - kovanie, paropriepustná páska, paronepriepustná páska, žalúzie, sieťky proti hmyzu, uwmax 085W/m²K</t>
  </si>
  <si>
    <t>(k9) Plastové okno jednokrídlové OS, rozmer 2100x800 mm (vxš), izolačné trojsklo, vč. doplnkov (viď výkres - výpis okien) - kovanie, paropriepustná páska, paronepriepustná páska, sieťky proti hmyzu, uwmax 085W/m²K</t>
  </si>
  <si>
    <t>(k10) Plastové okno jednokrídlové OS, rozmer 1200x950 mm (vxš), izolačné trojsklo, vč. doplnkov (viď výkres - výpis okien) - kovanie, paropriepustná páska, paronepriepustná páska, sieťky proti hmyzu, uwmax 085W/m²K</t>
  </si>
  <si>
    <t>(k11) Plastové okno jednokrídlové OS, rozmer 1800x1200 mm (vxš), izolačné trojsklo, vč. doplnkov (viď výkres - výpis okien) - kovanie, paropriepustná páska, paronepriepustná páska, sieťky proti hmyzu, uwmax 085W/m²K</t>
  </si>
  <si>
    <t>(k12) Plastové okno dvojkrídlové S+S, rozmer 600x1800 mm (vxš), izolačné trojsklo, vč. doplnkov (viď výkres - výpis okien) - kovanie, paropriepustná páska, paronepriepustná páska, sieťky proti hlodavcom, uwmax 085W/m²K</t>
  </si>
  <si>
    <t>(k13) Plastové okno jednokrídlové O+S, rozmer 1800x1200 mm (vxš), izolačné trojsklo, vč. doplnkov (viď výkres - výpis okien) - kovanie, paropriepustná páska, paronepriepustná páska, sieťky proti hmyzu, uwmax 085W/m²K</t>
  </si>
  <si>
    <t>d2 Hliníkové dvere vstupné bezpečnostné so svetlíkom, nadsvetlíkom, r.=1600x2350mm, vč. doplnkov( viď výkres - výpis dverí)-hliníková zárubeň, kovanie, paropriepustná páska, paronepriepustná páska, zámok, samozatvárač, madlo, uwmax 085W/m²K</t>
  </si>
  <si>
    <t>SO-01.2</t>
  </si>
  <si>
    <t>Geotextília netkaná polypropylénová 300g/m2</t>
  </si>
  <si>
    <t>Murivo nosné (m3) z tehál pálených 25 P+D P 10, na maltu MVC (250x375x238) - atika</t>
  </si>
  <si>
    <t>Príprava vnútorného podkladu stien cementový prednástrek - ručné nanášanie</t>
  </si>
  <si>
    <t>Príprava vnútorného podkladu stien - penetračný náter</t>
  </si>
  <si>
    <t>Vnútorná omietka stien , vápennocementová, strojné miešanie, ručné nanášanie, Jadrová omietka hr. 10 mm</t>
  </si>
  <si>
    <t>Vnútorná omietka stien štuková , strojné miešanie, ručné nanášanie, hr. 3 mm</t>
  </si>
  <si>
    <t>Kontaktný zatepľovací systém hr. 100 mm - minerálne riešenie, skrutkovacie kotvy - Zateplenie vnútorných ostení hr. 30 mm - minerálne riešenie - ETICS</t>
  </si>
  <si>
    <t>Samonivelizačná podlahová stierka, triedy CT-C30-F7 , hr. 5 mm</t>
  </si>
  <si>
    <t>obrubník parkový 100x20x5 cm farba šedá</t>
  </si>
  <si>
    <t xml:space="preserve"> Okenný a dverový dilatačný profil - plastový</t>
  </si>
  <si>
    <t xml:space="preserve"> Soklový profil SL 18 (hliníkový)</t>
  </si>
  <si>
    <t xml:space="preserve">PP revízne šachty DN 200 poklop plný, nosnosť 40t </t>
  </si>
  <si>
    <t xml:space="preserve">PP revízne šachty DN 200 priebežné dno vtok/vývod DN160 </t>
  </si>
  <si>
    <t xml:space="preserve">PVC rúra 250/3m-korugovaný kanalizačný systém SN4 </t>
  </si>
  <si>
    <t>PP revízne šachty DN 200 predĺženie 2m P</t>
  </si>
  <si>
    <t>Lak asfaltový v sudoch</t>
  </si>
  <si>
    <t>Nopová fólia proti vlhkosti s radónovou ochranou PLUS 500, výška nopu 8 mm</t>
  </si>
  <si>
    <t>Izolácia proti zemnej vlhkosti s protiradanovou odolnosťou šírka 2 m zvislá</t>
  </si>
  <si>
    <t xml:space="preserve">Izolačná stierka na báze živice </t>
  </si>
  <si>
    <t xml:space="preserve">Tesniaci pás </t>
  </si>
  <si>
    <r>
      <t>Geotextília netkaná polypropylénová 400g/m</t>
    </r>
    <r>
      <rPr>
        <sz val="9"/>
        <rFont val="Calibri"/>
        <family val="2"/>
        <charset val="238"/>
      </rPr>
      <t>²</t>
    </r>
  </si>
  <si>
    <t>Vpusť  H240/150</t>
  </si>
  <si>
    <t>Tepelná izolácia pre stropné podhľady a stropy čadičová minerálna izolácia - doska 100x600x1000 mm</t>
  </si>
  <si>
    <t>Tepelná izolácia podlahy kročajová, čadičová minerálna izolácia - doska 40x600x1000 mm</t>
  </si>
  <si>
    <t>Radiátor panelový oceľový  11K 600x600</t>
  </si>
  <si>
    <t>Hlavica termostatická "HERZCULES", alebo ekvivalent</t>
  </si>
  <si>
    <t>Ventil HERZ-TS-90-V, priamy 3/8",  alebo ekvivalent</t>
  </si>
  <si>
    <t>Ventil HERZ-TS-90-V, priamy 1/2",  alebo ekvivalent</t>
  </si>
  <si>
    <t>Ventil spiatočkový HERZ-RL-5, priamy 1/2"m,  alebo ekvivalent</t>
  </si>
  <si>
    <t>Montáž vyhr. telies oc.doskové jednoduché bez odvzd.  Hdo600/Ldo2000mm</t>
  </si>
  <si>
    <t>Montáž vyhr. telies oc.doskové jednoduché bez odvzd.  Hdo900/Ldo2000mm</t>
  </si>
  <si>
    <t>Radiátor panelový oceľový jednoduchý 900x400</t>
  </si>
  <si>
    <t>Montáž vyhr. telies oc.doskové dvojité bez odvzd.  Hdo900/Ldo2000mm</t>
  </si>
  <si>
    <t>Radiátor panelový oceľový dvojitý 900x1000</t>
  </si>
  <si>
    <t>Montáž vyhr. telies oc.doskové dvojité bez odvzd.  Hdo600/Ldo2000mm</t>
  </si>
  <si>
    <t>Radiátor panelový oceľový dvojitý 600x800</t>
  </si>
  <si>
    <t>Radiátor panelový oceľový dvojitý 600x1000</t>
  </si>
  <si>
    <t>SDK podhľad, drevená spodná kca s priamym uchytením, protipožiarny, hr. 15 mm</t>
  </si>
  <si>
    <t>D+M termoizolačný strešný výlez z PVC profilov, umax 0,67 W/m2K, 1200/900mm, manuálne otváranie so zamykateľnou kľučkou, vrátane detailov</t>
  </si>
  <si>
    <t>Hliníková rohoža s vložkou z gumovej pilky, výška rohože: 27 mm</t>
  </si>
  <si>
    <t>Nábehový hliníkový rám, k rohoži v pol. 198, šírka: 65 mm</t>
  </si>
  <si>
    <t>Výfuková hlavica kruhová s nástavcom VHK2 315 IMOS alebo ekvivalent</t>
  </si>
  <si>
    <t>Nasávacia hlavica kruhová s nástavcom NHK2 315 IMOS alebo ekvivalent</t>
  </si>
  <si>
    <t>dlaždice -  protišmykové, rozmer 295x295x8 mm</t>
  </si>
  <si>
    <t>dlaždice - mrazuvzdorná, protišmyková, rozmer 295x295x8 mm</t>
  </si>
  <si>
    <t>Maľby z maliarskych zmesí, ručne nanášané dvojnásobné základné na podklad jemnozrnný výšky do 3, 80 m</t>
  </si>
  <si>
    <r>
      <t>Dodávka a montáž schodiskovej zdvíhacej plošiny pre osoby na indvalidnom vozíku nosnosť 200 kg, sklon nad 45</t>
    </r>
    <r>
      <rPr>
        <sz val="9"/>
        <rFont val="Calibri"/>
        <family val="2"/>
        <charset val="238"/>
      </rPr>
      <t>°</t>
    </r>
  </si>
  <si>
    <t>Rúrka ohybná elektroinštalačná FXP 40, uložená pod omietkou (pre bleskozvod, vrátane vysekania drážky do muriva) -alebo ekvivalent</t>
  </si>
  <si>
    <r>
      <t xml:space="preserve">"D" Svietidlo stropné, nástenné kruhové </t>
    </r>
    <r>
      <rPr>
        <sz val="9"/>
        <rFont val="Arial"/>
        <family val="2"/>
        <charset val="238"/>
      </rPr>
      <t>Ø</t>
    </r>
    <r>
      <rPr>
        <sz val="9"/>
        <rFont val="Arial CE"/>
      </rPr>
      <t>min 300mm s vymeniteľným zdrojom, E 27, žiarovka LED 10W/E27, IP 44 , kovové biele s opálovým sklom, záruka min. 3 roky</t>
    </r>
  </si>
  <si>
    <t>"E" Svietidlo stropné,nástenné kruhové Ømin 300mm s vymeniteľným zdrojom, E 27, žiarovka LED 5W/E27, IP 44 kovové biele s opálovým sklom, záruka min. 3 roky</t>
  </si>
  <si>
    <t>"F" Svietidlo stropné, nástenné kruhové Ømin 200mm s vymeniteľným zdrojom, E 27, žiarovka LED 10W/E27, IP 44 kovové biele s opálovým sklom, záruka min. 3 roky</t>
  </si>
  <si>
    <t xml:space="preserve">"A" Svietidlo stropné LED prisadené mriežkové, dl.min.1200,2xLED, korpus oceľ, opálový kryt, 39W, min. 3900Lm, CRI 80, 3000K teplá biela, optický systém - vysokoleštený hliník, IP 20 </t>
  </si>
  <si>
    <t xml:space="preserve">"B" Svietidlo stropné LEDprisadené mriežkové, dl.min.1200,1xLED, korpus oceľ, opálový kryt, 19W, 1950Lm, CRI 80, 3000K teplá biela, optický systém - vysokoleštený hliník, IP 20 </t>
  </si>
  <si>
    <t xml:space="preserve">"C" Svietidlo stropné priemyselné LED - prachotesné dl. Min. 1200mm, 1xLED, 40W, min.5000Lm, CRI 80, 3000K teplá biela, IP 65 , korpus PE, opálový kryt,  optický systém - vysokoleštený hliník, IP 65 </t>
  </si>
  <si>
    <t xml:space="preserve">"G" Svietidlo reflektorové nástenné SMD LED, 30W, min. 2550Lm, CRI 80, 4500K denná biela, IP 66, biele </t>
  </si>
  <si>
    <t>Dátový kábel 4-párový LSF/OH</t>
  </si>
  <si>
    <t xml:space="preserve">Elektrický zámok , 15V DC, s manuálnou deblokáciou - </t>
  </si>
  <si>
    <t xml:space="preserve">Videovrátnik - komplet set (vonkajšia kamerová jednotka - kamera uhol 92°, IR prisvetľovač, napájací zdroj 15V DC 1200mA, vnútorný panel 7´´ - TFT LCD, kábel duplex) - </t>
  </si>
  <si>
    <t>Kábel  SYKFY 3 x 2 x 0,5, dátový kábel duplex - uložený v lište</t>
  </si>
  <si>
    <t>Priečky z tvárnic pórobetónových hr. 125 mm P2-500 hladkých, na MVC a maltu (125x249x599)</t>
  </si>
  <si>
    <t>Prekladový trámec pórobetónových šírky 125 mm, výšky 124 mm, dĺžky 1150 mm</t>
  </si>
  <si>
    <t>Dodatočná izolácia vlhkého muriva pre hrúbku muriva 400 mm</t>
  </si>
  <si>
    <t>Priečky z tvárnic pórobetónových hr. 150 mm P2-500 hladkých, na MVC a maltu (150x249x599)</t>
  </si>
  <si>
    <t>Zárubňa oceľová CgU 90x197x6cm P, vrátane náteru</t>
  </si>
  <si>
    <t>Zárubňa oceľová CgU 70x197x6cm P, vrátane náteru</t>
  </si>
  <si>
    <t>Okenný a dverový dilatačný profil Flex (plastový)</t>
  </si>
  <si>
    <t>Tesniaci pás</t>
  </si>
  <si>
    <t>Izolácie hadicové PE 22x13</t>
  </si>
  <si>
    <t>Izolácie hadicové PE 25x13</t>
  </si>
  <si>
    <t>Izolácie hadicové PE 22x20</t>
  </si>
  <si>
    <t>Izolácie hadicové PE 28x20</t>
  </si>
  <si>
    <t>Záchodová misa ( pre imobilných) z diturvitu kompletná, štandardná kvalita, vrátane 2x madlo pre imobilných</t>
  </si>
  <si>
    <t>Umývadlo pre imobilných z diturvitu so zápach. uzáv. štandardná kvalita, vrátane madiel</t>
  </si>
  <si>
    <t>Batéria umývadlová jednopáková do 1 otvoru štandardná kvalita - pre imobilných</t>
  </si>
  <si>
    <t>Ohrievač vody elektrický tlakový závesný 150L</t>
  </si>
  <si>
    <t>Priečka SDK  hr. 125 mm dvojito opláštená doskami RFI 12.5 mm s tep. Izoláciou, CW 75</t>
  </si>
  <si>
    <t>Podlaha PVC homogénna -sokel PVC, dl.4,05 m</t>
  </si>
  <si>
    <t>Ventilátor axiálny malý 100 s dobehom</t>
  </si>
  <si>
    <t>ventilačná turbína nad strešnú rovinu D 150</t>
  </si>
  <si>
    <t>Tepelná izolácia pre stropné podhľady a stropy, čadičová minerálna izolácia - doska 150x600x1000 mm</t>
  </si>
  <si>
    <t>strešná PVC hydroizolačná fólia hr. 2,00 mm, š.2,05m šedá</t>
  </si>
  <si>
    <t>strešná hydroizolačná fóliaPVC hr.1,50 mm, š.1,3m šedá   (prestrešenie schodiska)</t>
  </si>
  <si>
    <t xml:space="preserve">Projektant: </t>
  </si>
  <si>
    <t>Budova OOPZ Vrútky - oprávnené</t>
  </si>
  <si>
    <t>Budova OOPZ Vrútky - neoprávnené</t>
  </si>
  <si>
    <t>Montáž TI striech plochých do 10° minerálnou vlnou, rozloženej v dvoch vrstvách, prikotvením (100mm)</t>
  </si>
  <si>
    <t>Montáž TI striech plochých do 10° minerálnou vlnou, prikotvením (spádová vrstva) (200mm)</t>
  </si>
  <si>
    <t>Montáž TI striech plochých do 10° minerálnou vlnou, rozloženej v jednej vrstve, prikotvením (60mm)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</si>
</sst>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%"/>
    <numFmt numFmtId="166" formatCode="dd\.mm\.yyyy"/>
    <numFmt numFmtId="167" formatCode="#,##0.00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  <font>
      <sz val="9"/>
      <name val="Calibri"/>
      <family val="2"/>
      <charset val="238"/>
    </font>
    <font>
      <sz val="9"/>
      <name val="Arial"/>
      <family val="2"/>
      <charset val="238"/>
    </font>
    <font>
      <sz val="11"/>
      <color rgb="FF003366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6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17" fillId="0" borderId="14" xfId="0" applyNumberFormat="1" applyFont="1" applyBorder="1" applyAlignment="1">
      <alignment vertical="center"/>
    </xf>
    <xf numFmtId="164" fontId="17" fillId="0" borderId="0" xfId="0" applyNumberFormat="1" applyFont="1" applyBorder="1" applyAlignment="1">
      <alignment vertical="center"/>
    </xf>
    <xf numFmtId="167" fontId="17" fillId="0" borderId="0" xfId="0" applyNumberFormat="1" applyFont="1" applyBorder="1" applyAlignment="1">
      <alignment vertical="center"/>
    </xf>
    <xf numFmtId="16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26" fillId="0" borderId="14" xfId="0" applyNumberFormat="1" applyFont="1" applyBorder="1" applyAlignment="1">
      <alignment vertical="center"/>
    </xf>
    <xf numFmtId="164" fontId="26" fillId="0" borderId="0" xfId="0" applyNumberFormat="1" applyFont="1" applyBorder="1" applyAlignment="1">
      <alignment vertical="center"/>
    </xf>
    <xf numFmtId="167" fontId="26" fillId="0" borderId="0" xfId="0" applyNumberFormat="1" applyFont="1" applyBorder="1" applyAlignment="1">
      <alignment vertical="center"/>
    </xf>
    <xf numFmtId="16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26" fillId="0" borderId="19" xfId="0" applyNumberFormat="1" applyFont="1" applyBorder="1" applyAlignment="1">
      <alignment vertical="center"/>
    </xf>
    <xf numFmtId="164" fontId="26" fillId="0" borderId="20" xfId="0" applyNumberFormat="1" applyFont="1" applyBorder="1" applyAlignment="1">
      <alignment vertical="center"/>
    </xf>
    <xf numFmtId="167" fontId="26" fillId="0" borderId="20" xfId="0" applyNumberFormat="1" applyFont="1" applyBorder="1" applyAlignment="1">
      <alignment vertical="center"/>
    </xf>
    <xf numFmtId="164" fontId="26" fillId="0" borderId="21" xfId="0" applyNumberFormat="1" applyFont="1" applyBorder="1" applyAlignment="1">
      <alignment vertical="center"/>
    </xf>
    <xf numFmtId="0" fontId="0" fillId="0" borderId="0" xfId="0" applyProtection="1"/>
    <xf numFmtId="0" fontId="27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6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9" fillId="0" borderId="12" xfId="0" applyNumberFormat="1" applyFont="1" applyBorder="1" applyAlignment="1"/>
    <xf numFmtId="167" fontId="29" fillId="0" borderId="13" xfId="0" applyNumberFormat="1" applyFont="1" applyBorder="1" applyAlignment="1"/>
    <xf numFmtId="164" fontId="30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14" xfId="0" applyFont="1" applyBorder="1" applyAlignment="1"/>
    <xf numFmtId="0" fontId="8" fillId="0" borderId="0" xfId="0" applyFont="1" applyBorder="1" applyAlignment="1"/>
    <xf numFmtId="167" fontId="8" fillId="0" borderId="0" xfId="0" applyNumberFormat="1" applyFont="1" applyBorder="1" applyAlignment="1"/>
    <xf numFmtId="167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167" fontId="20" fillId="0" borderId="0" xfId="0" applyNumberFormat="1" applyFont="1" applyBorder="1" applyAlignment="1">
      <alignment vertical="center"/>
    </xf>
    <xf numFmtId="167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7" fontId="20" fillId="0" borderId="20" xfId="0" applyNumberFormat="1" applyFont="1" applyBorder="1" applyAlignment="1">
      <alignment vertical="center"/>
    </xf>
    <xf numFmtId="167" fontId="20" fillId="0" borderId="21" xfId="0" applyNumberFormat="1" applyFont="1" applyBorder="1" applyAlignment="1">
      <alignment vertical="center"/>
    </xf>
    <xf numFmtId="4" fontId="19" fillId="0" borderId="22" xfId="0" applyNumberFormat="1" applyFont="1" applyBorder="1" applyAlignment="1" applyProtection="1">
      <alignment vertical="center"/>
      <protection locked="0"/>
    </xf>
    <xf numFmtId="4" fontId="21" fillId="0" borderId="0" xfId="0" applyNumberFormat="1" applyFont="1" applyAlignment="1"/>
    <xf numFmtId="4" fontId="6" fillId="0" borderId="0" xfId="0" applyNumberFormat="1" applyFont="1" applyAlignment="1"/>
    <xf numFmtId="4" fontId="7" fillId="0" borderId="0" xfId="0" applyNumberFormat="1" applyFont="1" applyAlignment="1"/>
    <xf numFmtId="164" fontId="8" fillId="0" borderId="0" xfId="0" applyNumberFormat="1" applyFont="1" applyAlignment="1"/>
    <xf numFmtId="4" fontId="21" fillId="0" borderId="0" xfId="0" applyNumberFormat="1" applyFont="1" applyAlignment="1">
      <alignment vertical="center"/>
    </xf>
    <xf numFmtId="4" fontId="6" fillId="0" borderId="20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0" fillId="0" borderId="12" xfId="0" applyNumberFormat="1" applyFont="1" applyBorder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19" fillId="0" borderId="22" xfId="0" applyFont="1" applyFill="1" applyBorder="1" applyAlignment="1" applyProtection="1">
      <alignment horizontal="left" vertical="center" wrapText="1"/>
      <protection locked="0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6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4" fontId="0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4" fontId="0" fillId="3" borderId="7" xfId="0" applyNumberFormat="1" applyFont="1" applyFill="1" applyBorder="1" applyAlignment="1">
      <alignment vertical="center"/>
    </xf>
    <xf numFmtId="4" fontId="0" fillId="3" borderId="8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164" fontId="15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2"/>
  <sheetViews>
    <sheetView showGridLines="0" tabSelected="1" topLeftCell="A9" workbookViewId="0">
      <selection activeCell="AG98" sqref="AG98:AM9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3" t="s">
        <v>5</v>
      </c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95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R5" s="17"/>
      <c r="BS5" s="14" t="s">
        <v>6</v>
      </c>
    </row>
    <row r="6" spans="1:74" s="1" customFormat="1" ht="36.950000000000003" customHeight="1">
      <c r="B6" s="17"/>
      <c r="D6" s="22" t="s">
        <v>12</v>
      </c>
      <c r="K6" s="197" t="s">
        <v>1664</v>
      </c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  <c r="AH6" s="196"/>
      <c r="AI6" s="196"/>
      <c r="AJ6" s="196"/>
      <c r="AK6" s="196"/>
      <c r="AL6" s="196"/>
      <c r="AM6" s="196"/>
      <c r="AN6" s="196"/>
      <c r="AO6" s="196"/>
      <c r="AR6" s="17"/>
      <c r="BS6" s="14" t="s">
        <v>6</v>
      </c>
    </row>
    <row r="7" spans="1:74" s="1" customFormat="1" ht="12" customHeight="1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15</v>
      </c>
      <c r="K8" s="21" t="s">
        <v>16</v>
      </c>
      <c r="AK8" s="23" t="s">
        <v>17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18</v>
      </c>
      <c r="J10" s="1" t="s">
        <v>1662</v>
      </c>
      <c r="AK10" s="23" t="s">
        <v>19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16</v>
      </c>
      <c r="AK11" s="23" t="s">
        <v>20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21</v>
      </c>
      <c r="AK13" s="23" t="s">
        <v>19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16</v>
      </c>
      <c r="AK14" s="23" t="s">
        <v>20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22</v>
      </c>
      <c r="AK16" s="23" t="s">
        <v>19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16</v>
      </c>
      <c r="AK17" s="23" t="s">
        <v>20</v>
      </c>
      <c r="AN17" s="21" t="s">
        <v>1</v>
      </c>
      <c r="AR17" s="17"/>
      <c r="BS17" s="14" t="s">
        <v>23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24</v>
      </c>
      <c r="AK19" s="23" t="s">
        <v>19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16</v>
      </c>
      <c r="AK20" s="23" t="s">
        <v>20</v>
      </c>
      <c r="AN20" s="21" t="s">
        <v>1</v>
      </c>
      <c r="AR20" s="17"/>
      <c r="BS20" s="14" t="s">
        <v>23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25</v>
      </c>
      <c r="AR22" s="17"/>
    </row>
    <row r="23" spans="1:71" s="1" customFormat="1" ht="16.5" customHeight="1">
      <c r="B23" s="17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9"/>
      <c r="AL26" s="200"/>
      <c r="AM26" s="200"/>
      <c r="AN26" s="200"/>
      <c r="AO26" s="200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149"/>
      <c r="AL27" s="149"/>
      <c r="AM27" s="149"/>
      <c r="AN27" s="149"/>
      <c r="AO27" s="149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1" t="s">
        <v>27</v>
      </c>
      <c r="M28" s="201"/>
      <c r="N28" s="201"/>
      <c r="O28" s="201"/>
      <c r="P28" s="201"/>
      <c r="Q28" s="26"/>
      <c r="R28" s="26"/>
      <c r="S28" s="26"/>
      <c r="T28" s="26"/>
      <c r="U28" s="26"/>
      <c r="V28" s="26"/>
      <c r="W28" s="201" t="s">
        <v>28</v>
      </c>
      <c r="X28" s="201"/>
      <c r="Y28" s="201"/>
      <c r="Z28" s="201"/>
      <c r="AA28" s="201"/>
      <c r="AB28" s="201"/>
      <c r="AC28" s="201"/>
      <c r="AD28" s="201"/>
      <c r="AE28" s="201"/>
      <c r="AF28" s="26"/>
      <c r="AG28" s="26"/>
      <c r="AH28" s="26"/>
      <c r="AI28" s="26"/>
      <c r="AJ28" s="26"/>
      <c r="AK28" s="202" t="s">
        <v>29</v>
      </c>
      <c r="AL28" s="202"/>
      <c r="AM28" s="202"/>
      <c r="AN28" s="202"/>
      <c r="AO28" s="202"/>
      <c r="AP28" s="26"/>
      <c r="AQ28" s="26"/>
      <c r="AR28" s="27"/>
      <c r="BE28" s="26"/>
    </row>
    <row r="29" spans="1:71" s="3" customFormat="1" ht="14.45" customHeight="1">
      <c r="B29" s="31"/>
      <c r="D29" s="23" t="s">
        <v>30</v>
      </c>
      <c r="F29" s="32" t="s">
        <v>31</v>
      </c>
      <c r="L29" s="204">
        <v>0.2</v>
      </c>
      <c r="M29" s="205"/>
      <c r="N29" s="205"/>
      <c r="O29" s="205"/>
      <c r="P29" s="205"/>
      <c r="Q29" s="33"/>
      <c r="R29" s="33"/>
      <c r="S29" s="33"/>
      <c r="T29" s="33"/>
      <c r="U29" s="33"/>
      <c r="V29" s="33"/>
      <c r="W29" s="206">
        <f>ROUND(AZ94, 3)</f>
        <v>0</v>
      </c>
      <c r="X29" s="205"/>
      <c r="Y29" s="205"/>
      <c r="Z29" s="205"/>
      <c r="AA29" s="205"/>
      <c r="AB29" s="205"/>
      <c r="AC29" s="205"/>
      <c r="AD29" s="205"/>
      <c r="AE29" s="205"/>
      <c r="AF29" s="33"/>
      <c r="AG29" s="33"/>
      <c r="AH29" s="33"/>
      <c r="AI29" s="33"/>
      <c r="AJ29" s="33"/>
      <c r="AK29" s="207">
        <f>ROUND(AV94, 3)</f>
        <v>0</v>
      </c>
      <c r="AL29" s="208"/>
      <c r="AM29" s="208"/>
      <c r="AN29" s="208"/>
      <c r="AO29" s="208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32</v>
      </c>
      <c r="L30" s="191">
        <v>0.2</v>
      </c>
      <c r="M30" s="192"/>
      <c r="N30" s="192"/>
      <c r="O30" s="192"/>
      <c r="P30" s="192"/>
      <c r="W30" s="193"/>
      <c r="X30" s="194"/>
      <c r="Y30" s="194"/>
      <c r="Z30" s="194"/>
      <c r="AA30" s="194"/>
      <c r="AB30" s="194"/>
      <c r="AC30" s="194"/>
      <c r="AD30" s="194"/>
      <c r="AE30" s="194"/>
      <c r="AK30" s="193"/>
      <c r="AL30" s="194"/>
      <c r="AM30" s="194"/>
      <c r="AN30" s="194"/>
      <c r="AO30" s="194"/>
      <c r="AR30" s="31"/>
    </row>
    <row r="31" spans="1:71" s="3" customFormat="1" ht="14.45" hidden="1" customHeight="1">
      <c r="B31" s="31"/>
      <c r="F31" s="23" t="s">
        <v>33</v>
      </c>
      <c r="L31" s="191">
        <v>0.2</v>
      </c>
      <c r="M31" s="192"/>
      <c r="N31" s="192"/>
      <c r="O31" s="192"/>
      <c r="P31" s="192"/>
      <c r="W31" s="214">
        <f>ROUND(BB94, 3)</f>
        <v>0</v>
      </c>
      <c r="X31" s="192"/>
      <c r="Y31" s="192"/>
      <c r="Z31" s="192"/>
      <c r="AA31" s="192"/>
      <c r="AB31" s="192"/>
      <c r="AC31" s="192"/>
      <c r="AD31" s="192"/>
      <c r="AE31" s="192"/>
      <c r="AK31" s="193">
        <v>0</v>
      </c>
      <c r="AL31" s="194"/>
      <c r="AM31" s="194"/>
      <c r="AN31" s="194"/>
      <c r="AO31" s="194"/>
      <c r="AR31" s="31"/>
    </row>
    <row r="32" spans="1:71" s="3" customFormat="1" ht="14.45" hidden="1" customHeight="1">
      <c r="B32" s="31"/>
      <c r="F32" s="23" t="s">
        <v>34</v>
      </c>
      <c r="L32" s="191">
        <v>0.2</v>
      </c>
      <c r="M32" s="192"/>
      <c r="N32" s="192"/>
      <c r="O32" s="192"/>
      <c r="P32" s="192"/>
      <c r="W32" s="214">
        <f>ROUND(BC94, 3)</f>
        <v>0</v>
      </c>
      <c r="X32" s="192"/>
      <c r="Y32" s="192"/>
      <c r="Z32" s="192"/>
      <c r="AA32" s="192"/>
      <c r="AB32" s="192"/>
      <c r="AC32" s="192"/>
      <c r="AD32" s="192"/>
      <c r="AE32" s="192"/>
      <c r="AK32" s="193">
        <v>0</v>
      </c>
      <c r="AL32" s="194"/>
      <c r="AM32" s="194"/>
      <c r="AN32" s="194"/>
      <c r="AO32" s="194"/>
      <c r="AR32" s="31"/>
    </row>
    <row r="33" spans="1:57" s="3" customFormat="1" ht="14.45" hidden="1" customHeight="1">
      <c r="B33" s="31"/>
      <c r="F33" s="32" t="s">
        <v>35</v>
      </c>
      <c r="L33" s="204">
        <v>0</v>
      </c>
      <c r="M33" s="205"/>
      <c r="N33" s="205"/>
      <c r="O33" s="205"/>
      <c r="P33" s="205"/>
      <c r="Q33" s="33"/>
      <c r="R33" s="33"/>
      <c r="S33" s="33"/>
      <c r="T33" s="33"/>
      <c r="U33" s="33"/>
      <c r="V33" s="33"/>
      <c r="W33" s="206">
        <f>ROUND(BD94, 3)</f>
        <v>0</v>
      </c>
      <c r="X33" s="205"/>
      <c r="Y33" s="205"/>
      <c r="Z33" s="205"/>
      <c r="AA33" s="205"/>
      <c r="AB33" s="205"/>
      <c r="AC33" s="205"/>
      <c r="AD33" s="205"/>
      <c r="AE33" s="205"/>
      <c r="AF33" s="33"/>
      <c r="AG33" s="33"/>
      <c r="AH33" s="33"/>
      <c r="AI33" s="33"/>
      <c r="AJ33" s="33"/>
      <c r="AK33" s="207">
        <v>0</v>
      </c>
      <c r="AL33" s="208"/>
      <c r="AM33" s="208"/>
      <c r="AN33" s="208"/>
      <c r="AO33" s="208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149"/>
      <c r="AL34" s="149"/>
      <c r="AM34" s="149"/>
      <c r="AN34" s="149"/>
      <c r="AO34" s="149"/>
      <c r="AP34" s="26"/>
      <c r="AQ34" s="26"/>
      <c r="AR34" s="27"/>
      <c r="BE34" s="26"/>
    </row>
    <row r="35" spans="1:57" s="2" customFormat="1" ht="25.9" customHeight="1">
      <c r="A35" s="26"/>
      <c r="B35" s="27"/>
      <c r="C35" s="35"/>
      <c r="D35" s="36" t="s">
        <v>36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37</v>
      </c>
      <c r="U35" s="37"/>
      <c r="V35" s="37"/>
      <c r="W35" s="37"/>
      <c r="X35" s="212" t="s">
        <v>38</v>
      </c>
      <c r="Y35" s="213"/>
      <c r="Z35" s="213"/>
      <c r="AA35" s="213"/>
      <c r="AB35" s="213"/>
      <c r="AC35" s="37"/>
      <c r="AD35" s="37"/>
      <c r="AE35" s="37"/>
      <c r="AF35" s="37"/>
      <c r="AG35" s="37"/>
      <c r="AH35" s="37"/>
      <c r="AI35" s="37"/>
      <c r="AJ35" s="37"/>
      <c r="AK35" s="209"/>
      <c r="AL35" s="210"/>
      <c r="AM35" s="210"/>
      <c r="AN35" s="210"/>
      <c r="AO35" s="211"/>
      <c r="AP35" s="35"/>
      <c r="AQ35" s="35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9"/>
      <c r="D49" s="40" t="s">
        <v>39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40</v>
      </c>
      <c r="AI49" s="41"/>
      <c r="AJ49" s="41"/>
      <c r="AK49" s="41"/>
      <c r="AL49" s="41"/>
      <c r="AM49" s="41"/>
      <c r="AN49" s="41"/>
      <c r="AO49" s="41"/>
      <c r="AR49" s="39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42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41</v>
      </c>
      <c r="AI60" s="29"/>
      <c r="AJ60" s="29"/>
      <c r="AK60" s="29"/>
      <c r="AL60" s="29"/>
      <c r="AM60" s="42" t="s">
        <v>42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40" t="s">
        <v>43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44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42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41</v>
      </c>
      <c r="AI75" s="29"/>
      <c r="AJ75" s="29"/>
      <c r="AK75" s="29"/>
      <c r="AL75" s="29"/>
      <c r="AM75" s="42" t="s">
        <v>42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E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E81" s="26"/>
    </row>
    <row r="82" spans="1:91" s="2" customFormat="1" ht="24.95" customHeight="1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8"/>
      <c r="C84" s="23" t="s">
        <v>10</v>
      </c>
      <c r="AR84" s="48"/>
    </row>
    <row r="85" spans="1:91" s="5" customFormat="1" ht="36.950000000000003" customHeight="1">
      <c r="B85" s="49"/>
      <c r="C85" s="50" t="s">
        <v>12</v>
      </c>
      <c r="L85" s="172" t="str">
        <f>K6</f>
        <v>Vrútky OO PZ , rekonštrukcia a modernizácia objektu</v>
      </c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74" t="str">
        <f>IF(AN8= "","",AN8)</f>
        <v/>
      </c>
      <c r="AN87" s="174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18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 t="s">
        <v>1662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22</v>
      </c>
      <c r="AJ89" s="26"/>
      <c r="AK89" s="26"/>
      <c r="AL89" s="26"/>
      <c r="AM89" s="175" t="str">
        <f>IF(E17="","",E17)</f>
        <v xml:space="preserve"> </v>
      </c>
      <c r="AN89" s="176"/>
      <c r="AO89" s="176"/>
      <c r="AP89" s="176"/>
      <c r="AQ89" s="26"/>
      <c r="AR89" s="27"/>
      <c r="AS89" s="177" t="s">
        <v>46</v>
      </c>
      <c r="AT89" s="178"/>
      <c r="AU89" s="53"/>
      <c r="AV89" s="53"/>
      <c r="AW89" s="53"/>
      <c r="AX89" s="53"/>
      <c r="AY89" s="53"/>
      <c r="AZ89" s="53"/>
      <c r="BA89" s="53"/>
      <c r="BB89" s="53"/>
      <c r="BC89" s="53"/>
      <c r="BD89" s="54"/>
      <c r="BE89" s="26"/>
    </row>
    <row r="90" spans="1:91" s="2" customFormat="1" ht="15.2" customHeight="1">
      <c r="A90" s="26"/>
      <c r="B90" s="27"/>
      <c r="C90" s="23" t="s">
        <v>21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175" t="str">
        <f>IF(E20="","",E20)</f>
        <v xml:space="preserve"> </v>
      </c>
      <c r="AN90" s="176"/>
      <c r="AO90" s="176"/>
      <c r="AP90" s="176"/>
      <c r="AQ90" s="26"/>
      <c r="AR90" s="27"/>
      <c r="AS90" s="179"/>
      <c r="AT90" s="180"/>
      <c r="AU90" s="55"/>
      <c r="AV90" s="55"/>
      <c r="AW90" s="55"/>
      <c r="AX90" s="55"/>
      <c r="AY90" s="55"/>
      <c r="AZ90" s="55"/>
      <c r="BA90" s="55"/>
      <c r="BB90" s="55"/>
      <c r="BC90" s="55"/>
      <c r="BD90" s="56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79"/>
      <c r="AT91" s="180"/>
      <c r="AU91" s="55"/>
      <c r="AV91" s="55"/>
      <c r="AW91" s="55"/>
      <c r="AX91" s="55"/>
      <c r="AY91" s="55"/>
      <c r="AZ91" s="55"/>
      <c r="BA91" s="55"/>
      <c r="BB91" s="55"/>
      <c r="BC91" s="55"/>
      <c r="BD91" s="56"/>
      <c r="BE91" s="26"/>
    </row>
    <row r="92" spans="1:91" s="2" customFormat="1" ht="29.25" customHeight="1">
      <c r="A92" s="26"/>
      <c r="B92" s="27"/>
      <c r="C92" s="181" t="s">
        <v>47</v>
      </c>
      <c r="D92" s="182"/>
      <c r="E92" s="182"/>
      <c r="F92" s="182"/>
      <c r="G92" s="182"/>
      <c r="H92" s="57"/>
      <c r="I92" s="183" t="s">
        <v>48</v>
      </c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5" t="s">
        <v>49</v>
      </c>
      <c r="AH92" s="182"/>
      <c r="AI92" s="182"/>
      <c r="AJ92" s="182"/>
      <c r="AK92" s="182"/>
      <c r="AL92" s="182"/>
      <c r="AM92" s="182"/>
      <c r="AN92" s="183" t="s">
        <v>50</v>
      </c>
      <c r="AO92" s="182"/>
      <c r="AP92" s="184"/>
      <c r="AQ92" s="58" t="s">
        <v>51</v>
      </c>
      <c r="AR92" s="27"/>
      <c r="AS92" s="59" t="s">
        <v>52</v>
      </c>
      <c r="AT92" s="60" t="s">
        <v>53</v>
      </c>
      <c r="AU92" s="60" t="s">
        <v>54</v>
      </c>
      <c r="AV92" s="60" t="s">
        <v>55</v>
      </c>
      <c r="AW92" s="60" t="s">
        <v>56</v>
      </c>
      <c r="AX92" s="60" t="s">
        <v>57</v>
      </c>
      <c r="AY92" s="60" t="s">
        <v>58</v>
      </c>
      <c r="AZ92" s="60" t="s">
        <v>59</v>
      </c>
      <c r="BA92" s="60" t="s">
        <v>60</v>
      </c>
      <c r="BB92" s="60" t="s">
        <v>61</v>
      </c>
      <c r="BC92" s="60" t="s">
        <v>62</v>
      </c>
      <c r="BD92" s="61" t="s">
        <v>63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4"/>
      <c r="BE93" s="26"/>
    </row>
    <row r="94" spans="1:91" s="6" customFormat="1" ht="32.450000000000003" customHeight="1">
      <c r="B94" s="65"/>
      <c r="C94" s="66" t="s">
        <v>64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188"/>
      <c r="AH94" s="188"/>
      <c r="AI94" s="188"/>
      <c r="AJ94" s="188"/>
      <c r="AK94" s="188"/>
      <c r="AL94" s="188"/>
      <c r="AM94" s="188"/>
      <c r="AN94" s="189"/>
      <c r="AO94" s="189"/>
      <c r="AP94" s="189"/>
      <c r="AQ94" s="68" t="s">
        <v>1</v>
      </c>
      <c r="AR94" s="65"/>
      <c r="AS94" s="69">
        <f>ROUND(SUM(AS96:AS100),3)</f>
        <v>0</v>
      </c>
      <c r="AT94" s="70">
        <f t="shared" ref="AT94:AT100" si="0">ROUND(SUM(AV94:AW94),3)</f>
        <v>0</v>
      </c>
      <c r="AU94" s="71">
        <f>ROUND(SUM(AU96:AU100),5)</f>
        <v>0</v>
      </c>
      <c r="AV94" s="70">
        <f>ROUND(AZ94*L29,3)</f>
        <v>0</v>
      </c>
      <c r="AW94" s="70">
        <f>ROUND(BA94*L30,3)</f>
        <v>0</v>
      </c>
      <c r="AX94" s="70">
        <f>ROUND(BB94*L29,3)</f>
        <v>0</v>
      </c>
      <c r="AY94" s="70">
        <f>ROUND(BC94*L30,3)</f>
        <v>0</v>
      </c>
      <c r="AZ94" s="70">
        <f>ROUND(SUM(AZ96:AZ100),3)</f>
        <v>0</v>
      </c>
      <c r="BA94" s="70">
        <f>ROUND(SUM(BA96:BA100),3)</f>
        <v>0</v>
      </c>
      <c r="BB94" s="70">
        <f>ROUND(SUM(BB96:BB100),3)</f>
        <v>0</v>
      </c>
      <c r="BC94" s="70">
        <f>ROUND(SUM(BC96:BC100),3)</f>
        <v>0</v>
      </c>
      <c r="BD94" s="72">
        <f>ROUND(SUM(BD96:BD100),3)</f>
        <v>0</v>
      </c>
      <c r="BS94" s="73" t="s">
        <v>65</v>
      </c>
      <c r="BT94" s="73" t="s">
        <v>66</v>
      </c>
      <c r="BU94" s="74" t="s">
        <v>67</v>
      </c>
      <c r="BV94" s="73" t="s">
        <v>11</v>
      </c>
      <c r="BW94" s="73" t="s">
        <v>4</v>
      </c>
      <c r="BX94" s="73" t="s">
        <v>68</v>
      </c>
      <c r="CL94" s="73" t="s">
        <v>1</v>
      </c>
    </row>
    <row r="95" spans="1:91" s="6" customFormat="1" ht="32.450000000000003" customHeight="1">
      <c r="B95" s="65"/>
      <c r="C95" s="66"/>
      <c r="D95" s="67"/>
      <c r="E95" s="190" t="s">
        <v>1699</v>
      </c>
      <c r="F95" s="190"/>
      <c r="G95" s="190"/>
      <c r="H95" s="190"/>
      <c r="I95" s="190"/>
      <c r="J95" s="78"/>
      <c r="K95" s="190" t="s">
        <v>1783</v>
      </c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90"/>
      <c r="AH95" s="169"/>
      <c r="AI95" s="169"/>
      <c r="AJ95" s="169"/>
      <c r="AK95" s="169"/>
      <c r="AL95" s="169"/>
      <c r="AM95" s="169"/>
      <c r="AN95" s="170"/>
      <c r="AO95" s="170"/>
      <c r="AP95" s="170"/>
      <c r="AQ95" s="68"/>
      <c r="AR95" s="65"/>
      <c r="AS95" s="69"/>
      <c r="AT95" s="70"/>
      <c r="AU95" s="71"/>
      <c r="AV95" s="70"/>
      <c r="AW95" s="70"/>
      <c r="AX95" s="70"/>
      <c r="AY95" s="70"/>
      <c r="AZ95" s="70"/>
      <c r="BA95" s="70"/>
      <c r="BB95" s="70"/>
      <c r="BC95" s="70"/>
      <c r="BD95" s="72"/>
      <c r="BS95" s="73"/>
      <c r="BT95" s="73"/>
      <c r="BU95" s="74"/>
      <c r="BV95" s="73"/>
      <c r="BW95" s="73"/>
      <c r="BX95" s="73"/>
      <c r="CL95" s="73"/>
    </row>
    <row r="96" spans="1:91" s="7" customFormat="1" ht="33.75" customHeight="1">
      <c r="A96" s="75" t="s">
        <v>69</v>
      </c>
      <c r="B96" s="76"/>
      <c r="C96" s="77"/>
      <c r="D96" s="187" t="s">
        <v>1666</v>
      </c>
      <c r="E96" s="187"/>
      <c r="F96" s="187"/>
      <c r="G96" s="187"/>
      <c r="H96" s="187"/>
      <c r="I96" s="171"/>
      <c r="J96" s="187" t="s">
        <v>1667</v>
      </c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79" t="s">
        <v>70</v>
      </c>
      <c r="AR96" s="76"/>
      <c r="AS96" s="80">
        <v>0</v>
      </c>
      <c r="AT96" s="81">
        <f t="shared" si="0"/>
        <v>0</v>
      </c>
      <c r="AU96" s="82">
        <f>'SO-01.1.1 obvodový plášť'!P120</f>
        <v>0</v>
      </c>
      <c r="AV96" s="81">
        <f>'SO-01.1.1 obvodový plášť'!J33</f>
        <v>0</v>
      </c>
      <c r="AW96" s="81">
        <f>'SO-01.1.1 obvodový plášť'!J34</f>
        <v>0</v>
      </c>
      <c r="AX96" s="81">
        <f>'SO-01.1.1 obvodový plášť'!J35</f>
        <v>0</v>
      </c>
      <c r="AY96" s="81">
        <f>'SO-01.1.1 obvodový plášť'!J36</f>
        <v>0</v>
      </c>
      <c r="AZ96" s="81">
        <f>'SO-01.1.1 obvodový plášť'!F33</f>
        <v>0</v>
      </c>
      <c r="BA96" s="81">
        <f>'SO-01.1.1 obvodový plášť'!F34</f>
        <v>0</v>
      </c>
      <c r="BB96" s="81">
        <f>'SO-01.1.1 obvodový plášť'!F35</f>
        <v>0</v>
      </c>
      <c r="BC96" s="81">
        <f>'SO-01.1.1 obvodový plášť'!F36</f>
        <v>0</v>
      </c>
      <c r="BD96" s="83">
        <f>'SO-01.1.1 obvodový plášť'!F37</f>
        <v>0</v>
      </c>
      <c r="BT96" s="84" t="s">
        <v>71</v>
      </c>
      <c r="BV96" s="84" t="s">
        <v>11</v>
      </c>
      <c r="BW96" s="84" t="s">
        <v>72</v>
      </c>
      <c r="BX96" s="84" t="s">
        <v>4</v>
      </c>
      <c r="CL96" s="84" t="s">
        <v>1</v>
      </c>
      <c r="CM96" s="84" t="s">
        <v>66</v>
      </c>
    </row>
    <row r="97" spans="1:91" s="7" customFormat="1" ht="50.25" customHeight="1">
      <c r="A97" s="75" t="s">
        <v>69</v>
      </c>
      <c r="B97" s="76"/>
      <c r="C97" s="77"/>
      <c r="D97" s="187" t="s">
        <v>1671</v>
      </c>
      <c r="E97" s="187"/>
      <c r="F97" s="187"/>
      <c r="G97" s="187"/>
      <c r="H97" s="187"/>
      <c r="I97" s="171"/>
      <c r="J97" s="187" t="s">
        <v>1672</v>
      </c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79" t="s">
        <v>70</v>
      </c>
      <c r="AR97" s="76"/>
      <c r="AS97" s="80">
        <v>0</v>
      </c>
      <c r="AT97" s="81">
        <f t="shared" si="0"/>
        <v>0</v>
      </c>
      <c r="AU97" s="82">
        <f>'SO-01.1.2 strešný plášť'!P119</f>
        <v>0</v>
      </c>
      <c r="AV97" s="81">
        <f>'SO-01.1.2 strešný plášť'!J33</f>
        <v>0</v>
      </c>
      <c r="AW97" s="81">
        <f>'SO-01.1.2 strešný plášť'!J34</f>
        <v>0</v>
      </c>
      <c r="AX97" s="81">
        <f>'SO-01.1.2 strešný plášť'!J35</f>
        <v>0</v>
      </c>
      <c r="AY97" s="81">
        <f>'SO-01.1.2 strešný plášť'!J36</f>
        <v>0</v>
      </c>
      <c r="AZ97" s="81">
        <f>'SO-01.1.2 strešný plášť'!F33</f>
        <v>0</v>
      </c>
      <c r="BA97" s="81">
        <f>'SO-01.1.2 strešný plášť'!F34</f>
        <v>0</v>
      </c>
      <c r="BB97" s="81">
        <f>'SO-01.1.2 strešný plášť'!F35</f>
        <v>0</v>
      </c>
      <c r="BC97" s="81">
        <f>'SO-01.1.2 strešný plášť'!F36</f>
        <v>0</v>
      </c>
      <c r="BD97" s="83">
        <f>'SO-01.1.2 strešný plášť'!F37</f>
        <v>0</v>
      </c>
      <c r="BT97" s="84" t="s">
        <v>71</v>
      </c>
      <c r="BV97" s="84" t="s">
        <v>11</v>
      </c>
      <c r="BW97" s="84" t="s">
        <v>73</v>
      </c>
      <c r="BX97" s="84" t="s">
        <v>4</v>
      </c>
      <c r="CL97" s="84" t="s">
        <v>1</v>
      </c>
      <c r="CM97" s="84" t="s">
        <v>66</v>
      </c>
    </row>
    <row r="98" spans="1:91" s="7" customFormat="1" ht="50.25" customHeight="1">
      <c r="A98" s="75" t="s">
        <v>69</v>
      </c>
      <c r="B98" s="76"/>
      <c r="C98" s="77"/>
      <c r="D98" s="187" t="s">
        <v>1674</v>
      </c>
      <c r="E98" s="187"/>
      <c r="F98" s="187"/>
      <c r="G98" s="187"/>
      <c r="H98" s="187"/>
      <c r="I98" s="171"/>
      <c r="J98" s="187" t="s">
        <v>1673</v>
      </c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79" t="s">
        <v>70</v>
      </c>
      <c r="AR98" s="76"/>
      <c r="AS98" s="80">
        <v>0</v>
      </c>
      <c r="AT98" s="81">
        <f t="shared" si="0"/>
        <v>0</v>
      </c>
      <c r="AU98" s="82">
        <f>'SO-01.1.3 okná, dvere'!P121</f>
        <v>0</v>
      </c>
      <c r="AV98" s="81">
        <f>'SO-01.1.3 okná, dvere'!J33</f>
        <v>0</v>
      </c>
      <c r="AW98" s="81">
        <f>'SO-01.1.3 okná, dvere'!J34</f>
        <v>0</v>
      </c>
      <c r="AX98" s="81">
        <f>'SO-01.1.3 okná, dvere'!J35</f>
        <v>0</v>
      </c>
      <c r="AY98" s="81">
        <f>'SO-01.1.3 okná, dvere'!J36</f>
        <v>0</v>
      </c>
      <c r="AZ98" s="81">
        <f>'SO-01.1.3 okná, dvere'!F33</f>
        <v>0</v>
      </c>
      <c r="BA98" s="81">
        <f>'SO-01.1.3 okná, dvere'!F34</f>
        <v>0</v>
      </c>
      <c r="BB98" s="81">
        <f>'SO-01.1.3 okná, dvere'!F35</f>
        <v>0</v>
      </c>
      <c r="BC98" s="81">
        <f>'SO-01.1.3 okná, dvere'!F36</f>
        <v>0</v>
      </c>
      <c r="BD98" s="83">
        <f>'SO-01.1.3 okná, dvere'!F37</f>
        <v>0</v>
      </c>
      <c r="BT98" s="84" t="s">
        <v>71</v>
      </c>
      <c r="BV98" s="84" t="s">
        <v>11</v>
      </c>
      <c r="BW98" s="84" t="s">
        <v>74</v>
      </c>
      <c r="BX98" s="84" t="s">
        <v>4</v>
      </c>
      <c r="CL98" s="84" t="s">
        <v>1</v>
      </c>
      <c r="CM98" s="84" t="s">
        <v>66</v>
      </c>
    </row>
    <row r="99" spans="1:91" s="7" customFormat="1" ht="36.75" customHeight="1">
      <c r="A99" s="75" t="s">
        <v>69</v>
      </c>
      <c r="B99" s="76"/>
      <c r="C99" s="77"/>
      <c r="D99" s="187" t="s">
        <v>1675</v>
      </c>
      <c r="E99" s="187"/>
      <c r="F99" s="187"/>
      <c r="G99" s="187"/>
      <c r="H99" s="187"/>
      <c r="I99" s="171"/>
      <c r="J99" s="187" t="s">
        <v>1673</v>
      </c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79" t="s">
        <v>70</v>
      </c>
      <c r="AR99" s="76"/>
      <c r="AS99" s="80">
        <v>0</v>
      </c>
      <c r="AT99" s="81">
        <f t="shared" si="0"/>
        <v>0</v>
      </c>
      <c r="AU99" s="82">
        <f>'SO-01.1.4 ostatné'!P150</f>
        <v>0</v>
      </c>
      <c r="AV99" s="81">
        <f>'SO-01.1.4 ostatné'!J33</f>
        <v>0</v>
      </c>
      <c r="AW99" s="81">
        <f>'SO-01.1.4 ostatné'!J34</f>
        <v>0</v>
      </c>
      <c r="AX99" s="81">
        <f>'SO-01.1.4 ostatné'!J35</f>
        <v>0</v>
      </c>
      <c r="AY99" s="81">
        <f>'SO-01.1.4 ostatné'!J36</f>
        <v>0</v>
      </c>
      <c r="AZ99" s="81">
        <f>'SO-01.1.4 ostatné'!F33</f>
        <v>0</v>
      </c>
      <c r="BA99" s="81">
        <f>'SO-01.1.4 ostatné'!F34</f>
        <v>0</v>
      </c>
      <c r="BB99" s="81">
        <f>'SO-01.1.4 ostatné'!F35</f>
        <v>0</v>
      </c>
      <c r="BC99" s="81">
        <f>'SO-01.1.4 ostatné'!F36</f>
        <v>0</v>
      </c>
      <c r="BD99" s="83">
        <f>'SO-01.1.4 ostatné'!F37</f>
        <v>0</v>
      </c>
      <c r="BT99" s="84" t="s">
        <v>71</v>
      </c>
      <c r="BV99" s="84" t="s">
        <v>11</v>
      </c>
      <c r="BW99" s="84" t="s">
        <v>75</v>
      </c>
      <c r="BX99" s="84" t="s">
        <v>4</v>
      </c>
      <c r="CL99" s="84" t="s">
        <v>1</v>
      </c>
      <c r="CM99" s="84" t="s">
        <v>66</v>
      </c>
    </row>
    <row r="100" spans="1:91" s="7" customFormat="1" ht="16.5" customHeight="1">
      <c r="A100" s="75" t="s">
        <v>69</v>
      </c>
      <c r="B100" s="76"/>
      <c r="C100" s="77"/>
      <c r="D100" s="190" t="s">
        <v>1699</v>
      </c>
      <c r="E100" s="190"/>
      <c r="F100" s="190"/>
      <c r="G100" s="190"/>
      <c r="H100" s="190"/>
      <c r="I100" s="78"/>
      <c r="J100" s="190" t="s">
        <v>1784</v>
      </c>
      <c r="K100" s="190"/>
      <c r="L100" s="190"/>
      <c r="M100" s="190"/>
      <c r="N100" s="190"/>
      <c r="O100" s="190"/>
      <c r="P100" s="190"/>
      <c r="Q100" s="190"/>
      <c r="R100" s="190"/>
      <c r="S100" s="190"/>
      <c r="T100" s="190"/>
      <c r="U100" s="190"/>
      <c r="V100" s="190"/>
      <c r="W100" s="190"/>
      <c r="X100" s="190"/>
      <c r="Y100" s="190"/>
      <c r="Z100" s="190"/>
      <c r="AA100" s="190"/>
      <c r="AB100" s="190"/>
      <c r="AC100" s="190"/>
      <c r="AD100" s="190"/>
      <c r="AE100" s="190"/>
      <c r="AF100" s="190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79" t="s">
        <v>70</v>
      </c>
      <c r="AR100" s="76"/>
      <c r="AS100" s="85">
        <v>0</v>
      </c>
      <c r="AT100" s="86">
        <f t="shared" si="0"/>
        <v>0</v>
      </c>
      <c r="AU100" s="87">
        <f>'SO-01.2'!P136</f>
        <v>0</v>
      </c>
      <c r="AV100" s="86">
        <f>'SO-01.2'!J33</f>
        <v>0</v>
      </c>
      <c r="AW100" s="86">
        <f>'SO-01.2'!J34</f>
        <v>0</v>
      </c>
      <c r="AX100" s="86">
        <f>'SO-01.2'!J35</f>
        <v>0</v>
      </c>
      <c r="AY100" s="86">
        <f>'SO-01.2'!J36</f>
        <v>0</v>
      </c>
      <c r="AZ100" s="86">
        <f>'SO-01.2'!F33</f>
        <v>0</v>
      </c>
      <c r="BA100" s="86">
        <f>'SO-01.2'!F34</f>
        <v>0</v>
      </c>
      <c r="BB100" s="86">
        <f>'SO-01.2'!F35</f>
        <v>0</v>
      </c>
      <c r="BC100" s="86">
        <f>'SO-01.2'!F36</f>
        <v>0</v>
      </c>
      <c r="BD100" s="88">
        <f>'SO-01.2'!F37</f>
        <v>0</v>
      </c>
      <c r="BT100" s="84" t="s">
        <v>71</v>
      </c>
      <c r="BV100" s="84" t="s">
        <v>11</v>
      </c>
      <c r="BW100" s="84" t="s">
        <v>76</v>
      </c>
      <c r="BX100" s="84" t="s">
        <v>4</v>
      </c>
      <c r="CL100" s="84" t="s">
        <v>1</v>
      </c>
      <c r="CM100" s="84" t="s">
        <v>66</v>
      </c>
    </row>
    <row r="101" spans="1:91" s="2" customFormat="1" ht="30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7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91" s="2" customFormat="1" ht="6.95" customHeight="1">
      <c r="A102" s="26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27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</sheetData>
  <mergeCells count="58"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N99:AP99"/>
    <mergeCell ref="AG99:AM99"/>
    <mergeCell ref="J99:AF99"/>
    <mergeCell ref="D99:H99"/>
    <mergeCell ref="AN100:AP100"/>
    <mergeCell ref="AG100:AM100"/>
    <mergeCell ref="D100:H100"/>
    <mergeCell ref="J100:AF100"/>
    <mergeCell ref="J97:AF97"/>
    <mergeCell ref="D97:H97"/>
    <mergeCell ref="AN97:AP97"/>
    <mergeCell ref="AG97:AM97"/>
    <mergeCell ref="J98:AF98"/>
    <mergeCell ref="AG98:AM98"/>
    <mergeCell ref="D98:H98"/>
    <mergeCell ref="AN98:AP98"/>
    <mergeCell ref="C92:G92"/>
    <mergeCell ref="AN92:AP92"/>
    <mergeCell ref="AG92:AM92"/>
    <mergeCell ref="I92:AF92"/>
    <mergeCell ref="AN96:AP96"/>
    <mergeCell ref="D96:H96"/>
    <mergeCell ref="AG96:AM96"/>
    <mergeCell ref="J96:AF96"/>
    <mergeCell ref="AG94:AM94"/>
    <mergeCell ref="AN94:AP94"/>
    <mergeCell ref="E95:I95"/>
    <mergeCell ref="K95:AG95"/>
    <mergeCell ref="L85:AO85"/>
    <mergeCell ref="AM87:AN87"/>
    <mergeCell ref="AM89:AP89"/>
    <mergeCell ref="AS89:AT91"/>
    <mergeCell ref="AM90:AP90"/>
  </mergeCells>
  <hyperlinks>
    <hyperlink ref="A96" location="'Objekt5 - SO-01.1.1 obvod...'!C2" display="/"/>
    <hyperlink ref="A97" location="'SO-01.1.2 zatep. str - rozp'!C2" display="/"/>
    <hyperlink ref="A98" location="'SO-01.1.3 vymena otv - rozp'!C2" display="/"/>
    <hyperlink ref="A99" location="'Objekt11 - SO-01.1.4 osta...'!C2" display="/"/>
    <hyperlink ref="A100" location="'Objekt14 - SO-01.2 rozp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8"/>
  <sheetViews>
    <sheetView showGridLines="0" topLeftCell="A137" workbookViewId="0">
      <selection activeCell="C133" sqref="C133:H13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9"/>
    </row>
    <row r="2" spans="1:46" s="1" customFormat="1" ht="36.950000000000003" customHeight="1">
      <c r="L2" s="203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72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77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16" t="str">
        <f>'Rekapitulácia stavby'!K6</f>
        <v>Vrútky OO PZ , rekonštrukcia a modernizácia objektu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78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3.75" customHeight="1">
      <c r="A9" s="26"/>
      <c r="B9" s="27"/>
      <c r="C9" s="26"/>
      <c r="D9" s="26"/>
      <c r="E9" s="172" t="s">
        <v>1668</v>
      </c>
      <c r="F9" s="215"/>
      <c r="G9" s="215"/>
      <c r="H9" s="215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1665</v>
      </c>
      <c r="E14" s="26"/>
      <c r="F14" s="26"/>
      <c r="G14" s="26"/>
      <c r="H14" s="26"/>
      <c r="I14" s="23" t="s">
        <v>19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20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5" t="str">
        <f>'Rekapitulácia stavby'!E14</f>
        <v xml:space="preserve"> </v>
      </c>
      <c r="F18" s="195"/>
      <c r="G18" s="195"/>
      <c r="H18" s="195"/>
      <c r="I18" s="23" t="s">
        <v>20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1782</v>
      </c>
      <c r="E20" s="26"/>
      <c r="F20" s="26"/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20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19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20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1"/>
      <c r="B27" s="92"/>
      <c r="C27" s="91"/>
      <c r="D27" s="91"/>
      <c r="E27" s="198" t="s">
        <v>1</v>
      </c>
      <c r="F27" s="198"/>
      <c r="G27" s="198"/>
      <c r="H27" s="19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4" t="s">
        <v>26</v>
      </c>
      <c r="E30" s="26"/>
      <c r="F30" s="26"/>
      <c r="G30" s="26"/>
      <c r="H30" s="26"/>
      <c r="I30" s="26"/>
      <c r="J30" s="160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1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28</v>
      </c>
      <c r="G32" s="26"/>
      <c r="H32" s="26"/>
      <c r="I32" s="30" t="s">
        <v>27</v>
      </c>
      <c r="J32" s="164" t="s">
        <v>29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5" t="s">
        <v>30</v>
      </c>
      <c r="E33" s="32" t="s">
        <v>31</v>
      </c>
      <c r="F33" s="96">
        <f>ROUND((SUM(BE120:BE147)),  3)</f>
        <v>0</v>
      </c>
      <c r="G33" s="97"/>
      <c r="H33" s="97"/>
      <c r="I33" s="98">
        <v>0.2</v>
      </c>
      <c r="J33" s="165">
        <f>ROUND(((SUM(BE120:BE147))*I33),  3)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32</v>
      </c>
      <c r="F34" s="166"/>
      <c r="G34" s="26"/>
      <c r="H34" s="26"/>
      <c r="I34" s="100">
        <v>0.2</v>
      </c>
      <c r="J34" s="166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33</v>
      </c>
      <c r="F35" s="99">
        <f>ROUND((SUM(BG120:BG147)),  3)</f>
        <v>0</v>
      </c>
      <c r="G35" s="26"/>
      <c r="H35" s="26"/>
      <c r="I35" s="100">
        <v>0.2</v>
      </c>
      <c r="J35" s="166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34</v>
      </c>
      <c r="F36" s="99">
        <f>ROUND((SUM(BH120:BH147)),  3)</f>
        <v>0</v>
      </c>
      <c r="G36" s="26"/>
      <c r="H36" s="26"/>
      <c r="I36" s="100">
        <v>0.2</v>
      </c>
      <c r="J36" s="166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35</v>
      </c>
      <c r="F37" s="96">
        <f>ROUND((SUM(BI120:BI147)),  3)</f>
        <v>0</v>
      </c>
      <c r="G37" s="97"/>
      <c r="H37" s="97"/>
      <c r="I37" s="98">
        <v>0</v>
      </c>
      <c r="J37" s="16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149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1"/>
      <c r="D39" s="102" t="s">
        <v>36</v>
      </c>
      <c r="E39" s="57"/>
      <c r="F39" s="57"/>
      <c r="G39" s="103" t="s">
        <v>37</v>
      </c>
      <c r="H39" s="104" t="s">
        <v>38</v>
      </c>
      <c r="I39" s="57"/>
      <c r="J39" s="167"/>
      <c r="K39" s="105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41</v>
      </c>
      <c r="E61" s="29"/>
      <c r="F61" s="106" t="s">
        <v>42</v>
      </c>
      <c r="G61" s="42" t="s">
        <v>41</v>
      </c>
      <c r="H61" s="29"/>
      <c r="I61" s="29"/>
      <c r="J61" s="107" t="s">
        <v>42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41</v>
      </c>
      <c r="E76" s="29"/>
      <c r="F76" s="106" t="s">
        <v>42</v>
      </c>
      <c r="G76" s="42" t="s">
        <v>41</v>
      </c>
      <c r="H76" s="29"/>
      <c r="I76" s="29"/>
      <c r="J76" s="107" t="s">
        <v>42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79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6" t="str">
        <f>E7</f>
        <v>Vrútky OO PZ , rekonštrukcia a modernizácia objektu</v>
      </c>
      <c r="F85" s="217"/>
      <c r="G85" s="217"/>
      <c r="H85" s="217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78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0.75" customHeight="1">
      <c r="A87" s="26"/>
      <c r="B87" s="27"/>
      <c r="C87" s="26"/>
      <c r="D87" s="26"/>
      <c r="E87" s="172" t="s">
        <v>1668</v>
      </c>
      <c r="F87" s="215"/>
      <c r="G87" s="215"/>
      <c r="H87" s="215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15.7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3.5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52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9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4" customHeight="1">
      <c r="A91" s="26"/>
      <c r="B91" s="27"/>
      <c r="C91" s="23" t="s">
        <v>1669</v>
      </c>
      <c r="D91" s="26"/>
      <c r="E91" s="26"/>
      <c r="F91" s="21" t="s">
        <v>1670</v>
      </c>
      <c r="G91" s="26"/>
      <c r="H91" s="26"/>
      <c r="I91" s="23" t="s">
        <v>22</v>
      </c>
      <c r="J91" s="24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8" t="s">
        <v>80</v>
      </c>
      <c r="D94" s="101"/>
      <c r="E94" s="101"/>
      <c r="F94" s="101"/>
      <c r="G94" s="101"/>
      <c r="H94" s="101"/>
      <c r="I94" s="101"/>
      <c r="J94" s="109" t="s">
        <v>81</v>
      </c>
      <c r="K94" s="101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0" t="s">
        <v>82</v>
      </c>
      <c r="D96" s="26"/>
      <c r="E96" s="26"/>
      <c r="F96" s="26"/>
      <c r="G96" s="26"/>
      <c r="H96" s="26"/>
      <c r="I96" s="26"/>
      <c r="J96" s="160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83</v>
      </c>
    </row>
    <row r="97" spans="1:31" s="9" customFormat="1" ht="24.95" customHeight="1">
      <c r="B97" s="111"/>
      <c r="D97" s="112" t="s">
        <v>84</v>
      </c>
      <c r="E97" s="113"/>
      <c r="F97" s="113"/>
      <c r="G97" s="113"/>
      <c r="H97" s="113"/>
      <c r="I97" s="113"/>
      <c r="J97" s="161"/>
      <c r="L97" s="111"/>
    </row>
    <row r="98" spans="1:31" s="10" customFormat="1" ht="19.899999999999999" customHeight="1">
      <c r="B98" s="114"/>
      <c r="D98" s="115" t="s">
        <v>85</v>
      </c>
      <c r="E98" s="116"/>
      <c r="F98" s="116"/>
      <c r="G98" s="116"/>
      <c r="H98" s="116"/>
      <c r="I98" s="116"/>
      <c r="J98" s="162"/>
      <c r="L98" s="114"/>
    </row>
    <row r="99" spans="1:31" s="10" customFormat="1" ht="19.899999999999999" customHeight="1">
      <c r="B99" s="114"/>
      <c r="D99" s="115" t="s">
        <v>86</v>
      </c>
      <c r="E99" s="116"/>
      <c r="F99" s="116"/>
      <c r="G99" s="116"/>
      <c r="H99" s="116"/>
      <c r="I99" s="116"/>
      <c r="J99" s="162"/>
      <c r="L99" s="114"/>
    </row>
    <row r="100" spans="1:31" s="10" customFormat="1" ht="19.899999999999999" customHeight="1">
      <c r="B100" s="114"/>
      <c r="D100" s="115" t="s">
        <v>87</v>
      </c>
      <c r="E100" s="116"/>
      <c r="F100" s="116"/>
      <c r="G100" s="116"/>
      <c r="H100" s="116"/>
      <c r="I100" s="116"/>
      <c r="J100" s="162"/>
      <c r="L100" s="114"/>
    </row>
    <row r="101" spans="1:31" s="2" customFormat="1" ht="21.75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5" customHeight="1">
      <c r="A102" s="26"/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6" spans="1:31" s="2" customFormat="1" ht="6.95" customHeight="1">
      <c r="A106" s="26"/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5" customHeight="1">
      <c r="A107" s="26"/>
      <c r="B107" s="27"/>
      <c r="C107" s="18" t="s">
        <v>88</v>
      </c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5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</v>
      </c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6.5" customHeight="1">
      <c r="A110" s="26"/>
      <c r="B110" s="27"/>
      <c r="C110" s="26"/>
      <c r="D110" s="26"/>
      <c r="E110" s="216" t="str">
        <f>E7</f>
        <v>Vrútky OO PZ , rekonštrukcia a modernizácia objektu</v>
      </c>
      <c r="F110" s="217"/>
      <c r="G110" s="217"/>
      <c r="H110" s="217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78</v>
      </c>
      <c r="D111" s="26"/>
      <c r="E111" s="26"/>
      <c r="F111" s="26"/>
      <c r="G111" s="26"/>
      <c r="H111" s="26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9.25" customHeight="1">
      <c r="A112" s="26"/>
      <c r="B112" s="27"/>
      <c r="C112" s="26"/>
      <c r="D112" s="26"/>
      <c r="E112" s="172" t="s">
        <v>1668</v>
      </c>
      <c r="F112" s="215"/>
      <c r="G112" s="215"/>
      <c r="H112" s="215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15</v>
      </c>
      <c r="D114" s="26"/>
      <c r="E114" s="26"/>
      <c r="F114" s="21" t="str">
        <f>F12</f>
        <v xml:space="preserve"> </v>
      </c>
      <c r="G114" s="26"/>
      <c r="H114" s="26"/>
      <c r="I114" s="23" t="s">
        <v>17</v>
      </c>
      <c r="J114" s="52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25.5" customHeight="1">
      <c r="A116" s="26"/>
      <c r="B116" s="27"/>
      <c r="C116" s="23" t="s">
        <v>18</v>
      </c>
      <c r="D116" s="26"/>
      <c r="E116" s="26"/>
      <c r="F116" s="21" t="s">
        <v>1670</v>
      </c>
      <c r="G116" s="26"/>
      <c r="H116" s="26"/>
      <c r="I116" s="23" t="s">
        <v>22</v>
      </c>
      <c r="J116" s="24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2" customHeight="1">
      <c r="A117" s="26"/>
      <c r="B117" s="27"/>
      <c r="C117" s="23" t="s">
        <v>21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24</v>
      </c>
      <c r="J117" s="24" t="str">
        <f>E24</f>
        <v xml:space="preserve"> </v>
      </c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17"/>
      <c r="B119" s="118"/>
      <c r="C119" s="119" t="s">
        <v>89</v>
      </c>
      <c r="D119" s="120" t="s">
        <v>51</v>
      </c>
      <c r="E119" s="120" t="s">
        <v>47</v>
      </c>
      <c r="F119" s="120" t="s">
        <v>48</v>
      </c>
      <c r="G119" s="120" t="s">
        <v>90</v>
      </c>
      <c r="H119" s="120" t="s">
        <v>91</v>
      </c>
      <c r="I119" s="120" t="s">
        <v>92</v>
      </c>
      <c r="J119" s="121" t="s">
        <v>81</v>
      </c>
      <c r="K119" s="122" t="s">
        <v>93</v>
      </c>
      <c r="L119" s="123"/>
      <c r="M119" s="59" t="s">
        <v>1</v>
      </c>
      <c r="N119" s="60" t="s">
        <v>30</v>
      </c>
      <c r="O119" s="60" t="s">
        <v>94</v>
      </c>
      <c r="P119" s="60" t="s">
        <v>95</v>
      </c>
      <c r="Q119" s="60" t="s">
        <v>96</v>
      </c>
      <c r="R119" s="60" t="s">
        <v>97</v>
      </c>
      <c r="S119" s="60" t="s">
        <v>98</v>
      </c>
      <c r="T119" s="61" t="s">
        <v>99</v>
      </c>
      <c r="U119" s="117"/>
      <c r="V119" s="117"/>
      <c r="W119" s="117"/>
      <c r="X119" s="117"/>
      <c r="Y119" s="117"/>
      <c r="Z119" s="117"/>
      <c r="AA119" s="117"/>
      <c r="AB119" s="117"/>
      <c r="AC119" s="117"/>
      <c r="AD119" s="117"/>
      <c r="AE119" s="117"/>
    </row>
    <row r="120" spans="1:65" s="2" customFormat="1" ht="22.9" customHeight="1">
      <c r="A120" s="26"/>
      <c r="B120" s="27"/>
      <c r="C120" s="66" t="s">
        <v>82</v>
      </c>
      <c r="D120" s="26"/>
      <c r="E120" s="26"/>
      <c r="F120" s="26"/>
      <c r="G120" s="26"/>
      <c r="H120" s="26"/>
      <c r="I120" s="26"/>
      <c r="J120" s="156"/>
      <c r="K120" s="26"/>
      <c r="L120" s="27"/>
      <c r="M120" s="62"/>
      <c r="N120" s="53"/>
      <c r="O120" s="63"/>
      <c r="P120" s="124">
        <f>P121</f>
        <v>0</v>
      </c>
      <c r="Q120" s="63"/>
      <c r="R120" s="124">
        <f>R121</f>
        <v>0</v>
      </c>
      <c r="S120" s="63"/>
      <c r="T120" s="125">
        <f>T121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65</v>
      </c>
      <c r="AU120" s="14" t="s">
        <v>83</v>
      </c>
      <c r="BK120" s="126">
        <f>BK121</f>
        <v>0</v>
      </c>
    </row>
    <row r="121" spans="1:65" s="12" customFormat="1" ht="25.9" customHeight="1">
      <c r="B121" s="127"/>
      <c r="D121" s="128" t="s">
        <v>65</v>
      </c>
      <c r="E121" s="129" t="s">
        <v>100</v>
      </c>
      <c r="F121" s="129" t="s">
        <v>101</v>
      </c>
      <c r="J121" s="157"/>
      <c r="L121" s="127"/>
      <c r="M121" s="130"/>
      <c r="N121" s="131"/>
      <c r="O121" s="131"/>
      <c r="P121" s="132">
        <f>P122+P140+P146</f>
        <v>0</v>
      </c>
      <c r="Q121" s="131"/>
      <c r="R121" s="132">
        <f>R122+R140+R146</f>
        <v>0</v>
      </c>
      <c r="S121" s="131"/>
      <c r="T121" s="133">
        <f>T122+T140+T146</f>
        <v>0</v>
      </c>
      <c r="AR121" s="128" t="s">
        <v>71</v>
      </c>
      <c r="AT121" s="134" t="s">
        <v>65</v>
      </c>
      <c r="AU121" s="134" t="s">
        <v>66</v>
      </c>
      <c r="AY121" s="128" t="s">
        <v>102</v>
      </c>
      <c r="BK121" s="135">
        <f>BK122+BK140+BK146</f>
        <v>0</v>
      </c>
    </row>
    <row r="122" spans="1:65" s="12" customFormat="1" ht="22.9" customHeight="1">
      <c r="B122" s="127"/>
      <c r="D122" s="128" t="s">
        <v>65</v>
      </c>
      <c r="E122" s="136" t="s">
        <v>103</v>
      </c>
      <c r="F122" s="136" t="s">
        <v>104</v>
      </c>
      <c r="J122" s="158"/>
      <c r="L122" s="127"/>
      <c r="M122" s="130"/>
      <c r="N122" s="131"/>
      <c r="O122" s="131"/>
      <c r="P122" s="132">
        <f>SUM(P123:P139)</f>
        <v>0</v>
      </c>
      <c r="Q122" s="131"/>
      <c r="R122" s="132">
        <f>SUM(R123:R139)</f>
        <v>0</v>
      </c>
      <c r="S122" s="131"/>
      <c r="T122" s="133">
        <f>SUM(T123:T139)</f>
        <v>0</v>
      </c>
      <c r="AR122" s="128" t="s">
        <v>71</v>
      </c>
      <c r="AT122" s="134" t="s">
        <v>65</v>
      </c>
      <c r="AU122" s="134" t="s">
        <v>71</v>
      </c>
      <c r="AY122" s="128" t="s">
        <v>102</v>
      </c>
      <c r="BK122" s="135">
        <f>SUM(BK123:BK139)</f>
        <v>0</v>
      </c>
    </row>
    <row r="123" spans="1:65" s="2" customFormat="1" ht="24.2" customHeight="1">
      <c r="A123" s="26"/>
      <c r="B123" s="137"/>
      <c r="C123" s="138" t="s">
        <v>71</v>
      </c>
      <c r="D123" s="138" t="s">
        <v>105</v>
      </c>
      <c r="E123" s="139" t="s">
        <v>106</v>
      </c>
      <c r="F123" s="140" t="s">
        <v>107</v>
      </c>
      <c r="G123" s="141" t="s">
        <v>108</v>
      </c>
      <c r="H123" s="142">
        <v>20.274999999999999</v>
      </c>
      <c r="I123" s="142"/>
      <c r="J123" s="155"/>
      <c r="K123" s="143"/>
      <c r="L123" s="27"/>
      <c r="M123" s="144" t="s">
        <v>1</v>
      </c>
      <c r="N123" s="145" t="s">
        <v>32</v>
      </c>
      <c r="O123" s="146">
        <v>0</v>
      </c>
      <c r="P123" s="146">
        <f t="shared" ref="P123:P139" si="0">O123*H123</f>
        <v>0</v>
      </c>
      <c r="Q123" s="146">
        <v>0</v>
      </c>
      <c r="R123" s="146">
        <f t="shared" ref="R123:R139" si="1">Q123*H123</f>
        <v>0</v>
      </c>
      <c r="S123" s="146">
        <v>0</v>
      </c>
      <c r="T123" s="147">
        <f t="shared" ref="T123:T139" si="2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8" t="s">
        <v>109</v>
      </c>
      <c r="AT123" s="148" t="s">
        <v>105</v>
      </c>
      <c r="AU123" s="148" t="s">
        <v>110</v>
      </c>
      <c r="AY123" s="14" t="s">
        <v>102</v>
      </c>
      <c r="BE123" s="149">
        <f t="shared" ref="BE123:BE139" si="3">IF(N123="základná",J123,0)</f>
        <v>0</v>
      </c>
      <c r="BF123" s="149">
        <f t="shared" ref="BF123:BF139" si="4">IF(N123="znížená",J123,0)</f>
        <v>0</v>
      </c>
      <c r="BG123" s="149">
        <f t="shared" ref="BG123:BG139" si="5">IF(N123="zákl. prenesená",J123,0)</f>
        <v>0</v>
      </c>
      <c r="BH123" s="149">
        <f t="shared" ref="BH123:BH139" si="6">IF(N123="zníž. prenesená",J123,0)</f>
        <v>0</v>
      </c>
      <c r="BI123" s="149">
        <f t="shared" ref="BI123:BI139" si="7">IF(N123="nulová",J123,0)</f>
        <v>0</v>
      </c>
      <c r="BJ123" s="14" t="s">
        <v>110</v>
      </c>
      <c r="BK123" s="150">
        <f t="shared" ref="BK123:BK139" si="8">ROUND(I123*H123,3)</f>
        <v>0</v>
      </c>
      <c r="BL123" s="14" t="s">
        <v>109</v>
      </c>
      <c r="BM123" s="148" t="s">
        <v>110</v>
      </c>
    </row>
    <row r="124" spans="1:65" s="2" customFormat="1" ht="24.2" customHeight="1">
      <c r="A124" s="26"/>
      <c r="B124" s="137"/>
      <c r="C124" s="138" t="s">
        <v>110</v>
      </c>
      <c r="D124" s="138" t="s">
        <v>105</v>
      </c>
      <c r="E124" s="139" t="s">
        <v>111</v>
      </c>
      <c r="F124" s="140" t="s">
        <v>112</v>
      </c>
      <c r="G124" s="141" t="s">
        <v>108</v>
      </c>
      <c r="H124" s="142">
        <v>20.274999999999999</v>
      </c>
      <c r="I124" s="142"/>
      <c r="J124" s="155"/>
      <c r="K124" s="143"/>
      <c r="L124" s="27"/>
      <c r="M124" s="144" t="s">
        <v>1</v>
      </c>
      <c r="N124" s="145" t="s">
        <v>32</v>
      </c>
      <c r="O124" s="146">
        <v>0</v>
      </c>
      <c r="P124" s="146">
        <f t="shared" si="0"/>
        <v>0</v>
      </c>
      <c r="Q124" s="146">
        <v>0</v>
      </c>
      <c r="R124" s="146">
        <f t="shared" si="1"/>
        <v>0</v>
      </c>
      <c r="S124" s="146">
        <v>0</v>
      </c>
      <c r="T124" s="147">
        <f t="shared" si="2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8" t="s">
        <v>109</v>
      </c>
      <c r="AT124" s="148" t="s">
        <v>105</v>
      </c>
      <c r="AU124" s="148" t="s">
        <v>110</v>
      </c>
      <c r="AY124" s="14" t="s">
        <v>102</v>
      </c>
      <c r="BE124" s="149">
        <f t="shared" si="3"/>
        <v>0</v>
      </c>
      <c r="BF124" s="149">
        <f t="shared" si="4"/>
        <v>0</v>
      </c>
      <c r="BG124" s="149">
        <f t="shared" si="5"/>
        <v>0</v>
      </c>
      <c r="BH124" s="149">
        <f t="shared" si="6"/>
        <v>0</v>
      </c>
      <c r="BI124" s="149">
        <f t="shared" si="7"/>
        <v>0</v>
      </c>
      <c r="BJ124" s="14" t="s">
        <v>110</v>
      </c>
      <c r="BK124" s="150">
        <f t="shared" si="8"/>
        <v>0</v>
      </c>
      <c r="BL124" s="14" t="s">
        <v>109</v>
      </c>
      <c r="BM124" s="148" t="s">
        <v>109</v>
      </c>
    </row>
    <row r="125" spans="1:65" s="2" customFormat="1" ht="21.75" customHeight="1">
      <c r="A125" s="26"/>
      <c r="B125" s="137"/>
      <c r="C125" s="138" t="s">
        <v>113</v>
      </c>
      <c r="D125" s="138" t="s">
        <v>105</v>
      </c>
      <c r="E125" s="139" t="s">
        <v>114</v>
      </c>
      <c r="F125" s="140" t="s">
        <v>115</v>
      </c>
      <c r="G125" s="141" t="s">
        <v>108</v>
      </c>
      <c r="H125" s="142">
        <v>564.08900000000006</v>
      </c>
      <c r="I125" s="142"/>
      <c r="J125" s="155"/>
      <c r="K125" s="143"/>
      <c r="L125" s="27"/>
      <c r="M125" s="144" t="s">
        <v>1</v>
      </c>
      <c r="N125" s="145" t="s">
        <v>32</v>
      </c>
      <c r="O125" s="146">
        <v>0</v>
      </c>
      <c r="P125" s="146">
        <f t="shared" si="0"/>
        <v>0</v>
      </c>
      <c r="Q125" s="146">
        <v>0</v>
      </c>
      <c r="R125" s="146">
        <f t="shared" si="1"/>
        <v>0</v>
      </c>
      <c r="S125" s="146">
        <v>0</v>
      </c>
      <c r="T125" s="147">
        <f t="shared" si="2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8" t="s">
        <v>109</v>
      </c>
      <c r="AT125" s="148" t="s">
        <v>105</v>
      </c>
      <c r="AU125" s="148" t="s">
        <v>110</v>
      </c>
      <c r="AY125" s="14" t="s">
        <v>102</v>
      </c>
      <c r="BE125" s="149">
        <f t="shared" si="3"/>
        <v>0</v>
      </c>
      <c r="BF125" s="149">
        <f t="shared" si="4"/>
        <v>0</v>
      </c>
      <c r="BG125" s="149">
        <f t="shared" si="5"/>
        <v>0</v>
      </c>
      <c r="BH125" s="149">
        <f t="shared" si="6"/>
        <v>0</v>
      </c>
      <c r="BI125" s="149">
        <f t="shared" si="7"/>
        <v>0</v>
      </c>
      <c r="BJ125" s="14" t="s">
        <v>110</v>
      </c>
      <c r="BK125" s="150">
        <f t="shared" si="8"/>
        <v>0</v>
      </c>
      <c r="BL125" s="14" t="s">
        <v>109</v>
      </c>
      <c r="BM125" s="148" t="s">
        <v>103</v>
      </c>
    </row>
    <row r="126" spans="1:65" s="2" customFormat="1" ht="21.75" customHeight="1">
      <c r="A126" s="26"/>
      <c r="B126" s="137"/>
      <c r="C126" s="138" t="s">
        <v>109</v>
      </c>
      <c r="D126" s="138" t="s">
        <v>105</v>
      </c>
      <c r="E126" s="139" t="s">
        <v>116</v>
      </c>
      <c r="F126" s="140" t="s">
        <v>117</v>
      </c>
      <c r="G126" s="141" t="s">
        <v>108</v>
      </c>
      <c r="H126" s="142">
        <v>24.9</v>
      </c>
      <c r="I126" s="142"/>
      <c r="J126" s="155"/>
      <c r="K126" s="143"/>
      <c r="L126" s="27"/>
      <c r="M126" s="144" t="s">
        <v>1</v>
      </c>
      <c r="N126" s="145" t="s">
        <v>32</v>
      </c>
      <c r="O126" s="146">
        <v>0</v>
      </c>
      <c r="P126" s="146">
        <f t="shared" si="0"/>
        <v>0</v>
      </c>
      <c r="Q126" s="146">
        <v>0</v>
      </c>
      <c r="R126" s="146">
        <f t="shared" si="1"/>
        <v>0</v>
      </c>
      <c r="S126" s="146">
        <v>0</v>
      </c>
      <c r="T126" s="147">
        <f t="shared" si="2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8" t="s">
        <v>109</v>
      </c>
      <c r="AT126" s="148" t="s">
        <v>105</v>
      </c>
      <c r="AU126" s="148" t="s">
        <v>110</v>
      </c>
      <c r="AY126" s="14" t="s">
        <v>102</v>
      </c>
      <c r="BE126" s="149">
        <f t="shared" si="3"/>
        <v>0</v>
      </c>
      <c r="BF126" s="149">
        <f t="shared" si="4"/>
        <v>0</v>
      </c>
      <c r="BG126" s="149">
        <f t="shared" si="5"/>
        <v>0</v>
      </c>
      <c r="BH126" s="149">
        <f t="shared" si="6"/>
        <v>0</v>
      </c>
      <c r="BI126" s="149">
        <f t="shared" si="7"/>
        <v>0</v>
      </c>
      <c r="BJ126" s="14" t="s">
        <v>110</v>
      </c>
      <c r="BK126" s="150">
        <f t="shared" si="8"/>
        <v>0</v>
      </c>
      <c r="BL126" s="14" t="s">
        <v>109</v>
      </c>
      <c r="BM126" s="148" t="s">
        <v>118</v>
      </c>
    </row>
    <row r="127" spans="1:65" s="2" customFormat="1" ht="24.2" customHeight="1">
      <c r="A127" s="26"/>
      <c r="B127" s="137"/>
      <c r="C127" s="138" t="s">
        <v>119</v>
      </c>
      <c r="D127" s="138" t="s">
        <v>105</v>
      </c>
      <c r="E127" s="139" t="s">
        <v>120</v>
      </c>
      <c r="F127" s="140" t="s">
        <v>121</v>
      </c>
      <c r="G127" s="141" t="s">
        <v>108</v>
      </c>
      <c r="H127" s="142">
        <v>524.08900000000006</v>
      </c>
      <c r="I127" s="142"/>
      <c r="J127" s="155"/>
      <c r="K127" s="143"/>
      <c r="L127" s="27"/>
      <c r="M127" s="144" t="s">
        <v>1</v>
      </c>
      <c r="N127" s="145" t="s">
        <v>32</v>
      </c>
      <c r="O127" s="146">
        <v>0</v>
      </c>
      <c r="P127" s="146">
        <f t="shared" si="0"/>
        <v>0</v>
      </c>
      <c r="Q127" s="146">
        <v>0</v>
      </c>
      <c r="R127" s="146">
        <f t="shared" si="1"/>
        <v>0</v>
      </c>
      <c r="S127" s="146">
        <v>0</v>
      </c>
      <c r="T127" s="147">
        <f t="shared" si="2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8" t="s">
        <v>109</v>
      </c>
      <c r="AT127" s="148" t="s">
        <v>105</v>
      </c>
      <c r="AU127" s="148" t="s">
        <v>110</v>
      </c>
      <c r="AY127" s="14" t="s">
        <v>102</v>
      </c>
      <c r="BE127" s="149">
        <f t="shared" si="3"/>
        <v>0</v>
      </c>
      <c r="BF127" s="149">
        <f t="shared" si="4"/>
        <v>0</v>
      </c>
      <c r="BG127" s="149">
        <f t="shared" si="5"/>
        <v>0</v>
      </c>
      <c r="BH127" s="149">
        <f t="shared" si="6"/>
        <v>0</v>
      </c>
      <c r="BI127" s="149">
        <f t="shared" si="7"/>
        <v>0</v>
      </c>
      <c r="BJ127" s="14" t="s">
        <v>110</v>
      </c>
      <c r="BK127" s="150">
        <f t="shared" si="8"/>
        <v>0</v>
      </c>
      <c r="BL127" s="14" t="s">
        <v>109</v>
      </c>
      <c r="BM127" s="148" t="s">
        <v>122</v>
      </c>
    </row>
    <row r="128" spans="1:65" s="2" customFormat="1" ht="24.2" customHeight="1">
      <c r="A128" s="26"/>
      <c r="B128" s="137"/>
      <c r="C128" s="138" t="s">
        <v>103</v>
      </c>
      <c r="D128" s="138" t="s">
        <v>105</v>
      </c>
      <c r="E128" s="139" t="s">
        <v>123</v>
      </c>
      <c r="F128" s="140" t="s">
        <v>124</v>
      </c>
      <c r="G128" s="141" t="s">
        <v>108</v>
      </c>
      <c r="H128" s="142">
        <v>40</v>
      </c>
      <c r="I128" s="142"/>
      <c r="J128" s="155"/>
      <c r="K128" s="143"/>
      <c r="L128" s="27"/>
      <c r="M128" s="144" t="s">
        <v>1</v>
      </c>
      <c r="N128" s="145" t="s">
        <v>32</v>
      </c>
      <c r="O128" s="146">
        <v>0</v>
      </c>
      <c r="P128" s="146">
        <f t="shared" si="0"/>
        <v>0</v>
      </c>
      <c r="Q128" s="146">
        <v>0</v>
      </c>
      <c r="R128" s="146">
        <f t="shared" si="1"/>
        <v>0</v>
      </c>
      <c r="S128" s="146">
        <v>0</v>
      </c>
      <c r="T128" s="147">
        <f t="shared" si="2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8" t="s">
        <v>109</v>
      </c>
      <c r="AT128" s="148" t="s">
        <v>105</v>
      </c>
      <c r="AU128" s="148" t="s">
        <v>110</v>
      </c>
      <c r="AY128" s="14" t="s">
        <v>102</v>
      </c>
      <c r="BE128" s="149">
        <f t="shared" si="3"/>
        <v>0</v>
      </c>
      <c r="BF128" s="149">
        <f t="shared" si="4"/>
        <v>0</v>
      </c>
      <c r="BG128" s="149">
        <f t="shared" si="5"/>
        <v>0</v>
      </c>
      <c r="BH128" s="149">
        <f t="shared" si="6"/>
        <v>0</v>
      </c>
      <c r="BI128" s="149">
        <f t="shared" si="7"/>
        <v>0</v>
      </c>
      <c r="BJ128" s="14" t="s">
        <v>110</v>
      </c>
      <c r="BK128" s="150">
        <f t="shared" si="8"/>
        <v>0</v>
      </c>
      <c r="BL128" s="14" t="s">
        <v>109</v>
      </c>
      <c r="BM128" s="148" t="s">
        <v>125</v>
      </c>
    </row>
    <row r="129" spans="1:65" s="2" customFormat="1" ht="24.2" customHeight="1">
      <c r="A129" s="26"/>
      <c r="B129" s="137"/>
      <c r="C129" s="138" t="s">
        <v>126</v>
      </c>
      <c r="D129" s="138" t="s">
        <v>105</v>
      </c>
      <c r="E129" s="139" t="s">
        <v>127</v>
      </c>
      <c r="F129" s="140" t="s">
        <v>128</v>
      </c>
      <c r="G129" s="141" t="s">
        <v>108</v>
      </c>
      <c r="H129" s="142">
        <v>24.9</v>
      </c>
      <c r="I129" s="142"/>
      <c r="J129" s="155"/>
      <c r="K129" s="143"/>
      <c r="L129" s="27"/>
      <c r="M129" s="144" t="s">
        <v>1</v>
      </c>
      <c r="N129" s="145" t="s">
        <v>32</v>
      </c>
      <c r="O129" s="146">
        <v>0</v>
      </c>
      <c r="P129" s="146">
        <f t="shared" si="0"/>
        <v>0</v>
      </c>
      <c r="Q129" s="146">
        <v>0</v>
      </c>
      <c r="R129" s="146">
        <f t="shared" si="1"/>
        <v>0</v>
      </c>
      <c r="S129" s="146">
        <v>0</v>
      </c>
      <c r="T129" s="147">
        <f t="shared" si="2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8" t="s">
        <v>109</v>
      </c>
      <c r="AT129" s="148" t="s">
        <v>105</v>
      </c>
      <c r="AU129" s="148" t="s">
        <v>110</v>
      </c>
      <c r="AY129" s="14" t="s">
        <v>102</v>
      </c>
      <c r="BE129" s="149">
        <f t="shared" si="3"/>
        <v>0</v>
      </c>
      <c r="BF129" s="149">
        <f t="shared" si="4"/>
        <v>0</v>
      </c>
      <c r="BG129" s="149">
        <f t="shared" si="5"/>
        <v>0</v>
      </c>
      <c r="BH129" s="149">
        <f t="shared" si="6"/>
        <v>0</v>
      </c>
      <c r="BI129" s="149">
        <f t="shared" si="7"/>
        <v>0</v>
      </c>
      <c r="BJ129" s="14" t="s">
        <v>110</v>
      </c>
      <c r="BK129" s="150">
        <f t="shared" si="8"/>
        <v>0</v>
      </c>
      <c r="BL129" s="14" t="s">
        <v>109</v>
      </c>
      <c r="BM129" s="148" t="s">
        <v>129</v>
      </c>
    </row>
    <row r="130" spans="1:65" s="2" customFormat="1" ht="24.2" customHeight="1">
      <c r="A130" s="26"/>
      <c r="B130" s="137"/>
      <c r="C130" s="138" t="s">
        <v>118</v>
      </c>
      <c r="D130" s="138" t="s">
        <v>105</v>
      </c>
      <c r="E130" s="139" t="s">
        <v>130</v>
      </c>
      <c r="F130" s="140" t="s">
        <v>131</v>
      </c>
      <c r="G130" s="141" t="s">
        <v>108</v>
      </c>
      <c r="H130" s="142">
        <v>609.26400000000001</v>
      </c>
      <c r="I130" s="142"/>
      <c r="J130" s="155"/>
      <c r="K130" s="143"/>
      <c r="L130" s="27"/>
      <c r="M130" s="144" t="s">
        <v>1</v>
      </c>
      <c r="N130" s="145" t="s">
        <v>32</v>
      </c>
      <c r="O130" s="146">
        <v>0</v>
      </c>
      <c r="P130" s="146">
        <f t="shared" si="0"/>
        <v>0</v>
      </c>
      <c r="Q130" s="146">
        <v>0</v>
      </c>
      <c r="R130" s="146">
        <f t="shared" si="1"/>
        <v>0</v>
      </c>
      <c r="S130" s="146">
        <v>0</v>
      </c>
      <c r="T130" s="147">
        <f t="shared" si="2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8" t="s">
        <v>109</v>
      </c>
      <c r="AT130" s="148" t="s">
        <v>105</v>
      </c>
      <c r="AU130" s="148" t="s">
        <v>110</v>
      </c>
      <c r="AY130" s="14" t="s">
        <v>102</v>
      </c>
      <c r="BE130" s="149">
        <f t="shared" si="3"/>
        <v>0</v>
      </c>
      <c r="BF130" s="149">
        <f t="shared" si="4"/>
        <v>0</v>
      </c>
      <c r="BG130" s="149">
        <f t="shared" si="5"/>
        <v>0</v>
      </c>
      <c r="BH130" s="149">
        <f t="shared" si="6"/>
        <v>0</v>
      </c>
      <c r="BI130" s="149">
        <f t="shared" si="7"/>
        <v>0</v>
      </c>
      <c r="BJ130" s="14" t="s">
        <v>110</v>
      </c>
      <c r="BK130" s="150">
        <f t="shared" si="8"/>
        <v>0</v>
      </c>
      <c r="BL130" s="14" t="s">
        <v>109</v>
      </c>
      <c r="BM130" s="148" t="s">
        <v>132</v>
      </c>
    </row>
    <row r="131" spans="1:65" s="2" customFormat="1" ht="33" customHeight="1">
      <c r="A131" s="26"/>
      <c r="B131" s="137"/>
      <c r="C131" s="138" t="s">
        <v>133</v>
      </c>
      <c r="D131" s="138" t="s">
        <v>105</v>
      </c>
      <c r="E131" s="139" t="s">
        <v>134</v>
      </c>
      <c r="F131" s="140" t="s">
        <v>1652</v>
      </c>
      <c r="G131" s="141" t="s">
        <v>108</v>
      </c>
      <c r="H131" s="142">
        <v>33.155000000000001</v>
      </c>
      <c r="I131" s="142"/>
      <c r="J131" s="155"/>
      <c r="K131" s="143"/>
      <c r="L131" s="27"/>
      <c r="M131" s="144" t="s">
        <v>1</v>
      </c>
      <c r="N131" s="145" t="s">
        <v>32</v>
      </c>
      <c r="O131" s="146">
        <v>0</v>
      </c>
      <c r="P131" s="146">
        <f t="shared" si="0"/>
        <v>0</v>
      </c>
      <c r="Q131" s="146">
        <v>0</v>
      </c>
      <c r="R131" s="146">
        <f t="shared" si="1"/>
        <v>0</v>
      </c>
      <c r="S131" s="146">
        <v>0</v>
      </c>
      <c r="T131" s="147">
        <f t="shared" si="2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8" t="s">
        <v>109</v>
      </c>
      <c r="AT131" s="148" t="s">
        <v>105</v>
      </c>
      <c r="AU131" s="148" t="s">
        <v>110</v>
      </c>
      <c r="AY131" s="14" t="s">
        <v>102</v>
      </c>
      <c r="BE131" s="149">
        <f t="shared" si="3"/>
        <v>0</v>
      </c>
      <c r="BF131" s="149">
        <f t="shared" si="4"/>
        <v>0</v>
      </c>
      <c r="BG131" s="149">
        <f t="shared" si="5"/>
        <v>0</v>
      </c>
      <c r="BH131" s="149">
        <f t="shared" si="6"/>
        <v>0</v>
      </c>
      <c r="BI131" s="149">
        <f t="shared" si="7"/>
        <v>0</v>
      </c>
      <c r="BJ131" s="14" t="s">
        <v>110</v>
      </c>
      <c r="BK131" s="150">
        <f t="shared" si="8"/>
        <v>0</v>
      </c>
      <c r="BL131" s="14" t="s">
        <v>109</v>
      </c>
      <c r="BM131" s="148" t="s">
        <v>135</v>
      </c>
    </row>
    <row r="132" spans="1:65" s="2" customFormat="1" ht="33" customHeight="1">
      <c r="A132" s="26"/>
      <c r="B132" s="137"/>
      <c r="C132" s="138" t="s">
        <v>122</v>
      </c>
      <c r="D132" s="138" t="s">
        <v>105</v>
      </c>
      <c r="E132" s="139" t="s">
        <v>136</v>
      </c>
      <c r="F132" s="140" t="s">
        <v>1653</v>
      </c>
      <c r="G132" s="141" t="s">
        <v>108</v>
      </c>
      <c r="H132" s="142">
        <v>73.98</v>
      </c>
      <c r="I132" s="142"/>
      <c r="J132" s="155"/>
      <c r="K132" s="143"/>
      <c r="L132" s="27"/>
      <c r="M132" s="144" t="s">
        <v>1</v>
      </c>
      <c r="N132" s="145" t="s">
        <v>32</v>
      </c>
      <c r="O132" s="146">
        <v>0</v>
      </c>
      <c r="P132" s="146">
        <f t="shared" si="0"/>
        <v>0</v>
      </c>
      <c r="Q132" s="146">
        <v>0</v>
      </c>
      <c r="R132" s="146">
        <f t="shared" si="1"/>
        <v>0</v>
      </c>
      <c r="S132" s="146">
        <v>0</v>
      </c>
      <c r="T132" s="147">
        <f t="shared" si="2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8" t="s">
        <v>109</v>
      </c>
      <c r="AT132" s="148" t="s">
        <v>105</v>
      </c>
      <c r="AU132" s="148" t="s">
        <v>110</v>
      </c>
      <c r="AY132" s="14" t="s">
        <v>102</v>
      </c>
      <c r="BE132" s="149">
        <f t="shared" si="3"/>
        <v>0</v>
      </c>
      <c r="BF132" s="149">
        <f t="shared" si="4"/>
        <v>0</v>
      </c>
      <c r="BG132" s="149">
        <f t="shared" si="5"/>
        <v>0</v>
      </c>
      <c r="BH132" s="149">
        <f t="shared" si="6"/>
        <v>0</v>
      </c>
      <c r="BI132" s="149">
        <f t="shared" si="7"/>
        <v>0</v>
      </c>
      <c r="BJ132" s="14" t="s">
        <v>110</v>
      </c>
      <c r="BK132" s="150">
        <f t="shared" si="8"/>
        <v>0</v>
      </c>
      <c r="BL132" s="14" t="s">
        <v>109</v>
      </c>
      <c r="BM132" s="148" t="s">
        <v>7</v>
      </c>
    </row>
    <row r="133" spans="1:65" s="2" customFormat="1" ht="33" customHeight="1">
      <c r="A133" s="26"/>
      <c r="B133" s="137"/>
      <c r="C133" s="138" t="s">
        <v>137</v>
      </c>
      <c r="D133" s="138" t="s">
        <v>105</v>
      </c>
      <c r="E133" s="139" t="s">
        <v>138</v>
      </c>
      <c r="F133" s="140" t="s">
        <v>1654</v>
      </c>
      <c r="G133" s="141" t="s">
        <v>108</v>
      </c>
      <c r="H133" s="142">
        <v>395.62400000000002</v>
      </c>
      <c r="I133" s="142"/>
      <c r="J133" s="155"/>
      <c r="K133" s="143"/>
      <c r="L133" s="27"/>
      <c r="M133" s="144" t="s">
        <v>1</v>
      </c>
      <c r="N133" s="145" t="s">
        <v>32</v>
      </c>
      <c r="O133" s="146">
        <v>0</v>
      </c>
      <c r="P133" s="146">
        <f t="shared" si="0"/>
        <v>0</v>
      </c>
      <c r="Q133" s="146">
        <v>0</v>
      </c>
      <c r="R133" s="146">
        <f t="shared" si="1"/>
        <v>0</v>
      </c>
      <c r="S133" s="146">
        <v>0</v>
      </c>
      <c r="T133" s="147">
        <f t="shared" si="2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8" t="s">
        <v>109</v>
      </c>
      <c r="AT133" s="148" t="s">
        <v>105</v>
      </c>
      <c r="AU133" s="148" t="s">
        <v>110</v>
      </c>
      <c r="AY133" s="14" t="s">
        <v>102</v>
      </c>
      <c r="BE133" s="149">
        <f t="shared" si="3"/>
        <v>0</v>
      </c>
      <c r="BF133" s="149">
        <f t="shared" si="4"/>
        <v>0</v>
      </c>
      <c r="BG133" s="149">
        <f t="shared" si="5"/>
        <v>0</v>
      </c>
      <c r="BH133" s="149">
        <f t="shared" si="6"/>
        <v>0</v>
      </c>
      <c r="BI133" s="149">
        <f t="shared" si="7"/>
        <v>0</v>
      </c>
      <c r="BJ133" s="14" t="s">
        <v>110</v>
      </c>
      <c r="BK133" s="150">
        <f t="shared" si="8"/>
        <v>0</v>
      </c>
      <c r="BL133" s="14" t="s">
        <v>109</v>
      </c>
      <c r="BM133" s="148" t="s">
        <v>139</v>
      </c>
    </row>
    <row r="134" spans="1:65" s="2" customFormat="1" ht="37.9" customHeight="1">
      <c r="A134" s="26"/>
      <c r="B134" s="137"/>
      <c r="C134" s="138" t="s">
        <v>125</v>
      </c>
      <c r="D134" s="138" t="s">
        <v>105</v>
      </c>
      <c r="E134" s="139" t="s">
        <v>140</v>
      </c>
      <c r="F134" s="140" t="s">
        <v>1655</v>
      </c>
      <c r="G134" s="141" t="s">
        <v>108</v>
      </c>
      <c r="H134" s="142">
        <v>24.9</v>
      </c>
      <c r="I134" s="142"/>
      <c r="J134" s="155"/>
      <c r="K134" s="143"/>
      <c r="L134" s="27"/>
      <c r="M134" s="144" t="s">
        <v>1</v>
      </c>
      <c r="N134" s="145" t="s">
        <v>32</v>
      </c>
      <c r="O134" s="146">
        <v>0</v>
      </c>
      <c r="P134" s="146">
        <f t="shared" si="0"/>
        <v>0</v>
      </c>
      <c r="Q134" s="146">
        <v>0</v>
      </c>
      <c r="R134" s="146">
        <f t="shared" si="1"/>
        <v>0</v>
      </c>
      <c r="S134" s="146">
        <v>0</v>
      </c>
      <c r="T134" s="147">
        <f t="shared" si="2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8" t="s">
        <v>109</v>
      </c>
      <c r="AT134" s="148" t="s">
        <v>105</v>
      </c>
      <c r="AU134" s="148" t="s">
        <v>110</v>
      </c>
      <c r="AY134" s="14" t="s">
        <v>102</v>
      </c>
      <c r="BE134" s="149">
        <f t="shared" si="3"/>
        <v>0</v>
      </c>
      <c r="BF134" s="149">
        <f t="shared" si="4"/>
        <v>0</v>
      </c>
      <c r="BG134" s="149">
        <f t="shared" si="5"/>
        <v>0</v>
      </c>
      <c r="BH134" s="149">
        <f t="shared" si="6"/>
        <v>0</v>
      </c>
      <c r="BI134" s="149">
        <f t="shared" si="7"/>
        <v>0</v>
      </c>
      <c r="BJ134" s="14" t="s">
        <v>110</v>
      </c>
      <c r="BK134" s="150">
        <f t="shared" si="8"/>
        <v>0</v>
      </c>
      <c r="BL134" s="14" t="s">
        <v>109</v>
      </c>
      <c r="BM134" s="148" t="s">
        <v>141</v>
      </c>
    </row>
    <row r="135" spans="1:65" s="2" customFormat="1" ht="37.9" customHeight="1">
      <c r="A135" s="26"/>
      <c r="B135" s="137"/>
      <c r="C135" s="138" t="s">
        <v>142</v>
      </c>
      <c r="D135" s="138" t="s">
        <v>105</v>
      </c>
      <c r="E135" s="139" t="s">
        <v>143</v>
      </c>
      <c r="F135" s="140" t="s">
        <v>1656</v>
      </c>
      <c r="G135" s="141" t="s">
        <v>108</v>
      </c>
      <c r="H135" s="142">
        <v>51.39</v>
      </c>
      <c r="I135" s="142"/>
      <c r="J135" s="155"/>
      <c r="K135" s="143"/>
      <c r="L135" s="27"/>
      <c r="M135" s="144" t="s">
        <v>1</v>
      </c>
      <c r="N135" s="145" t="s">
        <v>32</v>
      </c>
      <c r="O135" s="146">
        <v>0</v>
      </c>
      <c r="P135" s="146">
        <f t="shared" si="0"/>
        <v>0</v>
      </c>
      <c r="Q135" s="146">
        <v>0</v>
      </c>
      <c r="R135" s="146">
        <f t="shared" si="1"/>
        <v>0</v>
      </c>
      <c r="S135" s="146">
        <v>0</v>
      </c>
      <c r="T135" s="147">
        <f t="shared" si="2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8" t="s">
        <v>109</v>
      </c>
      <c r="AT135" s="148" t="s">
        <v>105</v>
      </c>
      <c r="AU135" s="148" t="s">
        <v>110</v>
      </c>
      <c r="AY135" s="14" t="s">
        <v>102</v>
      </c>
      <c r="BE135" s="149">
        <f t="shared" si="3"/>
        <v>0</v>
      </c>
      <c r="BF135" s="149">
        <f t="shared" si="4"/>
        <v>0</v>
      </c>
      <c r="BG135" s="149">
        <f t="shared" si="5"/>
        <v>0</v>
      </c>
      <c r="BH135" s="149">
        <f t="shared" si="6"/>
        <v>0</v>
      </c>
      <c r="BI135" s="149">
        <f t="shared" si="7"/>
        <v>0</v>
      </c>
      <c r="BJ135" s="14" t="s">
        <v>110</v>
      </c>
      <c r="BK135" s="150">
        <f t="shared" si="8"/>
        <v>0</v>
      </c>
      <c r="BL135" s="14" t="s">
        <v>109</v>
      </c>
      <c r="BM135" s="148" t="s">
        <v>144</v>
      </c>
    </row>
    <row r="136" spans="1:65" s="2" customFormat="1" ht="37.9" customHeight="1">
      <c r="A136" s="26"/>
      <c r="B136" s="137"/>
      <c r="C136" s="138" t="s">
        <v>129</v>
      </c>
      <c r="D136" s="138" t="s">
        <v>105</v>
      </c>
      <c r="E136" s="139" t="s">
        <v>145</v>
      </c>
      <c r="F136" s="140" t="s">
        <v>1657</v>
      </c>
      <c r="G136" s="141" t="s">
        <v>108</v>
      </c>
      <c r="H136" s="142">
        <v>4.25</v>
      </c>
      <c r="I136" s="142"/>
      <c r="J136" s="155"/>
      <c r="K136" s="143"/>
      <c r="L136" s="27"/>
      <c r="M136" s="144" t="s">
        <v>1</v>
      </c>
      <c r="N136" s="145" t="s">
        <v>32</v>
      </c>
      <c r="O136" s="146">
        <v>0</v>
      </c>
      <c r="P136" s="146">
        <f t="shared" si="0"/>
        <v>0</v>
      </c>
      <c r="Q136" s="146">
        <v>0</v>
      </c>
      <c r="R136" s="146">
        <f t="shared" si="1"/>
        <v>0</v>
      </c>
      <c r="S136" s="146">
        <v>0</v>
      </c>
      <c r="T136" s="147">
        <f t="shared" si="2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8" t="s">
        <v>109</v>
      </c>
      <c r="AT136" s="148" t="s">
        <v>105</v>
      </c>
      <c r="AU136" s="148" t="s">
        <v>110</v>
      </c>
      <c r="AY136" s="14" t="s">
        <v>102</v>
      </c>
      <c r="BE136" s="149">
        <f t="shared" si="3"/>
        <v>0</v>
      </c>
      <c r="BF136" s="149">
        <f t="shared" si="4"/>
        <v>0</v>
      </c>
      <c r="BG136" s="149">
        <f t="shared" si="5"/>
        <v>0</v>
      </c>
      <c r="BH136" s="149">
        <f t="shared" si="6"/>
        <v>0</v>
      </c>
      <c r="BI136" s="149">
        <f t="shared" si="7"/>
        <v>0</v>
      </c>
      <c r="BJ136" s="14" t="s">
        <v>110</v>
      </c>
      <c r="BK136" s="150">
        <f t="shared" si="8"/>
        <v>0</v>
      </c>
      <c r="BL136" s="14" t="s">
        <v>109</v>
      </c>
      <c r="BM136" s="148" t="s">
        <v>146</v>
      </c>
    </row>
    <row r="137" spans="1:65" s="2" customFormat="1" ht="37.9" customHeight="1">
      <c r="A137" s="26"/>
      <c r="B137" s="137"/>
      <c r="C137" s="138" t="s">
        <v>147</v>
      </c>
      <c r="D137" s="138" t="s">
        <v>105</v>
      </c>
      <c r="E137" s="139" t="s">
        <v>148</v>
      </c>
      <c r="F137" s="140" t="s">
        <v>1658</v>
      </c>
      <c r="G137" s="141" t="s">
        <v>108</v>
      </c>
      <c r="H137" s="142">
        <v>14.585000000000001</v>
      </c>
      <c r="I137" s="142"/>
      <c r="J137" s="155"/>
      <c r="K137" s="143"/>
      <c r="L137" s="27"/>
      <c r="M137" s="144" t="s">
        <v>1</v>
      </c>
      <c r="N137" s="145" t="s">
        <v>32</v>
      </c>
      <c r="O137" s="146">
        <v>0</v>
      </c>
      <c r="P137" s="146">
        <f t="shared" si="0"/>
        <v>0</v>
      </c>
      <c r="Q137" s="146">
        <v>0</v>
      </c>
      <c r="R137" s="146">
        <f t="shared" si="1"/>
        <v>0</v>
      </c>
      <c r="S137" s="146">
        <v>0</v>
      </c>
      <c r="T137" s="147">
        <f t="shared" si="2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8" t="s">
        <v>109</v>
      </c>
      <c r="AT137" s="148" t="s">
        <v>105</v>
      </c>
      <c r="AU137" s="148" t="s">
        <v>110</v>
      </c>
      <c r="AY137" s="14" t="s">
        <v>102</v>
      </c>
      <c r="BE137" s="149">
        <f t="shared" si="3"/>
        <v>0</v>
      </c>
      <c r="BF137" s="149">
        <f t="shared" si="4"/>
        <v>0</v>
      </c>
      <c r="BG137" s="149">
        <f t="shared" si="5"/>
        <v>0</v>
      </c>
      <c r="BH137" s="149">
        <f t="shared" si="6"/>
        <v>0</v>
      </c>
      <c r="BI137" s="149">
        <f t="shared" si="7"/>
        <v>0</v>
      </c>
      <c r="BJ137" s="14" t="s">
        <v>110</v>
      </c>
      <c r="BK137" s="150">
        <f t="shared" si="8"/>
        <v>0</v>
      </c>
      <c r="BL137" s="14" t="s">
        <v>109</v>
      </c>
      <c r="BM137" s="148" t="s">
        <v>149</v>
      </c>
    </row>
    <row r="138" spans="1:65" s="2" customFormat="1" ht="24.2" customHeight="1">
      <c r="A138" s="26"/>
      <c r="B138" s="137"/>
      <c r="C138" s="138" t="s">
        <v>132</v>
      </c>
      <c r="D138" s="138" t="s">
        <v>105</v>
      </c>
      <c r="E138" s="139" t="s">
        <v>150</v>
      </c>
      <c r="F138" s="140" t="s">
        <v>1659</v>
      </c>
      <c r="G138" s="141" t="s">
        <v>108</v>
      </c>
      <c r="H138" s="142">
        <v>5.69</v>
      </c>
      <c r="I138" s="142"/>
      <c r="J138" s="155"/>
      <c r="K138" s="143"/>
      <c r="L138" s="27"/>
      <c r="M138" s="144" t="s">
        <v>1</v>
      </c>
      <c r="N138" s="145" t="s">
        <v>32</v>
      </c>
      <c r="O138" s="146">
        <v>0</v>
      </c>
      <c r="P138" s="146">
        <f t="shared" si="0"/>
        <v>0</v>
      </c>
      <c r="Q138" s="146">
        <v>0</v>
      </c>
      <c r="R138" s="146">
        <f t="shared" si="1"/>
        <v>0</v>
      </c>
      <c r="S138" s="146">
        <v>0</v>
      </c>
      <c r="T138" s="147">
        <f t="shared" si="2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8" t="s">
        <v>109</v>
      </c>
      <c r="AT138" s="148" t="s">
        <v>105</v>
      </c>
      <c r="AU138" s="148" t="s">
        <v>110</v>
      </c>
      <c r="AY138" s="14" t="s">
        <v>102</v>
      </c>
      <c r="BE138" s="149">
        <f t="shared" si="3"/>
        <v>0</v>
      </c>
      <c r="BF138" s="149">
        <f t="shared" si="4"/>
        <v>0</v>
      </c>
      <c r="BG138" s="149">
        <f t="shared" si="5"/>
        <v>0</v>
      </c>
      <c r="BH138" s="149">
        <f t="shared" si="6"/>
        <v>0</v>
      </c>
      <c r="BI138" s="149">
        <f t="shared" si="7"/>
        <v>0</v>
      </c>
      <c r="BJ138" s="14" t="s">
        <v>110</v>
      </c>
      <c r="BK138" s="150">
        <f t="shared" si="8"/>
        <v>0</v>
      </c>
      <c r="BL138" s="14" t="s">
        <v>109</v>
      </c>
      <c r="BM138" s="148" t="s">
        <v>151</v>
      </c>
    </row>
    <row r="139" spans="1:65" s="2" customFormat="1" ht="33" customHeight="1">
      <c r="A139" s="26"/>
      <c r="B139" s="137"/>
      <c r="C139" s="138" t="s">
        <v>152</v>
      </c>
      <c r="D139" s="138" t="s">
        <v>105</v>
      </c>
      <c r="E139" s="139" t="s">
        <v>153</v>
      </c>
      <c r="F139" s="140" t="s">
        <v>1660</v>
      </c>
      <c r="G139" s="141" t="s">
        <v>108</v>
      </c>
      <c r="H139" s="142">
        <v>5.69</v>
      </c>
      <c r="I139" s="142"/>
      <c r="J139" s="155"/>
      <c r="K139" s="143"/>
      <c r="L139" s="27"/>
      <c r="M139" s="144" t="s">
        <v>1</v>
      </c>
      <c r="N139" s="145" t="s">
        <v>32</v>
      </c>
      <c r="O139" s="146">
        <v>0</v>
      </c>
      <c r="P139" s="146">
        <f t="shared" si="0"/>
        <v>0</v>
      </c>
      <c r="Q139" s="146">
        <v>0</v>
      </c>
      <c r="R139" s="146">
        <f t="shared" si="1"/>
        <v>0</v>
      </c>
      <c r="S139" s="146">
        <v>0</v>
      </c>
      <c r="T139" s="147">
        <f t="shared" si="2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8" t="s">
        <v>109</v>
      </c>
      <c r="AT139" s="148" t="s">
        <v>105</v>
      </c>
      <c r="AU139" s="148" t="s">
        <v>110</v>
      </c>
      <c r="AY139" s="14" t="s">
        <v>102</v>
      </c>
      <c r="BE139" s="149">
        <f t="shared" si="3"/>
        <v>0</v>
      </c>
      <c r="BF139" s="149">
        <f t="shared" si="4"/>
        <v>0</v>
      </c>
      <c r="BG139" s="149">
        <f t="shared" si="5"/>
        <v>0</v>
      </c>
      <c r="BH139" s="149">
        <f t="shared" si="6"/>
        <v>0</v>
      </c>
      <c r="BI139" s="149">
        <f t="shared" si="7"/>
        <v>0</v>
      </c>
      <c r="BJ139" s="14" t="s">
        <v>110</v>
      </c>
      <c r="BK139" s="150">
        <f t="shared" si="8"/>
        <v>0</v>
      </c>
      <c r="BL139" s="14" t="s">
        <v>109</v>
      </c>
      <c r="BM139" s="148" t="s">
        <v>154</v>
      </c>
    </row>
    <row r="140" spans="1:65" s="12" customFormat="1" ht="22.9" customHeight="1">
      <c r="B140" s="127"/>
      <c r="D140" s="128" t="s">
        <v>65</v>
      </c>
      <c r="E140" s="136" t="s">
        <v>133</v>
      </c>
      <c r="F140" s="136" t="s">
        <v>155</v>
      </c>
      <c r="J140" s="158"/>
      <c r="L140" s="127"/>
      <c r="M140" s="130"/>
      <c r="N140" s="131"/>
      <c r="O140" s="131"/>
      <c r="P140" s="132">
        <f>SUM(P141:P145)</f>
        <v>0</v>
      </c>
      <c r="Q140" s="131"/>
      <c r="R140" s="132">
        <f>SUM(R141:R145)</f>
        <v>0</v>
      </c>
      <c r="S140" s="131"/>
      <c r="T140" s="133">
        <f>SUM(T141:T145)</f>
        <v>0</v>
      </c>
      <c r="AR140" s="128" t="s">
        <v>71</v>
      </c>
      <c r="AT140" s="134" t="s">
        <v>65</v>
      </c>
      <c r="AU140" s="134" t="s">
        <v>71</v>
      </c>
      <c r="AY140" s="128" t="s">
        <v>102</v>
      </c>
      <c r="BK140" s="135">
        <f>SUM(BK141:BK145)</f>
        <v>0</v>
      </c>
    </row>
    <row r="141" spans="1:65" s="2" customFormat="1" ht="33" customHeight="1">
      <c r="A141" s="26"/>
      <c r="B141" s="137"/>
      <c r="C141" s="138" t="s">
        <v>135</v>
      </c>
      <c r="D141" s="138" t="s">
        <v>105</v>
      </c>
      <c r="E141" s="139" t="s">
        <v>156</v>
      </c>
      <c r="F141" s="140" t="s">
        <v>157</v>
      </c>
      <c r="G141" s="141" t="s">
        <v>108</v>
      </c>
      <c r="H141" s="142">
        <v>533.29</v>
      </c>
      <c r="I141" s="142"/>
      <c r="J141" s="155"/>
      <c r="K141" s="143"/>
      <c r="L141" s="27"/>
      <c r="M141" s="144" t="s">
        <v>1</v>
      </c>
      <c r="N141" s="145" t="s">
        <v>32</v>
      </c>
      <c r="O141" s="146">
        <v>0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8" t="s">
        <v>109</v>
      </c>
      <c r="AT141" s="148" t="s">
        <v>105</v>
      </c>
      <c r="AU141" s="148" t="s">
        <v>110</v>
      </c>
      <c r="AY141" s="14" t="s">
        <v>102</v>
      </c>
      <c r="BE141" s="149">
        <f>IF(N141="základná",J141,0)</f>
        <v>0</v>
      </c>
      <c r="BF141" s="149">
        <f>IF(N141="znížená",J141,0)</f>
        <v>0</v>
      </c>
      <c r="BG141" s="149">
        <f>IF(N141="zákl. prenesená",J141,0)</f>
        <v>0</v>
      </c>
      <c r="BH141" s="149">
        <f>IF(N141="zníž. prenesená",J141,0)</f>
        <v>0</v>
      </c>
      <c r="BI141" s="149">
        <f>IF(N141="nulová",J141,0)</f>
        <v>0</v>
      </c>
      <c r="BJ141" s="14" t="s">
        <v>110</v>
      </c>
      <c r="BK141" s="150">
        <f>ROUND(I141*H141,3)</f>
        <v>0</v>
      </c>
      <c r="BL141" s="14" t="s">
        <v>109</v>
      </c>
      <c r="BM141" s="148" t="s">
        <v>158</v>
      </c>
    </row>
    <row r="142" spans="1:65" s="2" customFormat="1" ht="44.25" customHeight="1">
      <c r="A142" s="26"/>
      <c r="B142" s="137"/>
      <c r="C142" s="138" t="s">
        <v>159</v>
      </c>
      <c r="D142" s="138" t="s">
        <v>105</v>
      </c>
      <c r="E142" s="139" t="s">
        <v>160</v>
      </c>
      <c r="F142" s="140" t="s">
        <v>161</v>
      </c>
      <c r="G142" s="141" t="s">
        <v>108</v>
      </c>
      <c r="H142" s="142">
        <v>2133.16</v>
      </c>
      <c r="I142" s="142"/>
      <c r="J142" s="155"/>
      <c r="K142" s="143"/>
      <c r="L142" s="27"/>
      <c r="M142" s="144" t="s">
        <v>1</v>
      </c>
      <c r="N142" s="145" t="s">
        <v>32</v>
      </c>
      <c r="O142" s="146">
        <v>0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8" t="s">
        <v>109</v>
      </c>
      <c r="AT142" s="148" t="s">
        <v>105</v>
      </c>
      <c r="AU142" s="148" t="s">
        <v>110</v>
      </c>
      <c r="AY142" s="14" t="s">
        <v>102</v>
      </c>
      <c r="BE142" s="149">
        <f>IF(N142="základná",J142,0)</f>
        <v>0</v>
      </c>
      <c r="BF142" s="149">
        <f>IF(N142="znížená",J142,0)</f>
        <v>0</v>
      </c>
      <c r="BG142" s="149">
        <f>IF(N142="zákl. prenesená",J142,0)</f>
        <v>0</v>
      </c>
      <c r="BH142" s="149">
        <f>IF(N142="zníž. prenesená",J142,0)</f>
        <v>0</v>
      </c>
      <c r="BI142" s="149">
        <f>IF(N142="nulová",J142,0)</f>
        <v>0</v>
      </c>
      <c r="BJ142" s="14" t="s">
        <v>110</v>
      </c>
      <c r="BK142" s="150">
        <f>ROUND(I142*H142,3)</f>
        <v>0</v>
      </c>
      <c r="BL142" s="14" t="s">
        <v>109</v>
      </c>
      <c r="BM142" s="148" t="s">
        <v>162</v>
      </c>
    </row>
    <row r="143" spans="1:65" s="2" customFormat="1" ht="33" customHeight="1">
      <c r="A143" s="26"/>
      <c r="B143" s="137"/>
      <c r="C143" s="138" t="s">
        <v>7</v>
      </c>
      <c r="D143" s="138" t="s">
        <v>105</v>
      </c>
      <c r="E143" s="139" t="s">
        <v>163</v>
      </c>
      <c r="F143" s="140" t="s">
        <v>164</v>
      </c>
      <c r="G143" s="141" t="s">
        <v>108</v>
      </c>
      <c r="H143" s="142">
        <v>533.29</v>
      </c>
      <c r="I143" s="142"/>
      <c r="J143" s="155"/>
      <c r="K143" s="143"/>
      <c r="L143" s="27"/>
      <c r="M143" s="144" t="s">
        <v>1</v>
      </c>
      <c r="N143" s="145" t="s">
        <v>32</v>
      </c>
      <c r="O143" s="146">
        <v>0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8" t="s">
        <v>109</v>
      </c>
      <c r="AT143" s="148" t="s">
        <v>105</v>
      </c>
      <c r="AU143" s="148" t="s">
        <v>110</v>
      </c>
      <c r="AY143" s="14" t="s">
        <v>102</v>
      </c>
      <c r="BE143" s="149">
        <f>IF(N143="základná",J143,0)</f>
        <v>0</v>
      </c>
      <c r="BF143" s="149">
        <f>IF(N143="znížená",J143,0)</f>
        <v>0</v>
      </c>
      <c r="BG143" s="149">
        <f>IF(N143="zákl. prenesená",J143,0)</f>
        <v>0</v>
      </c>
      <c r="BH143" s="149">
        <f>IF(N143="zníž. prenesená",J143,0)</f>
        <v>0</v>
      </c>
      <c r="BI143" s="149">
        <f>IF(N143="nulová",J143,0)</f>
        <v>0</v>
      </c>
      <c r="BJ143" s="14" t="s">
        <v>110</v>
      </c>
      <c r="BK143" s="150">
        <f>ROUND(I143*H143,3)</f>
        <v>0</v>
      </c>
      <c r="BL143" s="14" t="s">
        <v>109</v>
      </c>
      <c r="BM143" s="148" t="s">
        <v>165</v>
      </c>
    </row>
    <row r="144" spans="1:65" s="2" customFormat="1" ht="16.5" customHeight="1">
      <c r="A144" s="26"/>
      <c r="B144" s="137"/>
      <c r="C144" s="138" t="s">
        <v>166</v>
      </c>
      <c r="D144" s="138" t="s">
        <v>105</v>
      </c>
      <c r="E144" s="139" t="s">
        <v>167</v>
      </c>
      <c r="F144" s="140" t="s">
        <v>168</v>
      </c>
      <c r="G144" s="141" t="s">
        <v>108</v>
      </c>
      <c r="H144" s="142">
        <v>533.29</v>
      </c>
      <c r="I144" s="142"/>
      <c r="J144" s="155"/>
      <c r="K144" s="143"/>
      <c r="L144" s="27"/>
      <c r="M144" s="144" t="s">
        <v>1</v>
      </c>
      <c r="N144" s="145" t="s">
        <v>32</v>
      </c>
      <c r="O144" s="146">
        <v>0</v>
      </c>
      <c r="P144" s="146">
        <f>O144*H144</f>
        <v>0</v>
      </c>
      <c r="Q144" s="146">
        <v>0</v>
      </c>
      <c r="R144" s="146">
        <f>Q144*H144</f>
        <v>0</v>
      </c>
      <c r="S144" s="146">
        <v>0</v>
      </c>
      <c r="T144" s="147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8" t="s">
        <v>109</v>
      </c>
      <c r="AT144" s="148" t="s">
        <v>105</v>
      </c>
      <c r="AU144" s="148" t="s">
        <v>110</v>
      </c>
      <c r="AY144" s="14" t="s">
        <v>102</v>
      </c>
      <c r="BE144" s="149">
        <f>IF(N144="základná",J144,0)</f>
        <v>0</v>
      </c>
      <c r="BF144" s="149">
        <f>IF(N144="znížená",J144,0)</f>
        <v>0</v>
      </c>
      <c r="BG144" s="149">
        <f>IF(N144="zákl. prenesená",J144,0)</f>
        <v>0</v>
      </c>
      <c r="BH144" s="149">
        <f>IF(N144="zníž. prenesená",J144,0)</f>
        <v>0</v>
      </c>
      <c r="BI144" s="149">
        <f>IF(N144="nulová",J144,0)</f>
        <v>0</v>
      </c>
      <c r="BJ144" s="14" t="s">
        <v>110</v>
      </c>
      <c r="BK144" s="150">
        <f>ROUND(I144*H144,3)</f>
        <v>0</v>
      </c>
      <c r="BL144" s="14" t="s">
        <v>109</v>
      </c>
      <c r="BM144" s="148" t="s">
        <v>169</v>
      </c>
    </row>
    <row r="145" spans="1:65" s="2" customFormat="1" ht="24.2" customHeight="1">
      <c r="A145" s="26"/>
      <c r="B145" s="137"/>
      <c r="C145" s="138" t="s">
        <v>139</v>
      </c>
      <c r="D145" s="138" t="s">
        <v>105</v>
      </c>
      <c r="E145" s="139" t="s">
        <v>170</v>
      </c>
      <c r="F145" s="140" t="s">
        <v>171</v>
      </c>
      <c r="G145" s="141" t="s">
        <v>108</v>
      </c>
      <c r="H145" s="142">
        <v>533.29</v>
      </c>
      <c r="I145" s="142"/>
      <c r="J145" s="155"/>
      <c r="K145" s="143"/>
      <c r="L145" s="27"/>
      <c r="M145" s="144" t="s">
        <v>1</v>
      </c>
      <c r="N145" s="145" t="s">
        <v>32</v>
      </c>
      <c r="O145" s="146">
        <v>0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8" t="s">
        <v>109</v>
      </c>
      <c r="AT145" s="148" t="s">
        <v>105</v>
      </c>
      <c r="AU145" s="148" t="s">
        <v>110</v>
      </c>
      <c r="AY145" s="14" t="s">
        <v>102</v>
      </c>
      <c r="BE145" s="149">
        <f>IF(N145="základná",J145,0)</f>
        <v>0</v>
      </c>
      <c r="BF145" s="149">
        <f>IF(N145="znížená",J145,0)</f>
        <v>0</v>
      </c>
      <c r="BG145" s="149">
        <f>IF(N145="zákl. prenesená",J145,0)</f>
        <v>0</v>
      </c>
      <c r="BH145" s="149">
        <f>IF(N145="zníž. prenesená",J145,0)</f>
        <v>0</v>
      </c>
      <c r="BI145" s="149">
        <f>IF(N145="nulová",J145,0)</f>
        <v>0</v>
      </c>
      <c r="BJ145" s="14" t="s">
        <v>110</v>
      </c>
      <c r="BK145" s="150">
        <f>ROUND(I145*H145,3)</f>
        <v>0</v>
      </c>
      <c r="BL145" s="14" t="s">
        <v>109</v>
      </c>
      <c r="BM145" s="148" t="s">
        <v>172</v>
      </c>
    </row>
    <row r="146" spans="1:65" s="12" customFormat="1" ht="22.9" customHeight="1">
      <c r="B146" s="127"/>
      <c r="D146" s="128" t="s">
        <v>65</v>
      </c>
      <c r="E146" s="136" t="s">
        <v>173</v>
      </c>
      <c r="F146" s="136" t="s">
        <v>174</v>
      </c>
      <c r="J146" s="158"/>
      <c r="L146" s="127"/>
      <c r="M146" s="130"/>
      <c r="N146" s="131"/>
      <c r="O146" s="131"/>
      <c r="P146" s="132">
        <f>P147</f>
        <v>0</v>
      </c>
      <c r="Q146" s="131"/>
      <c r="R146" s="132">
        <f>R147</f>
        <v>0</v>
      </c>
      <c r="S146" s="131"/>
      <c r="T146" s="133">
        <f>T147</f>
        <v>0</v>
      </c>
      <c r="AR146" s="128" t="s">
        <v>71</v>
      </c>
      <c r="AT146" s="134" t="s">
        <v>65</v>
      </c>
      <c r="AU146" s="134" t="s">
        <v>71</v>
      </c>
      <c r="AY146" s="128" t="s">
        <v>102</v>
      </c>
      <c r="BK146" s="135">
        <f>BK147</f>
        <v>0</v>
      </c>
    </row>
    <row r="147" spans="1:65" s="2" customFormat="1" ht="24.2" customHeight="1">
      <c r="A147" s="26"/>
      <c r="B147" s="137"/>
      <c r="C147" s="138" t="s">
        <v>175</v>
      </c>
      <c r="D147" s="138" t="s">
        <v>105</v>
      </c>
      <c r="E147" s="139" t="s">
        <v>176</v>
      </c>
      <c r="F147" s="140" t="s">
        <v>177</v>
      </c>
      <c r="G147" s="141" t="s">
        <v>178</v>
      </c>
      <c r="H147" s="142">
        <v>86.430999999999997</v>
      </c>
      <c r="I147" s="142"/>
      <c r="J147" s="155"/>
      <c r="K147" s="143"/>
      <c r="L147" s="27"/>
      <c r="M147" s="151" t="s">
        <v>1</v>
      </c>
      <c r="N147" s="152" t="s">
        <v>32</v>
      </c>
      <c r="O147" s="153">
        <v>0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8" t="s">
        <v>109</v>
      </c>
      <c r="AT147" s="148" t="s">
        <v>105</v>
      </c>
      <c r="AU147" s="148" t="s">
        <v>110</v>
      </c>
      <c r="AY147" s="14" t="s">
        <v>102</v>
      </c>
      <c r="BE147" s="149">
        <f>IF(N147="základná",J147,0)</f>
        <v>0</v>
      </c>
      <c r="BF147" s="149">
        <f>IF(N147="znížená",J147,0)</f>
        <v>0</v>
      </c>
      <c r="BG147" s="149">
        <f>IF(N147="zákl. prenesená",J147,0)</f>
        <v>0</v>
      </c>
      <c r="BH147" s="149">
        <f>IF(N147="zníž. prenesená",J147,0)</f>
        <v>0</v>
      </c>
      <c r="BI147" s="149">
        <f>IF(N147="nulová",J147,0)</f>
        <v>0</v>
      </c>
      <c r="BJ147" s="14" t="s">
        <v>110</v>
      </c>
      <c r="BK147" s="150">
        <f>ROUND(I147*H147,3)</f>
        <v>0</v>
      </c>
      <c r="BL147" s="14" t="s">
        <v>109</v>
      </c>
      <c r="BM147" s="148" t="s">
        <v>179</v>
      </c>
    </row>
    <row r="148" spans="1:65" s="2" customFormat="1" ht="6.95" customHeight="1">
      <c r="A148" s="26"/>
      <c r="B148" s="44"/>
      <c r="C148" s="45"/>
      <c r="D148" s="45"/>
      <c r="E148" s="45"/>
      <c r="F148" s="45"/>
      <c r="G148" s="45"/>
      <c r="H148" s="45"/>
      <c r="I148" s="45"/>
      <c r="J148" s="45"/>
      <c r="K148" s="45"/>
      <c r="L148" s="27"/>
      <c r="M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</row>
  </sheetData>
  <autoFilter ref="C119:K147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9"/>
  <sheetViews>
    <sheetView showGridLines="0" topLeftCell="A101" workbookViewId="0">
      <selection activeCell="V126" sqref="V12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9"/>
    </row>
    <row r="2" spans="1:46" s="1" customFormat="1" ht="36.950000000000003" customHeight="1">
      <c r="L2" s="203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73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77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16" t="str">
        <f>'Rekapitulácia stavby'!K6</f>
        <v>Vrútky OO PZ , rekonštrukcia a modernizácia objektu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78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25.5" customHeight="1">
      <c r="A9" s="26"/>
      <c r="B9" s="27"/>
      <c r="C9" s="26"/>
      <c r="D9" s="26"/>
      <c r="E9" s="172" t="s">
        <v>1676</v>
      </c>
      <c r="F9" s="215"/>
      <c r="G9" s="215"/>
      <c r="H9" s="215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 t="s">
        <v>1662</v>
      </c>
      <c r="G14" s="26"/>
      <c r="H14" s="26"/>
      <c r="I14" s="23" t="s">
        <v>19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20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5" t="str">
        <f>'Rekapitulácia stavby'!E14</f>
        <v xml:space="preserve"> </v>
      </c>
      <c r="F18" s="195"/>
      <c r="G18" s="195"/>
      <c r="H18" s="195"/>
      <c r="I18" s="23" t="s">
        <v>20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22</v>
      </c>
      <c r="E20" s="26"/>
      <c r="F20" s="26"/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20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19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20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1"/>
      <c r="B27" s="92"/>
      <c r="C27" s="91"/>
      <c r="D27" s="91"/>
      <c r="E27" s="198" t="s">
        <v>1</v>
      </c>
      <c r="F27" s="198"/>
      <c r="G27" s="198"/>
      <c r="H27" s="19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4" t="s">
        <v>26</v>
      </c>
      <c r="E30" s="26"/>
      <c r="F30" s="26"/>
      <c r="G30" s="26"/>
      <c r="H30" s="26"/>
      <c r="I30" s="26"/>
      <c r="J30" s="160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1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28</v>
      </c>
      <c r="G32" s="26"/>
      <c r="H32" s="26"/>
      <c r="I32" s="30" t="s">
        <v>27</v>
      </c>
      <c r="J32" s="164" t="s">
        <v>29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5" t="s">
        <v>30</v>
      </c>
      <c r="E33" s="32" t="s">
        <v>31</v>
      </c>
      <c r="F33" s="96">
        <f>ROUND((SUM(BE119:BE138)),  3)</f>
        <v>0</v>
      </c>
      <c r="G33" s="97"/>
      <c r="H33" s="97"/>
      <c r="I33" s="98">
        <v>0.2</v>
      </c>
      <c r="J33" s="165">
        <f>ROUND(((SUM(BE119:BE138))*I33),  3)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32</v>
      </c>
      <c r="F34" s="166"/>
      <c r="G34" s="26"/>
      <c r="H34" s="26"/>
      <c r="I34" s="100">
        <v>0.2</v>
      </c>
      <c r="J34" s="166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33</v>
      </c>
      <c r="F35" s="99">
        <f>ROUND((SUM(BG119:BG138)),  3)</f>
        <v>0</v>
      </c>
      <c r="G35" s="26"/>
      <c r="H35" s="26"/>
      <c r="I35" s="100">
        <v>0.2</v>
      </c>
      <c r="J35" s="166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34</v>
      </c>
      <c r="F36" s="99">
        <f>ROUND((SUM(BH119:BH138)),  3)</f>
        <v>0</v>
      </c>
      <c r="G36" s="26"/>
      <c r="H36" s="26"/>
      <c r="I36" s="100">
        <v>0.2</v>
      </c>
      <c r="J36" s="166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35</v>
      </c>
      <c r="F37" s="96">
        <f>ROUND((SUM(BI119:BI138)),  3)</f>
        <v>0</v>
      </c>
      <c r="G37" s="97"/>
      <c r="H37" s="97"/>
      <c r="I37" s="98">
        <v>0</v>
      </c>
      <c r="J37" s="16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149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1"/>
      <c r="D39" s="102" t="s">
        <v>36</v>
      </c>
      <c r="E39" s="57"/>
      <c r="F39" s="57"/>
      <c r="G39" s="103" t="s">
        <v>37</v>
      </c>
      <c r="H39" s="104" t="s">
        <v>38</v>
      </c>
      <c r="I39" s="57"/>
      <c r="J39" s="167"/>
      <c r="K39" s="105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41</v>
      </c>
      <c r="E61" s="29"/>
      <c r="F61" s="106" t="s">
        <v>42</v>
      </c>
      <c r="G61" s="42" t="s">
        <v>41</v>
      </c>
      <c r="H61" s="29"/>
      <c r="I61" s="29"/>
      <c r="J61" s="107" t="s">
        <v>42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41</v>
      </c>
      <c r="E76" s="29"/>
      <c r="F76" s="106" t="s">
        <v>42</v>
      </c>
      <c r="G76" s="42" t="s">
        <v>41</v>
      </c>
      <c r="H76" s="29"/>
      <c r="I76" s="29"/>
      <c r="J76" s="107" t="s">
        <v>42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79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6" t="str">
        <f>E7</f>
        <v>Vrútky OO PZ , rekonštrukcia a modernizácia objektu</v>
      </c>
      <c r="F85" s="217"/>
      <c r="G85" s="217"/>
      <c r="H85" s="217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78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2" t="str">
        <f>E9</f>
        <v>SO-01.1.2 Budova OO PZ Vrútky - zateplenie strešného plášťa - oprávnené</v>
      </c>
      <c r="F87" s="215"/>
      <c r="G87" s="215"/>
      <c r="H87" s="215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52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8.5" customHeight="1">
      <c r="A91" s="26"/>
      <c r="B91" s="27"/>
      <c r="C91" s="23" t="s">
        <v>18</v>
      </c>
      <c r="D91" s="26"/>
      <c r="E91" s="26"/>
      <c r="F91" s="21" t="s">
        <v>1662</v>
      </c>
      <c r="G91" s="26"/>
      <c r="H91" s="26"/>
      <c r="I91" s="23" t="s">
        <v>22</v>
      </c>
      <c r="J91" s="24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8" t="s">
        <v>80</v>
      </c>
      <c r="D94" s="101"/>
      <c r="E94" s="101"/>
      <c r="F94" s="101"/>
      <c r="G94" s="101"/>
      <c r="H94" s="101"/>
      <c r="I94" s="101"/>
      <c r="J94" s="109" t="s">
        <v>81</v>
      </c>
      <c r="K94" s="101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0" t="s">
        <v>82</v>
      </c>
      <c r="D96" s="26"/>
      <c r="E96" s="26"/>
      <c r="F96" s="26"/>
      <c r="G96" s="26"/>
      <c r="H96" s="26"/>
      <c r="I96" s="26"/>
      <c r="J96" s="160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83</v>
      </c>
    </row>
    <row r="97" spans="1:31" s="9" customFormat="1" ht="24.95" customHeight="1">
      <c r="B97" s="111"/>
      <c r="D97" s="112" t="s">
        <v>180</v>
      </c>
      <c r="E97" s="113"/>
      <c r="F97" s="113"/>
      <c r="G97" s="113"/>
      <c r="H97" s="113"/>
      <c r="I97" s="113"/>
      <c r="J97" s="161"/>
      <c r="L97" s="111"/>
    </row>
    <row r="98" spans="1:31" s="10" customFormat="1" ht="19.899999999999999" customHeight="1">
      <c r="B98" s="114"/>
      <c r="D98" s="115" t="s">
        <v>181</v>
      </c>
      <c r="E98" s="116"/>
      <c r="F98" s="116"/>
      <c r="G98" s="116"/>
      <c r="H98" s="116"/>
      <c r="I98" s="116"/>
      <c r="J98" s="162"/>
      <c r="L98" s="114"/>
    </row>
    <row r="99" spans="1:31" s="10" customFormat="1" ht="19.899999999999999" customHeight="1">
      <c r="B99" s="114"/>
      <c r="D99" s="115" t="s">
        <v>182</v>
      </c>
      <c r="E99" s="116"/>
      <c r="F99" s="116"/>
      <c r="G99" s="116"/>
      <c r="H99" s="116"/>
      <c r="I99" s="116"/>
      <c r="J99" s="162"/>
      <c r="L99" s="114"/>
    </row>
    <row r="100" spans="1:31" s="2" customFormat="1" ht="21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9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5" customHeight="1">
      <c r="A101" s="26"/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9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5" spans="1:31" s="2" customFormat="1" ht="6.95" customHeight="1">
      <c r="A105" s="26"/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9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5" customHeight="1">
      <c r="A106" s="26"/>
      <c r="B106" s="27"/>
      <c r="C106" s="18" t="s">
        <v>88</v>
      </c>
      <c r="D106" s="26"/>
      <c r="E106" s="26"/>
      <c r="F106" s="26"/>
      <c r="G106" s="26"/>
      <c r="H106" s="26"/>
      <c r="I106" s="26"/>
      <c r="J106" s="26"/>
      <c r="K106" s="26"/>
      <c r="L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12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6.5" customHeight="1">
      <c r="A109" s="26"/>
      <c r="B109" s="27"/>
      <c r="C109" s="26"/>
      <c r="D109" s="26"/>
      <c r="E109" s="216" t="str">
        <f>E7</f>
        <v>Vrútky OO PZ , rekonštrukcia a modernizácia objektu</v>
      </c>
      <c r="F109" s="217"/>
      <c r="G109" s="217"/>
      <c r="H109" s="217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78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172" t="str">
        <f>E9</f>
        <v>SO-01.1.2 Budova OO PZ Vrútky - zateplenie strešného plášťa - oprávnené</v>
      </c>
      <c r="F111" s="215"/>
      <c r="G111" s="215"/>
      <c r="H111" s="215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15</v>
      </c>
      <c r="D113" s="26"/>
      <c r="E113" s="26"/>
      <c r="F113" s="21" t="str">
        <f>F12</f>
        <v xml:space="preserve"> </v>
      </c>
      <c r="G113" s="26"/>
      <c r="H113" s="26"/>
      <c r="I113" s="23" t="s">
        <v>17</v>
      </c>
      <c r="J113" s="52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9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29.25" customHeight="1">
      <c r="A115" s="26"/>
      <c r="B115" s="27"/>
      <c r="C115" s="23" t="s">
        <v>18</v>
      </c>
      <c r="D115" s="26"/>
      <c r="E115" s="26"/>
      <c r="F115" s="21" t="s">
        <v>1662</v>
      </c>
      <c r="G115" s="26"/>
      <c r="H115" s="26"/>
      <c r="I115" s="23" t="s">
        <v>22</v>
      </c>
      <c r="J115" s="24"/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5.2" customHeight="1">
      <c r="A116" s="26"/>
      <c r="B116" s="27"/>
      <c r="C116" s="23" t="s">
        <v>21</v>
      </c>
      <c r="D116" s="26"/>
      <c r="E116" s="26"/>
      <c r="F116" s="21" t="str">
        <f>IF(E18="","",E18)</f>
        <v xml:space="preserve"> </v>
      </c>
      <c r="G116" s="26"/>
      <c r="H116" s="26"/>
      <c r="I116" s="23" t="s">
        <v>24</v>
      </c>
      <c r="J116" s="24" t="str">
        <f>E24</f>
        <v xml:space="preserve"> </v>
      </c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0.3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11" customFormat="1" ht="29.25" customHeight="1">
      <c r="A118" s="117"/>
      <c r="B118" s="118"/>
      <c r="C118" s="119" t="s">
        <v>89</v>
      </c>
      <c r="D118" s="120" t="s">
        <v>51</v>
      </c>
      <c r="E118" s="120" t="s">
        <v>47</v>
      </c>
      <c r="F118" s="120" t="s">
        <v>48</v>
      </c>
      <c r="G118" s="120" t="s">
        <v>90</v>
      </c>
      <c r="H118" s="120" t="s">
        <v>91</v>
      </c>
      <c r="I118" s="120" t="s">
        <v>92</v>
      </c>
      <c r="J118" s="121" t="s">
        <v>81</v>
      </c>
      <c r="K118" s="122" t="s">
        <v>93</v>
      </c>
      <c r="L118" s="123"/>
      <c r="M118" s="59" t="s">
        <v>1</v>
      </c>
      <c r="N118" s="60" t="s">
        <v>30</v>
      </c>
      <c r="O118" s="60" t="s">
        <v>94</v>
      </c>
      <c r="P118" s="60" t="s">
        <v>95</v>
      </c>
      <c r="Q118" s="60" t="s">
        <v>96</v>
      </c>
      <c r="R118" s="60" t="s">
        <v>97</v>
      </c>
      <c r="S118" s="60" t="s">
        <v>98</v>
      </c>
      <c r="T118" s="61" t="s">
        <v>99</v>
      </c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7"/>
      <c r="AE118" s="117"/>
    </row>
    <row r="119" spans="1:65" s="2" customFormat="1" ht="22.9" customHeight="1">
      <c r="A119" s="26"/>
      <c r="B119" s="27"/>
      <c r="C119" s="66" t="s">
        <v>82</v>
      </c>
      <c r="D119" s="26"/>
      <c r="E119" s="26"/>
      <c r="F119" s="26"/>
      <c r="G119" s="26"/>
      <c r="H119" s="26"/>
      <c r="I119" s="26"/>
      <c r="J119" s="156"/>
      <c r="K119" s="26"/>
      <c r="L119" s="27"/>
      <c r="M119" s="62"/>
      <c r="N119" s="53"/>
      <c r="O119" s="63"/>
      <c r="P119" s="124">
        <f>P120</f>
        <v>0</v>
      </c>
      <c r="Q119" s="63"/>
      <c r="R119" s="124">
        <f>R120</f>
        <v>0</v>
      </c>
      <c r="S119" s="63"/>
      <c r="T119" s="125">
        <f>T120</f>
        <v>0</v>
      </c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T119" s="14" t="s">
        <v>65</v>
      </c>
      <c r="AU119" s="14" t="s">
        <v>83</v>
      </c>
      <c r="BK119" s="126">
        <f>BK120</f>
        <v>0</v>
      </c>
    </row>
    <row r="120" spans="1:65" s="12" customFormat="1" ht="25.9" customHeight="1">
      <c r="B120" s="127"/>
      <c r="D120" s="128" t="s">
        <v>65</v>
      </c>
      <c r="E120" s="129" t="s">
        <v>183</v>
      </c>
      <c r="F120" s="129" t="s">
        <v>184</v>
      </c>
      <c r="J120" s="157"/>
      <c r="L120" s="127"/>
      <c r="M120" s="130"/>
      <c r="N120" s="131"/>
      <c r="O120" s="131"/>
      <c r="P120" s="132">
        <f>P121+P128</f>
        <v>0</v>
      </c>
      <c r="Q120" s="131"/>
      <c r="R120" s="132">
        <f>R121+R128</f>
        <v>0</v>
      </c>
      <c r="S120" s="131"/>
      <c r="T120" s="133">
        <f>T121+T128</f>
        <v>0</v>
      </c>
      <c r="AR120" s="128" t="s">
        <v>110</v>
      </c>
      <c r="AT120" s="134" t="s">
        <v>65</v>
      </c>
      <c r="AU120" s="134" t="s">
        <v>66</v>
      </c>
      <c r="AY120" s="128" t="s">
        <v>102</v>
      </c>
      <c r="BK120" s="135">
        <f>BK121+BK128</f>
        <v>0</v>
      </c>
    </row>
    <row r="121" spans="1:65" s="12" customFormat="1" ht="22.9" customHeight="1">
      <c r="B121" s="127"/>
      <c r="D121" s="128" t="s">
        <v>65</v>
      </c>
      <c r="E121" s="136" t="s">
        <v>185</v>
      </c>
      <c r="F121" s="136" t="s">
        <v>186</v>
      </c>
      <c r="J121" s="158"/>
      <c r="L121" s="127"/>
      <c r="M121" s="130"/>
      <c r="N121" s="131"/>
      <c r="O121" s="131"/>
      <c r="P121" s="132">
        <f>SUM(P122:P127)</f>
        <v>0</v>
      </c>
      <c r="Q121" s="131"/>
      <c r="R121" s="132">
        <f>SUM(R122:R127)</f>
        <v>0</v>
      </c>
      <c r="S121" s="131"/>
      <c r="T121" s="133">
        <f>SUM(T122:T127)</f>
        <v>0</v>
      </c>
      <c r="AR121" s="128" t="s">
        <v>110</v>
      </c>
      <c r="AT121" s="134" t="s">
        <v>65</v>
      </c>
      <c r="AU121" s="134" t="s">
        <v>71</v>
      </c>
      <c r="AY121" s="128" t="s">
        <v>102</v>
      </c>
      <c r="BK121" s="135">
        <f>SUM(BK122:BK127)</f>
        <v>0</v>
      </c>
    </row>
    <row r="122" spans="1:65" s="2" customFormat="1" ht="21.75" customHeight="1">
      <c r="A122" s="26"/>
      <c r="B122" s="137"/>
      <c r="C122" s="138" t="s">
        <v>71</v>
      </c>
      <c r="D122" s="138" t="s">
        <v>105</v>
      </c>
      <c r="E122" s="139" t="s">
        <v>187</v>
      </c>
      <c r="F122" s="140" t="s">
        <v>188</v>
      </c>
      <c r="G122" s="141" t="s">
        <v>108</v>
      </c>
      <c r="H122" s="142">
        <v>251.1</v>
      </c>
      <c r="I122" s="142"/>
      <c r="J122" s="155"/>
      <c r="K122" s="143"/>
      <c r="L122" s="27"/>
      <c r="M122" s="144" t="s">
        <v>1</v>
      </c>
      <c r="N122" s="145" t="s">
        <v>32</v>
      </c>
      <c r="O122" s="146">
        <v>0</v>
      </c>
      <c r="P122" s="146">
        <f t="shared" ref="P122:P127" si="0">O122*H122</f>
        <v>0</v>
      </c>
      <c r="Q122" s="146">
        <v>0</v>
      </c>
      <c r="R122" s="146">
        <f t="shared" ref="R122:R127" si="1">Q122*H122</f>
        <v>0</v>
      </c>
      <c r="S122" s="146">
        <v>0</v>
      </c>
      <c r="T122" s="147">
        <f t="shared" ref="T122:T127" si="2"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8" t="s">
        <v>109</v>
      </c>
      <c r="AT122" s="148" t="s">
        <v>105</v>
      </c>
      <c r="AU122" s="148" t="s">
        <v>110</v>
      </c>
      <c r="AY122" s="14" t="s">
        <v>102</v>
      </c>
      <c r="BE122" s="149">
        <f t="shared" ref="BE122:BE127" si="3">IF(N122="základná",J122,0)</f>
        <v>0</v>
      </c>
      <c r="BF122" s="149">
        <f t="shared" ref="BF122:BF127" si="4">IF(N122="znížená",J122,0)</f>
        <v>0</v>
      </c>
      <c r="BG122" s="149">
        <f t="shared" ref="BG122:BG127" si="5">IF(N122="zákl. prenesená",J122,0)</f>
        <v>0</v>
      </c>
      <c r="BH122" s="149">
        <f t="shared" ref="BH122:BH127" si="6">IF(N122="zníž. prenesená",J122,0)</f>
        <v>0</v>
      </c>
      <c r="BI122" s="149">
        <f t="shared" ref="BI122:BI127" si="7">IF(N122="nulová",J122,0)</f>
        <v>0</v>
      </c>
      <c r="BJ122" s="14" t="s">
        <v>110</v>
      </c>
      <c r="BK122" s="150">
        <f t="shared" ref="BK122:BK127" si="8">ROUND(I122*H122,3)</f>
        <v>0</v>
      </c>
      <c r="BL122" s="14" t="s">
        <v>109</v>
      </c>
      <c r="BM122" s="148" t="s">
        <v>110</v>
      </c>
    </row>
    <row r="123" spans="1:65" s="2" customFormat="1" ht="24.2" customHeight="1">
      <c r="A123" s="26"/>
      <c r="B123" s="137"/>
      <c r="C123" s="138" t="s">
        <v>110</v>
      </c>
      <c r="D123" s="138" t="s">
        <v>105</v>
      </c>
      <c r="E123" s="139" t="s">
        <v>189</v>
      </c>
      <c r="F123" s="140" t="s">
        <v>1661</v>
      </c>
      <c r="G123" s="141" t="s">
        <v>108</v>
      </c>
      <c r="H123" s="142">
        <v>288.76499999999999</v>
      </c>
      <c r="I123" s="142"/>
      <c r="J123" s="155"/>
      <c r="K123" s="143"/>
      <c r="L123" s="27"/>
      <c r="M123" s="144" t="s">
        <v>1</v>
      </c>
      <c r="N123" s="145" t="s">
        <v>32</v>
      </c>
      <c r="O123" s="146">
        <v>0</v>
      </c>
      <c r="P123" s="146">
        <f t="shared" si="0"/>
        <v>0</v>
      </c>
      <c r="Q123" s="146">
        <v>0</v>
      </c>
      <c r="R123" s="146">
        <f t="shared" si="1"/>
        <v>0</v>
      </c>
      <c r="S123" s="146">
        <v>0</v>
      </c>
      <c r="T123" s="147">
        <f t="shared" si="2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8" t="s">
        <v>109</v>
      </c>
      <c r="AT123" s="148" t="s">
        <v>105</v>
      </c>
      <c r="AU123" s="148" t="s">
        <v>110</v>
      </c>
      <c r="AY123" s="14" t="s">
        <v>102</v>
      </c>
      <c r="BE123" s="149">
        <f t="shared" si="3"/>
        <v>0</v>
      </c>
      <c r="BF123" s="149">
        <f t="shared" si="4"/>
        <v>0</v>
      </c>
      <c r="BG123" s="149">
        <f t="shared" si="5"/>
        <v>0</v>
      </c>
      <c r="BH123" s="149">
        <f t="shared" si="6"/>
        <v>0</v>
      </c>
      <c r="BI123" s="149">
        <f t="shared" si="7"/>
        <v>0</v>
      </c>
      <c r="BJ123" s="14" t="s">
        <v>110</v>
      </c>
      <c r="BK123" s="150">
        <f t="shared" si="8"/>
        <v>0</v>
      </c>
      <c r="BL123" s="14" t="s">
        <v>109</v>
      </c>
      <c r="BM123" s="148" t="s">
        <v>109</v>
      </c>
    </row>
    <row r="124" spans="1:65" s="2" customFormat="1" ht="37.9" customHeight="1">
      <c r="A124" s="26"/>
      <c r="B124" s="137"/>
      <c r="C124" s="138" t="s">
        <v>113</v>
      </c>
      <c r="D124" s="138" t="s">
        <v>105</v>
      </c>
      <c r="E124" s="139" t="s">
        <v>190</v>
      </c>
      <c r="F124" s="140" t="s">
        <v>191</v>
      </c>
      <c r="G124" s="141" t="s">
        <v>108</v>
      </c>
      <c r="H124" s="142">
        <v>251.1</v>
      </c>
      <c r="I124" s="142"/>
      <c r="J124" s="155"/>
      <c r="K124" s="143"/>
      <c r="L124" s="27"/>
      <c r="M124" s="144" t="s">
        <v>1</v>
      </c>
      <c r="N124" s="145" t="s">
        <v>32</v>
      </c>
      <c r="O124" s="146">
        <v>0</v>
      </c>
      <c r="P124" s="146">
        <f t="shared" si="0"/>
        <v>0</v>
      </c>
      <c r="Q124" s="146">
        <v>0</v>
      </c>
      <c r="R124" s="146">
        <f t="shared" si="1"/>
        <v>0</v>
      </c>
      <c r="S124" s="146">
        <v>0</v>
      </c>
      <c r="T124" s="147">
        <f t="shared" si="2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8" t="s">
        <v>109</v>
      </c>
      <c r="AT124" s="148" t="s">
        <v>105</v>
      </c>
      <c r="AU124" s="148" t="s">
        <v>110</v>
      </c>
      <c r="AY124" s="14" t="s">
        <v>102</v>
      </c>
      <c r="BE124" s="149">
        <f t="shared" si="3"/>
        <v>0</v>
      </c>
      <c r="BF124" s="149">
        <f t="shared" si="4"/>
        <v>0</v>
      </c>
      <c r="BG124" s="149">
        <f t="shared" si="5"/>
        <v>0</v>
      </c>
      <c r="BH124" s="149">
        <f t="shared" si="6"/>
        <v>0</v>
      </c>
      <c r="BI124" s="149">
        <f t="shared" si="7"/>
        <v>0</v>
      </c>
      <c r="BJ124" s="14" t="s">
        <v>110</v>
      </c>
      <c r="BK124" s="150">
        <f t="shared" si="8"/>
        <v>0</v>
      </c>
      <c r="BL124" s="14" t="s">
        <v>109</v>
      </c>
      <c r="BM124" s="148" t="s">
        <v>103</v>
      </c>
    </row>
    <row r="125" spans="1:65" s="2" customFormat="1" ht="16.5" customHeight="1">
      <c r="A125" s="26"/>
      <c r="B125" s="137"/>
      <c r="C125" s="138" t="s">
        <v>109</v>
      </c>
      <c r="D125" s="138" t="s">
        <v>105</v>
      </c>
      <c r="E125" s="139" t="s">
        <v>192</v>
      </c>
      <c r="F125" s="140" t="s">
        <v>193</v>
      </c>
      <c r="G125" s="141" t="s">
        <v>194</v>
      </c>
      <c r="H125" s="142">
        <v>799</v>
      </c>
      <c r="I125" s="142"/>
      <c r="J125" s="155"/>
      <c r="K125" s="143"/>
      <c r="L125" s="27"/>
      <c r="M125" s="144" t="s">
        <v>1</v>
      </c>
      <c r="N125" s="145" t="s">
        <v>32</v>
      </c>
      <c r="O125" s="146">
        <v>0</v>
      </c>
      <c r="P125" s="146">
        <f t="shared" si="0"/>
        <v>0</v>
      </c>
      <c r="Q125" s="146">
        <v>0</v>
      </c>
      <c r="R125" s="146">
        <f t="shared" si="1"/>
        <v>0</v>
      </c>
      <c r="S125" s="146">
        <v>0</v>
      </c>
      <c r="T125" s="147">
        <f t="shared" si="2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8" t="s">
        <v>109</v>
      </c>
      <c r="AT125" s="148" t="s">
        <v>105</v>
      </c>
      <c r="AU125" s="148" t="s">
        <v>110</v>
      </c>
      <c r="AY125" s="14" t="s">
        <v>102</v>
      </c>
      <c r="BE125" s="149">
        <f t="shared" si="3"/>
        <v>0</v>
      </c>
      <c r="BF125" s="149">
        <f t="shared" si="4"/>
        <v>0</v>
      </c>
      <c r="BG125" s="149">
        <f t="shared" si="5"/>
        <v>0</v>
      </c>
      <c r="BH125" s="149">
        <f t="shared" si="6"/>
        <v>0</v>
      </c>
      <c r="BI125" s="149">
        <f t="shared" si="7"/>
        <v>0</v>
      </c>
      <c r="BJ125" s="14" t="s">
        <v>110</v>
      </c>
      <c r="BK125" s="150">
        <f t="shared" si="8"/>
        <v>0</v>
      </c>
      <c r="BL125" s="14" t="s">
        <v>109</v>
      </c>
      <c r="BM125" s="148" t="s">
        <v>118</v>
      </c>
    </row>
    <row r="126" spans="1:65" s="2" customFormat="1" ht="24.2" customHeight="1">
      <c r="A126" s="26"/>
      <c r="B126" s="137"/>
      <c r="C126" s="138" t="s">
        <v>119</v>
      </c>
      <c r="D126" s="138" t="s">
        <v>105</v>
      </c>
      <c r="E126" s="139" t="s">
        <v>195</v>
      </c>
      <c r="F126" s="168" t="s">
        <v>1780</v>
      </c>
      <c r="G126" s="141" t="s">
        <v>108</v>
      </c>
      <c r="H126" s="142">
        <v>288.76499999999999</v>
      </c>
      <c r="I126" s="142"/>
      <c r="J126" s="155"/>
      <c r="K126" s="143"/>
      <c r="L126" s="27"/>
      <c r="M126" s="144" t="s">
        <v>1</v>
      </c>
      <c r="N126" s="145" t="s">
        <v>32</v>
      </c>
      <c r="O126" s="146">
        <v>0</v>
      </c>
      <c r="P126" s="146">
        <f t="shared" si="0"/>
        <v>0</v>
      </c>
      <c r="Q126" s="146">
        <v>0</v>
      </c>
      <c r="R126" s="146">
        <f t="shared" si="1"/>
        <v>0</v>
      </c>
      <c r="S126" s="146">
        <v>0</v>
      </c>
      <c r="T126" s="147">
        <f t="shared" si="2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8" t="s">
        <v>109</v>
      </c>
      <c r="AT126" s="148" t="s">
        <v>105</v>
      </c>
      <c r="AU126" s="148" t="s">
        <v>110</v>
      </c>
      <c r="AY126" s="14" t="s">
        <v>102</v>
      </c>
      <c r="BE126" s="149">
        <f t="shared" si="3"/>
        <v>0</v>
      </c>
      <c r="BF126" s="149">
        <f t="shared" si="4"/>
        <v>0</v>
      </c>
      <c r="BG126" s="149">
        <f t="shared" si="5"/>
        <v>0</v>
      </c>
      <c r="BH126" s="149">
        <f t="shared" si="6"/>
        <v>0</v>
      </c>
      <c r="BI126" s="149">
        <f t="shared" si="7"/>
        <v>0</v>
      </c>
      <c r="BJ126" s="14" t="s">
        <v>110</v>
      </c>
      <c r="BK126" s="150">
        <f t="shared" si="8"/>
        <v>0</v>
      </c>
      <c r="BL126" s="14" t="s">
        <v>109</v>
      </c>
      <c r="BM126" s="148" t="s">
        <v>122</v>
      </c>
    </row>
    <row r="127" spans="1:65" s="2" customFormat="1" ht="24.2" customHeight="1">
      <c r="A127" s="26"/>
      <c r="B127" s="137"/>
      <c r="C127" s="138" t="s">
        <v>103</v>
      </c>
      <c r="D127" s="138" t="s">
        <v>105</v>
      </c>
      <c r="E127" s="139" t="s">
        <v>196</v>
      </c>
      <c r="F127" s="140" t="s">
        <v>197</v>
      </c>
      <c r="G127" s="141" t="s">
        <v>178</v>
      </c>
      <c r="H127" s="142">
        <v>0.84799999999999998</v>
      </c>
      <c r="I127" s="142"/>
      <c r="J127" s="155"/>
      <c r="K127" s="143"/>
      <c r="L127" s="27"/>
      <c r="M127" s="144" t="s">
        <v>1</v>
      </c>
      <c r="N127" s="145" t="s">
        <v>32</v>
      </c>
      <c r="O127" s="146">
        <v>0</v>
      </c>
      <c r="P127" s="146">
        <f t="shared" si="0"/>
        <v>0</v>
      </c>
      <c r="Q127" s="146">
        <v>0</v>
      </c>
      <c r="R127" s="146">
        <f t="shared" si="1"/>
        <v>0</v>
      </c>
      <c r="S127" s="146">
        <v>0</v>
      </c>
      <c r="T127" s="147">
        <f t="shared" si="2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8" t="s">
        <v>109</v>
      </c>
      <c r="AT127" s="148" t="s">
        <v>105</v>
      </c>
      <c r="AU127" s="148" t="s">
        <v>110</v>
      </c>
      <c r="AY127" s="14" t="s">
        <v>102</v>
      </c>
      <c r="BE127" s="149">
        <f t="shared" si="3"/>
        <v>0</v>
      </c>
      <c r="BF127" s="149">
        <f t="shared" si="4"/>
        <v>0</v>
      </c>
      <c r="BG127" s="149">
        <f t="shared" si="5"/>
        <v>0</v>
      </c>
      <c r="BH127" s="149">
        <f t="shared" si="6"/>
        <v>0</v>
      </c>
      <c r="BI127" s="149">
        <f t="shared" si="7"/>
        <v>0</v>
      </c>
      <c r="BJ127" s="14" t="s">
        <v>110</v>
      </c>
      <c r="BK127" s="150">
        <f t="shared" si="8"/>
        <v>0</v>
      </c>
      <c r="BL127" s="14" t="s">
        <v>109</v>
      </c>
      <c r="BM127" s="148" t="s">
        <v>125</v>
      </c>
    </row>
    <row r="128" spans="1:65" s="12" customFormat="1" ht="22.9" customHeight="1">
      <c r="B128" s="127"/>
      <c r="D128" s="128" t="s">
        <v>65</v>
      </c>
      <c r="E128" s="136" t="s">
        <v>198</v>
      </c>
      <c r="F128" s="136" t="s">
        <v>199</v>
      </c>
      <c r="J128" s="158"/>
      <c r="L128" s="127"/>
      <c r="M128" s="130"/>
      <c r="N128" s="131"/>
      <c r="O128" s="131"/>
      <c r="P128" s="132">
        <f>SUM(P129:P138)</f>
        <v>0</v>
      </c>
      <c r="Q128" s="131"/>
      <c r="R128" s="132">
        <f>SUM(R129:R138)</f>
        <v>0</v>
      </c>
      <c r="S128" s="131"/>
      <c r="T128" s="133">
        <f>SUM(T129:T138)</f>
        <v>0</v>
      </c>
      <c r="AR128" s="128" t="s">
        <v>110</v>
      </c>
      <c r="AT128" s="134" t="s">
        <v>65</v>
      </c>
      <c r="AU128" s="134" t="s">
        <v>71</v>
      </c>
      <c r="AY128" s="128" t="s">
        <v>102</v>
      </c>
      <c r="BK128" s="135">
        <f>SUM(BK129:BK138)</f>
        <v>0</v>
      </c>
    </row>
    <row r="129" spans="1:65" s="2" customFormat="1" ht="16.5" customHeight="1">
      <c r="A129" s="26"/>
      <c r="B129" s="137"/>
      <c r="C129" s="138" t="s">
        <v>126</v>
      </c>
      <c r="D129" s="138" t="s">
        <v>105</v>
      </c>
      <c r="E129" s="139" t="s">
        <v>200</v>
      </c>
      <c r="F129" s="140" t="s">
        <v>201</v>
      </c>
      <c r="G129" s="141" t="s">
        <v>108</v>
      </c>
      <c r="H129" s="142">
        <v>251.1</v>
      </c>
      <c r="I129" s="142"/>
      <c r="J129" s="155"/>
      <c r="K129" s="143"/>
      <c r="L129" s="27"/>
      <c r="M129" s="144" t="s">
        <v>1</v>
      </c>
      <c r="N129" s="145" t="s">
        <v>32</v>
      </c>
      <c r="O129" s="146">
        <v>0</v>
      </c>
      <c r="P129" s="146">
        <f t="shared" ref="P129:P138" si="9">O129*H129</f>
        <v>0</v>
      </c>
      <c r="Q129" s="146">
        <v>0</v>
      </c>
      <c r="R129" s="146">
        <f t="shared" ref="R129:R138" si="10">Q129*H129</f>
        <v>0</v>
      </c>
      <c r="S129" s="146">
        <v>0</v>
      </c>
      <c r="T129" s="147">
        <f t="shared" ref="T129:T138" si="11">S129*H129</f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8" t="s">
        <v>109</v>
      </c>
      <c r="AT129" s="148" t="s">
        <v>105</v>
      </c>
      <c r="AU129" s="148" t="s">
        <v>110</v>
      </c>
      <c r="AY129" s="14" t="s">
        <v>102</v>
      </c>
      <c r="BE129" s="149">
        <f t="shared" ref="BE129:BE138" si="12">IF(N129="základná",J129,0)</f>
        <v>0</v>
      </c>
      <c r="BF129" s="149">
        <f t="shared" ref="BF129:BF138" si="13">IF(N129="znížená",J129,0)</f>
        <v>0</v>
      </c>
      <c r="BG129" s="149">
        <f t="shared" ref="BG129:BG138" si="14">IF(N129="zákl. prenesená",J129,0)</f>
        <v>0</v>
      </c>
      <c r="BH129" s="149">
        <f t="shared" ref="BH129:BH138" si="15">IF(N129="zníž. prenesená",J129,0)</f>
        <v>0</v>
      </c>
      <c r="BI129" s="149">
        <f t="shared" ref="BI129:BI138" si="16">IF(N129="nulová",J129,0)</f>
        <v>0</v>
      </c>
      <c r="BJ129" s="14" t="s">
        <v>110</v>
      </c>
      <c r="BK129" s="150">
        <f t="shared" ref="BK129:BK138" si="17">ROUND(I129*H129,3)</f>
        <v>0</v>
      </c>
      <c r="BL129" s="14" t="s">
        <v>109</v>
      </c>
      <c r="BM129" s="148" t="s">
        <v>129</v>
      </c>
    </row>
    <row r="130" spans="1:65" s="2" customFormat="1" ht="16.5" customHeight="1">
      <c r="A130" s="26"/>
      <c r="B130" s="137"/>
      <c r="C130" s="138" t="s">
        <v>118</v>
      </c>
      <c r="D130" s="138" t="s">
        <v>105</v>
      </c>
      <c r="E130" s="139" t="s">
        <v>202</v>
      </c>
      <c r="F130" s="140" t="s">
        <v>203</v>
      </c>
      <c r="G130" s="141" t="s">
        <v>108</v>
      </c>
      <c r="H130" s="142">
        <v>288.76499999999999</v>
      </c>
      <c r="I130" s="142"/>
      <c r="J130" s="155"/>
      <c r="K130" s="143"/>
      <c r="L130" s="27"/>
      <c r="M130" s="144" t="s">
        <v>1</v>
      </c>
      <c r="N130" s="145" t="s">
        <v>32</v>
      </c>
      <c r="O130" s="146">
        <v>0</v>
      </c>
      <c r="P130" s="146">
        <f t="shared" si="9"/>
        <v>0</v>
      </c>
      <c r="Q130" s="146">
        <v>0</v>
      </c>
      <c r="R130" s="146">
        <f t="shared" si="10"/>
        <v>0</v>
      </c>
      <c r="S130" s="146">
        <v>0</v>
      </c>
      <c r="T130" s="147">
        <f t="shared" si="11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8" t="s">
        <v>109</v>
      </c>
      <c r="AT130" s="148" t="s">
        <v>105</v>
      </c>
      <c r="AU130" s="148" t="s">
        <v>110</v>
      </c>
      <c r="AY130" s="14" t="s">
        <v>102</v>
      </c>
      <c r="BE130" s="149">
        <f t="shared" si="12"/>
        <v>0</v>
      </c>
      <c r="BF130" s="149">
        <f t="shared" si="13"/>
        <v>0</v>
      </c>
      <c r="BG130" s="149">
        <f t="shared" si="14"/>
        <v>0</v>
      </c>
      <c r="BH130" s="149">
        <f t="shared" si="15"/>
        <v>0</v>
      </c>
      <c r="BI130" s="149">
        <f t="shared" si="16"/>
        <v>0</v>
      </c>
      <c r="BJ130" s="14" t="s">
        <v>110</v>
      </c>
      <c r="BK130" s="150">
        <f t="shared" si="17"/>
        <v>0</v>
      </c>
      <c r="BL130" s="14" t="s">
        <v>109</v>
      </c>
      <c r="BM130" s="148" t="s">
        <v>132</v>
      </c>
    </row>
    <row r="131" spans="1:65" s="2" customFormat="1" ht="24.2" customHeight="1">
      <c r="A131" s="26"/>
      <c r="B131" s="137"/>
      <c r="C131" s="138" t="s">
        <v>133</v>
      </c>
      <c r="D131" s="138" t="s">
        <v>105</v>
      </c>
      <c r="E131" s="139" t="s">
        <v>204</v>
      </c>
      <c r="F131" s="140" t="s">
        <v>1787</v>
      </c>
      <c r="G131" s="141" t="s">
        <v>108</v>
      </c>
      <c r="H131" s="142">
        <v>17.274999999999999</v>
      </c>
      <c r="I131" s="142"/>
      <c r="J131" s="155"/>
      <c r="K131" s="143"/>
      <c r="L131" s="27"/>
      <c r="M131" s="144" t="s">
        <v>1</v>
      </c>
      <c r="N131" s="145" t="s">
        <v>32</v>
      </c>
      <c r="O131" s="146">
        <v>0</v>
      </c>
      <c r="P131" s="146">
        <f t="shared" si="9"/>
        <v>0</v>
      </c>
      <c r="Q131" s="146">
        <v>0</v>
      </c>
      <c r="R131" s="146">
        <f t="shared" si="10"/>
        <v>0</v>
      </c>
      <c r="S131" s="146">
        <v>0</v>
      </c>
      <c r="T131" s="147">
        <f t="shared" si="11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8" t="s">
        <v>109</v>
      </c>
      <c r="AT131" s="148" t="s">
        <v>105</v>
      </c>
      <c r="AU131" s="148" t="s">
        <v>110</v>
      </c>
      <c r="AY131" s="14" t="s">
        <v>102</v>
      </c>
      <c r="BE131" s="149">
        <f t="shared" si="12"/>
        <v>0</v>
      </c>
      <c r="BF131" s="149">
        <f t="shared" si="13"/>
        <v>0</v>
      </c>
      <c r="BG131" s="149">
        <f t="shared" si="14"/>
        <v>0</v>
      </c>
      <c r="BH131" s="149">
        <f t="shared" si="15"/>
        <v>0</v>
      </c>
      <c r="BI131" s="149">
        <f t="shared" si="16"/>
        <v>0</v>
      </c>
      <c r="BJ131" s="14" t="s">
        <v>110</v>
      </c>
      <c r="BK131" s="150">
        <f t="shared" si="17"/>
        <v>0</v>
      </c>
      <c r="BL131" s="14" t="s">
        <v>109</v>
      </c>
      <c r="BM131" s="148" t="s">
        <v>135</v>
      </c>
    </row>
    <row r="132" spans="1:65" s="2" customFormat="1" ht="16.5" customHeight="1">
      <c r="A132" s="26"/>
      <c r="B132" s="137"/>
      <c r="C132" s="138" t="s">
        <v>122</v>
      </c>
      <c r="D132" s="138" t="s">
        <v>105</v>
      </c>
      <c r="E132" s="139" t="s">
        <v>1682</v>
      </c>
      <c r="F132" s="140" t="s">
        <v>205</v>
      </c>
      <c r="G132" s="141" t="s">
        <v>108</v>
      </c>
      <c r="H132" s="142">
        <v>17.620999999999999</v>
      </c>
      <c r="I132" s="142"/>
      <c r="J132" s="155"/>
      <c r="K132" s="143"/>
      <c r="L132" s="27"/>
      <c r="M132" s="144" t="s">
        <v>1</v>
      </c>
      <c r="N132" s="145" t="s">
        <v>32</v>
      </c>
      <c r="O132" s="146">
        <v>0</v>
      </c>
      <c r="P132" s="146">
        <f t="shared" si="9"/>
        <v>0</v>
      </c>
      <c r="Q132" s="146">
        <v>0</v>
      </c>
      <c r="R132" s="146">
        <f t="shared" si="10"/>
        <v>0</v>
      </c>
      <c r="S132" s="146">
        <v>0</v>
      </c>
      <c r="T132" s="147">
        <f t="shared" si="11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8" t="s">
        <v>109</v>
      </c>
      <c r="AT132" s="148" t="s">
        <v>105</v>
      </c>
      <c r="AU132" s="148" t="s">
        <v>110</v>
      </c>
      <c r="AY132" s="14" t="s">
        <v>102</v>
      </c>
      <c r="BE132" s="149">
        <f t="shared" si="12"/>
        <v>0</v>
      </c>
      <c r="BF132" s="149">
        <f t="shared" si="13"/>
        <v>0</v>
      </c>
      <c r="BG132" s="149">
        <f t="shared" si="14"/>
        <v>0</v>
      </c>
      <c r="BH132" s="149">
        <f t="shared" si="15"/>
        <v>0</v>
      </c>
      <c r="BI132" s="149">
        <f t="shared" si="16"/>
        <v>0</v>
      </c>
      <c r="BJ132" s="14" t="s">
        <v>110</v>
      </c>
      <c r="BK132" s="150">
        <f t="shared" si="17"/>
        <v>0</v>
      </c>
      <c r="BL132" s="14" t="s">
        <v>109</v>
      </c>
      <c r="BM132" s="148" t="s">
        <v>7</v>
      </c>
    </row>
    <row r="133" spans="1:65" s="2" customFormat="1" ht="24.2" customHeight="1">
      <c r="A133" s="26"/>
      <c r="B133" s="137"/>
      <c r="C133" s="138" t="s">
        <v>137</v>
      </c>
      <c r="D133" s="138" t="s">
        <v>105</v>
      </c>
      <c r="E133" s="139" t="s">
        <v>204</v>
      </c>
      <c r="F133" s="140" t="s">
        <v>1786</v>
      </c>
      <c r="G133" s="141" t="s">
        <v>108</v>
      </c>
      <c r="H133" s="142">
        <v>195</v>
      </c>
      <c r="I133" s="142"/>
      <c r="J133" s="155"/>
      <c r="K133" s="143"/>
      <c r="L133" s="27"/>
      <c r="M133" s="144" t="s">
        <v>1</v>
      </c>
      <c r="N133" s="145" t="s">
        <v>32</v>
      </c>
      <c r="O133" s="146">
        <v>0</v>
      </c>
      <c r="P133" s="146">
        <f t="shared" si="9"/>
        <v>0</v>
      </c>
      <c r="Q133" s="146">
        <v>0</v>
      </c>
      <c r="R133" s="146">
        <f t="shared" si="10"/>
        <v>0</v>
      </c>
      <c r="S133" s="146">
        <v>0</v>
      </c>
      <c r="T133" s="147">
        <f t="shared" si="11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8" t="s">
        <v>109</v>
      </c>
      <c r="AT133" s="148" t="s">
        <v>105</v>
      </c>
      <c r="AU133" s="148" t="s">
        <v>110</v>
      </c>
      <c r="AY133" s="14" t="s">
        <v>102</v>
      </c>
      <c r="BE133" s="149">
        <f t="shared" si="12"/>
        <v>0</v>
      </c>
      <c r="BF133" s="149">
        <f t="shared" si="13"/>
        <v>0</v>
      </c>
      <c r="BG133" s="149">
        <f t="shared" si="14"/>
        <v>0</v>
      </c>
      <c r="BH133" s="149">
        <f t="shared" si="15"/>
        <v>0</v>
      </c>
      <c r="BI133" s="149">
        <f t="shared" si="16"/>
        <v>0</v>
      </c>
      <c r="BJ133" s="14" t="s">
        <v>110</v>
      </c>
      <c r="BK133" s="150">
        <f t="shared" si="17"/>
        <v>0</v>
      </c>
      <c r="BL133" s="14" t="s">
        <v>109</v>
      </c>
      <c r="BM133" s="148" t="s">
        <v>139</v>
      </c>
    </row>
    <row r="134" spans="1:65" s="2" customFormat="1" ht="16.5" customHeight="1">
      <c r="A134" s="26"/>
      <c r="B134" s="137"/>
      <c r="C134" s="138" t="s">
        <v>125</v>
      </c>
      <c r="D134" s="138" t="s">
        <v>105</v>
      </c>
      <c r="E134" s="139" t="s">
        <v>1683</v>
      </c>
      <c r="F134" s="140" t="s">
        <v>206</v>
      </c>
      <c r="G134" s="141" t="s">
        <v>108</v>
      </c>
      <c r="H134" s="142">
        <v>198.9</v>
      </c>
      <c r="I134" s="142"/>
      <c r="J134" s="155"/>
      <c r="K134" s="143"/>
      <c r="L134" s="27"/>
      <c r="M134" s="144" t="s">
        <v>1</v>
      </c>
      <c r="N134" s="145" t="s">
        <v>32</v>
      </c>
      <c r="O134" s="146">
        <v>0</v>
      </c>
      <c r="P134" s="146">
        <f t="shared" si="9"/>
        <v>0</v>
      </c>
      <c r="Q134" s="146">
        <v>0</v>
      </c>
      <c r="R134" s="146">
        <f t="shared" si="10"/>
        <v>0</v>
      </c>
      <c r="S134" s="146">
        <v>0</v>
      </c>
      <c r="T134" s="147">
        <f t="shared" si="11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8" t="s">
        <v>109</v>
      </c>
      <c r="AT134" s="148" t="s">
        <v>105</v>
      </c>
      <c r="AU134" s="148" t="s">
        <v>110</v>
      </c>
      <c r="AY134" s="14" t="s">
        <v>102</v>
      </c>
      <c r="BE134" s="149">
        <f t="shared" si="12"/>
        <v>0</v>
      </c>
      <c r="BF134" s="149">
        <f t="shared" si="13"/>
        <v>0</v>
      </c>
      <c r="BG134" s="149">
        <f t="shared" si="14"/>
        <v>0</v>
      </c>
      <c r="BH134" s="149">
        <f t="shared" si="15"/>
        <v>0</v>
      </c>
      <c r="BI134" s="149">
        <f t="shared" si="16"/>
        <v>0</v>
      </c>
      <c r="BJ134" s="14" t="s">
        <v>110</v>
      </c>
      <c r="BK134" s="150">
        <f t="shared" si="17"/>
        <v>0</v>
      </c>
      <c r="BL134" s="14" t="s">
        <v>109</v>
      </c>
      <c r="BM134" s="148" t="s">
        <v>141</v>
      </c>
    </row>
    <row r="135" spans="1:65" s="2" customFormat="1" ht="24.2" customHeight="1">
      <c r="A135" s="26"/>
      <c r="B135" s="137"/>
      <c r="C135" s="138" t="s">
        <v>142</v>
      </c>
      <c r="D135" s="138" t="s">
        <v>105</v>
      </c>
      <c r="E135" s="139" t="s">
        <v>207</v>
      </c>
      <c r="F135" s="140" t="s">
        <v>1785</v>
      </c>
      <c r="G135" s="141" t="s">
        <v>108</v>
      </c>
      <c r="H135" s="142">
        <v>585</v>
      </c>
      <c r="I135" s="142"/>
      <c r="J135" s="155"/>
      <c r="K135" s="143"/>
      <c r="L135" s="27"/>
      <c r="M135" s="144" t="s">
        <v>1</v>
      </c>
      <c r="N135" s="145" t="s">
        <v>32</v>
      </c>
      <c r="O135" s="146">
        <v>0</v>
      </c>
      <c r="P135" s="146">
        <f t="shared" si="9"/>
        <v>0</v>
      </c>
      <c r="Q135" s="146">
        <v>0</v>
      </c>
      <c r="R135" s="146">
        <f t="shared" si="10"/>
        <v>0</v>
      </c>
      <c r="S135" s="146">
        <v>0</v>
      </c>
      <c r="T135" s="147">
        <f t="shared" si="11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8" t="s">
        <v>109</v>
      </c>
      <c r="AT135" s="148" t="s">
        <v>105</v>
      </c>
      <c r="AU135" s="148" t="s">
        <v>110</v>
      </c>
      <c r="AY135" s="14" t="s">
        <v>102</v>
      </c>
      <c r="BE135" s="149">
        <f t="shared" si="12"/>
        <v>0</v>
      </c>
      <c r="BF135" s="149">
        <f t="shared" si="13"/>
        <v>0</v>
      </c>
      <c r="BG135" s="149">
        <f t="shared" si="14"/>
        <v>0</v>
      </c>
      <c r="BH135" s="149">
        <f t="shared" si="15"/>
        <v>0</v>
      </c>
      <c r="BI135" s="149">
        <f t="shared" si="16"/>
        <v>0</v>
      </c>
      <c r="BJ135" s="14" t="s">
        <v>110</v>
      </c>
      <c r="BK135" s="150">
        <f t="shared" si="17"/>
        <v>0</v>
      </c>
      <c r="BL135" s="14" t="s">
        <v>109</v>
      </c>
      <c r="BM135" s="148" t="s">
        <v>144</v>
      </c>
    </row>
    <row r="136" spans="1:65" s="2" customFormat="1" ht="16.5" customHeight="1">
      <c r="A136" s="26"/>
      <c r="B136" s="137"/>
      <c r="C136" s="138" t="s">
        <v>129</v>
      </c>
      <c r="D136" s="138" t="s">
        <v>105</v>
      </c>
      <c r="E136" s="139" t="s">
        <v>1684</v>
      </c>
      <c r="F136" s="140" t="s">
        <v>1681</v>
      </c>
      <c r="G136" s="141" t="s">
        <v>108</v>
      </c>
      <c r="H136" s="142">
        <v>596.70000000000005</v>
      </c>
      <c r="I136" s="142"/>
      <c r="J136" s="155"/>
      <c r="K136" s="143"/>
      <c r="L136" s="27"/>
      <c r="M136" s="144" t="s">
        <v>1</v>
      </c>
      <c r="N136" s="145" t="s">
        <v>32</v>
      </c>
      <c r="O136" s="146">
        <v>0</v>
      </c>
      <c r="P136" s="146">
        <f t="shared" si="9"/>
        <v>0</v>
      </c>
      <c r="Q136" s="146">
        <v>0</v>
      </c>
      <c r="R136" s="146">
        <f t="shared" si="10"/>
        <v>0</v>
      </c>
      <c r="S136" s="146">
        <v>0</v>
      </c>
      <c r="T136" s="147">
        <f t="shared" si="11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8" t="s">
        <v>109</v>
      </c>
      <c r="AT136" s="148" t="s">
        <v>105</v>
      </c>
      <c r="AU136" s="148" t="s">
        <v>110</v>
      </c>
      <c r="AY136" s="14" t="s">
        <v>102</v>
      </c>
      <c r="BE136" s="149">
        <f t="shared" si="12"/>
        <v>0</v>
      </c>
      <c r="BF136" s="149">
        <f t="shared" si="13"/>
        <v>0</v>
      </c>
      <c r="BG136" s="149">
        <f t="shared" si="14"/>
        <v>0</v>
      </c>
      <c r="BH136" s="149">
        <f t="shared" si="15"/>
        <v>0</v>
      </c>
      <c r="BI136" s="149">
        <f t="shared" si="16"/>
        <v>0</v>
      </c>
      <c r="BJ136" s="14" t="s">
        <v>110</v>
      </c>
      <c r="BK136" s="150">
        <f t="shared" si="17"/>
        <v>0</v>
      </c>
      <c r="BL136" s="14" t="s">
        <v>109</v>
      </c>
      <c r="BM136" s="148" t="s">
        <v>146</v>
      </c>
    </row>
    <row r="137" spans="1:65" s="2" customFormat="1" ht="33" customHeight="1">
      <c r="A137" s="26"/>
      <c r="B137" s="137"/>
      <c r="C137" s="138" t="s">
        <v>147</v>
      </c>
      <c r="D137" s="138" t="s">
        <v>105</v>
      </c>
      <c r="E137" s="139" t="s">
        <v>208</v>
      </c>
      <c r="F137" s="140" t="s">
        <v>209</v>
      </c>
      <c r="G137" s="141" t="s">
        <v>108</v>
      </c>
      <c r="H137" s="142">
        <v>251.1</v>
      </c>
      <c r="I137" s="142"/>
      <c r="J137" s="155"/>
      <c r="K137" s="143"/>
      <c r="L137" s="27"/>
      <c r="M137" s="144" t="s">
        <v>1</v>
      </c>
      <c r="N137" s="145" t="s">
        <v>32</v>
      </c>
      <c r="O137" s="146">
        <v>0</v>
      </c>
      <c r="P137" s="146">
        <f t="shared" si="9"/>
        <v>0</v>
      </c>
      <c r="Q137" s="146">
        <v>0</v>
      </c>
      <c r="R137" s="146">
        <f t="shared" si="10"/>
        <v>0</v>
      </c>
      <c r="S137" s="146">
        <v>0</v>
      </c>
      <c r="T137" s="147">
        <f t="shared" si="11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8" t="s">
        <v>109</v>
      </c>
      <c r="AT137" s="148" t="s">
        <v>105</v>
      </c>
      <c r="AU137" s="148" t="s">
        <v>110</v>
      </c>
      <c r="AY137" s="14" t="s">
        <v>102</v>
      </c>
      <c r="BE137" s="149">
        <f t="shared" si="12"/>
        <v>0</v>
      </c>
      <c r="BF137" s="149">
        <f t="shared" si="13"/>
        <v>0</v>
      </c>
      <c r="BG137" s="149">
        <f t="shared" si="14"/>
        <v>0</v>
      </c>
      <c r="BH137" s="149">
        <f t="shared" si="15"/>
        <v>0</v>
      </c>
      <c r="BI137" s="149">
        <f t="shared" si="16"/>
        <v>0</v>
      </c>
      <c r="BJ137" s="14" t="s">
        <v>110</v>
      </c>
      <c r="BK137" s="150">
        <f t="shared" si="17"/>
        <v>0</v>
      </c>
      <c r="BL137" s="14" t="s">
        <v>109</v>
      </c>
      <c r="BM137" s="148" t="s">
        <v>149</v>
      </c>
    </row>
    <row r="138" spans="1:65" s="2" customFormat="1" ht="24.2" customHeight="1">
      <c r="A138" s="26"/>
      <c r="B138" s="137"/>
      <c r="C138" s="138" t="s">
        <v>132</v>
      </c>
      <c r="D138" s="138" t="s">
        <v>105</v>
      </c>
      <c r="E138" s="139" t="s">
        <v>210</v>
      </c>
      <c r="F138" s="140" t="s">
        <v>211</v>
      </c>
      <c r="G138" s="141" t="s">
        <v>178</v>
      </c>
      <c r="H138" s="142">
        <v>11.962</v>
      </c>
      <c r="I138" s="142"/>
      <c r="J138" s="155"/>
      <c r="K138" s="143"/>
      <c r="L138" s="27"/>
      <c r="M138" s="151" t="s">
        <v>1</v>
      </c>
      <c r="N138" s="152" t="s">
        <v>32</v>
      </c>
      <c r="O138" s="153">
        <v>0</v>
      </c>
      <c r="P138" s="153">
        <f t="shared" si="9"/>
        <v>0</v>
      </c>
      <c r="Q138" s="153">
        <v>0</v>
      </c>
      <c r="R138" s="153">
        <f t="shared" si="10"/>
        <v>0</v>
      </c>
      <c r="S138" s="153">
        <v>0</v>
      </c>
      <c r="T138" s="154">
        <f t="shared" si="11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8" t="s">
        <v>109</v>
      </c>
      <c r="AT138" s="148" t="s">
        <v>105</v>
      </c>
      <c r="AU138" s="148" t="s">
        <v>110</v>
      </c>
      <c r="AY138" s="14" t="s">
        <v>102</v>
      </c>
      <c r="BE138" s="149">
        <f t="shared" si="12"/>
        <v>0</v>
      </c>
      <c r="BF138" s="149">
        <f t="shared" si="13"/>
        <v>0</v>
      </c>
      <c r="BG138" s="149">
        <f t="shared" si="14"/>
        <v>0</v>
      </c>
      <c r="BH138" s="149">
        <f t="shared" si="15"/>
        <v>0</v>
      </c>
      <c r="BI138" s="149">
        <f t="shared" si="16"/>
        <v>0</v>
      </c>
      <c r="BJ138" s="14" t="s">
        <v>110</v>
      </c>
      <c r="BK138" s="150">
        <f t="shared" si="17"/>
        <v>0</v>
      </c>
      <c r="BL138" s="14" t="s">
        <v>109</v>
      </c>
      <c r="BM138" s="148" t="s">
        <v>151</v>
      </c>
    </row>
    <row r="139" spans="1:65" s="2" customFormat="1" ht="6.95" customHeight="1">
      <c r="A139" s="26"/>
      <c r="B139" s="44"/>
      <c r="C139" s="45"/>
      <c r="D139" s="45"/>
      <c r="E139" s="45"/>
      <c r="F139" s="45"/>
      <c r="G139" s="45"/>
      <c r="H139" s="45"/>
      <c r="I139" s="45"/>
      <c r="J139" s="45"/>
      <c r="K139" s="45"/>
      <c r="L139" s="27"/>
      <c r="M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</sheetData>
  <autoFilter ref="C118:K138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60"/>
  <sheetViews>
    <sheetView showGridLines="0" topLeftCell="A101" workbookViewId="0">
      <selection activeCell="J117" sqref="J11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9"/>
    </row>
    <row r="2" spans="1:46" s="1" customFormat="1" ht="36.950000000000003" customHeight="1">
      <c r="L2" s="203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74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77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16" t="str">
        <f>'Rekapitulácia stavby'!K6</f>
        <v>Vrútky OO PZ , rekonštrukcia a modernizácia objektu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78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33" customHeight="1">
      <c r="A9" s="26"/>
      <c r="B9" s="27"/>
      <c r="C9" s="26"/>
      <c r="D9" s="26"/>
      <c r="E9" s="172" t="s">
        <v>1677</v>
      </c>
      <c r="F9" s="215"/>
      <c r="G9" s="215"/>
      <c r="H9" s="215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 t="s">
        <v>1662</v>
      </c>
      <c r="G14" s="26"/>
      <c r="H14" s="26"/>
      <c r="I14" s="23" t="s">
        <v>19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20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5" t="str">
        <f>'Rekapitulácia stavby'!E14</f>
        <v xml:space="preserve"> </v>
      </c>
      <c r="F18" s="195"/>
      <c r="G18" s="195"/>
      <c r="H18" s="195"/>
      <c r="I18" s="23" t="s">
        <v>20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22</v>
      </c>
      <c r="E20" s="26"/>
      <c r="F20" s="26"/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20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19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20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1"/>
      <c r="B27" s="92"/>
      <c r="C27" s="91"/>
      <c r="D27" s="91"/>
      <c r="E27" s="198" t="s">
        <v>1</v>
      </c>
      <c r="F27" s="198"/>
      <c r="G27" s="198"/>
      <c r="H27" s="19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4" t="s">
        <v>26</v>
      </c>
      <c r="E30" s="26"/>
      <c r="F30" s="26"/>
      <c r="G30" s="26"/>
      <c r="H30" s="26"/>
      <c r="I30" s="26"/>
      <c r="J30" s="160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1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28</v>
      </c>
      <c r="G32" s="26"/>
      <c r="H32" s="26"/>
      <c r="I32" s="30" t="s">
        <v>27</v>
      </c>
      <c r="J32" s="164" t="s">
        <v>29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5" t="s">
        <v>30</v>
      </c>
      <c r="E33" s="32" t="s">
        <v>31</v>
      </c>
      <c r="F33" s="96">
        <f>ROUND((SUM(BE121:BE159)),  3)</f>
        <v>0</v>
      </c>
      <c r="G33" s="97"/>
      <c r="H33" s="97"/>
      <c r="I33" s="98">
        <v>0.2</v>
      </c>
      <c r="J33" s="165">
        <f>ROUND(((SUM(BE121:BE159))*I33),  3)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32</v>
      </c>
      <c r="F34" s="166"/>
      <c r="G34" s="26"/>
      <c r="H34" s="26"/>
      <c r="I34" s="100">
        <v>0.2</v>
      </c>
      <c r="J34" s="166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33</v>
      </c>
      <c r="F35" s="99">
        <f>ROUND((SUM(BG121:BG159)),  3)</f>
        <v>0</v>
      </c>
      <c r="G35" s="26"/>
      <c r="H35" s="26"/>
      <c r="I35" s="100">
        <v>0.2</v>
      </c>
      <c r="J35" s="166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34</v>
      </c>
      <c r="F36" s="99">
        <f>ROUND((SUM(BH121:BH159)),  3)</f>
        <v>0</v>
      </c>
      <c r="G36" s="26"/>
      <c r="H36" s="26"/>
      <c r="I36" s="100">
        <v>0.2</v>
      </c>
      <c r="J36" s="166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35</v>
      </c>
      <c r="F37" s="96">
        <f>ROUND((SUM(BI121:BI159)),  3)</f>
        <v>0</v>
      </c>
      <c r="G37" s="97"/>
      <c r="H37" s="97"/>
      <c r="I37" s="98">
        <v>0</v>
      </c>
      <c r="J37" s="16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149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1"/>
      <c r="D39" s="102" t="s">
        <v>36</v>
      </c>
      <c r="E39" s="57"/>
      <c r="F39" s="57"/>
      <c r="G39" s="103" t="s">
        <v>37</v>
      </c>
      <c r="H39" s="104" t="s">
        <v>38</v>
      </c>
      <c r="I39" s="57"/>
      <c r="J39" s="167"/>
      <c r="K39" s="105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41</v>
      </c>
      <c r="E61" s="29"/>
      <c r="F61" s="106" t="s">
        <v>42</v>
      </c>
      <c r="G61" s="42" t="s">
        <v>41</v>
      </c>
      <c r="H61" s="29"/>
      <c r="I61" s="29"/>
      <c r="J61" s="107" t="s">
        <v>42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41</v>
      </c>
      <c r="E76" s="29"/>
      <c r="F76" s="106" t="s">
        <v>42</v>
      </c>
      <c r="G76" s="42" t="s">
        <v>41</v>
      </c>
      <c r="H76" s="29"/>
      <c r="I76" s="29"/>
      <c r="J76" s="107" t="s">
        <v>42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79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6" t="str">
        <f>E7</f>
        <v>Vrútky OO PZ , rekonštrukcia a modernizácia objektu</v>
      </c>
      <c r="F85" s="217"/>
      <c r="G85" s="217"/>
      <c r="H85" s="217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3" customHeight="1">
      <c r="A86" s="26"/>
      <c r="B86" s="27"/>
      <c r="C86" s="23" t="s">
        <v>78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33" customHeight="1">
      <c r="A87" s="26"/>
      <c r="B87" s="27"/>
      <c r="C87" s="26"/>
      <c r="D87" s="26"/>
      <c r="E87" s="172" t="str">
        <f>E9</f>
        <v>SO-01.1.3 Budova OO PZ Vrútky - výmena otvorových konštrukcií - oprávnené</v>
      </c>
      <c r="F87" s="215"/>
      <c r="G87" s="215"/>
      <c r="H87" s="215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3.7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9.25" customHeight="1">
      <c r="A91" s="26"/>
      <c r="B91" s="27"/>
      <c r="C91" s="23" t="s">
        <v>18</v>
      </c>
      <c r="D91" s="26"/>
      <c r="E91" s="26"/>
      <c r="F91" s="21" t="s">
        <v>1662</v>
      </c>
      <c r="G91" s="26"/>
      <c r="H91" s="26"/>
      <c r="I91" s="23" t="s">
        <v>22</v>
      </c>
      <c r="J91" s="24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8" t="s">
        <v>80</v>
      </c>
      <c r="D94" s="101"/>
      <c r="E94" s="101"/>
      <c r="F94" s="101"/>
      <c r="G94" s="101"/>
      <c r="H94" s="101"/>
      <c r="I94" s="101"/>
      <c r="J94" s="109" t="s">
        <v>81</v>
      </c>
      <c r="K94" s="101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0" t="s">
        <v>82</v>
      </c>
      <c r="D96" s="26"/>
      <c r="E96" s="26"/>
      <c r="F96" s="26"/>
      <c r="G96" s="26"/>
      <c r="H96" s="26"/>
      <c r="I96" s="26"/>
      <c r="J96" s="160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83</v>
      </c>
    </row>
    <row r="97" spans="1:31" s="9" customFormat="1" ht="24.95" customHeight="1">
      <c r="B97" s="111"/>
      <c r="D97" s="112" t="s">
        <v>84</v>
      </c>
      <c r="E97" s="113"/>
      <c r="F97" s="113"/>
      <c r="G97" s="113"/>
      <c r="H97" s="113"/>
      <c r="I97" s="113"/>
      <c r="J97" s="161"/>
      <c r="L97" s="111"/>
    </row>
    <row r="98" spans="1:31" s="10" customFormat="1" ht="19.899999999999999" customHeight="1">
      <c r="B98" s="114"/>
      <c r="D98" s="115" t="s">
        <v>86</v>
      </c>
      <c r="E98" s="116"/>
      <c r="F98" s="116"/>
      <c r="G98" s="116"/>
      <c r="H98" s="116"/>
      <c r="I98" s="116"/>
      <c r="J98" s="162"/>
      <c r="L98" s="114"/>
    </row>
    <row r="99" spans="1:31" s="9" customFormat="1" ht="24.95" customHeight="1">
      <c r="B99" s="111"/>
      <c r="D99" s="112" t="s">
        <v>180</v>
      </c>
      <c r="E99" s="113"/>
      <c r="F99" s="113"/>
      <c r="G99" s="113"/>
      <c r="H99" s="113"/>
      <c r="I99" s="113"/>
      <c r="J99" s="161"/>
      <c r="L99" s="111"/>
    </row>
    <row r="100" spans="1:31" s="10" customFormat="1" ht="19.899999999999999" customHeight="1">
      <c r="B100" s="114"/>
      <c r="D100" s="115" t="s">
        <v>212</v>
      </c>
      <c r="E100" s="116"/>
      <c r="F100" s="116"/>
      <c r="G100" s="116"/>
      <c r="H100" s="116"/>
      <c r="I100" s="116"/>
      <c r="J100" s="162"/>
      <c r="L100" s="114"/>
    </row>
    <row r="101" spans="1:31" s="10" customFormat="1" ht="19.899999999999999" customHeight="1">
      <c r="B101" s="114"/>
      <c r="D101" s="115" t="s">
        <v>213</v>
      </c>
      <c r="E101" s="116"/>
      <c r="F101" s="116"/>
      <c r="G101" s="116"/>
      <c r="H101" s="116"/>
      <c r="I101" s="116"/>
      <c r="J101" s="162"/>
      <c r="L101" s="114"/>
    </row>
    <row r="102" spans="1:31" s="2" customFormat="1" ht="21.75" customHeight="1">
      <c r="A102" s="26"/>
      <c r="B102" s="27"/>
      <c r="C102" s="26"/>
      <c r="D102" s="26"/>
      <c r="E102" s="26"/>
      <c r="F102" s="26"/>
      <c r="G102" s="26"/>
      <c r="H102" s="26"/>
      <c r="I102" s="26"/>
      <c r="J102" s="26"/>
      <c r="K102" s="26"/>
      <c r="L102" s="39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s="2" customFormat="1" ht="6.95" customHeight="1">
      <c r="A103" s="26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7" spans="1:31" s="2" customFormat="1" ht="6.95" customHeight="1">
      <c r="A107" s="26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24.95" customHeight="1">
      <c r="A108" s="26"/>
      <c r="B108" s="27"/>
      <c r="C108" s="18" t="s">
        <v>88</v>
      </c>
      <c r="D108" s="26"/>
      <c r="E108" s="26"/>
      <c r="F108" s="26"/>
      <c r="G108" s="26"/>
      <c r="H108" s="26"/>
      <c r="I108" s="26"/>
      <c r="J108" s="26"/>
      <c r="K108" s="26"/>
      <c r="L108" s="39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6.95" customHeight="1">
      <c r="A109" s="26"/>
      <c r="B109" s="27"/>
      <c r="C109" s="26"/>
      <c r="D109" s="26"/>
      <c r="E109" s="26"/>
      <c r="F109" s="26"/>
      <c r="G109" s="26"/>
      <c r="H109" s="26"/>
      <c r="I109" s="26"/>
      <c r="J109" s="26"/>
      <c r="K109" s="26"/>
      <c r="L109" s="39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12" customHeight="1">
      <c r="A110" s="26"/>
      <c r="B110" s="27"/>
      <c r="C110" s="23" t="s">
        <v>12</v>
      </c>
      <c r="D110" s="26"/>
      <c r="E110" s="26"/>
      <c r="F110" s="26"/>
      <c r="G110" s="26"/>
      <c r="H110" s="26"/>
      <c r="I110" s="26"/>
      <c r="J110" s="26"/>
      <c r="K110" s="26"/>
      <c r="L110" s="39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6.5" customHeight="1">
      <c r="A111" s="26"/>
      <c r="B111" s="27"/>
      <c r="C111" s="26"/>
      <c r="D111" s="26"/>
      <c r="E111" s="216" t="str">
        <f>E7</f>
        <v>Vrútky OO PZ , rekonštrukcia a modernizácia objektu</v>
      </c>
      <c r="F111" s="217"/>
      <c r="G111" s="217"/>
      <c r="H111" s="217"/>
      <c r="I111" s="26"/>
      <c r="J111" s="26"/>
      <c r="K111" s="26"/>
      <c r="L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2" customHeight="1">
      <c r="A112" s="26"/>
      <c r="B112" s="27"/>
      <c r="C112" s="23" t="s">
        <v>78</v>
      </c>
      <c r="D112" s="26"/>
      <c r="E112" s="26"/>
      <c r="F112" s="26"/>
      <c r="G112" s="26"/>
      <c r="H112" s="26"/>
      <c r="I112" s="26"/>
      <c r="J112" s="26"/>
      <c r="K112" s="26"/>
      <c r="L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27.75" customHeight="1">
      <c r="A113" s="26"/>
      <c r="B113" s="27"/>
      <c r="C113" s="26"/>
      <c r="D113" s="26"/>
      <c r="E113" s="172" t="str">
        <f>E9</f>
        <v>SO-01.1.3 Budova OO PZ Vrútky - výmena otvorových konštrukcií - oprávnené</v>
      </c>
      <c r="F113" s="215"/>
      <c r="G113" s="215"/>
      <c r="H113" s="215"/>
      <c r="I113" s="26"/>
      <c r="J113" s="26"/>
      <c r="K113" s="26"/>
      <c r="L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6.95" customHeight="1">
      <c r="A114" s="26"/>
      <c r="B114" s="27"/>
      <c r="C114" s="26"/>
      <c r="D114" s="26"/>
      <c r="E114" s="26"/>
      <c r="F114" s="26"/>
      <c r="G114" s="26"/>
      <c r="H114" s="26"/>
      <c r="I114" s="26"/>
      <c r="J114" s="26"/>
      <c r="K114" s="26"/>
      <c r="L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2" customHeight="1">
      <c r="A115" s="26"/>
      <c r="B115" s="27"/>
      <c r="C115" s="23" t="s">
        <v>15</v>
      </c>
      <c r="D115" s="26"/>
      <c r="E115" s="26"/>
      <c r="F115" s="21" t="str">
        <f>F12</f>
        <v xml:space="preserve"> </v>
      </c>
      <c r="G115" s="26"/>
      <c r="H115" s="26"/>
      <c r="I115" s="23" t="s">
        <v>17</v>
      </c>
      <c r="J115" s="52" t="str">
        <f>IF(J12="","",J12)</f>
        <v/>
      </c>
      <c r="K115" s="26"/>
      <c r="L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6.95" customHeight="1">
      <c r="A116" s="26"/>
      <c r="B116" s="27"/>
      <c r="C116" s="26"/>
      <c r="D116" s="26"/>
      <c r="E116" s="26"/>
      <c r="F116" s="26"/>
      <c r="G116" s="26"/>
      <c r="H116" s="26"/>
      <c r="I116" s="26"/>
      <c r="J116" s="26"/>
      <c r="K116" s="26"/>
      <c r="L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24.75" customHeight="1">
      <c r="A117" s="26"/>
      <c r="B117" s="27"/>
      <c r="C117" s="23" t="s">
        <v>18</v>
      </c>
      <c r="D117" s="26"/>
      <c r="E117" s="26"/>
      <c r="F117" s="21" t="s">
        <v>1662</v>
      </c>
      <c r="G117" s="26"/>
      <c r="H117" s="26"/>
      <c r="I117" s="23" t="s">
        <v>22</v>
      </c>
      <c r="J117" s="24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5.2" customHeight="1">
      <c r="A118" s="26"/>
      <c r="B118" s="27"/>
      <c r="C118" s="23" t="s">
        <v>21</v>
      </c>
      <c r="D118" s="26"/>
      <c r="E118" s="26"/>
      <c r="F118" s="21" t="str">
        <f>IF(E18="","",E18)</f>
        <v xml:space="preserve"> </v>
      </c>
      <c r="G118" s="26"/>
      <c r="H118" s="26"/>
      <c r="I118" s="23" t="s">
        <v>24</v>
      </c>
      <c r="J118" s="24" t="str">
        <f>E24</f>
        <v xml:space="preserve"> </v>
      </c>
      <c r="K118" s="26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0.35" customHeight="1">
      <c r="A119" s="26"/>
      <c r="B119" s="27"/>
      <c r="C119" s="26"/>
      <c r="D119" s="26"/>
      <c r="E119" s="26"/>
      <c r="F119" s="26"/>
      <c r="G119" s="26"/>
      <c r="H119" s="26"/>
      <c r="I119" s="26"/>
      <c r="J119" s="26"/>
      <c r="K119" s="26"/>
      <c r="L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11" customFormat="1" ht="29.25" customHeight="1">
      <c r="A120" s="117"/>
      <c r="B120" s="118"/>
      <c r="C120" s="119" t="s">
        <v>89</v>
      </c>
      <c r="D120" s="120" t="s">
        <v>51</v>
      </c>
      <c r="E120" s="120" t="s">
        <v>47</v>
      </c>
      <c r="F120" s="120" t="s">
        <v>48</v>
      </c>
      <c r="G120" s="120" t="s">
        <v>90</v>
      </c>
      <c r="H120" s="120" t="s">
        <v>91</v>
      </c>
      <c r="I120" s="120" t="s">
        <v>92</v>
      </c>
      <c r="J120" s="121" t="s">
        <v>81</v>
      </c>
      <c r="K120" s="122" t="s">
        <v>93</v>
      </c>
      <c r="L120" s="123"/>
      <c r="M120" s="59" t="s">
        <v>1</v>
      </c>
      <c r="N120" s="60" t="s">
        <v>30</v>
      </c>
      <c r="O120" s="60" t="s">
        <v>94</v>
      </c>
      <c r="P120" s="60" t="s">
        <v>95</v>
      </c>
      <c r="Q120" s="60" t="s">
        <v>96</v>
      </c>
      <c r="R120" s="60" t="s">
        <v>97</v>
      </c>
      <c r="S120" s="60" t="s">
        <v>98</v>
      </c>
      <c r="T120" s="61" t="s">
        <v>99</v>
      </c>
      <c r="U120" s="117"/>
      <c r="V120" s="117"/>
      <c r="W120" s="117"/>
      <c r="X120" s="117"/>
      <c r="Y120" s="117"/>
      <c r="Z120" s="117"/>
      <c r="AA120" s="117"/>
      <c r="AB120" s="117"/>
      <c r="AC120" s="117"/>
      <c r="AD120" s="117"/>
      <c r="AE120" s="117"/>
    </row>
    <row r="121" spans="1:65" s="2" customFormat="1" ht="22.9" customHeight="1">
      <c r="A121" s="26"/>
      <c r="B121" s="27"/>
      <c r="C121" s="66" t="s">
        <v>82</v>
      </c>
      <c r="D121" s="26"/>
      <c r="E121" s="26"/>
      <c r="F121" s="26"/>
      <c r="G121" s="26"/>
      <c r="H121" s="26"/>
      <c r="I121" s="26"/>
      <c r="J121" s="156"/>
      <c r="K121" s="26"/>
      <c r="L121" s="27"/>
      <c r="M121" s="62"/>
      <c r="N121" s="53"/>
      <c r="O121" s="63"/>
      <c r="P121" s="124">
        <f>P122+P132</f>
        <v>0</v>
      </c>
      <c r="Q121" s="63"/>
      <c r="R121" s="124">
        <f>R122+R132</f>
        <v>0</v>
      </c>
      <c r="S121" s="63"/>
      <c r="T121" s="125">
        <f>T122+T132</f>
        <v>0</v>
      </c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T121" s="14" t="s">
        <v>65</v>
      </c>
      <c r="AU121" s="14" t="s">
        <v>83</v>
      </c>
      <c r="BK121" s="126">
        <f>BK122+BK132</f>
        <v>0</v>
      </c>
    </row>
    <row r="122" spans="1:65" s="12" customFormat="1" ht="25.9" customHeight="1">
      <c r="B122" s="127"/>
      <c r="D122" s="128" t="s">
        <v>65</v>
      </c>
      <c r="E122" s="129" t="s">
        <v>100</v>
      </c>
      <c r="F122" s="129" t="s">
        <v>101</v>
      </c>
      <c r="J122" s="157"/>
      <c r="L122" s="127"/>
      <c r="M122" s="130"/>
      <c r="N122" s="131"/>
      <c r="O122" s="131"/>
      <c r="P122" s="132">
        <f>P123</f>
        <v>0</v>
      </c>
      <c r="Q122" s="131"/>
      <c r="R122" s="132">
        <f>R123</f>
        <v>0</v>
      </c>
      <c r="S122" s="131"/>
      <c r="T122" s="133">
        <f>T123</f>
        <v>0</v>
      </c>
      <c r="AR122" s="128" t="s">
        <v>71</v>
      </c>
      <c r="AT122" s="134" t="s">
        <v>65</v>
      </c>
      <c r="AU122" s="134" t="s">
        <v>66</v>
      </c>
      <c r="AY122" s="128" t="s">
        <v>102</v>
      </c>
      <c r="BK122" s="135">
        <f>BK123</f>
        <v>0</v>
      </c>
    </row>
    <row r="123" spans="1:65" s="12" customFormat="1" ht="22.9" customHeight="1">
      <c r="B123" s="127"/>
      <c r="D123" s="128" t="s">
        <v>65</v>
      </c>
      <c r="E123" s="136" t="s">
        <v>133</v>
      </c>
      <c r="F123" s="136" t="s">
        <v>155</v>
      </c>
      <c r="J123" s="158"/>
      <c r="L123" s="127"/>
      <c r="M123" s="130"/>
      <c r="N123" s="131"/>
      <c r="O123" s="131"/>
      <c r="P123" s="132">
        <f>SUM(P124:P131)</f>
        <v>0</v>
      </c>
      <c r="Q123" s="131"/>
      <c r="R123" s="132">
        <f>SUM(R124:R131)</f>
        <v>0</v>
      </c>
      <c r="S123" s="131"/>
      <c r="T123" s="133">
        <f>SUM(T124:T131)</f>
        <v>0</v>
      </c>
      <c r="AR123" s="128" t="s">
        <v>71</v>
      </c>
      <c r="AT123" s="134" t="s">
        <v>65</v>
      </c>
      <c r="AU123" s="134" t="s">
        <v>71</v>
      </c>
      <c r="AY123" s="128" t="s">
        <v>102</v>
      </c>
      <c r="BK123" s="135">
        <f>SUM(BK124:BK131)</f>
        <v>0</v>
      </c>
    </row>
    <row r="124" spans="1:65" s="2" customFormat="1" ht="24.2" customHeight="1">
      <c r="A124" s="26"/>
      <c r="B124" s="137"/>
      <c r="C124" s="138" t="s">
        <v>71</v>
      </c>
      <c r="D124" s="138" t="s">
        <v>105</v>
      </c>
      <c r="E124" s="139" t="s">
        <v>214</v>
      </c>
      <c r="F124" s="140" t="s">
        <v>215</v>
      </c>
      <c r="G124" s="141" t="s">
        <v>108</v>
      </c>
      <c r="H124" s="142">
        <v>70.584000000000003</v>
      </c>
      <c r="I124" s="142"/>
      <c r="J124" s="155"/>
      <c r="K124" s="143"/>
      <c r="L124" s="27"/>
      <c r="M124" s="144" t="s">
        <v>1</v>
      </c>
      <c r="N124" s="145" t="s">
        <v>32</v>
      </c>
      <c r="O124" s="146">
        <v>0</v>
      </c>
      <c r="P124" s="146">
        <f t="shared" ref="P124:P131" si="0">O124*H124</f>
        <v>0</v>
      </c>
      <c r="Q124" s="146">
        <v>0</v>
      </c>
      <c r="R124" s="146">
        <f t="shared" ref="R124:R131" si="1">Q124*H124</f>
        <v>0</v>
      </c>
      <c r="S124" s="146">
        <v>0</v>
      </c>
      <c r="T124" s="147">
        <f t="shared" ref="T124:T131" si="2">S124*H124</f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8" t="s">
        <v>109</v>
      </c>
      <c r="AT124" s="148" t="s">
        <v>105</v>
      </c>
      <c r="AU124" s="148" t="s">
        <v>110</v>
      </c>
      <c r="AY124" s="14" t="s">
        <v>102</v>
      </c>
      <c r="BE124" s="149">
        <f t="shared" ref="BE124:BE131" si="3">IF(N124="základná",J124,0)</f>
        <v>0</v>
      </c>
      <c r="BF124" s="149">
        <f t="shared" ref="BF124:BF131" si="4">IF(N124="znížená",J124,0)</f>
        <v>0</v>
      </c>
      <c r="BG124" s="149">
        <f t="shared" ref="BG124:BG131" si="5">IF(N124="zákl. prenesená",J124,0)</f>
        <v>0</v>
      </c>
      <c r="BH124" s="149">
        <f t="shared" ref="BH124:BH131" si="6">IF(N124="zníž. prenesená",J124,0)</f>
        <v>0</v>
      </c>
      <c r="BI124" s="149">
        <f t="shared" ref="BI124:BI131" si="7">IF(N124="nulová",J124,0)</f>
        <v>0</v>
      </c>
      <c r="BJ124" s="14" t="s">
        <v>110</v>
      </c>
      <c r="BK124" s="150">
        <f t="shared" ref="BK124:BK131" si="8">ROUND(I124*H124,3)</f>
        <v>0</v>
      </c>
      <c r="BL124" s="14" t="s">
        <v>109</v>
      </c>
      <c r="BM124" s="148" t="s">
        <v>110</v>
      </c>
    </row>
    <row r="125" spans="1:65" s="2" customFormat="1" ht="24.2" customHeight="1">
      <c r="A125" s="26"/>
      <c r="B125" s="137"/>
      <c r="C125" s="138" t="s">
        <v>110</v>
      </c>
      <c r="D125" s="138" t="s">
        <v>105</v>
      </c>
      <c r="E125" s="139" t="s">
        <v>216</v>
      </c>
      <c r="F125" s="140" t="s">
        <v>217</v>
      </c>
      <c r="G125" s="141" t="s">
        <v>108</v>
      </c>
      <c r="H125" s="142">
        <v>19.934999999999999</v>
      </c>
      <c r="I125" s="142"/>
      <c r="J125" s="155"/>
      <c r="K125" s="143"/>
      <c r="L125" s="27"/>
      <c r="M125" s="144" t="s">
        <v>1</v>
      </c>
      <c r="N125" s="145" t="s">
        <v>32</v>
      </c>
      <c r="O125" s="146">
        <v>0</v>
      </c>
      <c r="P125" s="146">
        <f t="shared" si="0"/>
        <v>0</v>
      </c>
      <c r="Q125" s="146">
        <v>0</v>
      </c>
      <c r="R125" s="146">
        <f t="shared" si="1"/>
        <v>0</v>
      </c>
      <c r="S125" s="146">
        <v>0</v>
      </c>
      <c r="T125" s="147">
        <f t="shared" si="2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8" t="s">
        <v>109</v>
      </c>
      <c r="AT125" s="148" t="s">
        <v>105</v>
      </c>
      <c r="AU125" s="148" t="s">
        <v>110</v>
      </c>
      <c r="AY125" s="14" t="s">
        <v>102</v>
      </c>
      <c r="BE125" s="149">
        <f t="shared" si="3"/>
        <v>0</v>
      </c>
      <c r="BF125" s="149">
        <f t="shared" si="4"/>
        <v>0</v>
      </c>
      <c r="BG125" s="149">
        <f t="shared" si="5"/>
        <v>0</v>
      </c>
      <c r="BH125" s="149">
        <f t="shared" si="6"/>
        <v>0</v>
      </c>
      <c r="BI125" s="149">
        <f t="shared" si="7"/>
        <v>0</v>
      </c>
      <c r="BJ125" s="14" t="s">
        <v>110</v>
      </c>
      <c r="BK125" s="150">
        <f t="shared" si="8"/>
        <v>0</v>
      </c>
      <c r="BL125" s="14" t="s">
        <v>109</v>
      </c>
      <c r="BM125" s="148" t="s">
        <v>109</v>
      </c>
    </row>
    <row r="126" spans="1:65" s="2" customFormat="1" ht="21.75" customHeight="1">
      <c r="A126" s="26"/>
      <c r="B126" s="137"/>
      <c r="C126" s="138" t="s">
        <v>113</v>
      </c>
      <c r="D126" s="138" t="s">
        <v>105</v>
      </c>
      <c r="E126" s="139" t="s">
        <v>218</v>
      </c>
      <c r="F126" s="140" t="s">
        <v>219</v>
      </c>
      <c r="G126" s="141" t="s">
        <v>108</v>
      </c>
      <c r="H126" s="142">
        <v>12.564</v>
      </c>
      <c r="I126" s="142"/>
      <c r="J126" s="155"/>
      <c r="K126" s="143"/>
      <c r="L126" s="27"/>
      <c r="M126" s="144" t="s">
        <v>1</v>
      </c>
      <c r="N126" s="145" t="s">
        <v>32</v>
      </c>
      <c r="O126" s="146">
        <v>0</v>
      </c>
      <c r="P126" s="146">
        <f t="shared" si="0"/>
        <v>0</v>
      </c>
      <c r="Q126" s="146">
        <v>0</v>
      </c>
      <c r="R126" s="146">
        <f t="shared" si="1"/>
        <v>0</v>
      </c>
      <c r="S126" s="146">
        <v>0</v>
      </c>
      <c r="T126" s="147">
        <f t="shared" si="2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8" t="s">
        <v>109</v>
      </c>
      <c r="AT126" s="148" t="s">
        <v>105</v>
      </c>
      <c r="AU126" s="148" t="s">
        <v>110</v>
      </c>
      <c r="AY126" s="14" t="s">
        <v>102</v>
      </c>
      <c r="BE126" s="149">
        <f t="shared" si="3"/>
        <v>0</v>
      </c>
      <c r="BF126" s="149">
        <f t="shared" si="4"/>
        <v>0</v>
      </c>
      <c r="BG126" s="149">
        <f t="shared" si="5"/>
        <v>0</v>
      </c>
      <c r="BH126" s="149">
        <f t="shared" si="6"/>
        <v>0</v>
      </c>
      <c r="BI126" s="149">
        <f t="shared" si="7"/>
        <v>0</v>
      </c>
      <c r="BJ126" s="14" t="s">
        <v>110</v>
      </c>
      <c r="BK126" s="150">
        <f t="shared" si="8"/>
        <v>0</v>
      </c>
      <c r="BL126" s="14" t="s">
        <v>109</v>
      </c>
      <c r="BM126" s="148" t="s">
        <v>103</v>
      </c>
    </row>
    <row r="127" spans="1:65" s="2" customFormat="1" ht="24.2" customHeight="1">
      <c r="A127" s="26"/>
      <c r="B127" s="137"/>
      <c r="C127" s="138" t="s">
        <v>109</v>
      </c>
      <c r="D127" s="138" t="s">
        <v>105</v>
      </c>
      <c r="E127" s="139" t="s">
        <v>220</v>
      </c>
      <c r="F127" s="140" t="s">
        <v>221</v>
      </c>
      <c r="G127" s="141" t="s">
        <v>178</v>
      </c>
      <c r="H127" s="142">
        <v>4.7290000000000001</v>
      </c>
      <c r="I127" s="142"/>
      <c r="J127" s="155"/>
      <c r="K127" s="143"/>
      <c r="L127" s="27"/>
      <c r="M127" s="144" t="s">
        <v>1</v>
      </c>
      <c r="N127" s="145" t="s">
        <v>32</v>
      </c>
      <c r="O127" s="146">
        <v>0</v>
      </c>
      <c r="P127" s="146">
        <f t="shared" si="0"/>
        <v>0</v>
      </c>
      <c r="Q127" s="146">
        <v>0</v>
      </c>
      <c r="R127" s="146">
        <f t="shared" si="1"/>
        <v>0</v>
      </c>
      <c r="S127" s="146">
        <v>0</v>
      </c>
      <c r="T127" s="147">
        <f t="shared" si="2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8" t="s">
        <v>109</v>
      </c>
      <c r="AT127" s="148" t="s">
        <v>105</v>
      </c>
      <c r="AU127" s="148" t="s">
        <v>110</v>
      </c>
      <c r="AY127" s="14" t="s">
        <v>102</v>
      </c>
      <c r="BE127" s="149">
        <f t="shared" si="3"/>
        <v>0</v>
      </c>
      <c r="BF127" s="149">
        <f t="shared" si="4"/>
        <v>0</v>
      </c>
      <c r="BG127" s="149">
        <f t="shared" si="5"/>
        <v>0</v>
      </c>
      <c r="BH127" s="149">
        <f t="shared" si="6"/>
        <v>0</v>
      </c>
      <c r="BI127" s="149">
        <f t="shared" si="7"/>
        <v>0</v>
      </c>
      <c r="BJ127" s="14" t="s">
        <v>110</v>
      </c>
      <c r="BK127" s="150">
        <f t="shared" si="8"/>
        <v>0</v>
      </c>
      <c r="BL127" s="14" t="s">
        <v>109</v>
      </c>
      <c r="BM127" s="148" t="s">
        <v>118</v>
      </c>
    </row>
    <row r="128" spans="1:65" s="2" customFormat="1" ht="24.2" customHeight="1">
      <c r="A128" s="26"/>
      <c r="B128" s="137"/>
      <c r="C128" s="138" t="s">
        <v>119</v>
      </c>
      <c r="D128" s="138" t="s">
        <v>105</v>
      </c>
      <c r="E128" s="139" t="s">
        <v>222</v>
      </c>
      <c r="F128" s="140" t="s">
        <v>223</v>
      </c>
      <c r="G128" s="141" t="s">
        <v>178</v>
      </c>
      <c r="H128" s="142">
        <v>4.7290000000000001</v>
      </c>
      <c r="I128" s="142"/>
      <c r="J128" s="155"/>
      <c r="K128" s="143"/>
      <c r="L128" s="27"/>
      <c r="M128" s="144" t="s">
        <v>1</v>
      </c>
      <c r="N128" s="145" t="s">
        <v>32</v>
      </c>
      <c r="O128" s="146">
        <v>0</v>
      </c>
      <c r="P128" s="146">
        <f t="shared" si="0"/>
        <v>0</v>
      </c>
      <c r="Q128" s="146">
        <v>0</v>
      </c>
      <c r="R128" s="146">
        <f t="shared" si="1"/>
        <v>0</v>
      </c>
      <c r="S128" s="146">
        <v>0</v>
      </c>
      <c r="T128" s="147">
        <f t="shared" si="2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8" t="s">
        <v>109</v>
      </c>
      <c r="AT128" s="148" t="s">
        <v>105</v>
      </c>
      <c r="AU128" s="148" t="s">
        <v>110</v>
      </c>
      <c r="AY128" s="14" t="s">
        <v>102</v>
      </c>
      <c r="BE128" s="149">
        <f t="shared" si="3"/>
        <v>0</v>
      </c>
      <c r="BF128" s="149">
        <f t="shared" si="4"/>
        <v>0</v>
      </c>
      <c r="BG128" s="149">
        <f t="shared" si="5"/>
        <v>0</v>
      </c>
      <c r="BH128" s="149">
        <f t="shared" si="6"/>
        <v>0</v>
      </c>
      <c r="BI128" s="149">
        <f t="shared" si="7"/>
        <v>0</v>
      </c>
      <c r="BJ128" s="14" t="s">
        <v>110</v>
      </c>
      <c r="BK128" s="150">
        <f t="shared" si="8"/>
        <v>0</v>
      </c>
      <c r="BL128" s="14" t="s">
        <v>109</v>
      </c>
      <c r="BM128" s="148" t="s">
        <v>122</v>
      </c>
    </row>
    <row r="129" spans="1:65" s="2" customFormat="1" ht="21.75" customHeight="1">
      <c r="A129" s="26"/>
      <c r="B129" s="137"/>
      <c r="C129" s="138" t="s">
        <v>103</v>
      </c>
      <c r="D129" s="138" t="s">
        <v>105</v>
      </c>
      <c r="E129" s="139" t="s">
        <v>224</v>
      </c>
      <c r="F129" s="140" t="s">
        <v>225</v>
      </c>
      <c r="G129" s="141" t="s">
        <v>178</v>
      </c>
      <c r="H129" s="142">
        <v>4.7290000000000001</v>
      </c>
      <c r="I129" s="142"/>
      <c r="J129" s="155"/>
      <c r="K129" s="143"/>
      <c r="L129" s="27"/>
      <c r="M129" s="144" t="s">
        <v>1</v>
      </c>
      <c r="N129" s="145" t="s">
        <v>32</v>
      </c>
      <c r="O129" s="146">
        <v>0</v>
      </c>
      <c r="P129" s="146">
        <f t="shared" si="0"/>
        <v>0</v>
      </c>
      <c r="Q129" s="146">
        <v>0</v>
      </c>
      <c r="R129" s="146">
        <f t="shared" si="1"/>
        <v>0</v>
      </c>
      <c r="S129" s="146">
        <v>0</v>
      </c>
      <c r="T129" s="147">
        <f t="shared" si="2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8" t="s">
        <v>109</v>
      </c>
      <c r="AT129" s="148" t="s">
        <v>105</v>
      </c>
      <c r="AU129" s="148" t="s">
        <v>110</v>
      </c>
      <c r="AY129" s="14" t="s">
        <v>102</v>
      </c>
      <c r="BE129" s="149">
        <f t="shared" si="3"/>
        <v>0</v>
      </c>
      <c r="BF129" s="149">
        <f t="shared" si="4"/>
        <v>0</v>
      </c>
      <c r="BG129" s="149">
        <f t="shared" si="5"/>
        <v>0</v>
      </c>
      <c r="BH129" s="149">
        <f t="shared" si="6"/>
        <v>0</v>
      </c>
      <c r="BI129" s="149">
        <f t="shared" si="7"/>
        <v>0</v>
      </c>
      <c r="BJ129" s="14" t="s">
        <v>110</v>
      </c>
      <c r="BK129" s="150">
        <f t="shared" si="8"/>
        <v>0</v>
      </c>
      <c r="BL129" s="14" t="s">
        <v>109</v>
      </c>
      <c r="BM129" s="148" t="s">
        <v>125</v>
      </c>
    </row>
    <row r="130" spans="1:65" s="2" customFormat="1" ht="24.2" customHeight="1">
      <c r="A130" s="26"/>
      <c r="B130" s="137"/>
      <c r="C130" s="138" t="s">
        <v>126</v>
      </c>
      <c r="D130" s="138" t="s">
        <v>105</v>
      </c>
      <c r="E130" s="139" t="s">
        <v>226</v>
      </c>
      <c r="F130" s="140" t="s">
        <v>227</v>
      </c>
      <c r="G130" s="141" t="s">
        <v>178</v>
      </c>
      <c r="H130" s="142">
        <v>89.850999999999999</v>
      </c>
      <c r="I130" s="142"/>
      <c r="J130" s="155"/>
      <c r="K130" s="143"/>
      <c r="L130" s="27"/>
      <c r="M130" s="144" t="s">
        <v>1</v>
      </c>
      <c r="N130" s="145" t="s">
        <v>32</v>
      </c>
      <c r="O130" s="146">
        <v>0</v>
      </c>
      <c r="P130" s="146">
        <f t="shared" si="0"/>
        <v>0</v>
      </c>
      <c r="Q130" s="146">
        <v>0</v>
      </c>
      <c r="R130" s="146">
        <f t="shared" si="1"/>
        <v>0</v>
      </c>
      <c r="S130" s="146">
        <v>0</v>
      </c>
      <c r="T130" s="147">
        <f t="shared" si="2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8" t="s">
        <v>109</v>
      </c>
      <c r="AT130" s="148" t="s">
        <v>105</v>
      </c>
      <c r="AU130" s="148" t="s">
        <v>110</v>
      </c>
      <c r="AY130" s="14" t="s">
        <v>102</v>
      </c>
      <c r="BE130" s="149">
        <f t="shared" si="3"/>
        <v>0</v>
      </c>
      <c r="BF130" s="149">
        <f t="shared" si="4"/>
        <v>0</v>
      </c>
      <c r="BG130" s="149">
        <f t="shared" si="5"/>
        <v>0</v>
      </c>
      <c r="BH130" s="149">
        <f t="shared" si="6"/>
        <v>0</v>
      </c>
      <c r="BI130" s="149">
        <f t="shared" si="7"/>
        <v>0</v>
      </c>
      <c r="BJ130" s="14" t="s">
        <v>110</v>
      </c>
      <c r="BK130" s="150">
        <f t="shared" si="8"/>
        <v>0</v>
      </c>
      <c r="BL130" s="14" t="s">
        <v>109</v>
      </c>
      <c r="BM130" s="148" t="s">
        <v>129</v>
      </c>
    </row>
    <row r="131" spans="1:65" s="2" customFormat="1" ht="24.2" customHeight="1">
      <c r="A131" s="26"/>
      <c r="B131" s="137"/>
      <c r="C131" s="138" t="s">
        <v>118</v>
      </c>
      <c r="D131" s="138" t="s">
        <v>105</v>
      </c>
      <c r="E131" s="139" t="s">
        <v>228</v>
      </c>
      <c r="F131" s="140" t="s">
        <v>229</v>
      </c>
      <c r="G131" s="141" t="s">
        <v>178</v>
      </c>
      <c r="H131" s="142">
        <v>4.7290000000000001</v>
      </c>
      <c r="I131" s="142"/>
      <c r="J131" s="155"/>
      <c r="K131" s="143"/>
      <c r="L131" s="27"/>
      <c r="M131" s="144" t="s">
        <v>1</v>
      </c>
      <c r="N131" s="145" t="s">
        <v>32</v>
      </c>
      <c r="O131" s="146">
        <v>0</v>
      </c>
      <c r="P131" s="146">
        <f t="shared" si="0"/>
        <v>0</v>
      </c>
      <c r="Q131" s="146">
        <v>0</v>
      </c>
      <c r="R131" s="146">
        <f t="shared" si="1"/>
        <v>0</v>
      </c>
      <c r="S131" s="146">
        <v>0</v>
      </c>
      <c r="T131" s="147">
        <f t="shared" si="2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8" t="s">
        <v>109</v>
      </c>
      <c r="AT131" s="148" t="s">
        <v>105</v>
      </c>
      <c r="AU131" s="148" t="s">
        <v>110</v>
      </c>
      <c r="AY131" s="14" t="s">
        <v>102</v>
      </c>
      <c r="BE131" s="149">
        <f t="shared" si="3"/>
        <v>0</v>
      </c>
      <c r="BF131" s="149">
        <f t="shared" si="4"/>
        <v>0</v>
      </c>
      <c r="BG131" s="149">
        <f t="shared" si="5"/>
        <v>0</v>
      </c>
      <c r="BH131" s="149">
        <f t="shared" si="6"/>
        <v>0</v>
      </c>
      <c r="BI131" s="149">
        <f t="shared" si="7"/>
        <v>0</v>
      </c>
      <c r="BJ131" s="14" t="s">
        <v>110</v>
      </c>
      <c r="BK131" s="150">
        <f t="shared" si="8"/>
        <v>0</v>
      </c>
      <c r="BL131" s="14" t="s">
        <v>109</v>
      </c>
      <c r="BM131" s="148" t="s">
        <v>132</v>
      </c>
    </row>
    <row r="132" spans="1:65" s="12" customFormat="1" ht="25.9" customHeight="1">
      <c r="B132" s="127"/>
      <c r="D132" s="128" t="s">
        <v>65</v>
      </c>
      <c r="E132" s="129" t="s">
        <v>183</v>
      </c>
      <c r="F132" s="129" t="s">
        <v>184</v>
      </c>
      <c r="I132" s="159"/>
      <c r="J132" s="157"/>
      <c r="L132" s="127"/>
      <c r="M132" s="130"/>
      <c r="N132" s="131"/>
      <c r="O132" s="131"/>
      <c r="P132" s="132">
        <f>P133+P138</f>
        <v>0</v>
      </c>
      <c r="Q132" s="131"/>
      <c r="R132" s="132">
        <f>R133+R138</f>
        <v>0</v>
      </c>
      <c r="S132" s="131"/>
      <c r="T132" s="133">
        <f>T133+T138</f>
        <v>0</v>
      </c>
      <c r="AR132" s="128" t="s">
        <v>110</v>
      </c>
      <c r="AT132" s="134" t="s">
        <v>65</v>
      </c>
      <c r="AU132" s="134" t="s">
        <v>66</v>
      </c>
      <c r="AY132" s="128" t="s">
        <v>102</v>
      </c>
      <c r="BK132" s="135">
        <f>BK133+BK138</f>
        <v>0</v>
      </c>
    </row>
    <row r="133" spans="1:65" s="12" customFormat="1" ht="22.9" customHeight="1">
      <c r="B133" s="127"/>
      <c r="D133" s="128" t="s">
        <v>65</v>
      </c>
      <c r="E133" s="136" t="s">
        <v>230</v>
      </c>
      <c r="F133" s="136" t="s">
        <v>231</v>
      </c>
      <c r="I133" s="159"/>
      <c r="J133" s="158"/>
      <c r="L133" s="127"/>
      <c r="M133" s="130"/>
      <c r="N133" s="131"/>
      <c r="O133" s="131"/>
      <c r="P133" s="132">
        <f>SUM(P134:P137)</f>
        <v>0</v>
      </c>
      <c r="Q133" s="131"/>
      <c r="R133" s="132">
        <f>SUM(R134:R137)</f>
        <v>0</v>
      </c>
      <c r="S133" s="131"/>
      <c r="T133" s="133">
        <f>SUM(T134:T137)</f>
        <v>0</v>
      </c>
      <c r="AR133" s="128" t="s">
        <v>110</v>
      </c>
      <c r="AT133" s="134" t="s">
        <v>65</v>
      </c>
      <c r="AU133" s="134" t="s">
        <v>71</v>
      </c>
      <c r="AY133" s="128" t="s">
        <v>102</v>
      </c>
      <c r="BK133" s="135">
        <f>SUM(BK134:BK137)</f>
        <v>0</v>
      </c>
    </row>
    <row r="134" spans="1:65" s="2" customFormat="1" ht="33" customHeight="1">
      <c r="A134" s="26"/>
      <c r="B134" s="137"/>
      <c r="C134" s="138" t="s">
        <v>133</v>
      </c>
      <c r="D134" s="138" t="s">
        <v>105</v>
      </c>
      <c r="E134" s="139" t="s">
        <v>232</v>
      </c>
      <c r="F134" s="140" t="s">
        <v>233</v>
      </c>
      <c r="G134" s="141" t="s">
        <v>234</v>
      </c>
      <c r="H134" s="142">
        <v>60.65</v>
      </c>
      <c r="I134" s="142"/>
      <c r="J134" s="155"/>
      <c r="K134" s="143"/>
      <c r="L134" s="27"/>
      <c r="M134" s="144" t="s">
        <v>1</v>
      </c>
      <c r="N134" s="145" t="s">
        <v>32</v>
      </c>
      <c r="O134" s="146">
        <v>0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8" t="s">
        <v>109</v>
      </c>
      <c r="AT134" s="148" t="s">
        <v>105</v>
      </c>
      <c r="AU134" s="148" t="s">
        <v>110</v>
      </c>
      <c r="AY134" s="14" t="s">
        <v>102</v>
      </c>
      <c r="BE134" s="149">
        <f>IF(N134="základná",J134,0)</f>
        <v>0</v>
      </c>
      <c r="BF134" s="149">
        <f>IF(N134="znížená",J134,0)</f>
        <v>0</v>
      </c>
      <c r="BG134" s="149">
        <f>IF(N134="zákl. prenesená",J134,0)</f>
        <v>0</v>
      </c>
      <c r="BH134" s="149">
        <f>IF(N134="zníž. prenesená",J134,0)</f>
        <v>0</v>
      </c>
      <c r="BI134" s="149">
        <f>IF(N134="nulová",J134,0)</f>
        <v>0</v>
      </c>
      <c r="BJ134" s="14" t="s">
        <v>110</v>
      </c>
      <c r="BK134" s="150">
        <f>ROUND(I134*H134,3)</f>
        <v>0</v>
      </c>
      <c r="BL134" s="14" t="s">
        <v>109</v>
      </c>
      <c r="BM134" s="148" t="s">
        <v>135</v>
      </c>
    </row>
    <row r="135" spans="1:65" s="2" customFormat="1" ht="24.2" customHeight="1">
      <c r="A135" s="26"/>
      <c r="B135" s="137"/>
      <c r="C135" s="138" t="s">
        <v>122</v>
      </c>
      <c r="D135" s="138" t="s">
        <v>105</v>
      </c>
      <c r="E135" s="139" t="s">
        <v>235</v>
      </c>
      <c r="F135" s="140" t="s">
        <v>236</v>
      </c>
      <c r="G135" s="141" t="s">
        <v>108</v>
      </c>
      <c r="H135" s="142">
        <v>15.163</v>
      </c>
      <c r="I135" s="142"/>
      <c r="J135" s="155"/>
      <c r="K135" s="143"/>
      <c r="L135" s="27"/>
      <c r="M135" s="144" t="s">
        <v>1</v>
      </c>
      <c r="N135" s="145" t="s">
        <v>32</v>
      </c>
      <c r="O135" s="146">
        <v>0</v>
      </c>
      <c r="P135" s="146">
        <f>O135*H135</f>
        <v>0</v>
      </c>
      <c r="Q135" s="146">
        <v>0</v>
      </c>
      <c r="R135" s="146">
        <f>Q135*H135</f>
        <v>0</v>
      </c>
      <c r="S135" s="146">
        <v>0</v>
      </c>
      <c r="T135" s="147">
        <f>S135*H135</f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8" t="s">
        <v>109</v>
      </c>
      <c r="AT135" s="148" t="s">
        <v>105</v>
      </c>
      <c r="AU135" s="148" t="s">
        <v>110</v>
      </c>
      <c r="AY135" s="14" t="s">
        <v>102</v>
      </c>
      <c r="BE135" s="149">
        <f>IF(N135="základná",J135,0)</f>
        <v>0</v>
      </c>
      <c r="BF135" s="149">
        <f>IF(N135="znížená",J135,0)</f>
        <v>0</v>
      </c>
      <c r="BG135" s="149">
        <f>IF(N135="zákl. prenesená",J135,0)</f>
        <v>0</v>
      </c>
      <c r="BH135" s="149">
        <f>IF(N135="zníž. prenesená",J135,0)</f>
        <v>0</v>
      </c>
      <c r="BI135" s="149">
        <f>IF(N135="nulová",J135,0)</f>
        <v>0</v>
      </c>
      <c r="BJ135" s="14" t="s">
        <v>110</v>
      </c>
      <c r="BK135" s="150">
        <f>ROUND(I135*H135,3)</f>
        <v>0</v>
      </c>
      <c r="BL135" s="14" t="s">
        <v>109</v>
      </c>
      <c r="BM135" s="148" t="s">
        <v>7</v>
      </c>
    </row>
    <row r="136" spans="1:65" s="2" customFormat="1" ht="24.2" customHeight="1">
      <c r="A136" s="26"/>
      <c r="B136" s="137"/>
      <c r="C136" s="138" t="s">
        <v>137</v>
      </c>
      <c r="D136" s="138" t="s">
        <v>105</v>
      </c>
      <c r="E136" s="139" t="s">
        <v>237</v>
      </c>
      <c r="F136" s="140" t="s">
        <v>238</v>
      </c>
      <c r="G136" s="141" t="s">
        <v>234</v>
      </c>
      <c r="H136" s="142">
        <v>62.935000000000002</v>
      </c>
      <c r="I136" s="142"/>
      <c r="J136" s="155"/>
      <c r="K136" s="143"/>
      <c r="L136" s="27"/>
      <c r="M136" s="144" t="s">
        <v>1</v>
      </c>
      <c r="N136" s="145" t="s">
        <v>32</v>
      </c>
      <c r="O136" s="146">
        <v>0</v>
      </c>
      <c r="P136" s="146">
        <f>O136*H136</f>
        <v>0</v>
      </c>
      <c r="Q136" s="146">
        <v>0</v>
      </c>
      <c r="R136" s="146">
        <f>Q136*H136</f>
        <v>0</v>
      </c>
      <c r="S136" s="146">
        <v>0</v>
      </c>
      <c r="T136" s="147">
        <f>S136*H136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8" t="s">
        <v>109</v>
      </c>
      <c r="AT136" s="148" t="s">
        <v>105</v>
      </c>
      <c r="AU136" s="148" t="s">
        <v>110</v>
      </c>
      <c r="AY136" s="14" t="s">
        <v>102</v>
      </c>
      <c r="BE136" s="149">
        <f>IF(N136="základná",J136,0)</f>
        <v>0</v>
      </c>
      <c r="BF136" s="149">
        <f>IF(N136="znížená",J136,0)</f>
        <v>0</v>
      </c>
      <c r="BG136" s="149">
        <f>IF(N136="zákl. prenesená",J136,0)</f>
        <v>0</v>
      </c>
      <c r="BH136" s="149">
        <f>IF(N136="zníž. prenesená",J136,0)</f>
        <v>0</v>
      </c>
      <c r="BI136" s="149">
        <f>IF(N136="nulová",J136,0)</f>
        <v>0</v>
      </c>
      <c r="BJ136" s="14" t="s">
        <v>110</v>
      </c>
      <c r="BK136" s="150">
        <f>ROUND(I136*H136,3)</f>
        <v>0</v>
      </c>
      <c r="BL136" s="14" t="s">
        <v>109</v>
      </c>
      <c r="BM136" s="148" t="s">
        <v>139</v>
      </c>
    </row>
    <row r="137" spans="1:65" s="2" customFormat="1" ht="24.2" customHeight="1">
      <c r="A137" s="26"/>
      <c r="B137" s="137"/>
      <c r="C137" s="138" t="s">
        <v>125</v>
      </c>
      <c r="D137" s="138" t="s">
        <v>105</v>
      </c>
      <c r="E137" s="139" t="s">
        <v>239</v>
      </c>
      <c r="F137" s="140" t="s">
        <v>240</v>
      </c>
      <c r="G137" s="141" t="s">
        <v>178</v>
      </c>
      <c r="H137" s="142">
        <v>5.5E-2</v>
      </c>
      <c r="I137" s="142"/>
      <c r="J137" s="155"/>
      <c r="K137" s="143"/>
      <c r="L137" s="27"/>
      <c r="M137" s="144" t="s">
        <v>1</v>
      </c>
      <c r="N137" s="145" t="s">
        <v>32</v>
      </c>
      <c r="O137" s="146">
        <v>0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8" t="s">
        <v>109</v>
      </c>
      <c r="AT137" s="148" t="s">
        <v>105</v>
      </c>
      <c r="AU137" s="148" t="s">
        <v>110</v>
      </c>
      <c r="AY137" s="14" t="s">
        <v>102</v>
      </c>
      <c r="BE137" s="149">
        <f>IF(N137="základná",J137,0)</f>
        <v>0</v>
      </c>
      <c r="BF137" s="149">
        <f>IF(N137="znížená",J137,0)</f>
        <v>0</v>
      </c>
      <c r="BG137" s="149">
        <f>IF(N137="zákl. prenesená",J137,0)</f>
        <v>0</v>
      </c>
      <c r="BH137" s="149">
        <f>IF(N137="zníž. prenesená",J137,0)</f>
        <v>0</v>
      </c>
      <c r="BI137" s="149">
        <f>IF(N137="nulová",J137,0)</f>
        <v>0</v>
      </c>
      <c r="BJ137" s="14" t="s">
        <v>110</v>
      </c>
      <c r="BK137" s="150">
        <f>ROUND(I137*H137,3)</f>
        <v>0</v>
      </c>
      <c r="BL137" s="14" t="s">
        <v>109</v>
      </c>
      <c r="BM137" s="148" t="s">
        <v>141</v>
      </c>
    </row>
    <row r="138" spans="1:65" s="12" customFormat="1" ht="22.9" customHeight="1">
      <c r="B138" s="127"/>
      <c r="D138" s="128" t="s">
        <v>65</v>
      </c>
      <c r="E138" s="136" t="s">
        <v>241</v>
      </c>
      <c r="F138" s="136" t="s">
        <v>242</v>
      </c>
      <c r="I138" s="159"/>
      <c r="J138" s="158"/>
      <c r="L138" s="127"/>
      <c r="M138" s="130"/>
      <c r="N138" s="131"/>
      <c r="O138" s="131"/>
      <c r="P138" s="132">
        <f>SUM(P139:P159)</f>
        <v>0</v>
      </c>
      <c r="Q138" s="131"/>
      <c r="R138" s="132">
        <f>SUM(R139:R159)</f>
        <v>0</v>
      </c>
      <c r="S138" s="131"/>
      <c r="T138" s="133">
        <f>SUM(T139:T159)</f>
        <v>0</v>
      </c>
      <c r="AR138" s="128" t="s">
        <v>110</v>
      </c>
      <c r="AT138" s="134" t="s">
        <v>65</v>
      </c>
      <c r="AU138" s="134" t="s">
        <v>71</v>
      </c>
      <c r="AY138" s="128" t="s">
        <v>102</v>
      </c>
      <c r="BK138" s="135">
        <f>SUM(BK139:BK159)</f>
        <v>0</v>
      </c>
    </row>
    <row r="139" spans="1:65" s="2" customFormat="1" ht="21.75" customHeight="1">
      <c r="A139" s="26"/>
      <c r="B139" s="137"/>
      <c r="C139" s="138" t="s">
        <v>142</v>
      </c>
      <c r="D139" s="138" t="s">
        <v>105</v>
      </c>
      <c r="E139" s="139" t="s">
        <v>243</v>
      </c>
      <c r="F139" s="140" t="s">
        <v>244</v>
      </c>
      <c r="G139" s="141" t="s">
        <v>234</v>
      </c>
      <c r="H139" s="142">
        <v>62.935000000000002</v>
      </c>
      <c r="I139" s="142"/>
      <c r="J139" s="155"/>
      <c r="K139" s="143"/>
      <c r="L139" s="27"/>
      <c r="M139" s="144" t="s">
        <v>1</v>
      </c>
      <c r="N139" s="145" t="s">
        <v>32</v>
      </c>
      <c r="O139" s="146">
        <v>0</v>
      </c>
      <c r="P139" s="146">
        <f t="shared" ref="P139:P159" si="9">O139*H139</f>
        <v>0</v>
      </c>
      <c r="Q139" s="146">
        <v>0</v>
      </c>
      <c r="R139" s="146">
        <f t="shared" ref="R139:R159" si="10">Q139*H139</f>
        <v>0</v>
      </c>
      <c r="S139" s="146">
        <v>0</v>
      </c>
      <c r="T139" s="147">
        <f t="shared" ref="T139:T159" si="11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8" t="s">
        <v>109</v>
      </c>
      <c r="AT139" s="148" t="s">
        <v>105</v>
      </c>
      <c r="AU139" s="148" t="s">
        <v>110</v>
      </c>
      <c r="AY139" s="14" t="s">
        <v>102</v>
      </c>
      <c r="BE139" s="149">
        <f t="shared" ref="BE139:BE159" si="12">IF(N139="základná",J139,0)</f>
        <v>0</v>
      </c>
      <c r="BF139" s="149">
        <f t="shared" ref="BF139:BF159" si="13">IF(N139="znížená",J139,0)</f>
        <v>0</v>
      </c>
      <c r="BG139" s="149">
        <f t="shared" ref="BG139:BG159" si="14">IF(N139="zákl. prenesená",J139,0)</f>
        <v>0</v>
      </c>
      <c r="BH139" s="149">
        <f t="shared" ref="BH139:BH159" si="15">IF(N139="zníž. prenesená",J139,0)</f>
        <v>0</v>
      </c>
      <c r="BI139" s="149">
        <f t="shared" ref="BI139:BI159" si="16">IF(N139="nulová",J139,0)</f>
        <v>0</v>
      </c>
      <c r="BJ139" s="14" t="s">
        <v>110</v>
      </c>
      <c r="BK139" s="150">
        <f t="shared" ref="BK139:BK159" si="17">ROUND(I139*H139,3)</f>
        <v>0</v>
      </c>
      <c r="BL139" s="14" t="s">
        <v>109</v>
      </c>
      <c r="BM139" s="148" t="s">
        <v>144</v>
      </c>
    </row>
    <row r="140" spans="1:65" s="2" customFormat="1" ht="24.2" customHeight="1">
      <c r="A140" s="26"/>
      <c r="B140" s="137"/>
      <c r="C140" s="138" t="s">
        <v>129</v>
      </c>
      <c r="D140" s="138" t="s">
        <v>105</v>
      </c>
      <c r="E140" s="139" t="s">
        <v>245</v>
      </c>
      <c r="F140" s="140" t="s">
        <v>246</v>
      </c>
      <c r="G140" s="141" t="s">
        <v>234</v>
      </c>
      <c r="H140" s="142">
        <v>60.65</v>
      </c>
      <c r="I140" s="142"/>
      <c r="J140" s="155"/>
      <c r="K140" s="143"/>
      <c r="L140" s="27"/>
      <c r="M140" s="144" t="s">
        <v>1</v>
      </c>
      <c r="N140" s="145" t="s">
        <v>32</v>
      </c>
      <c r="O140" s="146">
        <v>0</v>
      </c>
      <c r="P140" s="146">
        <f t="shared" si="9"/>
        <v>0</v>
      </c>
      <c r="Q140" s="146">
        <v>0</v>
      </c>
      <c r="R140" s="146">
        <f t="shared" si="10"/>
        <v>0</v>
      </c>
      <c r="S140" s="146">
        <v>0</v>
      </c>
      <c r="T140" s="147">
        <f t="shared" si="11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8" t="s">
        <v>109</v>
      </c>
      <c r="AT140" s="148" t="s">
        <v>105</v>
      </c>
      <c r="AU140" s="148" t="s">
        <v>110</v>
      </c>
      <c r="AY140" s="14" t="s">
        <v>102</v>
      </c>
      <c r="BE140" s="149">
        <f t="shared" si="12"/>
        <v>0</v>
      </c>
      <c r="BF140" s="149">
        <f t="shared" si="13"/>
        <v>0</v>
      </c>
      <c r="BG140" s="149">
        <f t="shared" si="14"/>
        <v>0</v>
      </c>
      <c r="BH140" s="149">
        <f t="shared" si="15"/>
        <v>0</v>
      </c>
      <c r="BI140" s="149">
        <f t="shared" si="16"/>
        <v>0</v>
      </c>
      <c r="BJ140" s="14" t="s">
        <v>110</v>
      </c>
      <c r="BK140" s="150">
        <f t="shared" si="17"/>
        <v>0</v>
      </c>
      <c r="BL140" s="14" t="s">
        <v>109</v>
      </c>
      <c r="BM140" s="148" t="s">
        <v>146</v>
      </c>
    </row>
    <row r="141" spans="1:65" s="2" customFormat="1" ht="24.2" customHeight="1">
      <c r="A141" s="26"/>
      <c r="B141" s="137"/>
      <c r="C141" s="138" t="s">
        <v>147</v>
      </c>
      <c r="D141" s="138" t="s">
        <v>105</v>
      </c>
      <c r="E141" s="139" t="s">
        <v>247</v>
      </c>
      <c r="F141" s="140" t="s">
        <v>248</v>
      </c>
      <c r="G141" s="141" t="s">
        <v>234</v>
      </c>
      <c r="H141" s="142">
        <v>60.65</v>
      </c>
      <c r="I141" s="142"/>
      <c r="J141" s="155"/>
      <c r="K141" s="143"/>
      <c r="L141" s="27"/>
      <c r="M141" s="144" t="s">
        <v>1</v>
      </c>
      <c r="N141" s="145" t="s">
        <v>32</v>
      </c>
      <c r="O141" s="146">
        <v>0</v>
      </c>
      <c r="P141" s="146">
        <f t="shared" si="9"/>
        <v>0</v>
      </c>
      <c r="Q141" s="146">
        <v>0</v>
      </c>
      <c r="R141" s="146">
        <f t="shared" si="10"/>
        <v>0</v>
      </c>
      <c r="S141" s="146">
        <v>0</v>
      </c>
      <c r="T141" s="147">
        <f t="shared" si="11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8" t="s">
        <v>109</v>
      </c>
      <c r="AT141" s="148" t="s">
        <v>105</v>
      </c>
      <c r="AU141" s="148" t="s">
        <v>110</v>
      </c>
      <c r="AY141" s="14" t="s">
        <v>102</v>
      </c>
      <c r="BE141" s="149">
        <f t="shared" si="12"/>
        <v>0</v>
      </c>
      <c r="BF141" s="149">
        <f t="shared" si="13"/>
        <v>0</v>
      </c>
      <c r="BG141" s="149">
        <f t="shared" si="14"/>
        <v>0</v>
      </c>
      <c r="BH141" s="149">
        <f t="shared" si="15"/>
        <v>0</v>
      </c>
      <c r="BI141" s="149">
        <f t="shared" si="16"/>
        <v>0</v>
      </c>
      <c r="BJ141" s="14" t="s">
        <v>110</v>
      </c>
      <c r="BK141" s="150">
        <f t="shared" si="17"/>
        <v>0</v>
      </c>
      <c r="BL141" s="14" t="s">
        <v>109</v>
      </c>
      <c r="BM141" s="148" t="s">
        <v>149</v>
      </c>
    </row>
    <row r="142" spans="1:65" s="2" customFormat="1" ht="16.5" customHeight="1">
      <c r="A142" s="26"/>
      <c r="B142" s="137"/>
      <c r="C142" s="138" t="s">
        <v>132</v>
      </c>
      <c r="D142" s="138" t="s">
        <v>105</v>
      </c>
      <c r="E142" s="139" t="s">
        <v>249</v>
      </c>
      <c r="F142" s="140" t="s">
        <v>250</v>
      </c>
      <c r="G142" s="141" t="s">
        <v>108</v>
      </c>
      <c r="H142" s="142">
        <v>72.39</v>
      </c>
      <c r="I142" s="142"/>
      <c r="J142" s="155"/>
      <c r="K142" s="143"/>
      <c r="L142" s="27"/>
      <c r="M142" s="144" t="s">
        <v>1</v>
      </c>
      <c r="N142" s="145" t="s">
        <v>32</v>
      </c>
      <c r="O142" s="146">
        <v>0</v>
      </c>
      <c r="P142" s="146">
        <f t="shared" si="9"/>
        <v>0</v>
      </c>
      <c r="Q142" s="146">
        <v>0</v>
      </c>
      <c r="R142" s="146">
        <f t="shared" si="10"/>
        <v>0</v>
      </c>
      <c r="S142" s="146">
        <v>0</v>
      </c>
      <c r="T142" s="147">
        <f t="shared" si="11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8" t="s">
        <v>109</v>
      </c>
      <c r="AT142" s="148" t="s">
        <v>105</v>
      </c>
      <c r="AU142" s="148" t="s">
        <v>110</v>
      </c>
      <c r="AY142" s="14" t="s">
        <v>102</v>
      </c>
      <c r="BE142" s="149">
        <f t="shared" si="12"/>
        <v>0</v>
      </c>
      <c r="BF142" s="149">
        <f t="shared" si="13"/>
        <v>0</v>
      </c>
      <c r="BG142" s="149">
        <f t="shared" si="14"/>
        <v>0</v>
      </c>
      <c r="BH142" s="149">
        <f t="shared" si="15"/>
        <v>0</v>
      </c>
      <c r="BI142" s="149">
        <f t="shared" si="16"/>
        <v>0</v>
      </c>
      <c r="BJ142" s="14" t="s">
        <v>110</v>
      </c>
      <c r="BK142" s="150">
        <f t="shared" si="17"/>
        <v>0</v>
      </c>
      <c r="BL142" s="14" t="s">
        <v>109</v>
      </c>
      <c r="BM142" s="148" t="s">
        <v>151</v>
      </c>
    </row>
    <row r="143" spans="1:65" s="2" customFormat="1" ht="62.65" customHeight="1">
      <c r="A143" s="26"/>
      <c r="B143" s="137"/>
      <c r="C143" s="138" t="s">
        <v>152</v>
      </c>
      <c r="D143" s="138" t="s">
        <v>105</v>
      </c>
      <c r="E143" s="139" t="s">
        <v>251</v>
      </c>
      <c r="F143" s="140" t="s">
        <v>1685</v>
      </c>
      <c r="G143" s="141" t="s">
        <v>194</v>
      </c>
      <c r="H143" s="142">
        <v>4</v>
      </c>
      <c r="I143" s="142"/>
      <c r="J143" s="155"/>
      <c r="K143" s="143"/>
      <c r="L143" s="27"/>
      <c r="M143" s="144" t="s">
        <v>1</v>
      </c>
      <c r="N143" s="145" t="s">
        <v>32</v>
      </c>
      <c r="O143" s="146">
        <v>0</v>
      </c>
      <c r="P143" s="146">
        <f t="shared" si="9"/>
        <v>0</v>
      </c>
      <c r="Q143" s="146">
        <v>0</v>
      </c>
      <c r="R143" s="146">
        <f t="shared" si="10"/>
        <v>0</v>
      </c>
      <c r="S143" s="146">
        <v>0</v>
      </c>
      <c r="T143" s="147">
        <f t="shared" si="11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8" t="s">
        <v>109</v>
      </c>
      <c r="AT143" s="148" t="s">
        <v>105</v>
      </c>
      <c r="AU143" s="148" t="s">
        <v>110</v>
      </c>
      <c r="AY143" s="14" t="s">
        <v>102</v>
      </c>
      <c r="BE143" s="149">
        <f t="shared" si="12"/>
        <v>0</v>
      </c>
      <c r="BF143" s="149">
        <f t="shared" si="13"/>
        <v>0</v>
      </c>
      <c r="BG143" s="149">
        <f t="shared" si="14"/>
        <v>0</v>
      </c>
      <c r="BH143" s="149">
        <f t="shared" si="15"/>
        <v>0</v>
      </c>
      <c r="BI143" s="149">
        <f t="shared" si="16"/>
        <v>0</v>
      </c>
      <c r="BJ143" s="14" t="s">
        <v>110</v>
      </c>
      <c r="BK143" s="150">
        <f t="shared" si="17"/>
        <v>0</v>
      </c>
      <c r="BL143" s="14" t="s">
        <v>109</v>
      </c>
      <c r="BM143" s="148" t="s">
        <v>154</v>
      </c>
    </row>
    <row r="144" spans="1:65" s="2" customFormat="1" ht="62.65" customHeight="1">
      <c r="A144" s="26"/>
      <c r="B144" s="137"/>
      <c r="C144" s="138" t="s">
        <v>135</v>
      </c>
      <c r="D144" s="138" t="s">
        <v>105</v>
      </c>
      <c r="E144" s="139" t="s">
        <v>252</v>
      </c>
      <c r="F144" s="140" t="s">
        <v>1686</v>
      </c>
      <c r="G144" s="141" t="s">
        <v>194</v>
      </c>
      <c r="H144" s="142">
        <v>11</v>
      </c>
      <c r="I144" s="142"/>
      <c r="J144" s="155"/>
      <c r="K144" s="143"/>
      <c r="L144" s="27"/>
      <c r="M144" s="144" t="s">
        <v>1</v>
      </c>
      <c r="N144" s="145" t="s">
        <v>32</v>
      </c>
      <c r="O144" s="146">
        <v>0</v>
      </c>
      <c r="P144" s="146">
        <f t="shared" si="9"/>
        <v>0</v>
      </c>
      <c r="Q144" s="146">
        <v>0</v>
      </c>
      <c r="R144" s="146">
        <f t="shared" si="10"/>
        <v>0</v>
      </c>
      <c r="S144" s="146">
        <v>0</v>
      </c>
      <c r="T144" s="147">
        <f t="shared" si="11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8" t="s">
        <v>109</v>
      </c>
      <c r="AT144" s="148" t="s">
        <v>105</v>
      </c>
      <c r="AU144" s="148" t="s">
        <v>110</v>
      </c>
      <c r="AY144" s="14" t="s">
        <v>102</v>
      </c>
      <c r="BE144" s="149">
        <f t="shared" si="12"/>
        <v>0</v>
      </c>
      <c r="BF144" s="149">
        <f t="shared" si="13"/>
        <v>0</v>
      </c>
      <c r="BG144" s="149">
        <f t="shared" si="14"/>
        <v>0</v>
      </c>
      <c r="BH144" s="149">
        <f t="shared" si="15"/>
        <v>0</v>
      </c>
      <c r="BI144" s="149">
        <f t="shared" si="16"/>
        <v>0</v>
      </c>
      <c r="BJ144" s="14" t="s">
        <v>110</v>
      </c>
      <c r="BK144" s="150">
        <f t="shared" si="17"/>
        <v>0</v>
      </c>
      <c r="BL144" s="14" t="s">
        <v>109</v>
      </c>
      <c r="BM144" s="148" t="s">
        <v>158</v>
      </c>
    </row>
    <row r="145" spans="1:65" s="2" customFormat="1" ht="62.65" customHeight="1">
      <c r="A145" s="26"/>
      <c r="B145" s="137"/>
      <c r="C145" s="138" t="s">
        <v>159</v>
      </c>
      <c r="D145" s="138" t="s">
        <v>105</v>
      </c>
      <c r="E145" s="139" t="s">
        <v>253</v>
      </c>
      <c r="F145" s="140" t="s">
        <v>1687</v>
      </c>
      <c r="G145" s="141" t="s">
        <v>194</v>
      </c>
      <c r="H145" s="142">
        <v>1</v>
      </c>
      <c r="I145" s="142"/>
      <c r="J145" s="155"/>
      <c r="K145" s="143"/>
      <c r="L145" s="27"/>
      <c r="M145" s="144" t="s">
        <v>1</v>
      </c>
      <c r="N145" s="145" t="s">
        <v>32</v>
      </c>
      <c r="O145" s="146">
        <v>0</v>
      </c>
      <c r="P145" s="146">
        <f t="shared" si="9"/>
        <v>0</v>
      </c>
      <c r="Q145" s="146">
        <v>0</v>
      </c>
      <c r="R145" s="146">
        <f t="shared" si="10"/>
        <v>0</v>
      </c>
      <c r="S145" s="146">
        <v>0</v>
      </c>
      <c r="T145" s="147">
        <f t="shared" si="11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8" t="s">
        <v>109</v>
      </c>
      <c r="AT145" s="148" t="s">
        <v>105</v>
      </c>
      <c r="AU145" s="148" t="s">
        <v>110</v>
      </c>
      <c r="AY145" s="14" t="s">
        <v>102</v>
      </c>
      <c r="BE145" s="149">
        <f t="shared" si="12"/>
        <v>0</v>
      </c>
      <c r="BF145" s="149">
        <f t="shared" si="13"/>
        <v>0</v>
      </c>
      <c r="BG145" s="149">
        <f t="shared" si="14"/>
        <v>0</v>
      </c>
      <c r="BH145" s="149">
        <f t="shared" si="15"/>
        <v>0</v>
      </c>
      <c r="BI145" s="149">
        <f t="shared" si="16"/>
        <v>0</v>
      </c>
      <c r="BJ145" s="14" t="s">
        <v>110</v>
      </c>
      <c r="BK145" s="150">
        <f t="shared" si="17"/>
        <v>0</v>
      </c>
      <c r="BL145" s="14" t="s">
        <v>109</v>
      </c>
      <c r="BM145" s="148" t="s">
        <v>162</v>
      </c>
    </row>
    <row r="146" spans="1:65" s="2" customFormat="1" ht="62.25" customHeight="1">
      <c r="A146" s="26"/>
      <c r="B146" s="137"/>
      <c r="C146" s="138" t="s">
        <v>7</v>
      </c>
      <c r="D146" s="138" t="s">
        <v>105</v>
      </c>
      <c r="E146" s="139" t="s">
        <v>254</v>
      </c>
      <c r="F146" s="140" t="s">
        <v>1688</v>
      </c>
      <c r="G146" s="141" t="s">
        <v>194</v>
      </c>
      <c r="H146" s="142">
        <v>1.4E-2</v>
      </c>
      <c r="I146" s="142"/>
      <c r="J146" s="155"/>
      <c r="K146" s="143"/>
      <c r="L146" s="27"/>
      <c r="M146" s="144" t="s">
        <v>1</v>
      </c>
      <c r="N146" s="145" t="s">
        <v>32</v>
      </c>
      <c r="O146" s="146">
        <v>0</v>
      </c>
      <c r="P146" s="146">
        <f t="shared" si="9"/>
        <v>0</v>
      </c>
      <c r="Q146" s="146">
        <v>0</v>
      </c>
      <c r="R146" s="146">
        <f t="shared" si="10"/>
        <v>0</v>
      </c>
      <c r="S146" s="146">
        <v>0</v>
      </c>
      <c r="T146" s="147">
        <f t="shared" si="11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8" t="s">
        <v>109</v>
      </c>
      <c r="AT146" s="148" t="s">
        <v>105</v>
      </c>
      <c r="AU146" s="148" t="s">
        <v>110</v>
      </c>
      <c r="AY146" s="14" t="s">
        <v>102</v>
      </c>
      <c r="BE146" s="149">
        <f t="shared" si="12"/>
        <v>0</v>
      </c>
      <c r="BF146" s="149">
        <f t="shared" si="13"/>
        <v>0</v>
      </c>
      <c r="BG146" s="149">
        <f t="shared" si="14"/>
        <v>0</v>
      </c>
      <c r="BH146" s="149">
        <f t="shared" si="15"/>
        <v>0</v>
      </c>
      <c r="BI146" s="149">
        <f t="shared" si="16"/>
        <v>0</v>
      </c>
      <c r="BJ146" s="14" t="s">
        <v>110</v>
      </c>
      <c r="BK146" s="150">
        <f t="shared" si="17"/>
        <v>0</v>
      </c>
      <c r="BL146" s="14" t="s">
        <v>109</v>
      </c>
      <c r="BM146" s="148" t="s">
        <v>165</v>
      </c>
    </row>
    <row r="147" spans="1:65" s="2" customFormat="1" ht="77.25" customHeight="1">
      <c r="A147" s="26"/>
      <c r="B147" s="137"/>
      <c r="C147" s="138" t="s">
        <v>166</v>
      </c>
      <c r="D147" s="138" t="s">
        <v>105</v>
      </c>
      <c r="E147" s="139" t="s">
        <v>255</v>
      </c>
      <c r="F147" s="140" t="s">
        <v>1689</v>
      </c>
      <c r="G147" s="141" t="s">
        <v>194</v>
      </c>
      <c r="H147" s="142">
        <v>17</v>
      </c>
      <c r="I147" s="142"/>
      <c r="J147" s="155"/>
      <c r="K147" s="143"/>
      <c r="L147" s="27"/>
      <c r="M147" s="144" t="s">
        <v>1</v>
      </c>
      <c r="N147" s="145" t="s">
        <v>32</v>
      </c>
      <c r="O147" s="146">
        <v>0</v>
      </c>
      <c r="P147" s="146">
        <f t="shared" si="9"/>
        <v>0</v>
      </c>
      <c r="Q147" s="146">
        <v>0</v>
      </c>
      <c r="R147" s="146">
        <f t="shared" si="10"/>
        <v>0</v>
      </c>
      <c r="S147" s="146">
        <v>0</v>
      </c>
      <c r="T147" s="147">
        <f t="shared" si="11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8" t="s">
        <v>109</v>
      </c>
      <c r="AT147" s="148" t="s">
        <v>105</v>
      </c>
      <c r="AU147" s="148" t="s">
        <v>110</v>
      </c>
      <c r="AY147" s="14" t="s">
        <v>102</v>
      </c>
      <c r="BE147" s="149">
        <f t="shared" si="12"/>
        <v>0</v>
      </c>
      <c r="BF147" s="149">
        <f t="shared" si="13"/>
        <v>0</v>
      </c>
      <c r="BG147" s="149">
        <f t="shared" si="14"/>
        <v>0</v>
      </c>
      <c r="BH147" s="149">
        <f t="shared" si="15"/>
        <v>0</v>
      </c>
      <c r="BI147" s="149">
        <f t="shared" si="16"/>
        <v>0</v>
      </c>
      <c r="BJ147" s="14" t="s">
        <v>110</v>
      </c>
      <c r="BK147" s="150">
        <f t="shared" si="17"/>
        <v>0</v>
      </c>
      <c r="BL147" s="14" t="s">
        <v>109</v>
      </c>
      <c r="BM147" s="148" t="s">
        <v>169</v>
      </c>
    </row>
    <row r="148" spans="1:65" s="2" customFormat="1" ht="62.65" customHeight="1">
      <c r="A148" s="26"/>
      <c r="B148" s="137"/>
      <c r="C148" s="138" t="s">
        <v>139</v>
      </c>
      <c r="D148" s="138" t="s">
        <v>105</v>
      </c>
      <c r="E148" s="139" t="s">
        <v>256</v>
      </c>
      <c r="F148" s="140" t="s">
        <v>1690</v>
      </c>
      <c r="G148" s="141" t="s">
        <v>194</v>
      </c>
      <c r="H148" s="142">
        <v>5</v>
      </c>
      <c r="I148" s="142"/>
      <c r="J148" s="155"/>
      <c r="K148" s="143"/>
      <c r="L148" s="27"/>
      <c r="M148" s="144" t="s">
        <v>1</v>
      </c>
      <c r="N148" s="145" t="s">
        <v>32</v>
      </c>
      <c r="O148" s="146">
        <v>0</v>
      </c>
      <c r="P148" s="146">
        <f t="shared" si="9"/>
        <v>0</v>
      </c>
      <c r="Q148" s="146">
        <v>0</v>
      </c>
      <c r="R148" s="146">
        <f t="shared" si="10"/>
        <v>0</v>
      </c>
      <c r="S148" s="146">
        <v>0</v>
      </c>
      <c r="T148" s="147">
        <f t="shared" si="11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8" t="s">
        <v>109</v>
      </c>
      <c r="AT148" s="148" t="s">
        <v>105</v>
      </c>
      <c r="AU148" s="148" t="s">
        <v>110</v>
      </c>
      <c r="AY148" s="14" t="s">
        <v>102</v>
      </c>
      <c r="BE148" s="149">
        <f t="shared" si="12"/>
        <v>0</v>
      </c>
      <c r="BF148" s="149">
        <f t="shared" si="13"/>
        <v>0</v>
      </c>
      <c r="BG148" s="149">
        <f t="shared" si="14"/>
        <v>0</v>
      </c>
      <c r="BH148" s="149">
        <f t="shared" si="15"/>
        <v>0</v>
      </c>
      <c r="BI148" s="149">
        <f t="shared" si="16"/>
        <v>0</v>
      </c>
      <c r="BJ148" s="14" t="s">
        <v>110</v>
      </c>
      <c r="BK148" s="150">
        <f t="shared" si="17"/>
        <v>0</v>
      </c>
      <c r="BL148" s="14" t="s">
        <v>109</v>
      </c>
      <c r="BM148" s="148" t="s">
        <v>172</v>
      </c>
    </row>
    <row r="149" spans="1:65" s="2" customFormat="1" ht="62.65" customHeight="1">
      <c r="A149" s="26"/>
      <c r="B149" s="137"/>
      <c r="C149" s="138" t="s">
        <v>175</v>
      </c>
      <c r="D149" s="138" t="s">
        <v>105</v>
      </c>
      <c r="E149" s="139" t="s">
        <v>257</v>
      </c>
      <c r="F149" s="140" t="s">
        <v>1691</v>
      </c>
      <c r="G149" s="141" t="s">
        <v>194</v>
      </c>
      <c r="H149" s="142">
        <v>1</v>
      </c>
      <c r="I149" s="142"/>
      <c r="J149" s="155"/>
      <c r="K149" s="143"/>
      <c r="L149" s="27"/>
      <c r="M149" s="144" t="s">
        <v>1</v>
      </c>
      <c r="N149" s="145" t="s">
        <v>32</v>
      </c>
      <c r="O149" s="146">
        <v>0</v>
      </c>
      <c r="P149" s="146">
        <f t="shared" si="9"/>
        <v>0</v>
      </c>
      <c r="Q149" s="146">
        <v>0</v>
      </c>
      <c r="R149" s="146">
        <f t="shared" si="10"/>
        <v>0</v>
      </c>
      <c r="S149" s="146">
        <v>0</v>
      </c>
      <c r="T149" s="147">
        <f t="shared" si="11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8" t="s">
        <v>109</v>
      </c>
      <c r="AT149" s="148" t="s">
        <v>105</v>
      </c>
      <c r="AU149" s="148" t="s">
        <v>110</v>
      </c>
      <c r="AY149" s="14" t="s">
        <v>102</v>
      </c>
      <c r="BE149" s="149">
        <f t="shared" si="12"/>
        <v>0</v>
      </c>
      <c r="BF149" s="149">
        <f t="shared" si="13"/>
        <v>0</v>
      </c>
      <c r="BG149" s="149">
        <f t="shared" si="14"/>
        <v>0</v>
      </c>
      <c r="BH149" s="149">
        <f t="shared" si="15"/>
        <v>0</v>
      </c>
      <c r="BI149" s="149">
        <f t="shared" si="16"/>
        <v>0</v>
      </c>
      <c r="BJ149" s="14" t="s">
        <v>110</v>
      </c>
      <c r="BK149" s="150">
        <f t="shared" si="17"/>
        <v>0</v>
      </c>
      <c r="BL149" s="14" t="s">
        <v>109</v>
      </c>
      <c r="BM149" s="148" t="s">
        <v>179</v>
      </c>
    </row>
    <row r="150" spans="1:65" s="2" customFormat="1" ht="62.65" customHeight="1">
      <c r="A150" s="26"/>
      <c r="B150" s="137"/>
      <c r="C150" s="138" t="s">
        <v>141</v>
      </c>
      <c r="D150" s="138" t="s">
        <v>105</v>
      </c>
      <c r="E150" s="139" t="s">
        <v>258</v>
      </c>
      <c r="F150" s="140" t="s">
        <v>1692</v>
      </c>
      <c r="G150" s="141" t="s">
        <v>194</v>
      </c>
      <c r="H150" s="142">
        <v>1</v>
      </c>
      <c r="I150" s="142"/>
      <c r="J150" s="155"/>
      <c r="K150" s="143"/>
      <c r="L150" s="27"/>
      <c r="M150" s="144" t="s">
        <v>1</v>
      </c>
      <c r="N150" s="145" t="s">
        <v>32</v>
      </c>
      <c r="O150" s="146">
        <v>0</v>
      </c>
      <c r="P150" s="146">
        <f t="shared" si="9"/>
        <v>0</v>
      </c>
      <c r="Q150" s="146">
        <v>0</v>
      </c>
      <c r="R150" s="146">
        <f t="shared" si="10"/>
        <v>0</v>
      </c>
      <c r="S150" s="146">
        <v>0</v>
      </c>
      <c r="T150" s="147">
        <f t="shared" si="11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8" t="s">
        <v>109</v>
      </c>
      <c r="AT150" s="148" t="s">
        <v>105</v>
      </c>
      <c r="AU150" s="148" t="s">
        <v>110</v>
      </c>
      <c r="AY150" s="14" t="s">
        <v>102</v>
      </c>
      <c r="BE150" s="149">
        <f t="shared" si="12"/>
        <v>0</v>
      </c>
      <c r="BF150" s="149">
        <f t="shared" si="13"/>
        <v>0</v>
      </c>
      <c r="BG150" s="149">
        <f t="shared" si="14"/>
        <v>0</v>
      </c>
      <c r="BH150" s="149">
        <f t="shared" si="15"/>
        <v>0</v>
      </c>
      <c r="BI150" s="149">
        <f t="shared" si="16"/>
        <v>0</v>
      </c>
      <c r="BJ150" s="14" t="s">
        <v>110</v>
      </c>
      <c r="BK150" s="150">
        <f t="shared" si="17"/>
        <v>0</v>
      </c>
      <c r="BL150" s="14" t="s">
        <v>109</v>
      </c>
      <c r="BM150" s="148" t="s">
        <v>259</v>
      </c>
    </row>
    <row r="151" spans="1:65" s="2" customFormat="1" ht="63" customHeight="1">
      <c r="A151" s="26"/>
      <c r="B151" s="137"/>
      <c r="C151" s="138" t="s">
        <v>260</v>
      </c>
      <c r="D151" s="138" t="s">
        <v>105</v>
      </c>
      <c r="E151" s="139" t="s">
        <v>261</v>
      </c>
      <c r="F151" s="140" t="s">
        <v>1693</v>
      </c>
      <c r="G151" s="141" t="s">
        <v>194</v>
      </c>
      <c r="H151" s="142">
        <v>1</v>
      </c>
      <c r="I151" s="142"/>
      <c r="J151" s="155"/>
      <c r="K151" s="143"/>
      <c r="L151" s="27"/>
      <c r="M151" s="144" t="s">
        <v>1</v>
      </c>
      <c r="N151" s="145" t="s">
        <v>32</v>
      </c>
      <c r="O151" s="146">
        <v>0</v>
      </c>
      <c r="P151" s="146">
        <f t="shared" si="9"/>
        <v>0</v>
      </c>
      <c r="Q151" s="146">
        <v>0</v>
      </c>
      <c r="R151" s="146">
        <f t="shared" si="10"/>
        <v>0</v>
      </c>
      <c r="S151" s="146">
        <v>0</v>
      </c>
      <c r="T151" s="147">
        <f t="shared" si="11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8" t="s">
        <v>109</v>
      </c>
      <c r="AT151" s="148" t="s">
        <v>105</v>
      </c>
      <c r="AU151" s="148" t="s">
        <v>110</v>
      </c>
      <c r="AY151" s="14" t="s">
        <v>102</v>
      </c>
      <c r="BE151" s="149">
        <f t="shared" si="12"/>
        <v>0</v>
      </c>
      <c r="BF151" s="149">
        <f t="shared" si="13"/>
        <v>0</v>
      </c>
      <c r="BG151" s="149">
        <f t="shared" si="14"/>
        <v>0</v>
      </c>
      <c r="BH151" s="149">
        <f t="shared" si="15"/>
        <v>0</v>
      </c>
      <c r="BI151" s="149">
        <f t="shared" si="16"/>
        <v>0</v>
      </c>
      <c r="BJ151" s="14" t="s">
        <v>110</v>
      </c>
      <c r="BK151" s="150">
        <f t="shared" si="17"/>
        <v>0</v>
      </c>
      <c r="BL151" s="14" t="s">
        <v>109</v>
      </c>
      <c r="BM151" s="148" t="s">
        <v>262</v>
      </c>
    </row>
    <row r="152" spans="1:65" s="2" customFormat="1" ht="66.75" customHeight="1">
      <c r="A152" s="26"/>
      <c r="B152" s="137"/>
      <c r="C152" s="138" t="s">
        <v>144</v>
      </c>
      <c r="D152" s="138" t="s">
        <v>105</v>
      </c>
      <c r="E152" s="139" t="s">
        <v>263</v>
      </c>
      <c r="F152" s="140" t="s">
        <v>1694</v>
      </c>
      <c r="G152" s="141" t="s">
        <v>194</v>
      </c>
      <c r="H152" s="142">
        <v>1</v>
      </c>
      <c r="I152" s="142"/>
      <c r="J152" s="155"/>
      <c r="K152" s="143"/>
      <c r="L152" s="27"/>
      <c r="M152" s="144" t="s">
        <v>1</v>
      </c>
      <c r="N152" s="145" t="s">
        <v>32</v>
      </c>
      <c r="O152" s="146">
        <v>0</v>
      </c>
      <c r="P152" s="146">
        <f t="shared" si="9"/>
        <v>0</v>
      </c>
      <c r="Q152" s="146">
        <v>0</v>
      </c>
      <c r="R152" s="146">
        <f t="shared" si="10"/>
        <v>0</v>
      </c>
      <c r="S152" s="146">
        <v>0</v>
      </c>
      <c r="T152" s="147">
        <f t="shared" si="11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8" t="s">
        <v>109</v>
      </c>
      <c r="AT152" s="148" t="s">
        <v>105</v>
      </c>
      <c r="AU152" s="148" t="s">
        <v>110</v>
      </c>
      <c r="AY152" s="14" t="s">
        <v>102</v>
      </c>
      <c r="BE152" s="149">
        <f t="shared" si="12"/>
        <v>0</v>
      </c>
      <c r="BF152" s="149">
        <f t="shared" si="13"/>
        <v>0</v>
      </c>
      <c r="BG152" s="149">
        <f t="shared" si="14"/>
        <v>0</v>
      </c>
      <c r="BH152" s="149">
        <f t="shared" si="15"/>
        <v>0</v>
      </c>
      <c r="BI152" s="149">
        <f t="shared" si="16"/>
        <v>0</v>
      </c>
      <c r="BJ152" s="14" t="s">
        <v>110</v>
      </c>
      <c r="BK152" s="150">
        <f t="shared" si="17"/>
        <v>0</v>
      </c>
      <c r="BL152" s="14" t="s">
        <v>109</v>
      </c>
      <c r="BM152" s="148" t="s">
        <v>264</v>
      </c>
    </row>
    <row r="153" spans="1:65" s="2" customFormat="1" ht="62.25" customHeight="1">
      <c r="A153" s="26"/>
      <c r="B153" s="137"/>
      <c r="C153" s="138" t="s">
        <v>265</v>
      </c>
      <c r="D153" s="138" t="s">
        <v>105</v>
      </c>
      <c r="E153" s="139" t="s">
        <v>266</v>
      </c>
      <c r="F153" s="140" t="s">
        <v>1695</v>
      </c>
      <c r="G153" s="141" t="s">
        <v>194</v>
      </c>
      <c r="H153" s="142">
        <v>1</v>
      </c>
      <c r="I153" s="142"/>
      <c r="J153" s="155"/>
      <c r="K153" s="143"/>
      <c r="L153" s="27"/>
      <c r="M153" s="144" t="s">
        <v>1</v>
      </c>
      <c r="N153" s="145" t="s">
        <v>32</v>
      </c>
      <c r="O153" s="146">
        <v>0</v>
      </c>
      <c r="P153" s="146">
        <f t="shared" si="9"/>
        <v>0</v>
      </c>
      <c r="Q153" s="146">
        <v>0</v>
      </c>
      <c r="R153" s="146">
        <f t="shared" si="10"/>
        <v>0</v>
      </c>
      <c r="S153" s="146">
        <v>0</v>
      </c>
      <c r="T153" s="147">
        <f t="shared" si="11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8" t="s">
        <v>109</v>
      </c>
      <c r="AT153" s="148" t="s">
        <v>105</v>
      </c>
      <c r="AU153" s="148" t="s">
        <v>110</v>
      </c>
      <c r="AY153" s="14" t="s">
        <v>102</v>
      </c>
      <c r="BE153" s="149">
        <f t="shared" si="12"/>
        <v>0</v>
      </c>
      <c r="BF153" s="149">
        <f t="shared" si="13"/>
        <v>0</v>
      </c>
      <c r="BG153" s="149">
        <f t="shared" si="14"/>
        <v>0</v>
      </c>
      <c r="BH153" s="149">
        <f t="shared" si="15"/>
        <v>0</v>
      </c>
      <c r="BI153" s="149">
        <f t="shared" si="16"/>
        <v>0</v>
      </c>
      <c r="BJ153" s="14" t="s">
        <v>110</v>
      </c>
      <c r="BK153" s="150">
        <f t="shared" si="17"/>
        <v>0</v>
      </c>
      <c r="BL153" s="14" t="s">
        <v>109</v>
      </c>
      <c r="BM153" s="148" t="s">
        <v>267</v>
      </c>
    </row>
    <row r="154" spans="1:65" s="2" customFormat="1" ht="63" customHeight="1">
      <c r="A154" s="26"/>
      <c r="B154" s="137"/>
      <c r="C154" s="138" t="s">
        <v>146</v>
      </c>
      <c r="D154" s="138" t="s">
        <v>105</v>
      </c>
      <c r="E154" s="139" t="s">
        <v>268</v>
      </c>
      <c r="F154" s="140" t="s">
        <v>1696</v>
      </c>
      <c r="G154" s="141" t="s">
        <v>194</v>
      </c>
      <c r="H154" s="142">
        <v>1</v>
      </c>
      <c r="I154" s="142"/>
      <c r="J154" s="155"/>
      <c r="K154" s="143"/>
      <c r="L154" s="27"/>
      <c r="M154" s="144" t="s">
        <v>1</v>
      </c>
      <c r="N154" s="145" t="s">
        <v>32</v>
      </c>
      <c r="O154" s="146">
        <v>0</v>
      </c>
      <c r="P154" s="146">
        <f t="shared" si="9"/>
        <v>0</v>
      </c>
      <c r="Q154" s="146">
        <v>0</v>
      </c>
      <c r="R154" s="146">
        <f t="shared" si="10"/>
        <v>0</v>
      </c>
      <c r="S154" s="146">
        <v>0</v>
      </c>
      <c r="T154" s="147">
        <f t="shared" si="11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8" t="s">
        <v>109</v>
      </c>
      <c r="AT154" s="148" t="s">
        <v>105</v>
      </c>
      <c r="AU154" s="148" t="s">
        <v>110</v>
      </c>
      <c r="AY154" s="14" t="s">
        <v>102</v>
      </c>
      <c r="BE154" s="149">
        <f t="shared" si="12"/>
        <v>0</v>
      </c>
      <c r="BF154" s="149">
        <f t="shared" si="13"/>
        <v>0</v>
      </c>
      <c r="BG154" s="149">
        <f t="shared" si="14"/>
        <v>0</v>
      </c>
      <c r="BH154" s="149">
        <f t="shared" si="15"/>
        <v>0</v>
      </c>
      <c r="BI154" s="149">
        <f t="shared" si="16"/>
        <v>0</v>
      </c>
      <c r="BJ154" s="14" t="s">
        <v>110</v>
      </c>
      <c r="BK154" s="150">
        <f t="shared" si="17"/>
        <v>0</v>
      </c>
      <c r="BL154" s="14" t="s">
        <v>109</v>
      </c>
      <c r="BM154" s="148" t="s">
        <v>269</v>
      </c>
    </row>
    <row r="155" spans="1:65" s="2" customFormat="1" ht="68.25" customHeight="1">
      <c r="A155" s="26"/>
      <c r="B155" s="137"/>
      <c r="C155" s="138" t="s">
        <v>270</v>
      </c>
      <c r="D155" s="138" t="s">
        <v>105</v>
      </c>
      <c r="E155" s="139" t="s">
        <v>271</v>
      </c>
      <c r="F155" s="140" t="s">
        <v>1697</v>
      </c>
      <c r="G155" s="141" t="s">
        <v>194</v>
      </c>
      <c r="H155" s="142">
        <v>1</v>
      </c>
      <c r="I155" s="142"/>
      <c r="J155" s="155"/>
      <c r="K155" s="143"/>
      <c r="L155" s="27"/>
      <c r="M155" s="144" t="s">
        <v>1</v>
      </c>
      <c r="N155" s="145" t="s">
        <v>32</v>
      </c>
      <c r="O155" s="146">
        <v>0</v>
      </c>
      <c r="P155" s="146">
        <f t="shared" si="9"/>
        <v>0</v>
      </c>
      <c r="Q155" s="146">
        <v>0</v>
      </c>
      <c r="R155" s="146">
        <f t="shared" si="10"/>
        <v>0</v>
      </c>
      <c r="S155" s="146">
        <v>0</v>
      </c>
      <c r="T155" s="147">
        <f t="shared" si="11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8" t="s">
        <v>109</v>
      </c>
      <c r="AT155" s="148" t="s">
        <v>105</v>
      </c>
      <c r="AU155" s="148" t="s">
        <v>110</v>
      </c>
      <c r="AY155" s="14" t="s">
        <v>102</v>
      </c>
      <c r="BE155" s="149">
        <f t="shared" si="12"/>
        <v>0</v>
      </c>
      <c r="BF155" s="149">
        <f t="shared" si="13"/>
        <v>0</v>
      </c>
      <c r="BG155" s="149">
        <f t="shared" si="14"/>
        <v>0</v>
      </c>
      <c r="BH155" s="149">
        <f t="shared" si="15"/>
        <v>0</v>
      </c>
      <c r="BI155" s="149">
        <f t="shared" si="16"/>
        <v>0</v>
      </c>
      <c r="BJ155" s="14" t="s">
        <v>110</v>
      </c>
      <c r="BK155" s="150">
        <f t="shared" si="17"/>
        <v>0</v>
      </c>
      <c r="BL155" s="14" t="s">
        <v>109</v>
      </c>
      <c r="BM155" s="148" t="s">
        <v>272</v>
      </c>
    </row>
    <row r="156" spans="1:65" s="2" customFormat="1" ht="16.5" customHeight="1">
      <c r="A156" s="26"/>
      <c r="B156" s="137"/>
      <c r="C156" s="138" t="s">
        <v>149</v>
      </c>
      <c r="D156" s="138" t="s">
        <v>105</v>
      </c>
      <c r="E156" s="139" t="s">
        <v>273</v>
      </c>
      <c r="F156" s="140" t="s">
        <v>274</v>
      </c>
      <c r="G156" s="141" t="s">
        <v>108</v>
      </c>
      <c r="H156" s="142">
        <v>14.16</v>
      </c>
      <c r="I156" s="142"/>
      <c r="J156" s="155"/>
      <c r="K156" s="143"/>
      <c r="L156" s="27"/>
      <c r="M156" s="144" t="s">
        <v>1</v>
      </c>
      <c r="N156" s="145" t="s">
        <v>32</v>
      </c>
      <c r="O156" s="146">
        <v>0</v>
      </c>
      <c r="P156" s="146">
        <f t="shared" si="9"/>
        <v>0</v>
      </c>
      <c r="Q156" s="146">
        <v>0</v>
      </c>
      <c r="R156" s="146">
        <f t="shared" si="10"/>
        <v>0</v>
      </c>
      <c r="S156" s="146">
        <v>0</v>
      </c>
      <c r="T156" s="147">
        <f t="shared" si="11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8" t="s">
        <v>109</v>
      </c>
      <c r="AT156" s="148" t="s">
        <v>105</v>
      </c>
      <c r="AU156" s="148" t="s">
        <v>110</v>
      </c>
      <c r="AY156" s="14" t="s">
        <v>102</v>
      </c>
      <c r="BE156" s="149">
        <f t="shared" si="12"/>
        <v>0</v>
      </c>
      <c r="BF156" s="149">
        <f t="shared" si="13"/>
        <v>0</v>
      </c>
      <c r="BG156" s="149">
        <f t="shared" si="14"/>
        <v>0</v>
      </c>
      <c r="BH156" s="149">
        <f t="shared" si="15"/>
        <v>0</v>
      </c>
      <c r="BI156" s="149">
        <f t="shared" si="16"/>
        <v>0</v>
      </c>
      <c r="BJ156" s="14" t="s">
        <v>110</v>
      </c>
      <c r="BK156" s="150">
        <f t="shared" si="17"/>
        <v>0</v>
      </c>
      <c r="BL156" s="14" t="s">
        <v>109</v>
      </c>
      <c r="BM156" s="148" t="s">
        <v>275</v>
      </c>
    </row>
    <row r="157" spans="1:65" s="2" customFormat="1" ht="55.5" customHeight="1">
      <c r="A157" s="26"/>
      <c r="B157" s="137"/>
      <c r="C157" s="138" t="s">
        <v>276</v>
      </c>
      <c r="D157" s="138" t="s">
        <v>105</v>
      </c>
      <c r="E157" s="139" t="s">
        <v>277</v>
      </c>
      <c r="F157" s="140" t="s">
        <v>278</v>
      </c>
      <c r="G157" s="141" t="s">
        <v>194</v>
      </c>
      <c r="H157" s="142">
        <v>2</v>
      </c>
      <c r="I157" s="142"/>
      <c r="J157" s="155"/>
      <c r="K157" s="143"/>
      <c r="L157" s="27"/>
      <c r="M157" s="144" t="s">
        <v>1</v>
      </c>
      <c r="N157" s="145" t="s">
        <v>32</v>
      </c>
      <c r="O157" s="146">
        <v>0</v>
      </c>
      <c r="P157" s="146">
        <f t="shared" si="9"/>
        <v>0</v>
      </c>
      <c r="Q157" s="146">
        <v>0</v>
      </c>
      <c r="R157" s="146">
        <f t="shared" si="10"/>
        <v>0</v>
      </c>
      <c r="S157" s="146">
        <v>0</v>
      </c>
      <c r="T157" s="147">
        <f t="shared" si="11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8" t="s">
        <v>109</v>
      </c>
      <c r="AT157" s="148" t="s">
        <v>105</v>
      </c>
      <c r="AU157" s="148" t="s">
        <v>110</v>
      </c>
      <c r="AY157" s="14" t="s">
        <v>102</v>
      </c>
      <c r="BE157" s="149">
        <f t="shared" si="12"/>
        <v>0</v>
      </c>
      <c r="BF157" s="149">
        <f t="shared" si="13"/>
        <v>0</v>
      </c>
      <c r="BG157" s="149">
        <f t="shared" si="14"/>
        <v>0</v>
      </c>
      <c r="BH157" s="149">
        <f t="shared" si="15"/>
        <v>0</v>
      </c>
      <c r="BI157" s="149">
        <f t="shared" si="16"/>
        <v>0</v>
      </c>
      <c r="BJ157" s="14" t="s">
        <v>110</v>
      </c>
      <c r="BK157" s="150">
        <f t="shared" si="17"/>
        <v>0</v>
      </c>
      <c r="BL157" s="14" t="s">
        <v>109</v>
      </c>
      <c r="BM157" s="148" t="s">
        <v>279</v>
      </c>
    </row>
    <row r="158" spans="1:65" s="2" customFormat="1" ht="74.25" customHeight="1">
      <c r="A158" s="26"/>
      <c r="B158" s="137"/>
      <c r="C158" s="138" t="s">
        <v>151</v>
      </c>
      <c r="D158" s="138" t="s">
        <v>105</v>
      </c>
      <c r="E158" s="139" t="s">
        <v>280</v>
      </c>
      <c r="F158" s="140" t="s">
        <v>1698</v>
      </c>
      <c r="G158" s="141" t="s">
        <v>194</v>
      </c>
      <c r="H158" s="142">
        <v>1</v>
      </c>
      <c r="I158" s="142"/>
      <c r="J158" s="155"/>
      <c r="K158" s="143"/>
      <c r="L158" s="27"/>
      <c r="M158" s="144" t="s">
        <v>1</v>
      </c>
      <c r="N158" s="145" t="s">
        <v>32</v>
      </c>
      <c r="O158" s="146">
        <v>0</v>
      </c>
      <c r="P158" s="146">
        <f t="shared" si="9"/>
        <v>0</v>
      </c>
      <c r="Q158" s="146">
        <v>0</v>
      </c>
      <c r="R158" s="146">
        <f t="shared" si="10"/>
        <v>0</v>
      </c>
      <c r="S158" s="146">
        <v>0</v>
      </c>
      <c r="T158" s="147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8" t="s">
        <v>109</v>
      </c>
      <c r="AT158" s="148" t="s">
        <v>105</v>
      </c>
      <c r="AU158" s="148" t="s">
        <v>110</v>
      </c>
      <c r="AY158" s="14" t="s">
        <v>102</v>
      </c>
      <c r="BE158" s="149">
        <f t="shared" si="12"/>
        <v>0</v>
      </c>
      <c r="BF158" s="149">
        <f t="shared" si="13"/>
        <v>0</v>
      </c>
      <c r="BG158" s="149">
        <f t="shared" si="14"/>
        <v>0</v>
      </c>
      <c r="BH158" s="149">
        <f t="shared" si="15"/>
        <v>0</v>
      </c>
      <c r="BI158" s="149">
        <f t="shared" si="16"/>
        <v>0</v>
      </c>
      <c r="BJ158" s="14" t="s">
        <v>110</v>
      </c>
      <c r="BK158" s="150">
        <f t="shared" si="17"/>
        <v>0</v>
      </c>
      <c r="BL158" s="14" t="s">
        <v>109</v>
      </c>
      <c r="BM158" s="148" t="s">
        <v>281</v>
      </c>
    </row>
    <row r="159" spans="1:65" s="2" customFormat="1" ht="24.2" customHeight="1">
      <c r="A159" s="26"/>
      <c r="B159" s="137"/>
      <c r="C159" s="138" t="s">
        <v>282</v>
      </c>
      <c r="D159" s="138" t="s">
        <v>105</v>
      </c>
      <c r="E159" s="139" t="s">
        <v>283</v>
      </c>
      <c r="F159" s="140" t="s">
        <v>284</v>
      </c>
      <c r="G159" s="141" t="s">
        <v>178</v>
      </c>
      <c r="H159" s="142">
        <v>5.891</v>
      </c>
      <c r="I159" s="142"/>
      <c r="J159" s="155"/>
      <c r="K159" s="143"/>
      <c r="L159" s="27"/>
      <c r="M159" s="151" t="s">
        <v>1</v>
      </c>
      <c r="N159" s="152" t="s">
        <v>32</v>
      </c>
      <c r="O159" s="153">
        <v>0</v>
      </c>
      <c r="P159" s="153">
        <f t="shared" si="9"/>
        <v>0</v>
      </c>
      <c r="Q159" s="153">
        <v>0</v>
      </c>
      <c r="R159" s="153">
        <f t="shared" si="10"/>
        <v>0</v>
      </c>
      <c r="S159" s="153">
        <v>0</v>
      </c>
      <c r="T159" s="154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8" t="s">
        <v>109</v>
      </c>
      <c r="AT159" s="148" t="s">
        <v>105</v>
      </c>
      <c r="AU159" s="148" t="s">
        <v>110</v>
      </c>
      <c r="AY159" s="14" t="s">
        <v>102</v>
      </c>
      <c r="BE159" s="149">
        <f t="shared" si="12"/>
        <v>0</v>
      </c>
      <c r="BF159" s="149">
        <f t="shared" si="13"/>
        <v>0</v>
      </c>
      <c r="BG159" s="149">
        <f t="shared" si="14"/>
        <v>0</v>
      </c>
      <c r="BH159" s="149">
        <f t="shared" si="15"/>
        <v>0</v>
      </c>
      <c r="BI159" s="149">
        <f t="shared" si="16"/>
        <v>0</v>
      </c>
      <c r="BJ159" s="14" t="s">
        <v>110</v>
      </c>
      <c r="BK159" s="150">
        <f t="shared" si="17"/>
        <v>0</v>
      </c>
      <c r="BL159" s="14" t="s">
        <v>109</v>
      </c>
      <c r="BM159" s="148" t="s">
        <v>285</v>
      </c>
    </row>
    <row r="160" spans="1:65" s="2" customFormat="1" ht="6.95" customHeight="1">
      <c r="A160" s="26"/>
      <c r="B160" s="44"/>
      <c r="C160" s="45"/>
      <c r="D160" s="45"/>
      <c r="E160" s="45"/>
      <c r="F160" s="45"/>
      <c r="G160" s="45"/>
      <c r="H160" s="45"/>
      <c r="I160" s="45"/>
      <c r="J160" s="45"/>
      <c r="K160" s="45"/>
      <c r="L160" s="27"/>
      <c r="M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</sheetData>
  <autoFilter ref="C120:K159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50"/>
  <sheetViews>
    <sheetView showGridLines="0" topLeftCell="A554" workbookViewId="0">
      <selection activeCell="I139" sqref="I13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9"/>
    </row>
    <row r="2" spans="1:46" s="1" customFormat="1" ht="36.950000000000003" customHeight="1">
      <c r="L2" s="203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75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77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16" t="str">
        <f>'Rekapitulácia stavby'!K6</f>
        <v>Vrútky OO PZ , rekonštrukcia a modernizácia objektu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78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2" t="s">
        <v>1678</v>
      </c>
      <c r="F9" s="215"/>
      <c r="G9" s="215"/>
      <c r="H9" s="215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 t="s">
        <v>1662</v>
      </c>
      <c r="G14" s="26"/>
      <c r="H14" s="26"/>
      <c r="I14" s="23" t="s">
        <v>19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20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5" t="str">
        <f>'Rekapitulácia stavby'!E14</f>
        <v xml:space="preserve"> </v>
      </c>
      <c r="F18" s="195"/>
      <c r="G18" s="195"/>
      <c r="H18" s="195"/>
      <c r="I18" s="23" t="s">
        <v>20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22</v>
      </c>
      <c r="E20" s="26"/>
      <c r="F20" s="26"/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20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19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20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1"/>
      <c r="B27" s="92"/>
      <c r="C27" s="91"/>
      <c r="D27" s="91"/>
      <c r="E27" s="198" t="s">
        <v>1</v>
      </c>
      <c r="F27" s="198"/>
      <c r="G27" s="198"/>
      <c r="H27" s="19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4" t="s">
        <v>26</v>
      </c>
      <c r="E30" s="26"/>
      <c r="F30" s="26"/>
      <c r="G30" s="26"/>
      <c r="H30" s="26"/>
      <c r="I30" s="26"/>
      <c r="J30" s="160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1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28</v>
      </c>
      <c r="G32" s="26"/>
      <c r="H32" s="26"/>
      <c r="I32" s="30" t="s">
        <v>27</v>
      </c>
      <c r="J32" s="164" t="s">
        <v>29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5" t="s">
        <v>30</v>
      </c>
      <c r="E33" s="32" t="s">
        <v>31</v>
      </c>
      <c r="F33" s="96">
        <f>ROUND((SUM(BE150:BE549)),  3)</f>
        <v>0</v>
      </c>
      <c r="G33" s="97"/>
      <c r="H33" s="97"/>
      <c r="I33" s="98">
        <v>0.2</v>
      </c>
      <c r="J33" s="165">
        <f>ROUND(((SUM(BE150:BE549))*I33),  3)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32</v>
      </c>
      <c r="F34" s="166"/>
      <c r="G34" s="26"/>
      <c r="H34" s="26"/>
      <c r="I34" s="100">
        <v>0.2</v>
      </c>
      <c r="J34" s="166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33</v>
      </c>
      <c r="F35" s="99">
        <f>ROUND((SUM(BG150:BG549)),  3)</f>
        <v>0</v>
      </c>
      <c r="G35" s="26"/>
      <c r="H35" s="26"/>
      <c r="I35" s="100">
        <v>0.2</v>
      </c>
      <c r="J35" s="166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34</v>
      </c>
      <c r="F36" s="99">
        <f>ROUND((SUM(BH150:BH549)),  3)</f>
        <v>0</v>
      </c>
      <c r="G36" s="26"/>
      <c r="H36" s="26"/>
      <c r="I36" s="100">
        <v>0.2</v>
      </c>
      <c r="J36" s="166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35</v>
      </c>
      <c r="F37" s="96">
        <f>ROUND((SUM(BI150:BI549)),  3)</f>
        <v>0</v>
      </c>
      <c r="G37" s="97"/>
      <c r="H37" s="97"/>
      <c r="I37" s="98">
        <v>0</v>
      </c>
      <c r="J37" s="16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149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1"/>
      <c r="D39" s="102" t="s">
        <v>36</v>
      </c>
      <c r="E39" s="57"/>
      <c r="F39" s="57"/>
      <c r="G39" s="103" t="s">
        <v>37</v>
      </c>
      <c r="H39" s="104" t="s">
        <v>38</v>
      </c>
      <c r="I39" s="57"/>
      <c r="J39" s="167"/>
      <c r="K39" s="105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41</v>
      </c>
      <c r="E61" s="29"/>
      <c r="F61" s="106" t="s">
        <v>42</v>
      </c>
      <c r="G61" s="42" t="s">
        <v>41</v>
      </c>
      <c r="H61" s="29"/>
      <c r="I61" s="29"/>
      <c r="J61" s="107" t="s">
        <v>42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41</v>
      </c>
      <c r="E76" s="29"/>
      <c r="F76" s="106" t="s">
        <v>42</v>
      </c>
      <c r="G76" s="42" t="s">
        <v>41</v>
      </c>
      <c r="H76" s="29"/>
      <c r="I76" s="29"/>
      <c r="J76" s="107" t="s">
        <v>42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79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6" t="str">
        <f>E7</f>
        <v>Vrútky OO PZ , rekonštrukcia a modernizácia objektu</v>
      </c>
      <c r="F85" s="217"/>
      <c r="G85" s="217"/>
      <c r="H85" s="217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78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2" t="str">
        <f>E9</f>
        <v>SO-01.1.2 Budova OO PZ Vrútky - ostatné - oprávnené</v>
      </c>
      <c r="F87" s="215"/>
      <c r="G87" s="215"/>
      <c r="H87" s="215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52"/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25.5" customHeight="1">
      <c r="A91" s="26"/>
      <c r="B91" s="27"/>
      <c r="C91" s="23" t="s">
        <v>18</v>
      </c>
      <c r="D91" s="26"/>
      <c r="E91" s="26"/>
      <c r="F91" s="21" t="s">
        <v>1662</v>
      </c>
      <c r="G91" s="26"/>
      <c r="H91" s="26"/>
      <c r="I91" s="23" t="s">
        <v>22</v>
      </c>
      <c r="J91" s="24"/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8" t="s">
        <v>80</v>
      </c>
      <c r="D94" s="101"/>
      <c r="E94" s="101"/>
      <c r="F94" s="101"/>
      <c r="G94" s="101"/>
      <c r="H94" s="101"/>
      <c r="I94" s="101"/>
      <c r="J94" s="109" t="s">
        <v>81</v>
      </c>
      <c r="K94" s="101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0" t="s">
        <v>82</v>
      </c>
      <c r="D96" s="26"/>
      <c r="E96" s="26"/>
      <c r="F96" s="26"/>
      <c r="G96" s="26"/>
      <c r="H96" s="26"/>
      <c r="I96" s="26"/>
      <c r="J96" s="160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83</v>
      </c>
    </row>
    <row r="97" spans="2:12" s="9" customFormat="1" ht="24.95" customHeight="1">
      <c r="B97" s="111"/>
      <c r="D97" s="112" t="s">
        <v>84</v>
      </c>
      <c r="E97" s="113"/>
      <c r="F97" s="113"/>
      <c r="G97" s="113"/>
      <c r="H97" s="113"/>
      <c r="I97" s="113"/>
      <c r="J97" s="161"/>
      <c r="L97" s="111"/>
    </row>
    <row r="98" spans="2:12" s="10" customFormat="1" ht="19.899999999999999" customHeight="1">
      <c r="B98" s="114"/>
      <c r="D98" s="115" t="s">
        <v>286</v>
      </c>
      <c r="E98" s="116"/>
      <c r="F98" s="116"/>
      <c r="G98" s="116"/>
      <c r="H98" s="116"/>
      <c r="I98" s="116"/>
      <c r="J98" s="162"/>
      <c r="L98" s="114"/>
    </row>
    <row r="99" spans="2:12" s="10" customFormat="1" ht="19.899999999999999" customHeight="1">
      <c r="B99" s="114"/>
      <c r="D99" s="115" t="s">
        <v>287</v>
      </c>
      <c r="E99" s="116"/>
      <c r="F99" s="116"/>
      <c r="G99" s="116"/>
      <c r="H99" s="116"/>
      <c r="I99" s="116"/>
      <c r="J99" s="162"/>
      <c r="L99" s="114"/>
    </row>
    <row r="100" spans="2:12" s="10" customFormat="1" ht="19.899999999999999" customHeight="1">
      <c r="B100" s="114"/>
      <c r="D100" s="115" t="s">
        <v>288</v>
      </c>
      <c r="E100" s="116"/>
      <c r="F100" s="116"/>
      <c r="G100" s="116"/>
      <c r="H100" s="116"/>
      <c r="I100" s="116"/>
      <c r="J100" s="162"/>
      <c r="L100" s="114"/>
    </row>
    <row r="101" spans="2:12" s="10" customFormat="1" ht="19.899999999999999" customHeight="1">
      <c r="B101" s="114"/>
      <c r="D101" s="115" t="s">
        <v>289</v>
      </c>
      <c r="E101" s="116"/>
      <c r="F101" s="116"/>
      <c r="G101" s="116"/>
      <c r="H101" s="116"/>
      <c r="I101" s="116"/>
      <c r="J101" s="162"/>
      <c r="L101" s="114"/>
    </row>
    <row r="102" spans="2:12" s="10" customFormat="1" ht="19.899999999999999" customHeight="1">
      <c r="B102" s="114"/>
      <c r="D102" s="115" t="s">
        <v>290</v>
      </c>
      <c r="E102" s="116"/>
      <c r="F102" s="116"/>
      <c r="G102" s="116"/>
      <c r="H102" s="116"/>
      <c r="I102" s="116"/>
      <c r="J102" s="162"/>
      <c r="L102" s="114"/>
    </row>
    <row r="103" spans="2:12" s="10" customFormat="1" ht="19.899999999999999" customHeight="1">
      <c r="B103" s="114"/>
      <c r="D103" s="115" t="s">
        <v>85</v>
      </c>
      <c r="E103" s="116"/>
      <c r="F103" s="116"/>
      <c r="G103" s="116"/>
      <c r="H103" s="116"/>
      <c r="I103" s="116"/>
      <c r="J103" s="162"/>
      <c r="L103" s="114"/>
    </row>
    <row r="104" spans="2:12" s="10" customFormat="1" ht="19.899999999999999" customHeight="1">
      <c r="B104" s="114"/>
      <c r="D104" s="115" t="s">
        <v>291</v>
      </c>
      <c r="E104" s="116"/>
      <c r="F104" s="116"/>
      <c r="G104" s="116"/>
      <c r="H104" s="116"/>
      <c r="I104" s="116"/>
      <c r="J104" s="162"/>
      <c r="L104" s="114"/>
    </row>
    <row r="105" spans="2:12" s="10" customFormat="1" ht="19.899999999999999" customHeight="1">
      <c r="B105" s="114"/>
      <c r="D105" s="115" t="s">
        <v>86</v>
      </c>
      <c r="E105" s="116"/>
      <c r="F105" s="116"/>
      <c r="G105" s="116"/>
      <c r="H105" s="116"/>
      <c r="I105" s="116"/>
      <c r="J105" s="162"/>
      <c r="L105" s="114"/>
    </row>
    <row r="106" spans="2:12" s="10" customFormat="1" ht="19.899999999999999" customHeight="1">
      <c r="B106" s="114"/>
      <c r="D106" s="115" t="s">
        <v>87</v>
      </c>
      <c r="E106" s="116"/>
      <c r="F106" s="116"/>
      <c r="G106" s="116"/>
      <c r="H106" s="116"/>
      <c r="I106" s="116"/>
      <c r="J106" s="162"/>
      <c r="L106" s="114"/>
    </row>
    <row r="107" spans="2:12" s="10" customFormat="1" ht="14.85" customHeight="1">
      <c r="B107" s="114"/>
      <c r="D107" s="115" t="s">
        <v>292</v>
      </c>
      <c r="E107" s="116"/>
      <c r="F107" s="116"/>
      <c r="G107" s="116"/>
      <c r="H107" s="116"/>
      <c r="I107" s="116"/>
      <c r="J107" s="162"/>
      <c r="L107" s="114"/>
    </row>
    <row r="108" spans="2:12" s="10" customFormat="1" ht="19.899999999999999" customHeight="1">
      <c r="B108" s="114"/>
      <c r="D108" s="115" t="s">
        <v>293</v>
      </c>
      <c r="E108" s="116"/>
      <c r="F108" s="116"/>
      <c r="G108" s="116"/>
      <c r="H108" s="116"/>
      <c r="I108" s="116"/>
      <c r="J108" s="162"/>
      <c r="L108" s="114"/>
    </row>
    <row r="109" spans="2:12" s="10" customFormat="1" ht="19.899999999999999" customHeight="1">
      <c r="B109" s="114"/>
      <c r="D109" s="115" t="s">
        <v>181</v>
      </c>
      <c r="E109" s="116"/>
      <c r="F109" s="116"/>
      <c r="G109" s="116"/>
      <c r="H109" s="116"/>
      <c r="I109" s="116"/>
      <c r="J109" s="162"/>
      <c r="L109" s="114"/>
    </row>
    <row r="110" spans="2:12" s="10" customFormat="1" ht="19.899999999999999" customHeight="1">
      <c r="B110" s="114"/>
      <c r="D110" s="115" t="s">
        <v>182</v>
      </c>
      <c r="E110" s="116"/>
      <c r="F110" s="116"/>
      <c r="G110" s="116"/>
      <c r="H110" s="116"/>
      <c r="I110" s="116"/>
      <c r="J110" s="162"/>
      <c r="L110" s="114"/>
    </row>
    <row r="111" spans="2:12" s="10" customFormat="1" ht="19.899999999999999" customHeight="1">
      <c r="B111" s="114"/>
      <c r="D111" s="115" t="s">
        <v>294</v>
      </c>
      <c r="E111" s="116"/>
      <c r="F111" s="116"/>
      <c r="G111" s="116"/>
      <c r="H111" s="116"/>
      <c r="I111" s="116"/>
      <c r="J111" s="162"/>
      <c r="L111" s="114"/>
    </row>
    <row r="112" spans="2:12" s="10" customFormat="1" ht="19.899999999999999" customHeight="1">
      <c r="B112" s="114"/>
      <c r="D112" s="115" t="s">
        <v>295</v>
      </c>
      <c r="E112" s="116"/>
      <c r="F112" s="116"/>
      <c r="G112" s="116"/>
      <c r="H112" s="116"/>
      <c r="I112" s="116"/>
      <c r="J112" s="162"/>
      <c r="L112" s="114"/>
    </row>
    <row r="113" spans="2:12" s="10" customFormat="1" ht="19.899999999999999" customHeight="1">
      <c r="B113" s="114"/>
      <c r="D113" s="115" t="s">
        <v>296</v>
      </c>
      <c r="E113" s="116"/>
      <c r="F113" s="116"/>
      <c r="G113" s="116"/>
      <c r="H113" s="116"/>
      <c r="I113" s="116"/>
      <c r="J113" s="162"/>
      <c r="L113" s="114"/>
    </row>
    <row r="114" spans="2:12" s="10" customFormat="1" ht="19.899999999999999" customHeight="1">
      <c r="B114" s="114"/>
      <c r="D114" s="115" t="s">
        <v>297</v>
      </c>
      <c r="E114" s="116"/>
      <c r="F114" s="116"/>
      <c r="G114" s="116"/>
      <c r="H114" s="116"/>
      <c r="I114" s="116"/>
      <c r="J114" s="162"/>
      <c r="L114" s="114"/>
    </row>
    <row r="115" spans="2:12" s="10" customFormat="1" ht="19.899999999999999" customHeight="1">
      <c r="B115" s="114"/>
      <c r="D115" s="115" t="s">
        <v>298</v>
      </c>
      <c r="E115" s="116"/>
      <c r="F115" s="116"/>
      <c r="G115" s="116"/>
      <c r="H115" s="116"/>
      <c r="I115" s="116"/>
      <c r="J115" s="162"/>
      <c r="L115" s="114"/>
    </row>
    <row r="116" spans="2:12" s="10" customFormat="1" ht="19.899999999999999" customHeight="1">
      <c r="B116" s="114"/>
      <c r="D116" s="115" t="s">
        <v>212</v>
      </c>
      <c r="E116" s="116"/>
      <c r="F116" s="116"/>
      <c r="G116" s="116"/>
      <c r="H116" s="116"/>
      <c r="I116" s="116"/>
      <c r="J116" s="162"/>
      <c r="L116" s="114"/>
    </row>
    <row r="117" spans="2:12" s="10" customFormat="1" ht="19.899999999999999" customHeight="1">
      <c r="B117" s="114"/>
      <c r="D117" s="115" t="s">
        <v>299</v>
      </c>
      <c r="E117" s="116"/>
      <c r="F117" s="116"/>
      <c r="G117" s="116"/>
      <c r="H117" s="116"/>
      <c r="I117" s="116"/>
      <c r="J117" s="162"/>
      <c r="L117" s="114"/>
    </row>
    <row r="118" spans="2:12" s="10" customFormat="1" ht="19.899999999999999" customHeight="1">
      <c r="B118" s="114"/>
      <c r="D118" s="115" t="s">
        <v>300</v>
      </c>
      <c r="E118" s="116"/>
      <c r="F118" s="116"/>
      <c r="G118" s="116"/>
      <c r="H118" s="116"/>
      <c r="I118" s="116"/>
      <c r="J118" s="162"/>
      <c r="L118" s="114"/>
    </row>
    <row r="119" spans="2:12" s="10" customFormat="1" ht="19.899999999999999" customHeight="1">
      <c r="B119" s="114"/>
      <c r="D119" s="115" t="s">
        <v>301</v>
      </c>
      <c r="E119" s="116"/>
      <c r="F119" s="116"/>
      <c r="G119" s="116"/>
      <c r="H119" s="116"/>
      <c r="I119" s="116"/>
      <c r="J119" s="162"/>
      <c r="L119" s="114"/>
    </row>
    <row r="120" spans="2:12" s="10" customFormat="1" ht="19.899999999999999" customHeight="1">
      <c r="B120" s="114"/>
      <c r="D120" s="115" t="s">
        <v>302</v>
      </c>
      <c r="E120" s="116"/>
      <c r="F120" s="116"/>
      <c r="G120" s="116"/>
      <c r="H120" s="116"/>
      <c r="I120" s="116"/>
      <c r="J120" s="162"/>
      <c r="L120" s="114"/>
    </row>
    <row r="121" spans="2:12" s="10" customFormat="1" ht="19.899999999999999" customHeight="1">
      <c r="B121" s="114"/>
      <c r="D121" s="115" t="s">
        <v>303</v>
      </c>
      <c r="E121" s="116"/>
      <c r="F121" s="116"/>
      <c r="G121" s="116"/>
      <c r="H121" s="116"/>
      <c r="I121" s="116"/>
      <c r="J121" s="162"/>
      <c r="L121" s="114"/>
    </row>
    <row r="122" spans="2:12" s="10" customFormat="1" ht="19.899999999999999" customHeight="1">
      <c r="B122" s="114"/>
      <c r="D122" s="115" t="s">
        <v>304</v>
      </c>
      <c r="E122" s="116"/>
      <c r="F122" s="116"/>
      <c r="G122" s="116"/>
      <c r="H122" s="116"/>
      <c r="I122" s="116"/>
      <c r="J122" s="162"/>
      <c r="L122" s="114"/>
    </row>
    <row r="123" spans="2:12" s="10" customFormat="1" ht="19.899999999999999" customHeight="1">
      <c r="B123" s="114"/>
      <c r="D123" s="115" t="s">
        <v>305</v>
      </c>
      <c r="E123" s="116"/>
      <c r="F123" s="116"/>
      <c r="G123" s="116"/>
      <c r="H123" s="116"/>
      <c r="I123" s="116"/>
      <c r="J123" s="162"/>
      <c r="L123" s="114"/>
    </row>
    <row r="124" spans="2:12" s="9" customFormat="1" ht="24.95" customHeight="1">
      <c r="B124" s="111"/>
      <c r="D124" s="112" t="s">
        <v>306</v>
      </c>
      <c r="E124" s="113"/>
      <c r="F124" s="113"/>
      <c r="G124" s="113"/>
      <c r="H124" s="113"/>
      <c r="I124" s="113"/>
      <c r="J124" s="161"/>
      <c r="L124" s="111"/>
    </row>
    <row r="125" spans="2:12" s="10" customFormat="1" ht="19.899999999999999" customHeight="1">
      <c r="B125" s="114"/>
      <c r="D125" s="115" t="s">
        <v>307</v>
      </c>
      <c r="E125" s="116"/>
      <c r="F125" s="116"/>
      <c r="G125" s="116"/>
      <c r="H125" s="116"/>
      <c r="I125" s="116"/>
      <c r="J125" s="162"/>
      <c r="L125" s="114"/>
    </row>
    <row r="126" spans="2:12" s="10" customFormat="1" ht="19.899999999999999" customHeight="1">
      <c r="B126" s="114"/>
      <c r="D126" s="115" t="s">
        <v>308</v>
      </c>
      <c r="E126" s="116"/>
      <c r="F126" s="116"/>
      <c r="G126" s="116"/>
      <c r="H126" s="116"/>
      <c r="I126" s="116"/>
      <c r="J126" s="162"/>
      <c r="L126" s="114"/>
    </row>
    <row r="127" spans="2:12" s="10" customFormat="1" ht="19.899999999999999" customHeight="1">
      <c r="B127" s="114"/>
      <c r="D127" s="115" t="s">
        <v>309</v>
      </c>
      <c r="E127" s="116"/>
      <c r="F127" s="116"/>
      <c r="G127" s="116"/>
      <c r="H127" s="116"/>
      <c r="I127" s="116"/>
      <c r="J127" s="162"/>
      <c r="L127" s="114"/>
    </row>
    <row r="128" spans="2:12" s="10" customFormat="1" ht="19.899999999999999" customHeight="1">
      <c r="B128" s="114"/>
      <c r="D128" s="115" t="s">
        <v>310</v>
      </c>
      <c r="E128" s="116"/>
      <c r="F128" s="116"/>
      <c r="G128" s="116"/>
      <c r="H128" s="116"/>
      <c r="I128" s="116"/>
      <c r="J128" s="162"/>
      <c r="L128" s="114"/>
    </row>
    <row r="129" spans="1:31" s="10" customFormat="1" ht="19.899999999999999" customHeight="1">
      <c r="B129" s="114"/>
      <c r="D129" s="115" t="s">
        <v>310</v>
      </c>
      <c r="E129" s="116"/>
      <c r="F129" s="116"/>
      <c r="G129" s="116"/>
      <c r="H129" s="116"/>
      <c r="I129" s="116"/>
      <c r="J129" s="162"/>
      <c r="L129" s="114"/>
    </row>
    <row r="130" spans="1:31" s="9" customFormat="1" ht="24.95" customHeight="1">
      <c r="B130" s="111"/>
      <c r="D130" s="112" t="s">
        <v>311</v>
      </c>
      <c r="E130" s="113"/>
      <c r="F130" s="113"/>
      <c r="G130" s="113"/>
      <c r="H130" s="113"/>
      <c r="I130" s="113"/>
      <c r="J130" s="161"/>
      <c r="L130" s="111"/>
    </row>
    <row r="131" spans="1:31" s="2" customFormat="1" ht="21.7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31" s="2" customFormat="1" ht="6.95" customHeight="1">
      <c r="A132" s="26"/>
      <c r="B132" s="44"/>
      <c r="C132" s="45"/>
      <c r="D132" s="45"/>
      <c r="E132" s="45"/>
      <c r="F132" s="45"/>
      <c r="G132" s="45"/>
      <c r="H132" s="45"/>
      <c r="I132" s="45"/>
      <c r="J132" s="45"/>
      <c r="K132" s="45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6" spans="1:31" s="2" customFormat="1" ht="6.95" customHeight="1">
      <c r="A136" s="26"/>
      <c r="B136" s="46"/>
      <c r="C136" s="47"/>
      <c r="D136" s="47"/>
      <c r="E136" s="47"/>
      <c r="F136" s="47"/>
      <c r="G136" s="47"/>
      <c r="H136" s="47"/>
      <c r="I136" s="47"/>
      <c r="J136" s="47"/>
      <c r="K136" s="47"/>
      <c r="L136" s="39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31" s="2" customFormat="1" ht="24.95" customHeight="1">
      <c r="A137" s="26"/>
      <c r="B137" s="27"/>
      <c r="C137" s="18" t="s">
        <v>88</v>
      </c>
      <c r="D137" s="26"/>
      <c r="E137" s="26"/>
      <c r="F137" s="26"/>
      <c r="G137" s="26"/>
      <c r="H137" s="26"/>
      <c r="I137" s="26"/>
      <c r="J137" s="26"/>
      <c r="K137" s="26"/>
      <c r="L137" s="39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31" s="2" customFormat="1" ht="6.95" customHeight="1">
      <c r="A138" s="26"/>
      <c r="B138" s="27"/>
      <c r="C138" s="26"/>
      <c r="D138" s="26"/>
      <c r="E138" s="26"/>
      <c r="F138" s="26"/>
      <c r="G138" s="26"/>
      <c r="H138" s="26"/>
      <c r="I138" s="26"/>
      <c r="J138" s="26"/>
      <c r="K138" s="26"/>
      <c r="L138" s="39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31" s="2" customFormat="1" ht="12" customHeight="1">
      <c r="A139" s="26"/>
      <c r="B139" s="27"/>
      <c r="C139" s="23" t="s">
        <v>12</v>
      </c>
      <c r="D139" s="26"/>
      <c r="E139" s="26"/>
      <c r="F139" s="26"/>
      <c r="G139" s="26"/>
      <c r="H139" s="26"/>
      <c r="I139" s="26"/>
      <c r="J139" s="26"/>
      <c r="K139" s="26"/>
      <c r="L139" s="39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31" s="2" customFormat="1" ht="16.5" customHeight="1">
      <c r="A140" s="26"/>
      <c r="B140" s="27"/>
      <c r="C140" s="26"/>
      <c r="D140" s="26"/>
      <c r="E140" s="216" t="str">
        <f>E7</f>
        <v>Vrútky OO PZ , rekonštrukcia a modernizácia objektu</v>
      </c>
      <c r="F140" s="217"/>
      <c r="G140" s="217"/>
      <c r="H140" s="217"/>
      <c r="I140" s="26"/>
      <c r="J140" s="26"/>
      <c r="K140" s="26"/>
      <c r="L140" s="39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31" s="2" customFormat="1" ht="12" customHeight="1">
      <c r="A141" s="26"/>
      <c r="B141" s="27"/>
      <c r="C141" s="23" t="s">
        <v>78</v>
      </c>
      <c r="D141" s="26"/>
      <c r="E141" s="26"/>
      <c r="F141" s="26"/>
      <c r="G141" s="26"/>
      <c r="H141" s="26"/>
      <c r="I141" s="26"/>
      <c r="J141" s="26"/>
      <c r="K141" s="26"/>
      <c r="L141" s="39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31" s="2" customFormat="1" ht="16.5" customHeight="1">
      <c r="A142" s="26"/>
      <c r="B142" s="27"/>
      <c r="C142" s="26"/>
      <c r="D142" s="26"/>
      <c r="E142" s="172" t="str">
        <f>E9</f>
        <v>SO-01.1.2 Budova OO PZ Vrútky - ostatné - oprávnené</v>
      </c>
      <c r="F142" s="215"/>
      <c r="G142" s="215"/>
      <c r="H142" s="215"/>
      <c r="I142" s="26"/>
      <c r="J142" s="26"/>
      <c r="K142" s="26"/>
      <c r="L142" s="39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 s="2" customFormat="1" ht="6.95" customHeight="1">
      <c r="A143" s="26"/>
      <c r="B143" s="27"/>
      <c r="C143" s="26"/>
      <c r="D143" s="26"/>
      <c r="E143" s="26"/>
      <c r="F143" s="26"/>
      <c r="G143" s="26"/>
      <c r="H143" s="26"/>
      <c r="I143" s="26"/>
      <c r="J143" s="26"/>
      <c r="K143" s="26"/>
      <c r="L143" s="39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1:31" s="2" customFormat="1" ht="12" customHeight="1">
      <c r="A144" s="26"/>
      <c r="B144" s="27"/>
      <c r="C144" s="23" t="s">
        <v>15</v>
      </c>
      <c r="D144" s="26"/>
      <c r="E144" s="26"/>
      <c r="F144" s="21" t="str">
        <f>F12</f>
        <v xml:space="preserve"> </v>
      </c>
      <c r="G144" s="26"/>
      <c r="H144" s="26"/>
      <c r="I144" s="23" t="s">
        <v>17</v>
      </c>
      <c r="J144" s="52" t="str">
        <f>IF(J12="","",J12)</f>
        <v/>
      </c>
      <c r="K144" s="26"/>
      <c r="L144" s="39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1:65" s="2" customFormat="1" ht="6.95" customHeight="1">
      <c r="A145" s="26"/>
      <c r="B145" s="27"/>
      <c r="C145" s="26"/>
      <c r="D145" s="26"/>
      <c r="E145" s="26"/>
      <c r="F145" s="26"/>
      <c r="G145" s="26"/>
      <c r="H145" s="26"/>
      <c r="I145" s="26"/>
      <c r="J145" s="26"/>
      <c r="K145" s="26"/>
      <c r="L145" s="39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1:65" s="2" customFormat="1" ht="27" customHeight="1">
      <c r="A146" s="26"/>
      <c r="B146" s="27"/>
      <c r="C146" s="23" t="s">
        <v>18</v>
      </c>
      <c r="D146" s="26"/>
      <c r="E146" s="26"/>
      <c r="F146" s="21" t="s">
        <v>1662</v>
      </c>
      <c r="G146" s="26"/>
      <c r="H146" s="26"/>
      <c r="I146" s="23" t="s">
        <v>22</v>
      </c>
      <c r="J146" s="24"/>
      <c r="K146" s="26"/>
      <c r="L146" s="39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  <row r="147" spans="1:65" s="2" customFormat="1" ht="15.2" customHeight="1">
      <c r="A147" s="26"/>
      <c r="B147" s="27"/>
      <c r="C147" s="23" t="s">
        <v>21</v>
      </c>
      <c r="D147" s="26"/>
      <c r="E147" s="26"/>
      <c r="F147" s="21" t="str">
        <f>IF(E18="","",E18)</f>
        <v xml:space="preserve"> </v>
      </c>
      <c r="G147" s="26"/>
      <c r="H147" s="26"/>
      <c r="I147" s="23" t="s">
        <v>24</v>
      </c>
      <c r="J147" s="24" t="str">
        <f>E24</f>
        <v xml:space="preserve"> </v>
      </c>
      <c r="K147" s="26"/>
      <c r="L147" s="39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  <row r="148" spans="1:65" s="2" customFormat="1" ht="10.35" customHeight="1">
      <c r="A148" s="26"/>
      <c r="B148" s="27"/>
      <c r="C148" s="26"/>
      <c r="D148" s="26"/>
      <c r="E148" s="26"/>
      <c r="F148" s="26"/>
      <c r="G148" s="26"/>
      <c r="H148" s="26"/>
      <c r="I148" s="26"/>
      <c r="J148" s="26"/>
      <c r="K148" s="26"/>
      <c r="L148" s="39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</row>
    <row r="149" spans="1:65" s="11" customFormat="1" ht="29.25" customHeight="1">
      <c r="A149" s="117"/>
      <c r="B149" s="118"/>
      <c r="C149" s="119" t="s">
        <v>89</v>
      </c>
      <c r="D149" s="120" t="s">
        <v>51</v>
      </c>
      <c r="E149" s="120" t="s">
        <v>47</v>
      </c>
      <c r="F149" s="120" t="s">
        <v>48</v>
      </c>
      <c r="G149" s="120" t="s">
        <v>90</v>
      </c>
      <c r="H149" s="120" t="s">
        <v>91</v>
      </c>
      <c r="I149" s="120" t="s">
        <v>92</v>
      </c>
      <c r="J149" s="121" t="s">
        <v>81</v>
      </c>
      <c r="K149" s="122" t="s">
        <v>93</v>
      </c>
      <c r="L149" s="123"/>
      <c r="M149" s="59" t="s">
        <v>1</v>
      </c>
      <c r="N149" s="60" t="s">
        <v>30</v>
      </c>
      <c r="O149" s="60" t="s">
        <v>94</v>
      </c>
      <c r="P149" s="60" t="s">
        <v>95</v>
      </c>
      <c r="Q149" s="60" t="s">
        <v>96</v>
      </c>
      <c r="R149" s="60" t="s">
        <v>97</v>
      </c>
      <c r="S149" s="60" t="s">
        <v>98</v>
      </c>
      <c r="T149" s="61" t="s">
        <v>99</v>
      </c>
      <c r="U149" s="117"/>
      <c r="V149" s="117"/>
      <c r="W149" s="117"/>
      <c r="X149" s="117"/>
      <c r="Y149" s="117"/>
      <c r="Z149" s="117"/>
      <c r="AA149" s="117"/>
      <c r="AB149" s="117"/>
      <c r="AC149" s="117"/>
      <c r="AD149" s="117"/>
      <c r="AE149" s="117"/>
    </row>
    <row r="150" spans="1:65" s="2" customFormat="1" ht="22.9" customHeight="1">
      <c r="A150" s="26"/>
      <c r="B150" s="27"/>
      <c r="C150" s="66" t="s">
        <v>82</v>
      </c>
      <c r="D150" s="26"/>
      <c r="E150" s="26"/>
      <c r="F150" s="26"/>
      <c r="G150" s="26"/>
      <c r="H150" s="26"/>
      <c r="I150" s="26"/>
      <c r="J150" s="156"/>
      <c r="K150" s="26"/>
      <c r="L150" s="27"/>
      <c r="M150" s="62"/>
      <c r="N150" s="53"/>
      <c r="O150" s="63"/>
      <c r="P150" s="124">
        <f>P151+P402+P543</f>
        <v>0</v>
      </c>
      <c r="Q150" s="63"/>
      <c r="R150" s="124">
        <f>R151+R402+R543</f>
        <v>0</v>
      </c>
      <c r="S150" s="63"/>
      <c r="T150" s="125">
        <f>T151+T402+T543</f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T150" s="14" t="s">
        <v>65</v>
      </c>
      <c r="AU150" s="14" t="s">
        <v>83</v>
      </c>
      <c r="BK150" s="126">
        <f>BK151+BK402+BK543</f>
        <v>0</v>
      </c>
    </row>
    <row r="151" spans="1:65" s="12" customFormat="1" ht="25.9" customHeight="1">
      <c r="B151" s="127"/>
      <c r="D151" s="128" t="s">
        <v>65</v>
      </c>
      <c r="E151" s="129" t="s">
        <v>100</v>
      </c>
      <c r="F151" s="129" t="s">
        <v>101</v>
      </c>
      <c r="J151" s="157"/>
      <c r="L151" s="127"/>
      <c r="M151" s="130"/>
      <c r="N151" s="131"/>
      <c r="O151" s="131"/>
      <c r="P151" s="132">
        <f>P152+P164+P171+P187+P196+P198+P219+P226+P262+P265+P278+P287+P299+P301+P303+P328+P333+P337+P355+P357+P374+P381+P391+P395+P398</f>
        <v>0</v>
      </c>
      <c r="Q151" s="131"/>
      <c r="R151" s="132">
        <f>R152+R164+R171+R187+R196+R198+R219+R226+R262+R265+R278+R287+R299+R301+R303+R328+R333+R337+R355+R357+R374+R381+R391+R395+R398</f>
        <v>0</v>
      </c>
      <c r="S151" s="131"/>
      <c r="T151" s="133">
        <f>T152+T164+T171+T187+T196+T198+T219+T226+T262+T265+T278+T287+T299+T301+T303+T328+T333+T337+T355+T357+T374+T381+T391+T395+T398</f>
        <v>0</v>
      </c>
      <c r="AR151" s="128" t="s">
        <v>71</v>
      </c>
      <c r="AT151" s="134" t="s">
        <v>65</v>
      </c>
      <c r="AU151" s="134" t="s">
        <v>66</v>
      </c>
      <c r="AY151" s="128" t="s">
        <v>102</v>
      </c>
      <c r="BK151" s="135">
        <f>BK152+BK164+BK171+BK187+BK196+BK198+BK219+BK226+BK262+BK265+BK278+BK287+BK299+BK301+BK303+BK328+BK333+BK337+BK355+BK357+BK374+BK381+BK391+BK395+BK398</f>
        <v>0</v>
      </c>
    </row>
    <row r="152" spans="1:65" s="12" customFormat="1" ht="22.9" customHeight="1">
      <c r="B152" s="127"/>
      <c r="D152" s="128" t="s">
        <v>65</v>
      </c>
      <c r="E152" s="136" t="s">
        <v>71</v>
      </c>
      <c r="F152" s="136" t="s">
        <v>312</v>
      </c>
      <c r="J152" s="158"/>
      <c r="L152" s="127"/>
      <c r="M152" s="130"/>
      <c r="N152" s="131"/>
      <c r="O152" s="131"/>
      <c r="P152" s="132">
        <f>SUM(P153:P163)</f>
        <v>0</v>
      </c>
      <c r="Q152" s="131"/>
      <c r="R152" s="132">
        <f>SUM(R153:R163)</f>
        <v>0</v>
      </c>
      <c r="S152" s="131"/>
      <c r="T152" s="133">
        <f>SUM(T153:T163)</f>
        <v>0</v>
      </c>
      <c r="AR152" s="128" t="s">
        <v>71</v>
      </c>
      <c r="AT152" s="134" t="s">
        <v>65</v>
      </c>
      <c r="AU152" s="134" t="s">
        <v>71</v>
      </c>
      <c r="AY152" s="128" t="s">
        <v>102</v>
      </c>
      <c r="BK152" s="135">
        <f>SUM(BK153:BK163)</f>
        <v>0</v>
      </c>
    </row>
    <row r="153" spans="1:65" s="2" customFormat="1" ht="21.75" customHeight="1">
      <c r="A153" s="26"/>
      <c r="B153" s="137"/>
      <c r="C153" s="138" t="s">
        <v>71</v>
      </c>
      <c r="D153" s="138" t="s">
        <v>105</v>
      </c>
      <c r="E153" s="139" t="s">
        <v>313</v>
      </c>
      <c r="F153" s="140" t="s">
        <v>314</v>
      </c>
      <c r="G153" s="141" t="s">
        <v>315</v>
      </c>
      <c r="H153" s="142">
        <v>131.68</v>
      </c>
      <c r="I153" s="142"/>
      <c r="J153" s="155"/>
      <c r="K153" s="143"/>
      <c r="L153" s="27"/>
      <c r="M153" s="144" t="s">
        <v>1</v>
      </c>
      <c r="N153" s="145" t="s">
        <v>32</v>
      </c>
      <c r="O153" s="146">
        <v>0</v>
      </c>
      <c r="P153" s="146">
        <f t="shared" ref="P153:P163" si="0">O153*H153</f>
        <v>0</v>
      </c>
      <c r="Q153" s="146">
        <v>0</v>
      </c>
      <c r="R153" s="146">
        <f t="shared" ref="R153:R163" si="1">Q153*H153</f>
        <v>0</v>
      </c>
      <c r="S153" s="146">
        <v>0</v>
      </c>
      <c r="T153" s="147">
        <f t="shared" ref="T153:T163" si="2"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8" t="s">
        <v>109</v>
      </c>
      <c r="AT153" s="148" t="s">
        <v>105</v>
      </c>
      <c r="AU153" s="148" t="s">
        <v>110</v>
      </c>
      <c r="AY153" s="14" t="s">
        <v>102</v>
      </c>
      <c r="BE153" s="149">
        <f t="shared" ref="BE153:BE163" si="3">IF(N153="základná",J153,0)</f>
        <v>0</v>
      </c>
      <c r="BF153" s="149">
        <f t="shared" ref="BF153:BF163" si="4">IF(N153="znížená",J153,0)</f>
        <v>0</v>
      </c>
      <c r="BG153" s="149">
        <f t="shared" ref="BG153:BG163" si="5">IF(N153="zákl. prenesená",J153,0)</f>
        <v>0</v>
      </c>
      <c r="BH153" s="149">
        <f t="shared" ref="BH153:BH163" si="6">IF(N153="zníž. prenesená",J153,0)</f>
        <v>0</v>
      </c>
      <c r="BI153" s="149">
        <f t="shared" ref="BI153:BI163" si="7">IF(N153="nulová",J153,0)</f>
        <v>0</v>
      </c>
      <c r="BJ153" s="14" t="s">
        <v>110</v>
      </c>
      <c r="BK153" s="150">
        <f t="shared" ref="BK153:BK163" si="8">ROUND(I153*H153,3)</f>
        <v>0</v>
      </c>
      <c r="BL153" s="14" t="s">
        <v>109</v>
      </c>
      <c r="BM153" s="148" t="s">
        <v>110</v>
      </c>
    </row>
    <row r="154" spans="1:65" s="2" customFormat="1" ht="24.2" customHeight="1">
      <c r="A154" s="26"/>
      <c r="B154" s="137"/>
      <c r="C154" s="138" t="s">
        <v>110</v>
      </c>
      <c r="D154" s="138" t="s">
        <v>105</v>
      </c>
      <c r="E154" s="139" t="s">
        <v>316</v>
      </c>
      <c r="F154" s="140" t="s">
        <v>317</v>
      </c>
      <c r="G154" s="141" t="s">
        <v>315</v>
      </c>
      <c r="H154" s="142">
        <v>131.68</v>
      </c>
      <c r="I154" s="142"/>
      <c r="J154" s="155"/>
      <c r="K154" s="143"/>
      <c r="L154" s="27"/>
      <c r="M154" s="144" t="s">
        <v>1</v>
      </c>
      <c r="N154" s="145" t="s">
        <v>32</v>
      </c>
      <c r="O154" s="146">
        <v>0</v>
      </c>
      <c r="P154" s="146">
        <f t="shared" si="0"/>
        <v>0</v>
      </c>
      <c r="Q154" s="146">
        <v>0</v>
      </c>
      <c r="R154" s="146">
        <f t="shared" si="1"/>
        <v>0</v>
      </c>
      <c r="S154" s="146">
        <v>0</v>
      </c>
      <c r="T154" s="147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8" t="s">
        <v>109</v>
      </c>
      <c r="AT154" s="148" t="s">
        <v>105</v>
      </c>
      <c r="AU154" s="148" t="s">
        <v>110</v>
      </c>
      <c r="AY154" s="14" t="s">
        <v>102</v>
      </c>
      <c r="BE154" s="149">
        <f t="shared" si="3"/>
        <v>0</v>
      </c>
      <c r="BF154" s="149">
        <f t="shared" si="4"/>
        <v>0</v>
      </c>
      <c r="BG154" s="149">
        <f t="shared" si="5"/>
        <v>0</v>
      </c>
      <c r="BH154" s="149">
        <f t="shared" si="6"/>
        <v>0</v>
      </c>
      <c r="BI154" s="149">
        <f t="shared" si="7"/>
        <v>0</v>
      </c>
      <c r="BJ154" s="14" t="s">
        <v>110</v>
      </c>
      <c r="BK154" s="150">
        <f t="shared" si="8"/>
        <v>0</v>
      </c>
      <c r="BL154" s="14" t="s">
        <v>109</v>
      </c>
      <c r="BM154" s="148" t="s">
        <v>109</v>
      </c>
    </row>
    <row r="155" spans="1:65" s="2" customFormat="1" ht="24.2" customHeight="1">
      <c r="A155" s="26"/>
      <c r="B155" s="137"/>
      <c r="C155" s="138" t="s">
        <v>113</v>
      </c>
      <c r="D155" s="138" t="s">
        <v>105</v>
      </c>
      <c r="E155" s="139" t="s">
        <v>318</v>
      </c>
      <c r="F155" s="140" t="s">
        <v>319</v>
      </c>
      <c r="G155" s="141" t="s">
        <v>315</v>
      </c>
      <c r="H155" s="142">
        <v>131.68</v>
      </c>
      <c r="I155" s="142"/>
      <c r="J155" s="155"/>
      <c r="K155" s="143"/>
      <c r="L155" s="27"/>
      <c r="M155" s="144" t="s">
        <v>1</v>
      </c>
      <c r="N155" s="145" t="s">
        <v>32</v>
      </c>
      <c r="O155" s="146">
        <v>0</v>
      </c>
      <c r="P155" s="146">
        <f t="shared" si="0"/>
        <v>0</v>
      </c>
      <c r="Q155" s="146">
        <v>0</v>
      </c>
      <c r="R155" s="146">
        <f t="shared" si="1"/>
        <v>0</v>
      </c>
      <c r="S155" s="146">
        <v>0</v>
      </c>
      <c r="T155" s="147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8" t="s">
        <v>109</v>
      </c>
      <c r="AT155" s="148" t="s">
        <v>105</v>
      </c>
      <c r="AU155" s="148" t="s">
        <v>110</v>
      </c>
      <c r="AY155" s="14" t="s">
        <v>102</v>
      </c>
      <c r="BE155" s="149">
        <f t="shared" si="3"/>
        <v>0</v>
      </c>
      <c r="BF155" s="149">
        <f t="shared" si="4"/>
        <v>0</v>
      </c>
      <c r="BG155" s="149">
        <f t="shared" si="5"/>
        <v>0</v>
      </c>
      <c r="BH155" s="149">
        <f t="shared" si="6"/>
        <v>0</v>
      </c>
      <c r="BI155" s="149">
        <f t="shared" si="7"/>
        <v>0</v>
      </c>
      <c r="BJ155" s="14" t="s">
        <v>110</v>
      </c>
      <c r="BK155" s="150">
        <f t="shared" si="8"/>
        <v>0</v>
      </c>
      <c r="BL155" s="14" t="s">
        <v>109</v>
      </c>
      <c r="BM155" s="148" t="s">
        <v>103</v>
      </c>
    </row>
    <row r="156" spans="1:65" s="2" customFormat="1" ht="16.5" customHeight="1">
      <c r="A156" s="26"/>
      <c r="B156" s="137"/>
      <c r="C156" s="138" t="s">
        <v>109</v>
      </c>
      <c r="D156" s="138" t="s">
        <v>105</v>
      </c>
      <c r="E156" s="139" t="s">
        <v>320</v>
      </c>
      <c r="F156" s="140" t="s">
        <v>321</v>
      </c>
      <c r="G156" s="141" t="s">
        <v>178</v>
      </c>
      <c r="H156" s="142">
        <v>131.68</v>
      </c>
      <c r="I156" s="142"/>
      <c r="J156" s="155"/>
      <c r="K156" s="143"/>
      <c r="L156" s="27"/>
      <c r="M156" s="144" t="s">
        <v>1</v>
      </c>
      <c r="N156" s="145" t="s">
        <v>32</v>
      </c>
      <c r="O156" s="146">
        <v>0</v>
      </c>
      <c r="P156" s="146">
        <f t="shared" si="0"/>
        <v>0</v>
      </c>
      <c r="Q156" s="146">
        <v>0</v>
      </c>
      <c r="R156" s="146">
        <f t="shared" si="1"/>
        <v>0</v>
      </c>
      <c r="S156" s="146">
        <v>0</v>
      </c>
      <c r="T156" s="147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8" t="s">
        <v>109</v>
      </c>
      <c r="AT156" s="148" t="s">
        <v>105</v>
      </c>
      <c r="AU156" s="148" t="s">
        <v>110</v>
      </c>
      <c r="AY156" s="14" t="s">
        <v>102</v>
      </c>
      <c r="BE156" s="149">
        <f t="shared" si="3"/>
        <v>0</v>
      </c>
      <c r="BF156" s="149">
        <f t="shared" si="4"/>
        <v>0</v>
      </c>
      <c r="BG156" s="149">
        <f t="shared" si="5"/>
        <v>0</v>
      </c>
      <c r="BH156" s="149">
        <f t="shared" si="6"/>
        <v>0</v>
      </c>
      <c r="BI156" s="149">
        <f t="shared" si="7"/>
        <v>0</v>
      </c>
      <c r="BJ156" s="14" t="s">
        <v>110</v>
      </c>
      <c r="BK156" s="150">
        <f t="shared" si="8"/>
        <v>0</v>
      </c>
      <c r="BL156" s="14" t="s">
        <v>109</v>
      </c>
      <c r="BM156" s="148" t="s">
        <v>118</v>
      </c>
    </row>
    <row r="157" spans="1:65" s="2" customFormat="1" ht="24.2" customHeight="1">
      <c r="A157" s="26"/>
      <c r="B157" s="137"/>
      <c r="C157" s="138" t="s">
        <v>119</v>
      </c>
      <c r="D157" s="138" t="s">
        <v>105</v>
      </c>
      <c r="E157" s="139" t="s">
        <v>322</v>
      </c>
      <c r="F157" s="140" t="s">
        <v>323</v>
      </c>
      <c r="G157" s="141" t="s">
        <v>108</v>
      </c>
      <c r="H157" s="142">
        <v>65.84</v>
      </c>
      <c r="I157" s="142"/>
      <c r="J157" s="155"/>
      <c r="K157" s="143"/>
      <c r="L157" s="27"/>
      <c r="M157" s="144" t="s">
        <v>1</v>
      </c>
      <c r="N157" s="145" t="s">
        <v>32</v>
      </c>
      <c r="O157" s="146">
        <v>0</v>
      </c>
      <c r="P157" s="146">
        <f t="shared" si="0"/>
        <v>0</v>
      </c>
      <c r="Q157" s="146">
        <v>0</v>
      </c>
      <c r="R157" s="146">
        <f t="shared" si="1"/>
        <v>0</v>
      </c>
      <c r="S157" s="146">
        <v>0</v>
      </c>
      <c r="T157" s="147">
        <f t="shared" si="2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8" t="s">
        <v>109</v>
      </c>
      <c r="AT157" s="148" t="s">
        <v>105</v>
      </c>
      <c r="AU157" s="148" t="s">
        <v>110</v>
      </c>
      <c r="AY157" s="14" t="s">
        <v>102</v>
      </c>
      <c r="BE157" s="149">
        <f t="shared" si="3"/>
        <v>0</v>
      </c>
      <c r="BF157" s="149">
        <f t="shared" si="4"/>
        <v>0</v>
      </c>
      <c r="BG157" s="149">
        <f t="shared" si="5"/>
        <v>0</v>
      </c>
      <c r="BH157" s="149">
        <f t="shared" si="6"/>
        <v>0</v>
      </c>
      <c r="BI157" s="149">
        <f t="shared" si="7"/>
        <v>0</v>
      </c>
      <c r="BJ157" s="14" t="s">
        <v>110</v>
      </c>
      <c r="BK157" s="150">
        <f t="shared" si="8"/>
        <v>0</v>
      </c>
      <c r="BL157" s="14" t="s">
        <v>109</v>
      </c>
      <c r="BM157" s="148" t="s">
        <v>122</v>
      </c>
    </row>
    <row r="158" spans="1:65" s="2" customFormat="1" ht="24.2" customHeight="1">
      <c r="A158" s="26"/>
      <c r="B158" s="137"/>
      <c r="C158" s="138" t="s">
        <v>103</v>
      </c>
      <c r="D158" s="138" t="s">
        <v>105</v>
      </c>
      <c r="E158" s="139" t="s">
        <v>324</v>
      </c>
      <c r="F158" s="140" t="s">
        <v>325</v>
      </c>
      <c r="G158" s="141" t="s">
        <v>234</v>
      </c>
      <c r="H158" s="142">
        <v>35.35</v>
      </c>
      <c r="I158" s="142"/>
      <c r="J158" s="155"/>
      <c r="K158" s="143"/>
      <c r="L158" s="27"/>
      <c r="M158" s="144" t="s">
        <v>1</v>
      </c>
      <c r="N158" s="145" t="s">
        <v>32</v>
      </c>
      <c r="O158" s="146">
        <v>0</v>
      </c>
      <c r="P158" s="146">
        <f t="shared" si="0"/>
        <v>0</v>
      </c>
      <c r="Q158" s="146">
        <v>0</v>
      </c>
      <c r="R158" s="146">
        <f t="shared" si="1"/>
        <v>0</v>
      </c>
      <c r="S158" s="146">
        <v>0</v>
      </c>
      <c r="T158" s="147">
        <f t="shared" si="2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8" t="s">
        <v>109</v>
      </c>
      <c r="AT158" s="148" t="s">
        <v>105</v>
      </c>
      <c r="AU158" s="148" t="s">
        <v>110</v>
      </c>
      <c r="AY158" s="14" t="s">
        <v>102</v>
      </c>
      <c r="BE158" s="149">
        <f t="shared" si="3"/>
        <v>0</v>
      </c>
      <c r="BF158" s="149">
        <f t="shared" si="4"/>
        <v>0</v>
      </c>
      <c r="BG158" s="149">
        <f t="shared" si="5"/>
        <v>0</v>
      </c>
      <c r="BH158" s="149">
        <f t="shared" si="6"/>
        <v>0</v>
      </c>
      <c r="BI158" s="149">
        <f t="shared" si="7"/>
        <v>0</v>
      </c>
      <c r="BJ158" s="14" t="s">
        <v>110</v>
      </c>
      <c r="BK158" s="150">
        <f t="shared" si="8"/>
        <v>0</v>
      </c>
      <c r="BL158" s="14" t="s">
        <v>109</v>
      </c>
      <c r="BM158" s="148" t="s">
        <v>125</v>
      </c>
    </row>
    <row r="159" spans="1:65" s="2" customFormat="1" ht="33" customHeight="1">
      <c r="A159" s="26"/>
      <c r="B159" s="137"/>
      <c r="C159" s="138" t="s">
        <v>126</v>
      </c>
      <c r="D159" s="138" t="s">
        <v>105</v>
      </c>
      <c r="E159" s="139" t="s">
        <v>326</v>
      </c>
      <c r="F159" s="140" t="s">
        <v>327</v>
      </c>
      <c r="G159" s="141" t="s">
        <v>315</v>
      </c>
      <c r="H159" s="142">
        <v>131.68</v>
      </c>
      <c r="I159" s="142"/>
      <c r="J159" s="155"/>
      <c r="K159" s="143"/>
      <c r="L159" s="27"/>
      <c r="M159" s="144" t="s">
        <v>1</v>
      </c>
      <c r="N159" s="145" t="s">
        <v>32</v>
      </c>
      <c r="O159" s="146">
        <v>0</v>
      </c>
      <c r="P159" s="146">
        <f t="shared" si="0"/>
        <v>0</v>
      </c>
      <c r="Q159" s="146">
        <v>0</v>
      </c>
      <c r="R159" s="146">
        <f t="shared" si="1"/>
        <v>0</v>
      </c>
      <c r="S159" s="146">
        <v>0</v>
      </c>
      <c r="T159" s="147">
        <f t="shared" si="2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8" t="s">
        <v>109</v>
      </c>
      <c r="AT159" s="148" t="s">
        <v>105</v>
      </c>
      <c r="AU159" s="148" t="s">
        <v>110</v>
      </c>
      <c r="AY159" s="14" t="s">
        <v>102</v>
      </c>
      <c r="BE159" s="149">
        <f t="shared" si="3"/>
        <v>0</v>
      </c>
      <c r="BF159" s="149">
        <f t="shared" si="4"/>
        <v>0</v>
      </c>
      <c r="BG159" s="149">
        <f t="shared" si="5"/>
        <v>0</v>
      </c>
      <c r="BH159" s="149">
        <f t="shared" si="6"/>
        <v>0</v>
      </c>
      <c r="BI159" s="149">
        <f t="shared" si="7"/>
        <v>0</v>
      </c>
      <c r="BJ159" s="14" t="s">
        <v>110</v>
      </c>
      <c r="BK159" s="150">
        <f t="shared" si="8"/>
        <v>0</v>
      </c>
      <c r="BL159" s="14" t="s">
        <v>109</v>
      </c>
      <c r="BM159" s="148" t="s">
        <v>129</v>
      </c>
    </row>
    <row r="160" spans="1:65" s="2" customFormat="1" ht="37.9" customHeight="1">
      <c r="A160" s="26"/>
      <c r="B160" s="137"/>
      <c r="C160" s="138" t="s">
        <v>118</v>
      </c>
      <c r="D160" s="138" t="s">
        <v>105</v>
      </c>
      <c r="E160" s="139" t="s">
        <v>328</v>
      </c>
      <c r="F160" s="140" t="s">
        <v>329</v>
      </c>
      <c r="G160" s="141" t="s">
        <v>315</v>
      </c>
      <c r="H160" s="142">
        <v>2501.92</v>
      </c>
      <c r="I160" s="142"/>
      <c r="J160" s="155"/>
      <c r="K160" s="143"/>
      <c r="L160" s="27"/>
      <c r="M160" s="144" t="s">
        <v>1</v>
      </c>
      <c r="N160" s="145" t="s">
        <v>32</v>
      </c>
      <c r="O160" s="146">
        <v>0</v>
      </c>
      <c r="P160" s="146">
        <f t="shared" si="0"/>
        <v>0</v>
      </c>
      <c r="Q160" s="146">
        <v>0</v>
      </c>
      <c r="R160" s="146">
        <f t="shared" si="1"/>
        <v>0</v>
      </c>
      <c r="S160" s="146">
        <v>0</v>
      </c>
      <c r="T160" s="147">
        <f t="shared" si="2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8" t="s">
        <v>109</v>
      </c>
      <c r="AT160" s="148" t="s">
        <v>105</v>
      </c>
      <c r="AU160" s="148" t="s">
        <v>110</v>
      </c>
      <c r="AY160" s="14" t="s">
        <v>102</v>
      </c>
      <c r="BE160" s="149">
        <f t="shared" si="3"/>
        <v>0</v>
      </c>
      <c r="BF160" s="149">
        <f t="shared" si="4"/>
        <v>0</v>
      </c>
      <c r="BG160" s="149">
        <f t="shared" si="5"/>
        <v>0</v>
      </c>
      <c r="BH160" s="149">
        <f t="shared" si="6"/>
        <v>0</v>
      </c>
      <c r="BI160" s="149">
        <f t="shared" si="7"/>
        <v>0</v>
      </c>
      <c r="BJ160" s="14" t="s">
        <v>110</v>
      </c>
      <c r="BK160" s="150">
        <f t="shared" si="8"/>
        <v>0</v>
      </c>
      <c r="BL160" s="14" t="s">
        <v>109</v>
      </c>
      <c r="BM160" s="148" t="s">
        <v>132</v>
      </c>
    </row>
    <row r="161" spans="1:65" s="2" customFormat="1" ht="24.2" customHeight="1">
      <c r="A161" s="26"/>
      <c r="B161" s="137"/>
      <c r="C161" s="138" t="s">
        <v>133</v>
      </c>
      <c r="D161" s="138" t="s">
        <v>105</v>
      </c>
      <c r="E161" s="139" t="s">
        <v>330</v>
      </c>
      <c r="F161" s="140" t="s">
        <v>331</v>
      </c>
      <c r="G161" s="141" t="s">
        <v>178</v>
      </c>
      <c r="H161" s="142">
        <v>223.85599999999999</v>
      </c>
      <c r="I161" s="142"/>
      <c r="J161" s="155"/>
      <c r="K161" s="143"/>
      <c r="L161" s="27"/>
      <c r="M161" s="144" t="s">
        <v>1</v>
      </c>
      <c r="N161" s="145" t="s">
        <v>32</v>
      </c>
      <c r="O161" s="146">
        <v>0</v>
      </c>
      <c r="P161" s="146">
        <f t="shared" si="0"/>
        <v>0</v>
      </c>
      <c r="Q161" s="146">
        <v>0</v>
      </c>
      <c r="R161" s="146">
        <f t="shared" si="1"/>
        <v>0</v>
      </c>
      <c r="S161" s="146">
        <v>0</v>
      </c>
      <c r="T161" s="147">
        <f t="shared" si="2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8" t="s">
        <v>109</v>
      </c>
      <c r="AT161" s="148" t="s">
        <v>105</v>
      </c>
      <c r="AU161" s="148" t="s">
        <v>110</v>
      </c>
      <c r="AY161" s="14" t="s">
        <v>102</v>
      </c>
      <c r="BE161" s="149">
        <f t="shared" si="3"/>
        <v>0</v>
      </c>
      <c r="BF161" s="149">
        <f t="shared" si="4"/>
        <v>0</v>
      </c>
      <c r="BG161" s="149">
        <f t="shared" si="5"/>
        <v>0</v>
      </c>
      <c r="BH161" s="149">
        <f t="shared" si="6"/>
        <v>0</v>
      </c>
      <c r="BI161" s="149">
        <f t="shared" si="7"/>
        <v>0</v>
      </c>
      <c r="BJ161" s="14" t="s">
        <v>110</v>
      </c>
      <c r="BK161" s="150">
        <f t="shared" si="8"/>
        <v>0</v>
      </c>
      <c r="BL161" s="14" t="s">
        <v>109</v>
      </c>
      <c r="BM161" s="148" t="s">
        <v>135</v>
      </c>
    </row>
    <row r="162" spans="1:65" s="2" customFormat="1" ht="21.75" customHeight="1">
      <c r="A162" s="26"/>
      <c r="B162" s="137"/>
      <c r="C162" s="138" t="s">
        <v>122</v>
      </c>
      <c r="D162" s="138" t="s">
        <v>105</v>
      </c>
      <c r="E162" s="139" t="s">
        <v>332</v>
      </c>
      <c r="F162" s="140" t="s">
        <v>333</v>
      </c>
      <c r="G162" s="141" t="s">
        <v>108</v>
      </c>
      <c r="H162" s="142">
        <v>108</v>
      </c>
      <c r="I162" s="142"/>
      <c r="J162" s="155"/>
      <c r="K162" s="143"/>
      <c r="L162" s="27"/>
      <c r="M162" s="144" t="s">
        <v>1</v>
      </c>
      <c r="N162" s="145" t="s">
        <v>32</v>
      </c>
      <c r="O162" s="146">
        <v>0</v>
      </c>
      <c r="P162" s="146">
        <f t="shared" si="0"/>
        <v>0</v>
      </c>
      <c r="Q162" s="146">
        <v>0</v>
      </c>
      <c r="R162" s="146">
        <f t="shared" si="1"/>
        <v>0</v>
      </c>
      <c r="S162" s="146">
        <v>0</v>
      </c>
      <c r="T162" s="147">
        <f t="shared" si="2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8" t="s">
        <v>109</v>
      </c>
      <c r="AT162" s="148" t="s">
        <v>105</v>
      </c>
      <c r="AU162" s="148" t="s">
        <v>110</v>
      </c>
      <c r="AY162" s="14" t="s">
        <v>102</v>
      </c>
      <c r="BE162" s="149">
        <f t="shared" si="3"/>
        <v>0</v>
      </c>
      <c r="BF162" s="149">
        <f t="shared" si="4"/>
        <v>0</v>
      </c>
      <c r="BG162" s="149">
        <f t="shared" si="5"/>
        <v>0</v>
      </c>
      <c r="BH162" s="149">
        <f t="shared" si="6"/>
        <v>0</v>
      </c>
      <c r="BI162" s="149">
        <f t="shared" si="7"/>
        <v>0</v>
      </c>
      <c r="BJ162" s="14" t="s">
        <v>110</v>
      </c>
      <c r="BK162" s="150">
        <f t="shared" si="8"/>
        <v>0</v>
      </c>
      <c r="BL162" s="14" t="s">
        <v>109</v>
      </c>
      <c r="BM162" s="148" t="s">
        <v>7</v>
      </c>
    </row>
    <row r="163" spans="1:65" s="2" customFormat="1" ht="16.5" customHeight="1">
      <c r="A163" s="26"/>
      <c r="B163" s="137"/>
      <c r="C163" s="138" t="s">
        <v>137</v>
      </c>
      <c r="D163" s="138" t="s">
        <v>105</v>
      </c>
      <c r="E163" s="139" t="s">
        <v>334</v>
      </c>
      <c r="F163" s="140" t="s">
        <v>335</v>
      </c>
      <c r="G163" s="141" t="s">
        <v>336</v>
      </c>
      <c r="H163" s="142">
        <v>3.3370000000000002</v>
      </c>
      <c r="I163" s="142"/>
      <c r="J163" s="155"/>
      <c r="K163" s="143"/>
      <c r="L163" s="27"/>
      <c r="M163" s="144" t="s">
        <v>1</v>
      </c>
      <c r="N163" s="145" t="s">
        <v>32</v>
      </c>
      <c r="O163" s="146">
        <v>0</v>
      </c>
      <c r="P163" s="146">
        <f t="shared" si="0"/>
        <v>0</v>
      </c>
      <c r="Q163" s="146">
        <v>0</v>
      </c>
      <c r="R163" s="146">
        <f t="shared" si="1"/>
        <v>0</v>
      </c>
      <c r="S163" s="146">
        <v>0</v>
      </c>
      <c r="T163" s="147">
        <f t="shared" si="2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8" t="s">
        <v>109</v>
      </c>
      <c r="AT163" s="148" t="s">
        <v>105</v>
      </c>
      <c r="AU163" s="148" t="s">
        <v>110</v>
      </c>
      <c r="AY163" s="14" t="s">
        <v>102</v>
      </c>
      <c r="BE163" s="149">
        <f t="shared" si="3"/>
        <v>0</v>
      </c>
      <c r="BF163" s="149">
        <f t="shared" si="4"/>
        <v>0</v>
      </c>
      <c r="BG163" s="149">
        <f t="shared" si="5"/>
        <v>0</v>
      </c>
      <c r="BH163" s="149">
        <f t="shared" si="6"/>
        <v>0</v>
      </c>
      <c r="BI163" s="149">
        <f t="shared" si="7"/>
        <v>0</v>
      </c>
      <c r="BJ163" s="14" t="s">
        <v>110</v>
      </c>
      <c r="BK163" s="150">
        <f t="shared" si="8"/>
        <v>0</v>
      </c>
      <c r="BL163" s="14" t="s">
        <v>109</v>
      </c>
      <c r="BM163" s="148" t="s">
        <v>139</v>
      </c>
    </row>
    <row r="164" spans="1:65" s="12" customFormat="1" ht="22.9" customHeight="1">
      <c r="B164" s="127"/>
      <c r="D164" s="128" t="s">
        <v>65</v>
      </c>
      <c r="E164" s="136" t="s">
        <v>110</v>
      </c>
      <c r="F164" s="136" t="s">
        <v>337</v>
      </c>
      <c r="J164" s="158"/>
      <c r="L164" s="127"/>
      <c r="M164" s="130"/>
      <c r="N164" s="131"/>
      <c r="O164" s="131"/>
      <c r="P164" s="132">
        <f>SUM(P165:P170)</f>
        <v>0</v>
      </c>
      <c r="Q164" s="131"/>
      <c r="R164" s="132">
        <f>SUM(R165:R170)</f>
        <v>0</v>
      </c>
      <c r="S164" s="131"/>
      <c r="T164" s="133">
        <f>SUM(T165:T170)</f>
        <v>0</v>
      </c>
      <c r="AR164" s="128" t="s">
        <v>71</v>
      </c>
      <c r="AT164" s="134" t="s">
        <v>65</v>
      </c>
      <c r="AU164" s="134" t="s">
        <v>71</v>
      </c>
      <c r="AY164" s="128" t="s">
        <v>102</v>
      </c>
      <c r="BK164" s="135">
        <f>SUM(BK165:BK170)</f>
        <v>0</v>
      </c>
    </row>
    <row r="165" spans="1:65" s="2" customFormat="1" ht="33" customHeight="1">
      <c r="A165" s="26"/>
      <c r="B165" s="137"/>
      <c r="C165" s="138" t="s">
        <v>125</v>
      </c>
      <c r="D165" s="138" t="s">
        <v>105</v>
      </c>
      <c r="E165" s="139" t="s">
        <v>338</v>
      </c>
      <c r="F165" s="140" t="s">
        <v>339</v>
      </c>
      <c r="G165" s="141" t="s">
        <v>108</v>
      </c>
      <c r="H165" s="142">
        <v>72</v>
      </c>
      <c r="I165" s="142"/>
      <c r="J165" s="155"/>
      <c r="K165" s="143"/>
      <c r="L165" s="27"/>
      <c r="M165" s="144" t="s">
        <v>1</v>
      </c>
      <c r="N165" s="145" t="s">
        <v>32</v>
      </c>
      <c r="O165" s="146">
        <v>0</v>
      </c>
      <c r="P165" s="146">
        <f t="shared" ref="P165:P170" si="9">O165*H165</f>
        <v>0</v>
      </c>
      <c r="Q165" s="146">
        <v>0</v>
      </c>
      <c r="R165" s="146">
        <f t="shared" ref="R165:R170" si="10">Q165*H165</f>
        <v>0</v>
      </c>
      <c r="S165" s="146">
        <v>0</v>
      </c>
      <c r="T165" s="147">
        <f t="shared" ref="T165:T170" si="11">S165*H165</f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8" t="s">
        <v>109</v>
      </c>
      <c r="AT165" s="148" t="s">
        <v>105</v>
      </c>
      <c r="AU165" s="148" t="s">
        <v>110</v>
      </c>
      <c r="AY165" s="14" t="s">
        <v>102</v>
      </c>
      <c r="BE165" s="149">
        <f t="shared" ref="BE165:BE170" si="12">IF(N165="základná",J165,0)</f>
        <v>0</v>
      </c>
      <c r="BF165" s="149">
        <f t="shared" ref="BF165:BF170" si="13">IF(N165="znížená",J165,0)</f>
        <v>0</v>
      </c>
      <c r="BG165" s="149">
        <f t="shared" ref="BG165:BG170" si="14">IF(N165="zákl. prenesená",J165,0)</f>
        <v>0</v>
      </c>
      <c r="BH165" s="149">
        <f t="shared" ref="BH165:BH170" si="15">IF(N165="zníž. prenesená",J165,0)</f>
        <v>0</v>
      </c>
      <c r="BI165" s="149">
        <f t="shared" ref="BI165:BI170" si="16">IF(N165="nulová",J165,0)</f>
        <v>0</v>
      </c>
      <c r="BJ165" s="14" t="s">
        <v>110</v>
      </c>
      <c r="BK165" s="150">
        <f t="shared" ref="BK165:BK170" si="17">ROUND(I165*H165,3)</f>
        <v>0</v>
      </c>
      <c r="BL165" s="14" t="s">
        <v>109</v>
      </c>
      <c r="BM165" s="148" t="s">
        <v>141</v>
      </c>
    </row>
    <row r="166" spans="1:65" s="2" customFormat="1" ht="21.75" customHeight="1">
      <c r="A166" s="26"/>
      <c r="B166" s="137"/>
      <c r="C166" s="138" t="s">
        <v>142</v>
      </c>
      <c r="D166" s="138" t="s">
        <v>105</v>
      </c>
      <c r="E166" s="139" t="s">
        <v>340</v>
      </c>
      <c r="F166" s="140" t="s">
        <v>1700</v>
      </c>
      <c r="G166" s="141" t="s">
        <v>108</v>
      </c>
      <c r="H166" s="142">
        <v>73.44</v>
      </c>
      <c r="I166" s="142"/>
      <c r="J166" s="155"/>
      <c r="K166" s="143"/>
      <c r="L166" s="27"/>
      <c r="M166" s="144" t="s">
        <v>1</v>
      </c>
      <c r="N166" s="145" t="s">
        <v>32</v>
      </c>
      <c r="O166" s="146">
        <v>0</v>
      </c>
      <c r="P166" s="146">
        <f t="shared" si="9"/>
        <v>0</v>
      </c>
      <c r="Q166" s="146">
        <v>0</v>
      </c>
      <c r="R166" s="146">
        <f t="shared" si="10"/>
        <v>0</v>
      </c>
      <c r="S166" s="146">
        <v>0</v>
      </c>
      <c r="T166" s="147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8" t="s">
        <v>109</v>
      </c>
      <c r="AT166" s="148" t="s">
        <v>105</v>
      </c>
      <c r="AU166" s="148" t="s">
        <v>110</v>
      </c>
      <c r="AY166" s="14" t="s">
        <v>102</v>
      </c>
      <c r="BE166" s="149">
        <f t="shared" si="12"/>
        <v>0</v>
      </c>
      <c r="BF166" s="149">
        <f t="shared" si="13"/>
        <v>0</v>
      </c>
      <c r="BG166" s="149">
        <f t="shared" si="14"/>
        <v>0</v>
      </c>
      <c r="BH166" s="149">
        <f t="shared" si="15"/>
        <v>0</v>
      </c>
      <c r="BI166" s="149">
        <f t="shared" si="16"/>
        <v>0</v>
      </c>
      <c r="BJ166" s="14" t="s">
        <v>110</v>
      </c>
      <c r="BK166" s="150">
        <f t="shared" si="17"/>
        <v>0</v>
      </c>
      <c r="BL166" s="14" t="s">
        <v>109</v>
      </c>
      <c r="BM166" s="148" t="s">
        <v>144</v>
      </c>
    </row>
    <row r="167" spans="1:65" s="2" customFormat="1" ht="24.2" customHeight="1">
      <c r="A167" s="26"/>
      <c r="B167" s="137"/>
      <c r="C167" s="138" t="s">
        <v>129</v>
      </c>
      <c r="D167" s="138" t="s">
        <v>105</v>
      </c>
      <c r="E167" s="139" t="s">
        <v>341</v>
      </c>
      <c r="F167" s="140" t="s">
        <v>342</v>
      </c>
      <c r="G167" s="141" t="s">
        <v>234</v>
      </c>
      <c r="H167" s="142">
        <v>24</v>
      </c>
      <c r="I167" s="142"/>
      <c r="J167" s="155"/>
      <c r="K167" s="143"/>
      <c r="L167" s="27"/>
      <c r="M167" s="144" t="s">
        <v>1</v>
      </c>
      <c r="N167" s="145" t="s">
        <v>32</v>
      </c>
      <c r="O167" s="146">
        <v>0</v>
      </c>
      <c r="P167" s="146">
        <f t="shared" si="9"/>
        <v>0</v>
      </c>
      <c r="Q167" s="146">
        <v>0</v>
      </c>
      <c r="R167" s="146">
        <f t="shared" si="10"/>
        <v>0</v>
      </c>
      <c r="S167" s="146">
        <v>0</v>
      </c>
      <c r="T167" s="147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8" t="s">
        <v>109</v>
      </c>
      <c r="AT167" s="148" t="s">
        <v>105</v>
      </c>
      <c r="AU167" s="148" t="s">
        <v>110</v>
      </c>
      <c r="AY167" s="14" t="s">
        <v>102</v>
      </c>
      <c r="BE167" s="149">
        <f t="shared" si="12"/>
        <v>0</v>
      </c>
      <c r="BF167" s="149">
        <f t="shared" si="13"/>
        <v>0</v>
      </c>
      <c r="BG167" s="149">
        <f t="shared" si="14"/>
        <v>0</v>
      </c>
      <c r="BH167" s="149">
        <f t="shared" si="15"/>
        <v>0</v>
      </c>
      <c r="BI167" s="149">
        <f t="shared" si="16"/>
        <v>0</v>
      </c>
      <c r="BJ167" s="14" t="s">
        <v>110</v>
      </c>
      <c r="BK167" s="150">
        <f t="shared" si="17"/>
        <v>0</v>
      </c>
      <c r="BL167" s="14" t="s">
        <v>109</v>
      </c>
      <c r="BM167" s="148" t="s">
        <v>146</v>
      </c>
    </row>
    <row r="168" spans="1:65" s="2" customFormat="1" ht="16.5" customHeight="1">
      <c r="A168" s="26"/>
      <c r="B168" s="137"/>
      <c r="C168" s="138" t="s">
        <v>147</v>
      </c>
      <c r="D168" s="138" t="s">
        <v>105</v>
      </c>
      <c r="E168" s="139" t="s">
        <v>343</v>
      </c>
      <c r="F168" s="140" t="s">
        <v>344</v>
      </c>
      <c r="G168" s="141" t="s">
        <v>315</v>
      </c>
      <c r="H168" s="142">
        <v>4.5860000000000003</v>
      </c>
      <c r="I168" s="142"/>
      <c r="J168" s="155"/>
      <c r="K168" s="143"/>
      <c r="L168" s="27"/>
      <c r="M168" s="144" t="s">
        <v>1</v>
      </c>
      <c r="N168" s="145" t="s">
        <v>32</v>
      </c>
      <c r="O168" s="146">
        <v>0</v>
      </c>
      <c r="P168" s="146">
        <f t="shared" si="9"/>
        <v>0</v>
      </c>
      <c r="Q168" s="146">
        <v>0</v>
      </c>
      <c r="R168" s="146">
        <f t="shared" si="10"/>
        <v>0</v>
      </c>
      <c r="S168" s="146">
        <v>0</v>
      </c>
      <c r="T168" s="147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8" t="s">
        <v>109</v>
      </c>
      <c r="AT168" s="148" t="s">
        <v>105</v>
      </c>
      <c r="AU168" s="148" t="s">
        <v>110</v>
      </c>
      <c r="AY168" s="14" t="s">
        <v>102</v>
      </c>
      <c r="BE168" s="149">
        <f t="shared" si="12"/>
        <v>0</v>
      </c>
      <c r="BF168" s="149">
        <f t="shared" si="13"/>
        <v>0</v>
      </c>
      <c r="BG168" s="149">
        <f t="shared" si="14"/>
        <v>0</v>
      </c>
      <c r="BH168" s="149">
        <f t="shared" si="15"/>
        <v>0</v>
      </c>
      <c r="BI168" s="149">
        <f t="shared" si="16"/>
        <v>0</v>
      </c>
      <c r="BJ168" s="14" t="s">
        <v>110</v>
      </c>
      <c r="BK168" s="150">
        <f t="shared" si="17"/>
        <v>0</v>
      </c>
      <c r="BL168" s="14" t="s">
        <v>109</v>
      </c>
      <c r="BM168" s="148" t="s">
        <v>149</v>
      </c>
    </row>
    <row r="169" spans="1:65" s="2" customFormat="1" ht="21.75" customHeight="1">
      <c r="A169" s="26"/>
      <c r="B169" s="137"/>
      <c r="C169" s="138" t="s">
        <v>132</v>
      </c>
      <c r="D169" s="138" t="s">
        <v>105</v>
      </c>
      <c r="E169" s="139" t="s">
        <v>345</v>
      </c>
      <c r="F169" s="140" t="s">
        <v>346</v>
      </c>
      <c r="G169" s="141" t="s">
        <v>108</v>
      </c>
      <c r="H169" s="142">
        <v>23.33</v>
      </c>
      <c r="I169" s="142"/>
      <c r="J169" s="155"/>
      <c r="K169" s="143"/>
      <c r="L169" s="27"/>
      <c r="M169" s="144" t="s">
        <v>1</v>
      </c>
      <c r="N169" s="145" t="s">
        <v>32</v>
      </c>
      <c r="O169" s="146">
        <v>0</v>
      </c>
      <c r="P169" s="146">
        <f t="shared" si="9"/>
        <v>0</v>
      </c>
      <c r="Q169" s="146">
        <v>0</v>
      </c>
      <c r="R169" s="146">
        <f t="shared" si="10"/>
        <v>0</v>
      </c>
      <c r="S169" s="146">
        <v>0</v>
      </c>
      <c r="T169" s="147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8" t="s">
        <v>109</v>
      </c>
      <c r="AT169" s="148" t="s">
        <v>105</v>
      </c>
      <c r="AU169" s="148" t="s">
        <v>110</v>
      </c>
      <c r="AY169" s="14" t="s">
        <v>102</v>
      </c>
      <c r="BE169" s="149">
        <f t="shared" si="12"/>
        <v>0</v>
      </c>
      <c r="BF169" s="149">
        <f t="shared" si="13"/>
        <v>0</v>
      </c>
      <c r="BG169" s="149">
        <f t="shared" si="14"/>
        <v>0</v>
      </c>
      <c r="BH169" s="149">
        <f t="shared" si="15"/>
        <v>0</v>
      </c>
      <c r="BI169" s="149">
        <f t="shared" si="16"/>
        <v>0</v>
      </c>
      <c r="BJ169" s="14" t="s">
        <v>110</v>
      </c>
      <c r="BK169" s="150">
        <f t="shared" si="17"/>
        <v>0</v>
      </c>
      <c r="BL169" s="14" t="s">
        <v>109</v>
      </c>
      <c r="BM169" s="148" t="s">
        <v>151</v>
      </c>
    </row>
    <row r="170" spans="1:65" s="2" customFormat="1" ht="24.2" customHeight="1">
      <c r="A170" s="26"/>
      <c r="B170" s="137"/>
      <c r="C170" s="138" t="s">
        <v>152</v>
      </c>
      <c r="D170" s="138" t="s">
        <v>105</v>
      </c>
      <c r="E170" s="139" t="s">
        <v>347</v>
      </c>
      <c r="F170" s="140" t="s">
        <v>348</v>
      </c>
      <c r="G170" s="141" t="s">
        <v>108</v>
      </c>
      <c r="H170" s="142">
        <v>23.33</v>
      </c>
      <c r="I170" s="142"/>
      <c r="J170" s="155"/>
      <c r="K170" s="143"/>
      <c r="L170" s="27"/>
      <c r="M170" s="144" t="s">
        <v>1</v>
      </c>
      <c r="N170" s="145" t="s">
        <v>32</v>
      </c>
      <c r="O170" s="146">
        <v>0</v>
      </c>
      <c r="P170" s="146">
        <f t="shared" si="9"/>
        <v>0</v>
      </c>
      <c r="Q170" s="146">
        <v>0</v>
      </c>
      <c r="R170" s="146">
        <f t="shared" si="10"/>
        <v>0</v>
      </c>
      <c r="S170" s="146">
        <v>0</v>
      </c>
      <c r="T170" s="147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8" t="s">
        <v>109</v>
      </c>
      <c r="AT170" s="148" t="s">
        <v>105</v>
      </c>
      <c r="AU170" s="148" t="s">
        <v>110</v>
      </c>
      <c r="AY170" s="14" t="s">
        <v>102</v>
      </c>
      <c r="BE170" s="149">
        <f t="shared" si="12"/>
        <v>0</v>
      </c>
      <c r="BF170" s="149">
        <f t="shared" si="13"/>
        <v>0</v>
      </c>
      <c r="BG170" s="149">
        <f t="shared" si="14"/>
        <v>0</v>
      </c>
      <c r="BH170" s="149">
        <f t="shared" si="15"/>
        <v>0</v>
      </c>
      <c r="BI170" s="149">
        <f t="shared" si="16"/>
        <v>0</v>
      </c>
      <c r="BJ170" s="14" t="s">
        <v>110</v>
      </c>
      <c r="BK170" s="150">
        <f t="shared" si="17"/>
        <v>0</v>
      </c>
      <c r="BL170" s="14" t="s">
        <v>109</v>
      </c>
      <c r="BM170" s="148" t="s">
        <v>154</v>
      </c>
    </row>
    <row r="171" spans="1:65" s="12" customFormat="1" ht="22.9" customHeight="1">
      <c r="B171" s="127"/>
      <c r="D171" s="128" t="s">
        <v>65</v>
      </c>
      <c r="E171" s="136" t="s">
        <v>113</v>
      </c>
      <c r="F171" s="136" t="s">
        <v>349</v>
      </c>
      <c r="J171" s="158"/>
      <c r="L171" s="127"/>
      <c r="M171" s="130"/>
      <c r="N171" s="131"/>
      <c r="O171" s="131"/>
      <c r="P171" s="132">
        <f>SUM(P172:P186)</f>
        <v>0</v>
      </c>
      <c r="Q171" s="131"/>
      <c r="R171" s="132">
        <f>SUM(R172:R186)</f>
        <v>0</v>
      </c>
      <c r="S171" s="131"/>
      <c r="T171" s="133">
        <f>SUM(T172:T186)</f>
        <v>0</v>
      </c>
      <c r="AR171" s="128" t="s">
        <v>71</v>
      </c>
      <c r="AT171" s="134" t="s">
        <v>65</v>
      </c>
      <c r="AU171" s="134" t="s">
        <v>71</v>
      </c>
      <c r="AY171" s="128" t="s">
        <v>102</v>
      </c>
      <c r="BK171" s="135">
        <f>SUM(BK172:BK186)</f>
        <v>0</v>
      </c>
    </row>
    <row r="172" spans="1:65" s="2" customFormat="1" ht="33" customHeight="1">
      <c r="A172" s="26"/>
      <c r="B172" s="137"/>
      <c r="C172" s="138" t="s">
        <v>135</v>
      </c>
      <c r="D172" s="138" t="s">
        <v>105</v>
      </c>
      <c r="E172" s="139" t="s">
        <v>350</v>
      </c>
      <c r="F172" s="140" t="s">
        <v>351</v>
      </c>
      <c r="G172" s="141" t="s">
        <v>315</v>
      </c>
      <c r="H172" s="142">
        <v>0.56299999999999994</v>
      </c>
      <c r="I172" s="142"/>
      <c r="J172" s="155"/>
      <c r="K172" s="143"/>
      <c r="L172" s="27"/>
      <c r="M172" s="144" t="s">
        <v>1</v>
      </c>
      <c r="N172" s="145" t="s">
        <v>32</v>
      </c>
      <c r="O172" s="146">
        <v>0</v>
      </c>
      <c r="P172" s="146">
        <f t="shared" ref="P172:P186" si="18">O172*H172</f>
        <v>0</v>
      </c>
      <c r="Q172" s="146">
        <v>0</v>
      </c>
      <c r="R172" s="146">
        <f t="shared" ref="R172:R186" si="19">Q172*H172</f>
        <v>0</v>
      </c>
      <c r="S172" s="146">
        <v>0</v>
      </c>
      <c r="T172" s="147">
        <f t="shared" ref="T172:T186" si="20"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8" t="s">
        <v>109</v>
      </c>
      <c r="AT172" s="148" t="s">
        <v>105</v>
      </c>
      <c r="AU172" s="148" t="s">
        <v>110</v>
      </c>
      <c r="AY172" s="14" t="s">
        <v>102</v>
      </c>
      <c r="BE172" s="149">
        <f t="shared" ref="BE172:BE186" si="21">IF(N172="základná",J172,0)</f>
        <v>0</v>
      </c>
      <c r="BF172" s="149">
        <f t="shared" ref="BF172:BF186" si="22">IF(N172="znížená",J172,0)</f>
        <v>0</v>
      </c>
      <c r="BG172" s="149">
        <f t="shared" ref="BG172:BG186" si="23">IF(N172="zákl. prenesená",J172,0)</f>
        <v>0</v>
      </c>
      <c r="BH172" s="149">
        <f t="shared" ref="BH172:BH186" si="24">IF(N172="zníž. prenesená",J172,0)</f>
        <v>0</v>
      </c>
      <c r="BI172" s="149">
        <f t="shared" ref="BI172:BI186" si="25">IF(N172="nulová",J172,0)</f>
        <v>0</v>
      </c>
      <c r="BJ172" s="14" t="s">
        <v>110</v>
      </c>
      <c r="BK172" s="150">
        <f t="shared" ref="BK172:BK186" si="26">ROUND(I172*H172,3)</f>
        <v>0</v>
      </c>
      <c r="BL172" s="14" t="s">
        <v>109</v>
      </c>
      <c r="BM172" s="148" t="s">
        <v>158</v>
      </c>
    </row>
    <row r="173" spans="1:65" s="2" customFormat="1" ht="24.2" customHeight="1">
      <c r="A173" s="26"/>
      <c r="B173" s="137"/>
      <c r="C173" s="138" t="s">
        <v>159</v>
      </c>
      <c r="D173" s="138" t="s">
        <v>105</v>
      </c>
      <c r="E173" s="139" t="s">
        <v>352</v>
      </c>
      <c r="F173" s="140" t="s">
        <v>353</v>
      </c>
      <c r="G173" s="141" t="s">
        <v>315</v>
      </c>
      <c r="H173" s="142">
        <v>5.94</v>
      </c>
      <c r="I173" s="142"/>
      <c r="J173" s="155"/>
      <c r="K173" s="143"/>
      <c r="L173" s="27"/>
      <c r="M173" s="144" t="s">
        <v>1</v>
      </c>
      <c r="N173" s="145" t="s">
        <v>32</v>
      </c>
      <c r="O173" s="146">
        <v>0</v>
      </c>
      <c r="P173" s="146">
        <f t="shared" si="18"/>
        <v>0</v>
      </c>
      <c r="Q173" s="146">
        <v>0</v>
      </c>
      <c r="R173" s="146">
        <f t="shared" si="19"/>
        <v>0</v>
      </c>
      <c r="S173" s="146">
        <v>0</v>
      </c>
      <c r="T173" s="147">
        <f t="shared" si="20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8" t="s">
        <v>109</v>
      </c>
      <c r="AT173" s="148" t="s">
        <v>105</v>
      </c>
      <c r="AU173" s="148" t="s">
        <v>110</v>
      </c>
      <c r="AY173" s="14" t="s">
        <v>102</v>
      </c>
      <c r="BE173" s="149">
        <f t="shared" si="21"/>
        <v>0</v>
      </c>
      <c r="BF173" s="149">
        <f t="shared" si="22"/>
        <v>0</v>
      </c>
      <c r="BG173" s="149">
        <f t="shared" si="23"/>
        <v>0</v>
      </c>
      <c r="BH173" s="149">
        <f t="shared" si="24"/>
        <v>0</v>
      </c>
      <c r="BI173" s="149">
        <f t="shared" si="25"/>
        <v>0</v>
      </c>
      <c r="BJ173" s="14" t="s">
        <v>110</v>
      </c>
      <c r="BK173" s="150">
        <f t="shared" si="26"/>
        <v>0</v>
      </c>
      <c r="BL173" s="14" t="s">
        <v>109</v>
      </c>
      <c r="BM173" s="148" t="s">
        <v>162</v>
      </c>
    </row>
    <row r="174" spans="1:65" s="2" customFormat="1" ht="24.2" customHeight="1">
      <c r="A174" s="26"/>
      <c r="B174" s="137"/>
      <c r="C174" s="138" t="s">
        <v>7</v>
      </c>
      <c r="D174" s="138" t="s">
        <v>105</v>
      </c>
      <c r="E174" s="139" t="s">
        <v>354</v>
      </c>
      <c r="F174" s="140" t="s">
        <v>355</v>
      </c>
      <c r="G174" s="141" t="s">
        <v>194</v>
      </c>
      <c r="H174" s="142">
        <v>9</v>
      </c>
      <c r="I174" s="142"/>
      <c r="J174" s="155"/>
      <c r="K174" s="143"/>
      <c r="L174" s="27"/>
      <c r="M174" s="144" t="s">
        <v>1</v>
      </c>
      <c r="N174" s="145" t="s">
        <v>32</v>
      </c>
      <c r="O174" s="146">
        <v>0</v>
      </c>
      <c r="P174" s="146">
        <f t="shared" si="18"/>
        <v>0</v>
      </c>
      <c r="Q174" s="146">
        <v>0</v>
      </c>
      <c r="R174" s="146">
        <f t="shared" si="19"/>
        <v>0</v>
      </c>
      <c r="S174" s="146">
        <v>0</v>
      </c>
      <c r="T174" s="147">
        <f t="shared" si="20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8" t="s">
        <v>109</v>
      </c>
      <c r="AT174" s="148" t="s">
        <v>105</v>
      </c>
      <c r="AU174" s="148" t="s">
        <v>110</v>
      </c>
      <c r="AY174" s="14" t="s">
        <v>102</v>
      </c>
      <c r="BE174" s="149">
        <f t="shared" si="21"/>
        <v>0</v>
      </c>
      <c r="BF174" s="149">
        <f t="shared" si="22"/>
        <v>0</v>
      </c>
      <c r="BG174" s="149">
        <f t="shared" si="23"/>
        <v>0</v>
      </c>
      <c r="BH174" s="149">
        <f t="shared" si="24"/>
        <v>0</v>
      </c>
      <c r="BI174" s="149">
        <f t="shared" si="25"/>
        <v>0</v>
      </c>
      <c r="BJ174" s="14" t="s">
        <v>110</v>
      </c>
      <c r="BK174" s="150">
        <f t="shared" si="26"/>
        <v>0</v>
      </c>
      <c r="BL174" s="14" t="s">
        <v>109</v>
      </c>
      <c r="BM174" s="148" t="s">
        <v>165</v>
      </c>
    </row>
    <row r="175" spans="1:65" s="2" customFormat="1" ht="24.2" customHeight="1">
      <c r="A175" s="26"/>
      <c r="B175" s="137"/>
      <c r="C175" s="138" t="s">
        <v>166</v>
      </c>
      <c r="D175" s="138" t="s">
        <v>105</v>
      </c>
      <c r="E175" s="139" t="s">
        <v>356</v>
      </c>
      <c r="F175" s="140" t="s">
        <v>357</v>
      </c>
      <c r="G175" s="141" t="s">
        <v>194</v>
      </c>
      <c r="H175" s="142">
        <v>5</v>
      </c>
      <c r="I175" s="142"/>
      <c r="J175" s="155"/>
      <c r="K175" s="143"/>
      <c r="L175" s="27"/>
      <c r="M175" s="144" t="s">
        <v>1</v>
      </c>
      <c r="N175" s="145" t="s">
        <v>32</v>
      </c>
      <c r="O175" s="146">
        <v>0</v>
      </c>
      <c r="P175" s="146">
        <f t="shared" si="18"/>
        <v>0</v>
      </c>
      <c r="Q175" s="146">
        <v>0</v>
      </c>
      <c r="R175" s="146">
        <f t="shared" si="19"/>
        <v>0</v>
      </c>
      <c r="S175" s="146">
        <v>0</v>
      </c>
      <c r="T175" s="147">
        <f t="shared" si="20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8" t="s">
        <v>109</v>
      </c>
      <c r="AT175" s="148" t="s">
        <v>105</v>
      </c>
      <c r="AU175" s="148" t="s">
        <v>110</v>
      </c>
      <c r="AY175" s="14" t="s">
        <v>102</v>
      </c>
      <c r="BE175" s="149">
        <f t="shared" si="21"/>
        <v>0</v>
      </c>
      <c r="BF175" s="149">
        <f t="shared" si="22"/>
        <v>0</v>
      </c>
      <c r="BG175" s="149">
        <f t="shared" si="23"/>
        <v>0</v>
      </c>
      <c r="BH175" s="149">
        <f t="shared" si="24"/>
        <v>0</v>
      </c>
      <c r="BI175" s="149">
        <f t="shared" si="25"/>
        <v>0</v>
      </c>
      <c r="BJ175" s="14" t="s">
        <v>110</v>
      </c>
      <c r="BK175" s="150">
        <f t="shared" si="26"/>
        <v>0</v>
      </c>
      <c r="BL175" s="14" t="s">
        <v>109</v>
      </c>
      <c r="BM175" s="148" t="s">
        <v>169</v>
      </c>
    </row>
    <row r="176" spans="1:65" s="2" customFormat="1" ht="33" customHeight="1">
      <c r="A176" s="26"/>
      <c r="B176" s="137"/>
      <c r="C176" s="138" t="s">
        <v>139</v>
      </c>
      <c r="D176" s="138" t="s">
        <v>105</v>
      </c>
      <c r="E176" s="139" t="s">
        <v>358</v>
      </c>
      <c r="F176" s="140" t="s">
        <v>1701</v>
      </c>
      <c r="G176" s="141" t="s">
        <v>315</v>
      </c>
      <c r="H176" s="142">
        <v>10.706</v>
      </c>
      <c r="I176" s="142"/>
      <c r="J176" s="155"/>
      <c r="K176" s="143"/>
      <c r="L176" s="27"/>
      <c r="M176" s="144" t="s">
        <v>1</v>
      </c>
      <c r="N176" s="145" t="s">
        <v>32</v>
      </c>
      <c r="O176" s="146">
        <v>0</v>
      </c>
      <c r="P176" s="146">
        <f t="shared" si="18"/>
        <v>0</v>
      </c>
      <c r="Q176" s="146">
        <v>0</v>
      </c>
      <c r="R176" s="146">
        <f t="shared" si="19"/>
        <v>0</v>
      </c>
      <c r="S176" s="146">
        <v>0</v>
      </c>
      <c r="T176" s="147">
        <f t="shared" si="20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8" t="s">
        <v>109</v>
      </c>
      <c r="AT176" s="148" t="s">
        <v>105</v>
      </c>
      <c r="AU176" s="148" t="s">
        <v>110</v>
      </c>
      <c r="AY176" s="14" t="s">
        <v>102</v>
      </c>
      <c r="BE176" s="149">
        <f t="shared" si="21"/>
        <v>0</v>
      </c>
      <c r="BF176" s="149">
        <f t="shared" si="22"/>
        <v>0</v>
      </c>
      <c r="BG176" s="149">
        <f t="shared" si="23"/>
        <v>0</v>
      </c>
      <c r="BH176" s="149">
        <f t="shared" si="24"/>
        <v>0</v>
      </c>
      <c r="BI176" s="149">
        <f t="shared" si="25"/>
        <v>0</v>
      </c>
      <c r="BJ176" s="14" t="s">
        <v>110</v>
      </c>
      <c r="BK176" s="150">
        <f t="shared" si="26"/>
        <v>0</v>
      </c>
      <c r="BL176" s="14" t="s">
        <v>109</v>
      </c>
      <c r="BM176" s="148" t="s">
        <v>172</v>
      </c>
    </row>
    <row r="177" spans="1:65" s="2" customFormat="1" ht="21.75" customHeight="1">
      <c r="A177" s="26"/>
      <c r="B177" s="137"/>
      <c r="C177" s="138" t="s">
        <v>175</v>
      </c>
      <c r="D177" s="138" t="s">
        <v>105</v>
      </c>
      <c r="E177" s="139" t="s">
        <v>359</v>
      </c>
      <c r="F177" s="140" t="s">
        <v>360</v>
      </c>
      <c r="G177" s="141" t="s">
        <v>315</v>
      </c>
      <c r="H177" s="142">
        <v>2.855</v>
      </c>
      <c r="I177" s="142"/>
      <c r="J177" s="155"/>
      <c r="K177" s="143"/>
      <c r="L177" s="27"/>
      <c r="M177" s="144" t="s">
        <v>1</v>
      </c>
      <c r="N177" s="145" t="s">
        <v>32</v>
      </c>
      <c r="O177" s="146">
        <v>0</v>
      </c>
      <c r="P177" s="146">
        <f t="shared" si="18"/>
        <v>0</v>
      </c>
      <c r="Q177" s="146">
        <v>0</v>
      </c>
      <c r="R177" s="146">
        <f t="shared" si="19"/>
        <v>0</v>
      </c>
      <c r="S177" s="146">
        <v>0</v>
      </c>
      <c r="T177" s="147">
        <f t="shared" si="20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8" t="s">
        <v>109</v>
      </c>
      <c r="AT177" s="148" t="s">
        <v>105</v>
      </c>
      <c r="AU177" s="148" t="s">
        <v>110</v>
      </c>
      <c r="AY177" s="14" t="s">
        <v>102</v>
      </c>
      <c r="BE177" s="149">
        <f t="shared" si="21"/>
        <v>0</v>
      </c>
      <c r="BF177" s="149">
        <f t="shared" si="22"/>
        <v>0</v>
      </c>
      <c r="BG177" s="149">
        <f t="shared" si="23"/>
        <v>0</v>
      </c>
      <c r="BH177" s="149">
        <f t="shared" si="24"/>
        <v>0</v>
      </c>
      <c r="BI177" s="149">
        <f t="shared" si="25"/>
        <v>0</v>
      </c>
      <c r="BJ177" s="14" t="s">
        <v>110</v>
      </c>
      <c r="BK177" s="150">
        <f t="shared" si="26"/>
        <v>0</v>
      </c>
      <c r="BL177" s="14" t="s">
        <v>109</v>
      </c>
      <c r="BM177" s="148" t="s">
        <v>179</v>
      </c>
    </row>
    <row r="178" spans="1:65" s="2" customFormat="1" ht="24.2" customHeight="1">
      <c r="A178" s="26"/>
      <c r="B178" s="137"/>
      <c r="C178" s="138" t="s">
        <v>141</v>
      </c>
      <c r="D178" s="138" t="s">
        <v>105</v>
      </c>
      <c r="E178" s="139" t="s">
        <v>361</v>
      </c>
      <c r="F178" s="140" t="s">
        <v>362</v>
      </c>
      <c r="G178" s="141" t="s">
        <v>108</v>
      </c>
      <c r="H178" s="142">
        <v>22.84</v>
      </c>
      <c r="I178" s="142"/>
      <c r="J178" s="155"/>
      <c r="K178" s="143"/>
      <c r="L178" s="27"/>
      <c r="M178" s="144" t="s">
        <v>1</v>
      </c>
      <c r="N178" s="145" t="s">
        <v>32</v>
      </c>
      <c r="O178" s="146">
        <v>0</v>
      </c>
      <c r="P178" s="146">
        <f t="shared" si="18"/>
        <v>0</v>
      </c>
      <c r="Q178" s="146">
        <v>0</v>
      </c>
      <c r="R178" s="146">
        <f t="shared" si="19"/>
        <v>0</v>
      </c>
      <c r="S178" s="146">
        <v>0</v>
      </c>
      <c r="T178" s="147">
        <f t="shared" si="20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8" t="s">
        <v>109</v>
      </c>
      <c r="AT178" s="148" t="s">
        <v>105</v>
      </c>
      <c r="AU178" s="148" t="s">
        <v>110</v>
      </c>
      <c r="AY178" s="14" t="s">
        <v>102</v>
      </c>
      <c r="BE178" s="149">
        <f t="shared" si="21"/>
        <v>0</v>
      </c>
      <c r="BF178" s="149">
        <f t="shared" si="22"/>
        <v>0</v>
      </c>
      <c r="BG178" s="149">
        <f t="shared" si="23"/>
        <v>0</v>
      </c>
      <c r="BH178" s="149">
        <f t="shared" si="24"/>
        <v>0</v>
      </c>
      <c r="BI178" s="149">
        <f t="shared" si="25"/>
        <v>0</v>
      </c>
      <c r="BJ178" s="14" t="s">
        <v>110</v>
      </c>
      <c r="BK178" s="150">
        <f t="shared" si="26"/>
        <v>0</v>
      </c>
      <c r="BL178" s="14" t="s">
        <v>109</v>
      </c>
      <c r="BM178" s="148" t="s">
        <v>259</v>
      </c>
    </row>
    <row r="179" spans="1:65" s="2" customFormat="1" ht="24.2" customHeight="1">
      <c r="A179" s="26"/>
      <c r="B179" s="137"/>
      <c r="C179" s="138" t="s">
        <v>260</v>
      </c>
      <c r="D179" s="138" t="s">
        <v>105</v>
      </c>
      <c r="E179" s="139" t="s">
        <v>363</v>
      </c>
      <c r="F179" s="140" t="s">
        <v>364</v>
      </c>
      <c r="G179" s="141" t="s">
        <v>108</v>
      </c>
      <c r="H179" s="142">
        <v>22.84</v>
      </c>
      <c r="I179" s="142"/>
      <c r="J179" s="155"/>
      <c r="K179" s="143"/>
      <c r="L179" s="27"/>
      <c r="M179" s="144" t="s">
        <v>1</v>
      </c>
      <c r="N179" s="145" t="s">
        <v>32</v>
      </c>
      <c r="O179" s="146">
        <v>0</v>
      </c>
      <c r="P179" s="146">
        <f t="shared" si="18"/>
        <v>0</v>
      </c>
      <c r="Q179" s="146">
        <v>0</v>
      </c>
      <c r="R179" s="146">
        <f t="shared" si="19"/>
        <v>0</v>
      </c>
      <c r="S179" s="146">
        <v>0</v>
      </c>
      <c r="T179" s="147">
        <f t="shared" si="20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8" t="s">
        <v>109</v>
      </c>
      <c r="AT179" s="148" t="s">
        <v>105</v>
      </c>
      <c r="AU179" s="148" t="s">
        <v>110</v>
      </c>
      <c r="AY179" s="14" t="s">
        <v>102</v>
      </c>
      <c r="BE179" s="149">
        <f t="shared" si="21"/>
        <v>0</v>
      </c>
      <c r="BF179" s="149">
        <f t="shared" si="22"/>
        <v>0</v>
      </c>
      <c r="BG179" s="149">
        <f t="shared" si="23"/>
        <v>0</v>
      </c>
      <c r="BH179" s="149">
        <f t="shared" si="24"/>
        <v>0</v>
      </c>
      <c r="BI179" s="149">
        <f t="shared" si="25"/>
        <v>0</v>
      </c>
      <c r="BJ179" s="14" t="s">
        <v>110</v>
      </c>
      <c r="BK179" s="150">
        <f t="shared" si="26"/>
        <v>0</v>
      </c>
      <c r="BL179" s="14" t="s">
        <v>109</v>
      </c>
      <c r="BM179" s="148" t="s">
        <v>262</v>
      </c>
    </row>
    <row r="180" spans="1:65" s="2" customFormat="1" ht="16.5" customHeight="1">
      <c r="A180" s="26"/>
      <c r="B180" s="137"/>
      <c r="C180" s="138" t="s">
        <v>144</v>
      </c>
      <c r="D180" s="138" t="s">
        <v>105</v>
      </c>
      <c r="E180" s="139" t="s">
        <v>365</v>
      </c>
      <c r="F180" s="140" t="s">
        <v>366</v>
      </c>
      <c r="G180" s="141" t="s">
        <v>178</v>
      </c>
      <c r="H180" s="142">
        <v>0.32800000000000001</v>
      </c>
      <c r="I180" s="142"/>
      <c r="J180" s="155"/>
      <c r="K180" s="143"/>
      <c r="L180" s="27"/>
      <c r="M180" s="144" t="s">
        <v>1</v>
      </c>
      <c r="N180" s="145" t="s">
        <v>32</v>
      </c>
      <c r="O180" s="146">
        <v>0</v>
      </c>
      <c r="P180" s="146">
        <f t="shared" si="18"/>
        <v>0</v>
      </c>
      <c r="Q180" s="146">
        <v>0</v>
      </c>
      <c r="R180" s="146">
        <f t="shared" si="19"/>
        <v>0</v>
      </c>
      <c r="S180" s="146">
        <v>0</v>
      </c>
      <c r="T180" s="147">
        <f t="shared" si="20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8" t="s">
        <v>109</v>
      </c>
      <c r="AT180" s="148" t="s">
        <v>105</v>
      </c>
      <c r="AU180" s="148" t="s">
        <v>110</v>
      </c>
      <c r="AY180" s="14" t="s">
        <v>102</v>
      </c>
      <c r="BE180" s="149">
        <f t="shared" si="21"/>
        <v>0</v>
      </c>
      <c r="BF180" s="149">
        <f t="shared" si="22"/>
        <v>0</v>
      </c>
      <c r="BG180" s="149">
        <f t="shared" si="23"/>
        <v>0</v>
      </c>
      <c r="BH180" s="149">
        <f t="shared" si="24"/>
        <v>0</v>
      </c>
      <c r="BI180" s="149">
        <f t="shared" si="25"/>
        <v>0</v>
      </c>
      <c r="BJ180" s="14" t="s">
        <v>110</v>
      </c>
      <c r="BK180" s="150">
        <f t="shared" si="26"/>
        <v>0</v>
      </c>
      <c r="BL180" s="14" t="s">
        <v>109</v>
      </c>
      <c r="BM180" s="148" t="s">
        <v>264</v>
      </c>
    </row>
    <row r="181" spans="1:65" s="2" customFormat="1" ht="24.2" customHeight="1">
      <c r="A181" s="26"/>
      <c r="B181" s="137"/>
      <c r="C181" s="138" t="s">
        <v>265</v>
      </c>
      <c r="D181" s="138" t="s">
        <v>105</v>
      </c>
      <c r="E181" s="139" t="s">
        <v>367</v>
      </c>
      <c r="F181" s="140" t="s">
        <v>368</v>
      </c>
      <c r="G181" s="141" t="s">
        <v>108</v>
      </c>
      <c r="H181" s="142">
        <v>9</v>
      </c>
      <c r="I181" s="142"/>
      <c r="J181" s="155"/>
      <c r="K181" s="143"/>
      <c r="L181" s="27"/>
      <c r="M181" s="144" t="s">
        <v>1</v>
      </c>
      <c r="N181" s="145" t="s">
        <v>32</v>
      </c>
      <c r="O181" s="146">
        <v>0</v>
      </c>
      <c r="P181" s="146">
        <f t="shared" si="18"/>
        <v>0</v>
      </c>
      <c r="Q181" s="146">
        <v>0</v>
      </c>
      <c r="R181" s="146">
        <f t="shared" si="19"/>
        <v>0</v>
      </c>
      <c r="S181" s="146">
        <v>0</v>
      </c>
      <c r="T181" s="147">
        <f t="shared" si="20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8" t="s">
        <v>109</v>
      </c>
      <c r="AT181" s="148" t="s">
        <v>105</v>
      </c>
      <c r="AU181" s="148" t="s">
        <v>110</v>
      </c>
      <c r="AY181" s="14" t="s">
        <v>102</v>
      </c>
      <c r="BE181" s="149">
        <f t="shared" si="21"/>
        <v>0</v>
      </c>
      <c r="BF181" s="149">
        <f t="shared" si="22"/>
        <v>0</v>
      </c>
      <c r="BG181" s="149">
        <f t="shared" si="23"/>
        <v>0</v>
      </c>
      <c r="BH181" s="149">
        <f t="shared" si="24"/>
        <v>0</v>
      </c>
      <c r="BI181" s="149">
        <f t="shared" si="25"/>
        <v>0</v>
      </c>
      <c r="BJ181" s="14" t="s">
        <v>110</v>
      </c>
      <c r="BK181" s="150">
        <f t="shared" si="26"/>
        <v>0</v>
      </c>
      <c r="BL181" s="14" t="s">
        <v>109</v>
      </c>
      <c r="BM181" s="148" t="s">
        <v>267</v>
      </c>
    </row>
    <row r="182" spans="1:65" s="2" customFormat="1" ht="24.2" customHeight="1">
      <c r="A182" s="26"/>
      <c r="B182" s="137"/>
      <c r="C182" s="138" t="s">
        <v>146</v>
      </c>
      <c r="D182" s="138" t="s">
        <v>105</v>
      </c>
      <c r="E182" s="139" t="s">
        <v>369</v>
      </c>
      <c r="F182" s="140" t="s">
        <v>370</v>
      </c>
      <c r="G182" s="141" t="s">
        <v>108</v>
      </c>
      <c r="H182" s="142">
        <v>9</v>
      </c>
      <c r="I182" s="142"/>
      <c r="J182" s="155"/>
      <c r="K182" s="143"/>
      <c r="L182" s="27"/>
      <c r="M182" s="144" t="s">
        <v>1</v>
      </c>
      <c r="N182" s="145" t="s">
        <v>32</v>
      </c>
      <c r="O182" s="146">
        <v>0</v>
      </c>
      <c r="P182" s="146">
        <f t="shared" si="18"/>
        <v>0</v>
      </c>
      <c r="Q182" s="146">
        <v>0</v>
      </c>
      <c r="R182" s="146">
        <f t="shared" si="19"/>
        <v>0</v>
      </c>
      <c r="S182" s="146">
        <v>0</v>
      </c>
      <c r="T182" s="147">
        <f t="shared" si="20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8" t="s">
        <v>109</v>
      </c>
      <c r="AT182" s="148" t="s">
        <v>105</v>
      </c>
      <c r="AU182" s="148" t="s">
        <v>110</v>
      </c>
      <c r="AY182" s="14" t="s">
        <v>102</v>
      </c>
      <c r="BE182" s="149">
        <f t="shared" si="21"/>
        <v>0</v>
      </c>
      <c r="BF182" s="149">
        <f t="shared" si="22"/>
        <v>0</v>
      </c>
      <c r="BG182" s="149">
        <f t="shared" si="23"/>
        <v>0</v>
      </c>
      <c r="BH182" s="149">
        <f t="shared" si="24"/>
        <v>0</v>
      </c>
      <c r="BI182" s="149">
        <f t="shared" si="25"/>
        <v>0</v>
      </c>
      <c r="BJ182" s="14" t="s">
        <v>110</v>
      </c>
      <c r="BK182" s="150">
        <f t="shared" si="26"/>
        <v>0</v>
      </c>
      <c r="BL182" s="14" t="s">
        <v>109</v>
      </c>
      <c r="BM182" s="148" t="s">
        <v>269</v>
      </c>
    </row>
    <row r="183" spans="1:65" s="2" customFormat="1" ht="21.75" customHeight="1">
      <c r="A183" s="26"/>
      <c r="B183" s="137"/>
      <c r="C183" s="138" t="s">
        <v>270</v>
      </c>
      <c r="D183" s="138" t="s">
        <v>105</v>
      </c>
      <c r="E183" s="139" t="s">
        <v>371</v>
      </c>
      <c r="F183" s="140" t="s">
        <v>372</v>
      </c>
      <c r="G183" s="141" t="s">
        <v>315</v>
      </c>
      <c r="H183" s="142">
        <v>2.76</v>
      </c>
      <c r="I183" s="142"/>
      <c r="J183" s="155"/>
      <c r="K183" s="143"/>
      <c r="L183" s="27"/>
      <c r="M183" s="144" t="s">
        <v>1</v>
      </c>
      <c r="N183" s="145" t="s">
        <v>32</v>
      </c>
      <c r="O183" s="146">
        <v>0</v>
      </c>
      <c r="P183" s="146">
        <f t="shared" si="18"/>
        <v>0</v>
      </c>
      <c r="Q183" s="146">
        <v>0</v>
      </c>
      <c r="R183" s="146">
        <f t="shared" si="19"/>
        <v>0</v>
      </c>
      <c r="S183" s="146">
        <v>0</v>
      </c>
      <c r="T183" s="147">
        <f t="shared" si="20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8" t="s">
        <v>109</v>
      </c>
      <c r="AT183" s="148" t="s">
        <v>105</v>
      </c>
      <c r="AU183" s="148" t="s">
        <v>110</v>
      </c>
      <c r="AY183" s="14" t="s">
        <v>102</v>
      </c>
      <c r="BE183" s="149">
        <f t="shared" si="21"/>
        <v>0</v>
      </c>
      <c r="BF183" s="149">
        <f t="shared" si="22"/>
        <v>0</v>
      </c>
      <c r="BG183" s="149">
        <f t="shared" si="23"/>
        <v>0</v>
      </c>
      <c r="BH183" s="149">
        <f t="shared" si="24"/>
        <v>0</v>
      </c>
      <c r="BI183" s="149">
        <f t="shared" si="25"/>
        <v>0</v>
      </c>
      <c r="BJ183" s="14" t="s">
        <v>110</v>
      </c>
      <c r="BK183" s="150">
        <f t="shared" si="26"/>
        <v>0</v>
      </c>
      <c r="BL183" s="14" t="s">
        <v>109</v>
      </c>
      <c r="BM183" s="148" t="s">
        <v>272</v>
      </c>
    </row>
    <row r="184" spans="1:65" s="2" customFormat="1" ht="24.2" customHeight="1">
      <c r="A184" s="26"/>
      <c r="B184" s="137"/>
      <c r="C184" s="138" t="s">
        <v>149</v>
      </c>
      <c r="D184" s="138" t="s">
        <v>105</v>
      </c>
      <c r="E184" s="139" t="s">
        <v>373</v>
      </c>
      <c r="F184" s="140" t="s">
        <v>374</v>
      </c>
      <c r="G184" s="141" t="s">
        <v>108</v>
      </c>
      <c r="H184" s="142">
        <v>22.66</v>
      </c>
      <c r="I184" s="142"/>
      <c r="J184" s="155"/>
      <c r="K184" s="143"/>
      <c r="L184" s="27"/>
      <c r="M184" s="144" t="s">
        <v>1</v>
      </c>
      <c r="N184" s="145" t="s">
        <v>32</v>
      </c>
      <c r="O184" s="146">
        <v>0</v>
      </c>
      <c r="P184" s="146">
        <f t="shared" si="18"/>
        <v>0</v>
      </c>
      <c r="Q184" s="146">
        <v>0</v>
      </c>
      <c r="R184" s="146">
        <f t="shared" si="19"/>
        <v>0</v>
      </c>
      <c r="S184" s="146">
        <v>0</v>
      </c>
      <c r="T184" s="147">
        <f t="shared" si="20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8" t="s">
        <v>109</v>
      </c>
      <c r="AT184" s="148" t="s">
        <v>105</v>
      </c>
      <c r="AU184" s="148" t="s">
        <v>110</v>
      </c>
      <c r="AY184" s="14" t="s">
        <v>102</v>
      </c>
      <c r="BE184" s="149">
        <f t="shared" si="21"/>
        <v>0</v>
      </c>
      <c r="BF184" s="149">
        <f t="shared" si="22"/>
        <v>0</v>
      </c>
      <c r="BG184" s="149">
        <f t="shared" si="23"/>
        <v>0</v>
      </c>
      <c r="BH184" s="149">
        <f t="shared" si="24"/>
        <v>0</v>
      </c>
      <c r="BI184" s="149">
        <f t="shared" si="25"/>
        <v>0</v>
      </c>
      <c r="BJ184" s="14" t="s">
        <v>110</v>
      </c>
      <c r="BK184" s="150">
        <f t="shared" si="26"/>
        <v>0</v>
      </c>
      <c r="BL184" s="14" t="s">
        <v>109</v>
      </c>
      <c r="BM184" s="148" t="s">
        <v>275</v>
      </c>
    </row>
    <row r="185" spans="1:65" s="2" customFormat="1" ht="24.2" customHeight="1">
      <c r="A185" s="26"/>
      <c r="B185" s="137"/>
      <c r="C185" s="138" t="s">
        <v>276</v>
      </c>
      <c r="D185" s="138" t="s">
        <v>105</v>
      </c>
      <c r="E185" s="139" t="s">
        <v>375</v>
      </c>
      <c r="F185" s="140" t="s">
        <v>376</v>
      </c>
      <c r="G185" s="141" t="s">
        <v>108</v>
      </c>
      <c r="H185" s="142">
        <v>22.66</v>
      </c>
      <c r="I185" s="142"/>
      <c r="J185" s="155"/>
      <c r="K185" s="143"/>
      <c r="L185" s="27"/>
      <c r="M185" s="144" t="s">
        <v>1</v>
      </c>
      <c r="N185" s="145" t="s">
        <v>32</v>
      </c>
      <c r="O185" s="146">
        <v>0</v>
      </c>
      <c r="P185" s="146">
        <f t="shared" si="18"/>
        <v>0</v>
      </c>
      <c r="Q185" s="146">
        <v>0</v>
      </c>
      <c r="R185" s="146">
        <f t="shared" si="19"/>
        <v>0</v>
      </c>
      <c r="S185" s="146">
        <v>0</v>
      </c>
      <c r="T185" s="147">
        <f t="shared" si="20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8" t="s">
        <v>109</v>
      </c>
      <c r="AT185" s="148" t="s">
        <v>105</v>
      </c>
      <c r="AU185" s="148" t="s">
        <v>110</v>
      </c>
      <c r="AY185" s="14" t="s">
        <v>102</v>
      </c>
      <c r="BE185" s="149">
        <f t="shared" si="21"/>
        <v>0</v>
      </c>
      <c r="BF185" s="149">
        <f t="shared" si="22"/>
        <v>0</v>
      </c>
      <c r="BG185" s="149">
        <f t="shared" si="23"/>
        <v>0</v>
      </c>
      <c r="BH185" s="149">
        <f t="shared" si="24"/>
        <v>0</v>
      </c>
      <c r="BI185" s="149">
        <f t="shared" si="25"/>
        <v>0</v>
      </c>
      <c r="BJ185" s="14" t="s">
        <v>110</v>
      </c>
      <c r="BK185" s="150">
        <f t="shared" si="26"/>
        <v>0</v>
      </c>
      <c r="BL185" s="14" t="s">
        <v>109</v>
      </c>
      <c r="BM185" s="148" t="s">
        <v>279</v>
      </c>
    </row>
    <row r="186" spans="1:65" s="2" customFormat="1" ht="16.5" customHeight="1">
      <c r="A186" s="26"/>
      <c r="B186" s="137"/>
      <c r="C186" s="138" t="s">
        <v>151</v>
      </c>
      <c r="D186" s="138" t="s">
        <v>105</v>
      </c>
      <c r="E186" s="139" t="s">
        <v>377</v>
      </c>
      <c r="F186" s="140" t="s">
        <v>378</v>
      </c>
      <c r="G186" s="141" t="s">
        <v>178</v>
      </c>
      <c r="H186" s="142">
        <v>1.0660000000000001</v>
      </c>
      <c r="I186" s="142"/>
      <c r="J186" s="155"/>
      <c r="K186" s="143"/>
      <c r="L186" s="27"/>
      <c r="M186" s="144" t="s">
        <v>1</v>
      </c>
      <c r="N186" s="145" t="s">
        <v>32</v>
      </c>
      <c r="O186" s="146">
        <v>0</v>
      </c>
      <c r="P186" s="146">
        <f t="shared" si="18"/>
        <v>0</v>
      </c>
      <c r="Q186" s="146">
        <v>0</v>
      </c>
      <c r="R186" s="146">
        <f t="shared" si="19"/>
        <v>0</v>
      </c>
      <c r="S186" s="146">
        <v>0</v>
      </c>
      <c r="T186" s="147">
        <f t="shared" si="20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8" t="s">
        <v>109</v>
      </c>
      <c r="AT186" s="148" t="s">
        <v>105</v>
      </c>
      <c r="AU186" s="148" t="s">
        <v>110</v>
      </c>
      <c r="AY186" s="14" t="s">
        <v>102</v>
      </c>
      <c r="BE186" s="149">
        <f t="shared" si="21"/>
        <v>0</v>
      </c>
      <c r="BF186" s="149">
        <f t="shared" si="22"/>
        <v>0</v>
      </c>
      <c r="BG186" s="149">
        <f t="shared" si="23"/>
        <v>0</v>
      </c>
      <c r="BH186" s="149">
        <f t="shared" si="24"/>
        <v>0</v>
      </c>
      <c r="BI186" s="149">
        <f t="shared" si="25"/>
        <v>0</v>
      </c>
      <c r="BJ186" s="14" t="s">
        <v>110</v>
      </c>
      <c r="BK186" s="150">
        <f t="shared" si="26"/>
        <v>0</v>
      </c>
      <c r="BL186" s="14" t="s">
        <v>109</v>
      </c>
      <c r="BM186" s="148" t="s">
        <v>281</v>
      </c>
    </row>
    <row r="187" spans="1:65" s="12" customFormat="1" ht="22.9" customHeight="1">
      <c r="B187" s="127"/>
      <c r="D187" s="128" t="s">
        <v>65</v>
      </c>
      <c r="E187" s="136" t="s">
        <v>109</v>
      </c>
      <c r="F187" s="136" t="s">
        <v>379</v>
      </c>
      <c r="J187" s="158"/>
      <c r="L187" s="127"/>
      <c r="M187" s="130"/>
      <c r="N187" s="131"/>
      <c r="O187" s="131"/>
      <c r="P187" s="132">
        <f>SUM(P188:P195)</f>
        <v>0</v>
      </c>
      <c r="Q187" s="131"/>
      <c r="R187" s="132">
        <f>SUM(R188:R195)</f>
        <v>0</v>
      </c>
      <c r="S187" s="131"/>
      <c r="T187" s="133">
        <f>SUM(T188:T195)</f>
        <v>0</v>
      </c>
      <c r="AR187" s="128" t="s">
        <v>71</v>
      </c>
      <c r="AT187" s="134" t="s">
        <v>65</v>
      </c>
      <c r="AU187" s="134" t="s">
        <v>71</v>
      </c>
      <c r="AY187" s="128" t="s">
        <v>102</v>
      </c>
      <c r="BK187" s="135">
        <f>SUM(BK188:BK195)</f>
        <v>0</v>
      </c>
    </row>
    <row r="188" spans="1:65" s="2" customFormat="1" ht="24.2" customHeight="1">
      <c r="A188" s="26"/>
      <c r="B188" s="137"/>
      <c r="C188" s="138" t="s">
        <v>282</v>
      </c>
      <c r="D188" s="138" t="s">
        <v>105</v>
      </c>
      <c r="E188" s="139" t="s">
        <v>380</v>
      </c>
      <c r="F188" s="140" t="s">
        <v>381</v>
      </c>
      <c r="G188" s="141" t="s">
        <v>315</v>
      </c>
      <c r="H188" s="142">
        <v>1.236</v>
      </c>
      <c r="I188" s="142"/>
      <c r="J188" s="155"/>
      <c r="K188" s="143"/>
      <c r="L188" s="27"/>
      <c r="M188" s="144" t="s">
        <v>1</v>
      </c>
      <c r="N188" s="145" t="s">
        <v>32</v>
      </c>
      <c r="O188" s="146">
        <v>0</v>
      </c>
      <c r="P188" s="146">
        <f t="shared" ref="P188:P195" si="27">O188*H188</f>
        <v>0</v>
      </c>
      <c r="Q188" s="146">
        <v>0</v>
      </c>
      <c r="R188" s="146">
        <f t="shared" ref="R188:R195" si="28">Q188*H188</f>
        <v>0</v>
      </c>
      <c r="S188" s="146">
        <v>0</v>
      </c>
      <c r="T188" s="147">
        <f t="shared" ref="T188:T195" si="29"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8" t="s">
        <v>109</v>
      </c>
      <c r="AT188" s="148" t="s">
        <v>105</v>
      </c>
      <c r="AU188" s="148" t="s">
        <v>110</v>
      </c>
      <c r="AY188" s="14" t="s">
        <v>102</v>
      </c>
      <c r="BE188" s="149">
        <f t="shared" ref="BE188:BE195" si="30">IF(N188="základná",J188,0)</f>
        <v>0</v>
      </c>
      <c r="BF188" s="149">
        <f t="shared" ref="BF188:BF195" si="31">IF(N188="znížená",J188,0)</f>
        <v>0</v>
      </c>
      <c r="BG188" s="149">
        <f t="shared" ref="BG188:BG195" si="32">IF(N188="zákl. prenesená",J188,0)</f>
        <v>0</v>
      </c>
      <c r="BH188" s="149">
        <f t="shared" ref="BH188:BH195" si="33">IF(N188="zníž. prenesená",J188,0)</f>
        <v>0</v>
      </c>
      <c r="BI188" s="149">
        <f t="shared" ref="BI188:BI195" si="34">IF(N188="nulová",J188,0)</f>
        <v>0</v>
      </c>
      <c r="BJ188" s="14" t="s">
        <v>110</v>
      </c>
      <c r="BK188" s="150">
        <f t="shared" ref="BK188:BK195" si="35">ROUND(I188*H188,3)</f>
        <v>0</v>
      </c>
      <c r="BL188" s="14" t="s">
        <v>109</v>
      </c>
      <c r="BM188" s="148" t="s">
        <v>285</v>
      </c>
    </row>
    <row r="189" spans="1:65" s="2" customFormat="1" ht="16.5" customHeight="1">
      <c r="A189" s="26"/>
      <c r="B189" s="137"/>
      <c r="C189" s="138" t="s">
        <v>154</v>
      </c>
      <c r="D189" s="138" t="s">
        <v>105</v>
      </c>
      <c r="E189" s="139" t="s">
        <v>382</v>
      </c>
      <c r="F189" s="140" t="s">
        <v>383</v>
      </c>
      <c r="G189" s="141" t="s">
        <v>108</v>
      </c>
      <c r="H189" s="142">
        <v>20.673999999999999</v>
      </c>
      <c r="I189" s="142"/>
      <c r="J189" s="155"/>
      <c r="K189" s="143"/>
      <c r="L189" s="27"/>
      <c r="M189" s="144" t="s">
        <v>1</v>
      </c>
      <c r="N189" s="145" t="s">
        <v>32</v>
      </c>
      <c r="O189" s="146">
        <v>0</v>
      </c>
      <c r="P189" s="146">
        <f t="shared" si="27"/>
        <v>0</v>
      </c>
      <c r="Q189" s="146">
        <v>0</v>
      </c>
      <c r="R189" s="146">
        <f t="shared" si="28"/>
        <v>0</v>
      </c>
      <c r="S189" s="146">
        <v>0</v>
      </c>
      <c r="T189" s="147">
        <f t="shared" si="29"/>
        <v>0</v>
      </c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R189" s="148" t="s">
        <v>109</v>
      </c>
      <c r="AT189" s="148" t="s">
        <v>105</v>
      </c>
      <c r="AU189" s="148" t="s">
        <v>110</v>
      </c>
      <c r="AY189" s="14" t="s">
        <v>102</v>
      </c>
      <c r="BE189" s="149">
        <f t="shared" si="30"/>
        <v>0</v>
      </c>
      <c r="BF189" s="149">
        <f t="shared" si="31"/>
        <v>0</v>
      </c>
      <c r="BG189" s="149">
        <f t="shared" si="32"/>
        <v>0</v>
      </c>
      <c r="BH189" s="149">
        <f t="shared" si="33"/>
        <v>0</v>
      </c>
      <c r="BI189" s="149">
        <f t="shared" si="34"/>
        <v>0</v>
      </c>
      <c r="BJ189" s="14" t="s">
        <v>110</v>
      </c>
      <c r="BK189" s="150">
        <f t="shared" si="35"/>
        <v>0</v>
      </c>
      <c r="BL189" s="14" t="s">
        <v>109</v>
      </c>
      <c r="BM189" s="148" t="s">
        <v>384</v>
      </c>
    </row>
    <row r="190" spans="1:65" s="2" customFormat="1" ht="16.5" customHeight="1">
      <c r="A190" s="26"/>
      <c r="B190" s="137"/>
      <c r="C190" s="138" t="s">
        <v>385</v>
      </c>
      <c r="D190" s="138" t="s">
        <v>105</v>
      </c>
      <c r="E190" s="139" t="s">
        <v>386</v>
      </c>
      <c r="F190" s="140" t="s">
        <v>387</v>
      </c>
      <c r="G190" s="141" t="s">
        <v>108</v>
      </c>
      <c r="H190" s="142">
        <v>20.673999999999999</v>
      </c>
      <c r="I190" s="142"/>
      <c r="J190" s="155"/>
      <c r="K190" s="143"/>
      <c r="L190" s="27"/>
      <c r="M190" s="144" t="s">
        <v>1</v>
      </c>
      <c r="N190" s="145" t="s">
        <v>32</v>
      </c>
      <c r="O190" s="146">
        <v>0</v>
      </c>
      <c r="P190" s="146">
        <f t="shared" si="27"/>
        <v>0</v>
      </c>
      <c r="Q190" s="146">
        <v>0</v>
      </c>
      <c r="R190" s="146">
        <f t="shared" si="28"/>
        <v>0</v>
      </c>
      <c r="S190" s="146">
        <v>0</v>
      </c>
      <c r="T190" s="147">
        <f t="shared" si="29"/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8" t="s">
        <v>109</v>
      </c>
      <c r="AT190" s="148" t="s">
        <v>105</v>
      </c>
      <c r="AU190" s="148" t="s">
        <v>110</v>
      </c>
      <c r="AY190" s="14" t="s">
        <v>102</v>
      </c>
      <c r="BE190" s="149">
        <f t="shared" si="30"/>
        <v>0</v>
      </c>
      <c r="BF190" s="149">
        <f t="shared" si="31"/>
        <v>0</v>
      </c>
      <c r="BG190" s="149">
        <f t="shared" si="32"/>
        <v>0</v>
      </c>
      <c r="BH190" s="149">
        <f t="shared" si="33"/>
        <v>0</v>
      </c>
      <c r="BI190" s="149">
        <f t="shared" si="34"/>
        <v>0</v>
      </c>
      <c r="BJ190" s="14" t="s">
        <v>110</v>
      </c>
      <c r="BK190" s="150">
        <f t="shared" si="35"/>
        <v>0</v>
      </c>
      <c r="BL190" s="14" t="s">
        <v>109</v>
      </c>
      <c r="BM190" s="148" t="s">
        <v>388</v>
      </c>
    </row>
    <row r="191" spans="1:65" s="2" customFormat="1" ht="24.2" customHeight="1">
      <c r="A191" s="26"/>
      <c r="B191" s="137"/>
      <c r="C191" s="138" t="s">
        <v>158</v>
      </c>
      <c r="D191" s="138" t="s">
        <v>105</v>
      </c>
      <c r="E191" s="139" t="s">
        <v>389</v>
      </c>
      <c r="F191" s="140" t="s">
        <v>390</v>
      </c>
      <c r="G191" s="141" t="s">
        <v>108</v>
      </c>
      <c r="H191" s="142">
        <v>10.488</v>
      </c>
      <c r="I191" s="142"/>
      <c r="J191" s="155"/>
      <c r="K191" s="143"/>
      <c r="L191" s="27"/>
      <c r="M191" s="144" t="s">
        <v>1</v>
      </c>
      <c r="N191" s="145" t="s">
        <v>32</v>
      </c>
      <c r="O191" s="146">
        <v>0</v>
      </c>
      <c r="P191" s="146">
        <f t="shared" si="27"/>
        <v>0</v>
      </c>
      <c r="Q191" s="146">
        <v>0</v>
      </c>
      <c r="R191" s="146">
        <f t="shared" si="28"/>
        <v>0</v>
      </c>
      <c r="S191" s="146">
        <v>0</v>
      </c>
      <c r="T191" s="147">
        <f t="shared" si="29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8" t="s">
        <v>109</v>
      </c>
      <c r="AT191" s="148" t="s">
        <v>105</v>
      </c>
      <c r="AU191" s="148" t="s">
        <v>110</v>
      </c>
      <c r="AY191" s="14" t="s">
        <v>102</v>
      </c>
      <c r="BE191" s="149">
        <f t="shared" si="30"/>
        <v>0</v>
      </c>
      <c r="BF191" s="149">
        <f t="shared" si="31"/>
        <v>0</v>
      </c>
      <c r="BG191" s="149">
        <f t="shared" si="32"/>
        <v>0</v>
      </c>
      <c r="BH191" s="149">
        <f t="shared" si="33"/>
        <v>0</v>
      </c>
      <c r="BI191" s="149">
        <f t="shared" si="34"/>
        <v>0</v>
      </c>
      <c r="BJ191" s="14" t="s">
        <v>110</v>
      </c>
      <c r="BK191" s="150">
        <f t="shared" si="35"/>
        <v>0</v>
      </c>
      <c r="BL191" s="14" t="s">
        <v>109</v>
      </c>
      <c r="BM191" s="148" t="s">
        <v>391</v>
      </c>
    </row>
    <row r="192" spans="1:65" s="2" customFormat="1" ht="24.2" customHeight="1">
      <c r="A192" s="26"/>
      <c r="B192" s="137"/>
      <c r="C192" s="138" t="s">
        <v>392</v>
      </c>
      <c r="D192" s="138" t="s">
        <v>105</v>
      </c>
      <c r="E192" s="139" t="s">
        <v>393</v>
      </c>
      <c r="F192" s="140" t="s">
        <v>394</v>
      </c>
      <c r="G192" s="141" t="s">
        <v>108</v>
      </c>
      <c r="H192" s="142">
        <v>10.488</v>
      </c>
      <c r="I192" s="142"/>
      <c r="J192" s="155"/>
      <c r="K192" s="143"/>
      <c r="L192" s="27"/>
      <c r="M192" s="144" t="s">
        <v>1</v>
      </c>
      <c r="N192" s="145" t="s">
        <v>32</v>
      </c>
      <c r="O192" s="146">
        <v>0</v>
      </c>
      <c r="P192" s="146">
        <f t="shared" si="27"/>
        <v>0</v>
      </c>
      <c r="Q192" s="146">
        <v>0</v>
      </c>
      <c r="R192" s="146">
        <f t="shared" si="28"/>
        <v>0</v>
      </c>
      <c r="S192" s="146">
        <v>0</v>
      </c>
      <c r="T192" s="147">
        <f t="shared" si="29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8" t="s">
        <v>109</v>
      </c>
      <c r="AT192" s="148" t="s">
        <v>105</v>
      </c>
      <c r="AU192" s="148" t="s">
        <v>110</v>
      </c>
      <c r="AY192" s="14" t="s">
        <v>102</v>
      </c>
      <c r="BE192" s="149">
        <f t="shared" si="30"/>
        <v>0</v>
      </c>
      <c r="BF192" s="149">
        <f t="shared" si="31"/>
        <v>0</v>
      </c>
      <c r="BG192" s="149">
        <f t="shared" si="32"/>
        <v>0</v>
      </c>
      <c r="BH192" s="149">
        <f t="shared" si="33"/>
        <v>0</v>
      </c>
      <c r="BI192" s="149">
        <f t="shared" si="34"/>
        <v>0</v>
      </c>
      <c r="BJ192" s="14" t="s">
        <v>110</v>
      </c>
      <c r="BK192" s="150">
        <f t="shared" si="35"/>
        <v>0</v>
      </c>
      <c r="BL192" s="14" t="s">
        <v>109</v>
      </c>
      <c r="BM192" s="148" t="s">
        <v>395</v>
      </c>
    </row>
    <row r="193" spans="1:65" s="2" customFormat="1" ht="21.75" customHeight="1">
      <c r="A193" s="26"/>
      <c r="B193" s="137"/>
      <c r="C193" s="138" t="s">
        <v>162</v>
      </c>
      <c r="D193" s="138" t="s">
        <v>105</v>
      </c>
      <c r="E193" s="139" t="s">
        <v>396</v>
      </c>
      <c r="F193" s="140" t="s">
        <v>397</v>
      </c>
      <c r="G193" s="141" t="s">
        <v>315</v>
      </c>
      <c r="H193" s="142">
        <v>27</v>
      </c>
      <c r="I193" s="142"/>
      <c r="J193" s="155"/>
      <c r="K193" s="143"/>
      <c r="L193" s="27"/>
      <c r="M193" s="144" t="s">
        <v>1</v>
      </c>
      <c r="N193" s="145" t="s">
        <v>32</v>
      </c>
      <c r="O193" s="146">
        <v>0</v>
      </c>
      <c r="P193" s="146">
        <f t="shared" si="27"/>
        <v>0</v>
      </c>
      <c r="Q193" s="146">
        <v>0</v>
      </c>
      <c r="R193" s="146">
        <f t="shared" si="28"/>
        <v>0</v>
      </c>
      <c r="S193" s="146">
        <v>0</v>
      </c>
      <c r="T193" s="147">
        <f t="shared" si="29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8" t="s">
        <v>109</v>
      </c>
      <c r="AT193" s="148" t="s">
        <v>105</v>
      </c>
      <c r="AU193" s="148" t="s">
        <v>110</v>
      </c>
      <c r="AY193" s="14" t="s">
        <v>102</v>
      </c>
      <c r="BE193" s="149">
        <f t="shared" si="30"/>
        <v>0</v>
      </c>
      <c r="BF193" s="149">
        <f t="shared" si="31"/>
        <v>0</v>
      </c>
      <c r="BG193" s="149">
        <f t="shared" si="32"/>
        <v>0</v>
      </c>
      <c r="BH193" s="149">
        <f t="shared" si="33"/>
        <v>0</v>
      </c>
      <c r="BI193" s="149">
        <f t="shared" si="34"/>
        <v>0</v>
      </c>
      <c r="BJ193" s="14" t="s">
        <v>110</v>
      </c>
      <c r="BK193" s="150">
        <f t="shared" si="35"/>
        <v>0</v>
      </c>
      <c r="BL193" s="14" t="s">
        <v>109</v>
      </c>
      <c r="BM193" s="148" t="s">
        <v>398</v>
      </c>
    </row>
    <row r="194" spans="1:65" s="2" customFormat="1" ht="24.2" customHeight="1">
      <c r="A194" s="26"/>
      <c r="B194" s="137"/>
      <c r="C194" s="138" t="s">
        <v>399</v>
      </c>
      <c r="D194" s="138" t="s">
        <v>105</v>
      </c>
      <c r="E194" s="139" t="s">
        <v>400</v>
      </c>
      <c r="F194" s="140" t="s">
        <v>401</v>
      </c>
      <c r="G194" s="141" t="s">
        <v>108</v>
      </c>
      <c r="H194" s="142">
        <v>10.84</v>
      </c>
      <c r="I194" s="142"/>
      <c r="J194" s="155"/>
      <c r="K194" s="143"/>
      <c r="L194" s="27"/>
      <c r="M194" s="144" t="s">
        <v>1</v>
      </c>
      <c r="N194" s="145" t="s">
        <v>32</v>
      </c>
      <c r="O194" s="146">
        <v>0</v>
      </c>
      <c r="P194" s="146">
        <f t="shared" si="27"/>
        <v>0</v>
      </c>
      <c r="Q194" s="146">
        <v>0</v>
      </c>
      <c r="R194" s="146">
        <f t="shared" si="28"/>
        <v>0</v>
      </c>
      <c r="S194" s="146">
        <v>0</v>
      </c>
      <c r="T194" s="147">
        <f t="shared" si="29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8" t="s">
        <v>109</v>
      </c>
      <c r="AT194" s="148" t="s">
        <v>105</v>
      </c>
      <c r="AU194" s="148" t="s">
        <v>110</v>
      </c>
      <c r="AY194" s="14" t="s">
        <v>102</v>
      </c>
      <c r="BE194" s="149">
        <f t="shared" si="30"/>
        <v>0</v>
      </c>
      <c r="BF194" s="149">
        <f t="shared" si="31"/>
        <v>0</v>
      </c>
      <c r="BG194" s="149">
        <f t="shared" si="32"/>
        <v>0</v>
      </c>
      <c r="BH194" s="149">
        <f t="shared" si="33"/>
        <v>0</v>
      </c>
      <c r="BI194" s="149">
        <f t="shared" si="34"/>
        <v>0</v>
      </c>
      <c r="BJ194" s="14" t="s">
        <v>110</v>
      </c>
      <c r="BK194" s="150">
        <f t="shared" si="35"/>
        <v>0</v>
      </c>
      <c r="BL194" s="14" t="s">
        <v>109</v>
      </c>
      <c r="BM194" s="148" t="s">
        <v>402</v>
      </c>
    </row>
    <row r="195" spans="1:65" s="2" customFormat="1" ht="24.2" customHeight="1">
      <c r="A195" s="26"/>
      <c r="B195" s="137"/>
      <c r="C195" s="138" t="s">
        <v>165</v>
      </c>
      <c r="D195" s="138" t="s">
        <v>105</v>
      </c>
      <c r="E195" s="139" t="s">
        <v>403</v>
      </c>
      <c r="F195" s="140" t="s">
        <v>404</v>
      </c>
      <c r="G195" s="141" t="s">
        <v>108</v>
      </c>
      <c r="H195" s="142">
        <v>10.84</v>
      </c>
      <c r="I195" s="142"/>
      <c r="J195" s="155"/>
      <c r="K195" s="143"/>
      <c r="L195" s="27"/>
      <c r="M195" s="144" t="s">
        <v>1</v>
      </c>
      <c r="N195" s="145" t="s">
        <v>32</v>
      </c>
      <c r="O195" s="146">
        <v>0</v>
      </c>
      <c r="P195" s="146">
        <f t="shared" si="27"/>
        <v>0</v>
      </c>
      <c r="Q195" s="146">
        <v>0</v>
      </c>
      <c r="R195" s="146">
        <f t="shared" si="28"/>
        <v>0</v>
      </c>
      <c r="S195" s="146">
        <v>0</v>
      </c>
      <c r="T195" s="147">
        <f t="shared" si="29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8" t="s">
        <v>109</v>
      </c>
      <c r="AT195" s="148" t="s">
        <v>105</v>
      </c>
      <c r="AU195" s="148" t="s">
        <v>110</v>
      </c>
      <c r="AY195" s="14" t="s">
        <v>102</v>
      </c>
      <c r="BE195" s="149">
        <f t="shared" si="30"/>
        <v>0</v>
      </c>
      <c r="BF195" s="149">
        <f t="shared" si="31"/>
        <v>0</v>
      </c>
      <c r="BG195" s="149">
        <f t="shared" si="32"/>
        <v>0</v>
      </c>
      <c r="BH195" s="149">
        <f t="shared" si="33"/>
        <v>0</v>
      </c>
      <c r="BI195" s="149">
        <f t="shared" si="34"/>
        <v>0</v>
      </c>
      <c r="BJ195" s="14" t="s">
        <v>110</v>
      </c>
      <c r="BK195" s="150">
        <f t="shared" si="35"/>
        <v>0</v>
      </c>
      <c r="BL195" s="14" t="s">
        <v>109</v>
      </c>
      <c r="BM195" s="148" t="s">
        <v>405</v>
      </c>
    </row>
    <row r="196" spans="1:65" s="12" customFormat="1" ht="22.9" customHeight="1">
      <c r="B196" s="127"/>
      <c r="D196" s="128" t="s">
        <v>65</v>
      </c>
      <c r="E196" s="136" t="s">
        <v>119</v>
      </c>
      <c r="F196" s="136" t="s">
        <v>406</v>
      </c>
      <c r="J196" s="158"/>
      <c r="L196" s="127"/>
      <c r="M196" s="130"/>
      <c r="N196" s="131"/>
      <c r="O196" s="131"/>
      <c r="P196" s="132">
        <f>P197</f>
        <v>0</v>
      </c>
      <c r="Q196" s="131"/>
      <c r="R196" s="132">
        <f>R197</f>
        <v>0</v>
      </c>
      <c r="S196" s="131"/>
      <c r="T196" s="133">
        <f>T197</f>
        <v>0</v>
      </c>
      <c r="AR196" s="128" t="s">
        <v>71</v>
      </c>
      <c r="AT196" s="134" t="s">
        <v>65</v>
      </c>
      <c r="AU196" s="134" t="s">
        <v>71</v>
      </c>
      <c r="AY196" s="128" t="s">
        <v>102</v>
      </c>
      <c r="BK196" s="135">
        <f>BK197</f>
        <v>0</v>
      </c>
    </row>
    <row r="197" spans="1:65" s="2" customFormat="1" ht="33" customHeight="1">
      <c r="A197" s="26"/>
      <c r="B197" s="137"/>
      <c r="C197" s="138" t="s">
        <v>407</v>
      </c>
      <c r="D197" s="138" t="s">
        <v>105</v>
      </c>
      <c r="E197" s="139" t="s">
        <v>408</v>
      </c>
      <c r="F197" s="140" t="s">
        <v>409</v>
      </c>
      <c r="G197" s="141" t="s">
        <v>108</v>
      </c>
      <c r="H197" s="142">
        <v>65.84</v>
      </c>
      <c r="I197" s="142"/>
      <c r="J197" s="155"/>
      <c r="K197" s="143"/>
      <c r="L197" s="27"/>
      <c r="M197" s="144" t="s">
        <v>1</v>
      </c>
      <c r="N197" s="145" t="s">
        <v>32</v>
      </c>
      <c r="O197" s="146">
        <v>0</v>
      </c>
      <c r="P197" s="146">
        <f>O197*H197</f>
        <v>0</v>
      </c>
      <c r="Q197" s="146">
        <v>0</v>
      </c>
      <c r="R197" s="146">
        <f>Q197*H197</f>
        <v>0</v>
      </c>
      <c r="S197" s="146">
        <v>0</v>
      </c>
      <c r="T197" s="147">
        <f>S197*H197</f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8" t="s">
        <v>109</v>
      </c>
      <c r="AT197" s="148" t="s">
        <v>105</v>
      </c>
      <c r="AU197" s="148" t="s">
        <v>110</v>
      </c>
      <c r="AY197" s="14" t="s">
        <v>102</v>
      </c>
      <c r="BE197" s="149">
        <f>IF(N197="základná",J197,0)</f>
        <v>0</v>
      </c>
      <c r="BF197" s="149">
        <f>IF(N197="znížená",J197,0)</f>
        <v>0</v>
      </c>
      <c r="BG197" s="149">
        <f>IF(N197="zákl. prenesená",J197,0)</f>
        <v>0</v>
      </c>
      <c r="BH197" s="149">
        <f>IF(N197="zníž. prenesená",J197,0)</f>
        <v>0</v>
      </c>
      <c r="BI197" s="149">
        <f>IF(N197="nulová",J197,0)</f>
        <v>0</v>
      </c>
      <c r="BJ197" s="14" t="s">
        <v>110</v>
      </c>
      <c r="BK197" s="150">
        <f>ROUND(I197*H197,3)</f>
        <v>0</v>
      </c>
      <c r="BL197" s="14" t="s">
        <v>109</v>
      </c>
      <c r="BM197" s="148" t="s">
        <v>410</v>
      </c>
    </row>
    <row r="198" spans="1:65" s="12" customFormat="1" ht="22.9" customHeight="1">
      <c r="B198" s="127"/>
      <c r="D198" s="128" t="s">
        <v>65</v>
      </c>
      <c r="E198" s="136" t="s">
        <v>103</v>
      </c>
      <c r="F198" s="136" t="s">
        <v>104</v>
      </c>
      <c r="J198" s="158"/>
      <c r="L198" s="127"/>
      <c r="M198" s="130"/>
      <c r="N198" s="131"/>
      <c r="O198" s="131"/>
      <c r="P198" s="132">
        <f>SUM(P199:P218)</f>
        <v>0</v>
      </c>
      <c r="Q198" s="131"/>
      <c r="R198" s="132">
        <f>SUM(R199:R218)</f>
        <v>0</v>
      </c>
      <c r="S198" s="131"/>
      <c r="T198" s="133">
        <f>SUM(T199:T218)</f>
        <v>0</v>
      </c>
      <c r="AR198" s="128" t="s">
        <v>71</v>
      </c>
      <c r="AT198" s="134" t="s">
        <v>65</v>
      </c>
      <c r="AU198" s="134" t="s">
        <v>71</v>
      </c>
      <c r="AY198" s="128" t="s">
        <v>102</v>
      </c>
      <c r="BK198" s="135">
        <f>SUM(BK199:BK218)</f>
        <v>0</v>
      </c>
    </row>
    <row r="199" spans="1:65" s="2" customFormat="1" ht="33" customHeight="1">
      <c r="A199" s="26"/>
      <c r="B199" s="137"/>
      <c r="C199" s="138" t="s">
        <v>169</v>
      </c>
      <c r="D199" s="138" t="s">
        <v>105</v>
      </c>
      <c r="E199" s="139" t="s">
        <v>411</v>
      </c>
      <c r="F199" s="140" t="s">
        <v>412</v>
      </c>
      <c r="G199" s="141" t="s">
        <v>108</v>
      </c>
      <c r="H199" s="142">
        <v>173.1</v>
      </c>
      <c r="I199" s="142"/>
      <c r="J199" s="155"/>
      <c r="K199" s="143"/>
      <c r="L199" s="27"/>
      <c r="M199" s="144" t="s">
        <v>1</v>
      </c>
      <c r="N199" s="145" t="s">
        <v>32</v>
      </c>
      <c r="O199" s="146">
        <v>0</v>
      </c>
      <c r="P199" s="146">
        <f t="shared" ref="P199:P218" si="36">O199*H199</f>
        <v>0</v>
      </c>
      <c r="Q199" s="146">
        <v>0</v>
      </c>
      <c r="R199" s="146">
        <f t="shared" ref="R199:R218" si="37">Q199*H199</f>
        <v>0</v>
      </c>
      <c r="S199" s="146">
        <v>0</v>
      </c>
      <c r="T199" s="147">
        <f t="shared" ref="T199:T218" si="38">S199*H199</f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48" t="s">
        <v>109</v>
      </c>
      <c r="AT199" s="148" t="s">
        <v>105</v>
      </c>
      <c r="AU199" s="148" t="s">
        <v>110</v>
      </c>
      <c r="AY199" s="14" t="s">
        <v>102</v>
      </c>
      <c r="BE199" s="149">
        <f t="shared" ref="BE199:BE218" si="39">IF(N199="základná",J199,0)</f>
        <v>0</v>
      </c>
      <c r="BF199" s="149">
        <f t="shared" ref="BF199:BF218" si="40">IF(N199="znížená",J199,0)</f>
        <v>0</v>
      </c>
      <c r="BG199" s="149">
        <f t="shared" ref="BG199:BG218" si="41">IF(N199="zákl. prenesená",J199,0)</f>
        <v>0</v>
      </c>
      <c r="BH199" s="149">
        <f t="shared" ref="BH199:BH218" si="42">IF(N199="zníž. prenesená",J199,0)</f>
        <v>0</v>
      </c>
      <c r="BI199" s="149">
        <f t="shared" ref="BI199:BI218" si="43">IF(N199="nulová",J199,0)</f>
        <v>0</v>
      </c>
      <c r="BJ199" s="14" t="s">
        <v>110</v>
      </c>
      <c r="BK199" s="150">
        <f t="shared" ref="BK199:BK218" si="44">ROUND(I199*H199,3)</f>
        <v>0</v>
      </c>
      <c r="BL199" s="14" t="s">
        <v>109</v>
      </c>
      <c r="BM199" s="148" t="s">
        <v>413</v>
      </c>
    </row>
    <row r="200" spans="1:65" s="2" customFormat="1" ht="33" customHeight="1">
      <c r="A200" s="26"/>
      <c r="B200" s="137"/>
      <c r="C200" s="138" t="s">
        <v>414</v>
      </c>
      <c r="D200" s="138" t="s">
        <v>105</v>
      </c>
      <c r="E200" s="139" t="s">
        <v>415</v>
      </c>
      <c r="F200" s="140" t="s">
        <v>416</v>
      </c>
      <c r="G200" s="141" t="s">
        <v>108</v>
      </c>
      <c r="H200" s="142">
        <v>470.66</v>
      </c>
      <c r="I200" s="142"/>
      <c r="J200" s="155"/>
      <c r="K200" s="143"/>
      <c r="L200" s="27"/>
      <c r="M200" s="144" t="s">
        <v>1</v>
      </c>
      <c r="N200" s="145" t="s">
        <v>32</v>
      </c>
      <c r="O200" s="146">
        <v>0</v>
      </c>
      <c r="P200" s="146">
        <f t="shared" si="36"/>
        <v>0</v>
      </c>
      <c r="Q200" s="146">
        <v>0</v>
      </c>
      <c r="R200" s="146">
        <f t="shared" si="37"/>
        <v>0</v>
      </c>
      <c r="S200" s="146">
        <v>0</v>
      </c>
      <c r="T200" s="147">
        <f t="shared" si="38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8" t="s">
        <v>109</v>
      </c>
      <c r="AT200" s="148" t="s">
        <v>105</v>
      </c>
      <c r="AU200" s="148" t="s">
        <v>110</v>
      </c>
      <c r="AY200" s="14" t="s">
        <v>102</v>
      </c>
      <c r="BE200" s="149">
        <f t="shared" si="39"/>
        <v>0</v>
      </c>
      <c r="BF200" s="149">
        <f t="shared" si="40"/>
        <v>0</v>
      </c>
      <c r="BG200" s="149">
        <f t="shared" si="41"/>
        <v>0</v>
      </c>
      <c r="BH200" s="149">
        <f t="shared" si="42"/>
        <v>0</v>
      </c>
      <c r="BI200" s="149">
        <f t="shared" si="43"/>
        <v>0</v>
      </c>
      <c r="BJ200" s="14" t="s">
        <v>110</v>
      </c>
      <c r="BK200" s="150">
        <f t="shared" si="44"/>
        <v>0</v>
      </c>
      <c r="BL200" s="14" t="s">
        <v>109</v>
      </c>
      <c r="BM200" s="148" t="s">
        <v>417</v>
      </c>
    </row>
    <row r="201" spans="1:65" s="2" customFormat="1" ht="37.9" customHeight="1">
      <c r="A201" s="26"/>
      <c r="B201" s="137"/>
      <c r="C201" s="138" t="s">
        <v>172</v>
      </c>
      <c r="D201" s="138" t="s">
        <v>105</v>
      </c>
      <c r="E201" s="139" t="s">
        <v>418</v>
      </c>
      <c r="F201" s="140" t="s">
        <v>419</v>
      </c>
      <c r="G201" s="141" t="s">
        <v>108</v>
      </c>
      <c r="H201" s="142">
        <v>750</v>
      </c>
      <c r="I201" s="142"/>
      <c r="J201" s="155"/>
      <c r="K201" s="143"/>
      <c r="L201" s="27"/>
      <c r="M201" s="144" t="s">
        <v>1</v>
      </c>
      <c r="N201" s="145" t="s">
        <v>32</v>
      </c>
      <c r="O201" s="146">
        <v>0</v>
      </c>
      <c r="P201" s="146">
        <f t="shared" si="36"/>
        <v>0</v>
      </c>
      <c r="Q201" s="146">
        <v>0</v>
      </c>
      <c r="R201" s="146">
        <f t="shared" si="37"/>
        <v>0</v>
      </c>
      <c r="S201" s="146">
        <v>0</v>
      </c>
      <c r="T201" s="147">
        <f t="shared" si="38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48" t="s">
        <v>109</v>
      </c>
      <c r="AT201" s="148" t="s">
        <v>105</v>
      </c>
      <c r="AU201" s="148" t="s">
        <v>110</v>
      </c>
      <c r="AY201" s="14" t="s">
        <v>102</v>
      </c>
      <c r="BE201" s="149">
        <f t="shared" si="39"/>
        <v>0</v>
      </c>
      <c r="BF201" s="149">
        <f t="shared" si="40"/>
        <v>0</v>
      </c>
      <c r="BG201" s="149">
        <f t="shared" si="41"/>
        <v>0</v>
      </c>
      <c r="BH201" s="149">
        <f t="shared" si="42"/>
        <v>0</v>
      </c>
      <c r="BI201" s="149">
        <f t="shared" si="43"/>
        <v>0</v>
      </c>
      <c r="BJ201" s="14" t="s">
        <v>110</v>
      </c>
      <c r="BK201" s="150">
        <f t="shared" si="44"/>
        <v>0</v>
      </c>
      <c r="BL201" s="14" t="s">
        <v>109</v>
      </c>
      <c r="BM201" s="148" t="s">
        <v>420</v>
      </c>
    </row>
    <row r="202" spans="1:65" s="2" customFormat="1" ht="37.9" customHeight="1">
      <c r="A202" s="26"/>
      <c r="B202" s="137"/>
      <c r="C202" s="138" t="s">
        <v>421</v>
      </c>
      <c r="D202" s="138" t="s">
        <v>105</v>
      </c>
      <c r="E202" s="139" t="s">
        <v>422</v>
      </c>
      <c r="F202" s="140" t="s">
        <v>1702</v>
      </c>
      <c r="G202" s="141" t="s">
        <v>108</v>
      </c>
      <c r="H202" s="142">
        <v>147.84</v>
      </c>
      <c r="I202" s="142"/>
      <c r="J202" s="155"/>
      <c r="K202" s="143"/>
      <c r="L202" s="27"/>
      <c r="M202" s="144" t="s">
        <v>1</v>
      </c>
      <c r="N202" s="145" t="s">
        <v>32</v>
      </c>
      <c r="O202" s="146">
        <v>0</v>
      </c>
      <c r="P202" s="146">
        <f t="shared" si="36"/>
        <v>0</v>
      </c>
      <c r="Q202" s="146">
        <v>0</v>
      </c>
      <c r="R202" s="146">
        <f t="shared" si="37"/>
        <v>0</v>
      </c>
      <c r="S202" s="146">
        <v>0</v>
      </c>
      <c r="T202" s="147">
        <f t="shared" si="38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8" t="s">
        <v>109</v>
      </c>
      <c r="AT202" s="148" t="s">
        <v>105</v>
      </c>
      <c r="AU202" s="148" t="s">
        <v>110</v>
      </c>
      <c r="AY202" s="14" t="s">
        <v>102</v>
      </c>
      <c r="BE202" s="149">
        <f t="shared" si="39"/>
        <v>0</v>
      </c>
      <c r="BF202" s="149">
        <f t="shared" si="40"/>
        <v>0</v>
      </c>
      <c r="BG202" s="149">
        <f t="shared" si="41"/>
        <v>0</v>
      </c>
      <c r="BH202" s="149">
        <f t="shared" si="42"/>
        <v>0</v>
      </c>
      <c r="BI202" s="149">
        <f t="shared" si="43"/>
        <v>0</v>
      </c>
      <c r="BJ202" s="14" t="s">
        <v>110</v>
      </c>
      <c r="BK202" s="150">
        <f t="shared" si="44"/>
        <v>0</v>
      </c>
      <c r="BL202" s="14" t="s">
        <v>109</v>
      </c>
      <c r="BM202" s="148" t="s">
        <v>423</v>
      </c>
    </row>
    <row r="203" spans="1:65" s="2" customFormat="1" ht="24.2" customHeight="1">
      <c r="A203" s="26"/>
      <c r="B203" s="137"/>
      <c r="C203" s="138" t="s">
        <v>179</v>
      </c>
      <c r="D203" s="138" t="s">
        <v>105</v>
      </c>
      <c r="E203" s="139" t="s">
        <v>424</v>
      </c>
      <c r="F203" s="140" t="s">
        <v>1703</v>
      </c>
      <c r="G203" s="141" t="s">
        <v>108</v>
      </c>
      <c r="H203" s="142">
        <v>254.43</v>
      </c>
      <c r="I203" s="142"/>
      <c r="J203" s="155"/>
      <c r="K203" s="143"/>
      <c r="L203" s="27"/>
      <c r="M203" s="144" t="s">
        <v>1</v>
      </c>
      <c r="N203" s="145" t="s">
        <v>32</v>
      </c>
      <c r="O203" s="146">
        <v>0</v>
      </c>
      <c r="P203" s="146">
        <f t="shared" si="36"/>
        <v>0</v>
      </c>
      <c r="Q203" s="146">
        <v>0</v>
      </c>
      <c r="R203" s="146">
        <f t="shared" si="37"/>
        <v>0</v>
      </c>
      <c r="S203" s="146">
        <v>0</v>
      </c>
      <c r="T203" s="147">
        <f t="shared" si="38"/>
        <v>0</v>
      </c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R203" s="148" t="s">
        <v>109</v>
      </c>
      <c r="AT203" s="148" t="s">
        <v>105</v>
      </c>
      <c r="AU203" s="148" t="s">
        <v>110</v>
      </c>
      <c r="AY203" s="14" t="s">
        <v>102</v>
      </c>
      <c r="BE203" s="149">
        <f t="shared" si="39"/>
        <v>0</v>
      </c>
      <c r="BF203" s="149">
        <f t="shared" si="40"/>
        <v>0</v>
      </c>
      <c r="BG203" s="149">
        <f t="shared" si="41"/>
        <v>0</v>
      </c>
      <c r="BH203" s="149">
        <f t="shared" si="42"/>
        <v>0</v>
      </c>
      <c r="BI203" s="149">
        <f t="shared" si="43"/>
        <v>0</v>
      </c>
      <c r="BJ203" s="14" t="s">
        <v>110</v>
      </c>
      <c r="BK203" s="150">
        <f t="shared" si="44"/>
        <v>0</v>
      </c>
      <c r="BL203" s="14" t="s">
        <v>109</v>
      </c>
      <c r="BM203" s="148" t="s">
        <v>425</v>
      </c>
    </row>
    <row r="204" spans="1:65" s="2" customFormat="1" ht="44.25" customHeight="1">
      <c r="A204" s="26"/>
      <c r="B204" s="137"/>
      <c r="C204" s="138" t="s">
        <v>426</v>
      </c>
      <c r="D204" s="138" t="s">
        <v>105</v>
      </c>
      <c r="E204" s="139" t="s">
        <v>427</v>
      </c>
      <c r="F204" s="140" t="s">
        <v>1704</v>
      </c>
      <c r="G204" s="141" t="s">
        <v>108</v>
      </c>
      <c r="H204" s="142">
        <v>147.84</v>
      </c>
      <c r="I204" s="142"/>
      <c r="J204" s="155"/>
      <c r="K204" s="143"/>
      <c r="L204" s="27"/>
      <c r="M204" s="144" t="s">
        <v>1</v>
      </c>
      <c r="N204" s="145" t="s">
        <v>32</v>
      </c>
      <c r="O204" s="146">
        <v>0</v>
      </c>
      <c r="P204" s="146">
        <f t="shared" si="36"/>
        <v>0</v>
      </c>
      <c r="Q204" s="146">
        <v>0</v>
      </c>
      <c r="R204" s="146">
        <f t="shared" si="37"/>
        <v>0</v>
      </c>
      <c r="S204" s="146">
        <v>0</v>
      </c>
      <c r="T204" s="147">
        <f t="shared" si="38"/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48" t="s">
        <v>109</v>
      </c>
      <c r="AT204" s="148" t="s">
        <v>105</v>
      </c>
      <c r="AU204" s="148" t="s">
        <v>110</v>
      </c>
      <c r="AY204" s="14" t="s">
        <v>102</v>
      </c>
      <c r="BE204" s="149">
        <f t="shared" si="39"/>
        <v>0</v>
      </c>
      <c r="BF204" s="149">
        <f t="shared" si="40"/>
        <v>0</v>
      </c>
      <c r="BG204" s="149">
        <f t="shared" si="41"/>
        <v>0</v>
      </c>
      <c r="BH204" s="149">
        <f t="shared" si="42"/>
        <v>0</v>
      </c>
      <c r="BI204" s="149">
        <f t="shared" si="43"/>
        <v>0</v>
      </c>
      <c r="BJ204" s="14" t="s">
        <v>110</v>
      </c>
      <c r="BK204" s="150">
        <f t="shared" si="44"/>
        <v>0</v>
      </c>
      <c r="BL204" s="14" t="s">
        <v>109</v>
      </c>
      <c r="BM204" s="148" t="s">
        <v>428</v>
      </c>
    </row>
    <row r="205" spans="1:65" s="2" customFormat="1" ht="37.9" customHeight="1">
      <c r="A205" s="26"/>
      <c r="B205" s="137"/>
      <c r="C205" s="138" t="s">
        <v>259</v>
      </c>
      <c r="D205" s="138" t="s">
        <v>105</v>
      </c>
      <c r="E205" s="139" t="s">
        <v>429</v>
      </c>
      <c r="F205" s="140" t="s">
        <v>1705</v>
      </c>
      <c r="G205" s="141" t="s">
        <v>108</v>
      </c>
      <c r="H205" s="142">
        <v>147.84</v>
      </c>
      <c r="I205" s="142"/>
      <c r="J205" s="155"/>
      <c r="K205" s="143"/>
      <c r="L205" s="27"/>
      <c r="M205" s="144" t="s">
        <v>1</v>
      </c>
      <c r="N205" s="145" t="s">
        <v>32</v>
      </c>
      <c r="O205" s="146">
        <v>0</v>
      </c>
      <c r="P205" s="146">
        <f t="shared" si="36"/>
        <v>0</v>
      </c>
      <c r="Q205" s="146">
        <v>0</v>
      </c>
      <c r="R205" s="146">
        <f t="shared" si="37"/>
        <v>0</v>
      </c>
      <c r="S205" s="146">
        <v>0</v>
      </c>
      <c r="T205" s="147">
        <f t="shared" si="38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48" t="s">
        <v>109</v>
      </c>
      <c r="AT205" s="148" t="s">
        <v>105</v>
      </c>
      <c r="AU205" s="148" t="s">
        <v>110</v>
      </c>
      <c r="AY205" s="14" t="s">
        <v>102</v>
      </c>
      <c r="BE205" s="149">
        <f t="shared" si="39"/>
        <v>0</v>
      </c>
      <c r="BF205" s="149">
        <f t="shared" si="40"/>
        <v>0</v>
      </c>
      <c r="BG205" s="149">
        <f t="shared" si="41"/>
        <v>0</v>
      </c>
      <c r="BH205" s="149">
        <f t="shared" si="42"/>
        <v>0</v>
      </c>
      <c r="BI205" s="149">
        <f t="shared" si="43"/>
        <v>0</v>
      </c>
      <c r="BJ205" s="14" t="s">
        <v>110</v>
      </c>
      <c r="BK205" s="150">
        <f t="shared" si="44"/>
        <v>0</v>
      </c>
      <c r="BL205" s="14" t="s">
        <v>109</v>
      </c>
      <c r="BM205" s="148" t="s">
        <v>430</v>
      </c>
    </row>
    <row r="206" spans="1:65" s="2" customFormat="1" ht="24.2" customHeight="1">
      <c r="A206" s="26"/>
      <c r="B206" s="137"/>
      <c r="C206" s="138" t="s">
        <v>431</v>
      </c>
      <c r="D206" s="138" t="s">
        <v>105</v>
      </c>
      <c r="E206" s="139" t="s">
        <v>432</v>
      </c>
      <c r="F206" s="140" t="s">
        <v>433</v>
      </c>
      <c r="G206" s="141" t="s">
        <v>108</v>
      </c>
      <c r="H206" s="142">
        <v>254.43</v>
      </c>
      <c r="I206" s="142"/>
      <c r="J206" s="155"/>
      <c r="K206" s="143"/>
      <c r="L206" s="27"/>
      <c r="M206" s="144" t="s">
        <v>1</v>
      </c>
      <c r="N206" s="145" t="s">
        <v>32</v>
      </c>
      <c r="O206" s="146">
        <v>0</v>
      </c>
      <c r="P206" s="146">
        <f t="shared" si="36"/>
        <v>0</v>
      </c>
      <c r="Q206" s="146">
        <v>0</v>
      </c>
      <c r="R206" s="146">
        <f t="shared" si="37"/>
        <v>0</v>
      </c>
      <c r="S206" s="146">
        <v>0</v>
      </c>
      <c r="T206" s="147">
        <f t="shared" si="38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48" t="s">
        <v>109</v>
      </c>
      <c r="AT206" s="148" t="s">
        <v>105</v>
      </c>
      <c r="AU206" s="148" t="s">
        <v>110</v>
      </c>
      <c r="AY206" s="14" t="s">
        <v>102</v>
      </c>
      <c r="BE206" s="149">
        <f t="shared" si="39"/>
        <v>0</v>
      </c>
      <c r="BF206" s="149">
        <f t="shared" si="40"/>
        <v>0</v>
      </c>
      <c r="BG206" s="149">
        <f t="shared" si="41"/>
        <v>0</v>
      </c>
      <c r="BH206" s="149">
        <f t="shared" si="42"/>
        <v>0</v>
      </c>
      <c r="BI206" s="149">
        <f t="shared" si="43"/>
        <v>0</v>
      </c>
      <c r="BJ206" s="14" t="s">
        <v>110</v>
      </c>
      <c r="BK206" s="150">
        <f t="shared" si="44"/>
        <v>0</v>
      </c>
      <c r="BL206" s="14" t="s">
        <v>109</v>
      </c>
      <c r="BM206" s="148" t="s">
        <v>434</v>
      </c>
    </row>
    <row r="207" spans="1:65" s="2" customFormat="1" ht="24.2" customHeight="1">
      <c r="A207" s="26"/>
      <c r="B207" s="137"/>
      <c r="C207" s="138" t="s">
        <v>262</v>
      </c>
      <c r="D207" s="138" t="s">
        <v>105</v>
      </c>
      <c r="E207" s="139" t="s">
        <v>435</v>
      </c>
      <c r="F207" s="140" t="s">
        <v>436</v>
      </c>
      <c r="G207" s="141" t="s">
        <v>108</v>
      </c>
      <c r="H207" s="142">
        <v>106.59</v>
      </c>
      <c r="I207" s="142"/>
      <c r="J207" s="155"/>
      <c r="K207" s="143"/>
      <c r="L207" s="27"/>
      <c r="M207" s="144" t="s">
        <v>1</v>
      </c>
      <c r="N207" s="145" t="s">
        <v>32</v>
      </c>
      <c r="O207" s="146">
        <v>0</v>
      </c>
      <c r="P207" s="146">
        <f t="shared" si="36"/>
        <v>0</v>
      </c>
      <c r="Q207" s="146">
        <v>0</v>
      </c>
      <c r="R207" s="146">
        <f t="shared" si="37"/>
        <v>0</v>
      </c>
      <c r="S207" s="146">
        <v>0</v>
      </c>
      <c r="T207" s="147">
        <f t="shared" si="38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48" t="s">
        <v>109</v>
      </c>
      <c r="AT207" s="148" t="s">
        <v>105</v>
      </c>
      <c r="AU207" s="148" t="s">
        <v>110</v>
      </c>
      <c r="AY207" s="14" t="s">
        <v>102</v>
      </c>
      <c r="BE207" s="149">
        <f t="shared" si="39"/>
        <v>0</v>
      </c>
      <c r="BF207" s="149">
        <f t="shared" si="40"/>
        <v>0</v>
      </c>
      <c r="BG207" s="149">
        <f t="shared" si="41"/>
        <v>0</v>
      </c>
      <c r="BH207" s="149">
        <f t="shared" si="42"/>
        <v>0</v>
      </c>
      <c r="BI207" s="149">
        <f t="shared" si="43"/>
        <v>0</v>
      </c>
      <c r="BJ207" s="14" t="s">
        <v>110</v>
      </c>
      <c r="BK207" s="150">
        <f t="shared" si="44"/>
        <v>0</v>
      </c>
      <c r="BL207" s="14" t="s">
        <v>109</v>
      </c>
      <c r="BM207" s="148" t="s">
        <v>437</v>
      </c>
    </row>
    <row r="208" spans="1:65" s="2" customFormat="1" ht="39.75" customHeight="1">
      <c r="A208" s="26"/>
      <c r="B208" s="137"/>
      <c r="C208" s="138" t="s">
        <v>438</v>
      </c>
      <c r="D208" s="138" t="s">
        <v>105</v>
      </c>
      <c r="E208" s="139" t="s">
        <v>134</v>
      </c>
      <c r="F208" s="140" t="s">
        <v>1706</v>
      </c>
      <c r="G208" s="141" t="s">
        <v>108</v>
      </c>
      <c r="H208" s="142">
        <v>35.619999999999997</v>
      </c>
      <c r="I208" s="142"/>
      <c r="J208" s="155"/>
      <c r="K208" s="143"/>
      <c r="L208" s="27"/>
      <c r="M208" s="144" t="s">
        <v>1</v>
      </c>
      <c r="N208" s="145" t="s">
        <v>32</v>
      </c>
      <c r="O208" s="146">
        <v>0</v>
      </c>
      <c r="P208" s="146">
        <f t="shared" si="36"/>
        <v>0</v>
      </c>
      <c r="Q208" s="146">
        <v>0</v>
      </c>
      <c r="R208" s="146">
        <f t="shared" si="37"/>
        <v>0</v>
      </c>
      <c r="S208" s="146">
        <v>0</v>
      </c>
      <c r="T208" s="147">
        <f t="shared" si="38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48" t="s">
        <v>109</v>
      </c>
      <c r="AT208" s="148" t="s">
        <v>105</v>
      </c>
      <c r="AU208" s="148" t="s">
        <v>110</v>
      </c>
      <c r="AY208" s="14" t="s">
        <v>102</v>
      </c>
      <c r="BE208" s="149">
        <f t="shared" si="39"/>
        <v>0</v>
      </c>
      <c r="BF208" s="149">
        <f t="shared" si="40"/>
        <v>0</v>
      </c>
      <c r="BG208" s="149">
        <f t="shared" si="41"/>
        <v>0</v>
      </c>
      <c r="BH208" s="149">
        <f t="shared" si="42"/>
        <v>0</v>
      </c>
      <c r="BI208" s="149">
        <f t="shared" si="43"/>
        <v>0</v>
      </c>
      <c r="BJ208" s="14" t="s">
        <v>110</v>
      </c>
      <c r="BK208" s="150">
        <f t="shared" si="44"/>
        <v>0</v>
      </c>
      <c r="BL208" s="14" t="s">
        <v>109</v>
      </c>
      <c r="BM208" s="148" t="s">
        <v>439</v>
      </c>
    </row>
    <row r="209" spans="1:65" s="2" customFormat="1" ht="24.2" customHeight="1">
      <c r="A209" s="26"/>
      <c r="B209" s="137"/>
      <c r="C209" s="138" t="s">
        <v>264</v>
      </c>
      <c r="D209" s="138" t="s">
        <v>105</v>
      </c>
      <c r="E209" s="139" t="s">
        <v>440</v>
      </c>
      <c r="F209" s="140" t="s">
        <v>441</v>
      </c>
      <c r="G209" s="141" t="s">
        <v>108</v>
      </c>
      <c r="H209" s="142">
        <v>609.26400000000001</v>
      </c>
      <c r="I209" s="142"/>
      <c r="J209" s="155"/>
      <c r="K209" s="143"/>
      <c r="L209" s="27"/>
      <c r="M209" s="144" t="s">
        <v>1</v>
      </c>
      <c r="N209" s="145" t="s">
        <v>32</v>
      </c>
      <c r="O209" s="146">
        <v>0</v>
      </c>
      <c r="P209" s="146">
        <f t="shared" si="36"/>
        <v>0</v>
      </c>
      <c r="Q209" s="146">
        <v>0</v>
      </c>
      <c r="R209" s="146">
        <f t="shared" si="37"/>
        <v>0</v>
      </c>
      <c r="S209" s="146">
        <v>0</v>
      </c>
      <c r="T209" s="147">
        <f t="shared" si="38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48" t="s">
        <v>109</v>
      </c>
      <c r="AT209" s="148" t="s">
        <v>105</v>
      </c>
      <c r="AU209" s="148" t="s">
        <v>110</v>
      </c>
      <c r="AY209" s="14" t="s">
        <v>102</v>
      </c>
      <c r="BE209" s="149">
        <f t="shared" si="39"/>
        <v>0</v>
      </c>
      <c r="BF209" s="149">
        <f t="shared" si="40"/>
        <v>0</v>
      </c>
      <c r="BG209" s="149">
        <f t="shared" si="41"/>
        <v>0</v>
      </c>
      <c r="BH209" s="149">
        <f t="shared" si="42"/>
        <v>0</v>
      </c>
      <c r="BI209" s="149">
        <f t="shared" si="43"/>
        <v>0</v>
      </c>
      <c r="BJ209" s="14" t="s">
        <v>110</v>
      </c>
      <c r="BK209" s="150">
        <f t="shared" si="44"/>
        <v>0</v>
      </c>
      <c r="BL209" s="14" t="s">
        <v>109</v>
      </c>
      <c r="BM209" s="148" t="s">
        <v>442</v>
      </c>
    </row>
    <row r="210" spans="1:65" s="2" customFormat="1" ht="33" customHeight="1">
      <c r="A210" s="26"/>
      <c r="B210" s="137"/>
      <c r="C210" s="138" t="s">
        <v>443</v>
      </c>
      <c r="D210" s="138" t="s">
        <v>105</v>
      </c>
      <c r="E210" s="139" t="s">
        <v>444</v>
      </c>
      <c r="F210" s="140" t="s">
        <v>445</v>
      </c>
      <c r="G210" s="141" t="s">
        <v>108</v>
      </c>
      <c r="H210" s="142">
        <v>609.26400000000001</v>
      </c>
      <c r="I210" s="142"/>
      <c r="J210" s="155"/>
      <c r="K210" s="143"/>
      <c r="L210" s="27"/>
      <c r="M210" s="144" t="s">
        <v>1</v>
      </c>
      <c r="N210" s="145" t="s">
        <v>32</v>
      </c>
      <c r="O210" s="146">
        <v>0</v>
      </c>
      <c r="P210" s="146">
        <f t="shared" si="36"/>
        <v>0</v>
      </c>
      <c r="Q210" s="146">
        <v>0</v>
      </c>
      <c r="R210" s="146">
        <f t="shared" si="37"/>
        <v>0</v>
      </c>
      <c r="S210" s="146">
        <v>0</v>
      </c>
      <c r="T210" s="147">
        <f t="shared" si="38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48" t="s">
        <v>109</v>
      </c>
      <c r="AT210" s="148" t="s">
        <v>105</v>
      </c>
      <c r="AU210" s="148" t="s">
        <v>110</v>
      </c>
      <c r="AY210" s="14" t="s">
        <v>102</v>
      </c>
      <c r="BE210" s="149">
        <f t="shared" si="39"/>
        <v>0</v>
      </c>
      <c r="BF210" s="149">
        <f t="shared" si="40"/>
        <v>0</v>
      </c>
      <c r="BG210" s="149">
        <f t="shared" si="41"/>
        <v>0</v>
      </c>
      <c r="BH210" s="149">
        <f t="shared" si="42"/>
        <v>0</v>
      </c>
      <c r="BI210" s="149">
        <f t="shared" si="43"/>
        <v>0</v>
      </c>
      <c r="BJ210" s="14" t="s">
        <v>110</v>
      </c>
      <c r="BK210" s="150">
        <f t="shared" si="44"/>
        <v>0</v>
      </c>
      <c r="BL210" s="14" t="s">
        <v>109</v>
      </c>
      <c r="BM210" s="148" t="s">
        <v>446</v>
      </c>
    </row>
    <row r="211" spans="1:65" s="2" customFormat="1" ht="21.75" customHeight="1">
      <c r="A211" s="26"/>
      <c r="B211" s="137"/>
      <c r="C211" s="138" t="s">
        <v>267</v>
      </c>
      <c r="D211" s="138" t="s">
        <v>105</v>
      </c>
      <c r="E211" s="139" t="s">
        <v>114</v>
      </c>
      <c r="F211" s="140" t="s">
        <v>115</v>
      </c>
      <c r="G211" s="141" t="s">
        <v>108</v>
      </c>
      <c r="H211" s="142">
        <v>83.174000000000007</v>
      </c>
      <c r="I211" s="142"/>
      <c r="J211" s="155"/>
      <c r="K211" s="143"/>
      <c r="L211" s="27"/>
      <c r="M211" s="144" t="s">
        <v>1</v>
      </c>
      <c r="N211" s="145" t="s">
        <v>32</v>
      </c>
      <c r="O211" s="146">
        <v>0</v>
      </c>
      <c r="P211" s="146">
        <f t="shared" si="36"/>
        <v>0</v>
      </c>
      <c r="Q211" s="146">
        <v>0</v>
      </c>
      <c r="R211" s="146">
        <f t="shared" si="37"/>
        <v>0</v>
      </c>
      <c r="S211" s="146">
        <v>0</v>
      </c>
      <c r="T211" s="147">
        <f t="shared" si="38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48" t="s">
        <v>109</v>
      </c>
      <c r="AT211" s="148" t="s">
        <v>105</v>
      </c>
      <c r="AU211" s="148" t="s">
        <v>110</v>
      </c>
      <c r="AY211" s="14" t="s">
        <v>102</v>
      </c>
      <c r="BE211" s="149">
        <f t="shared" si="39"/>
        <v>0</v>
      </c>
      <c r="BF211" s="149">
        <f t="shared" si="40"/>
        <v>0</v>
      </c>
      <c r="BG211" s="149">
        <f t="shared" si="41"/>
        <v>0</v>
      </c>
      <c r="BH211" s="149">
        <f t="shared" si="42"/>
        <v>0</v>
      </c>
      <c r="BI211" s="149">
        <f t="shared" si="43"/>
        <v>0</v>
      </c>
      <c r="BJ211" s="14" t="s">
        <v>110</v>
      </c>
      <c r="BK211" s="150">
        <f t="shared" si="44"/>
        <v>0</v>
      </c>
      <c r="BL211" s="14" t="s">
        <v>109</v>
      </c>
      <c r="BM211" s="148" t="s">
        <v>447</v>
      </c>
    </row>
    <row r="212" spans="1:65" s="2" customFormat="1" ht="16.5" customHeight="1">
      <c r="A212" s="26"/>
      <c r="B212" s="137"/>
      <c r="C212" s="138" t="s">
        <v>448</v>
      </c>
      <c r="D212" s="138" t="s">
        <v>105</v>
      </c>
      <c r="E212" s="139" t="s">
        <v>116</v>
      </c>
      <c r="F212" s="140" t="s">
        <v>449</v>
      </c>
      <c r="G212" s="141" t="s">
        <v>108</v>
      </c>
      <c r="H212" s="142">
        <v>28.97</v>
      </c>
      <c r="I212" s="142"/>
      <c r="J212" s="155"/>
      <c r="K212" s="143"/>
      <c r="L212" s="27"/>
      <c r="M212" s="144" t="s">
        <v>1</v>
      </c>
      <c r="N212" s="145" t="s">
        <v>32</v>
      </c>
      <c r="O212" s="146">
        <v>0</v>
      </c>
      <c r="P212" s="146">
        <f t="shared" si="36"/>
        <v>0</v>
      </c>
      <c r="Q212" s="146">
        <v>0</v>
      </c>
      <c r="R212" s="146">
        <f t="shared" si="37"/>
        <v>0</v>
      </c>
      <c r="S212" s="146">
        <v>0</v>
      </c>
      <c r="T212" s="147">
        <f t="shared" si="38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48" t="s">
        <v>109</v>
      </c>
      <c r="AT212" s="148" t="s">
        <v>105</v>
      </c>
      <c r="AU212" s="148" t="s">
        <v>110</v>
      </c>
      <c r="AY212" s="14" t="s">
        <v>102</v>
      </c>
      <c r="BE212" s="149">
        <f t="shared" si="39"/>
        <v>0</v>
      </c>
      <c r="BF212" s="149">
        <f t="shared" si="40"/>
        <v>0</v>
      </c>
      <c r="BG212" s="149">
        <f t="shared" si="41"/>
        <v>0</v>
      </c>
      <c r="BH212" s="149">
        <f t="shared" si="42"/>
        <v>0</v>
      </c>
      <c r="BI212" s="149">
        <f t="shared" si="43"/>
        <v>0</v>
      </c>
      <c r="BJ212" s="14" t="s">
        <v>110</v>
      </c>
      <c r="BK212" s="150">
        <f t="shared" si="44"/>
        <v>0</v>
      </c>
      <c r="BL212" s="14" t="s">
        <v>109</v>
      </c>
      <c r="BM212" s="148" t="s">
        <v>450</v>
      </c>
    </row>
    <row r="213" spans="1:65" s="2" customFormat="1" ht="24.2" customHeight="1">
      <c r="A213" s="26"/>
      <c r="B213" s="137"/>
      <c r="C213" s="138" t="s">
        <v>269</v>
      </c>
      <c r="D213" s="138" t="s">
        <v>105</v>
      </c>
      <c r="E213" s="139" t="s">
        <v>120</v>
      </c>
      <c r="F213" s="140" t="s">
        <v>451</v>
      </c>
      <c r="G213" s="141" t="s">
        <v>108</v>
      </c>
      <c r="H213" s="142">
        <v>83.174000000000007</v>
      </c>
      <c r="I213" s="142"/>
      <c r="J213" s="155"/>
      <c r="K213" s="143"/>
      <c r="L213" s="27"/>
      <c r="M213" s="144" t="s">
        <v>1</v>
      </c>
      <c r="N213" s="145" t="s">
        <v>32</v>
      </c>
      <c r="O213" s="146">
        <v>0</v>
      </c>
      <c r="P213" s="146">
        <f t="shared" si="36"/>
        <v>0</v>
      </c>
      <c r="Q213" s="146">
        <v>0</v>
      </c>
      <c r="R213" s="146">
        <f t="shared" si="37"/>
        <v>0</v>
      </c>
      <c r="S213" s="146">
        <v>0</v>
      </c>
      <c r="T213" s="147">
        <f t="shared" si="38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48" t="s">
        <v>109</v>
      </c>
      <c r="AT213" s="148" t="s">
        <v>105</v>
      </c>
      <c r="AU213" s="148" t="s">
        <v>110</v>
      </c>
      <c r="AY213" s="14" t="s">
        <v>102</v>
      </c>
      <c r="BE213" s="149">
        <f t="shared" si="39"/>
        <v>0</v>
      </c>
      <c r="BF213" s="149">
        <f t="shared" si="40"/>
        <v>0</v>
      </c>
      <c r="BG213" s="149">
        <f t="shared" si="41"/>
        <v>0</v>
      </c>
      <c r="BH213" s="149">
        <f t="shared" si="42"/>
        <v>0</v>
      </c>
      <c r="BI213" s="149">
        <f t="shared" si="43"/>
        <v>0</v>
      </c>
      <c r="BJ213" s="14" t="s">
        <v>110</v>
      </c>
      <c r="BK213" s="150">
        <f t="shared" si="44"/>
        <v>0</v>
      </c>
      <c r="BL213" s="14" t="s">
        <v>109</v>
      </c>
      <c r="BM213" s="148" t="s">
        <v>452</v>
      </c>
    </row>
    <row r="214" spans="1:65" s="2" customFormat="1" ht="24.2" customHeight="1">
      <c r="A214" s="26"/>
      <c r="B214" s="137"/>
      <c r="C214" s="138" t="s">
        <v>453</v>
      </c>
      <c r="D214" s="138" t="s">
        <v>105</v>
      </c>
      <c r="E214" s="139" t="s">
        <v>127</v>
      </c>
      <c r="F214" s="140" t="s">
        <v>128</v>
      </c>
      <c r="G214" s="141" t="s">
        <v>108</v>
      </c>
      <c r="H214" s="142">
        <v>28.97</v>
      </c>
      <c r="I214" s="142"/>
      <c r="J214" s="155"/>
      <c r="K214" s="143"/>
      <c r="L214" s="27"/>
      <c r="M214" s="144" t="s">
        <v>1</v>
      </c>
      <c r="N214" s="145" t="s">
        <v>32</v>
      </c>
      <c r="O214" s="146">
        <v>0</v>
      </c>
      <c r="P214" s="146">
        <f t="shared" si="36"/>
        <v>0</v>
      </c>
      <c r="Q214" s="146">
        <v>0</v>
      </c>
      <c r="R214" s="146">
        <f t="shared" si="37"/>
        <v>0</v>
      </c>
      <c r="S214" s="146">
        <v>0</v>
      </c>
      <c r="T214" s="147">
        <f t="shared" si="38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48" t="s">
        <v>109</v>
      </c>
      <c r="AT214" s="148" t="s">
        <v>105</v>
      </c>
      <c r="AU214" s="148" t="s">
        <v>110</v>
      </c>
      <c r="AY214" s="14" t="s">
        <v>102</v>
      </c>
      <c r="BE214" s="149">
        <f t="shared" si="39"/>
        <v>0</v>
      </c>
      <c r="BF214" s="149">
        <f t="shared" si="40"/>
        <v>0</v>
      </c>
      <c r="BG214" s="149">
        <f t="shared" si="41"/>
        <v>0</v>
      </c>
      <c r="BH214" s="149">
        <f t="shared" si="42"/>
        <v>0</v>
      </c>
      <c r="BI214" s="149">
        <f t="shared" si="43"/>
        <v>0</v>
      </c>
      <c r="BJ214" s="14" t="s">
        <v>110</v>
      </c>
      <c r="BK214" s="150">
        <f t="shared" si="44"/>
        <v>0</v>
      </c>
      <c r="BL214" s="14" t="s">
        <v>109</v>
      </c>
      <c r="BM214" s="148" t="s">
        <v>454</v>
      </c>
    </row>
    <row r="215" spans="1:65" s="2" customFormat="1" ht="24.2" customHeight="1">
      <c r="A215" s="26"/>
      <c r="B215" s="137"/>
      <c r="C215" s="138" t="s">
        <v>272</v>
      </c>
      <c r="D215" s="138" t="s">
        <v>105</v>
      </c>
      <c r="E215" s="139" t="s">
        <v>130</v>
      </c>
      <c r="F215" s="140" t="s">
        <v>131</v>
      </c>
      <c r="G215" s="141" t="s">
        <v>108</v>
      </c>
      <c r="H215" s="142">
        <v>105</v>
      </c>
      <c r="I215" s="142"/>
      <c r="J215" s="155"/>
      <c r="K215" s="143"/>
      <c r="L215" s="27"/>
      <c r="M215" s="144" t="s">
        <v>1</v>
      </c>
      <c r="N215" s="145" t="s">
        <v>32</v>
      </c>
      <c r="O215" s="146">
        <v>0</v>
      </c>
      <c r="P215" s="146">
        <f t="shared" si="36"/>
        <v>0</v>
      </c>
      <c r="Q215" s="146">
        <v>0</v>
      </c>
      <c r="R215" s="146">
        <f t="shared" si="37"/>
        <v>0</v>
      </c>
      <c r="S215" s="146">
        <v>0</v>
      </c>
      <c r="T215" s="147">
        <f t="shared" si="38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48" t="s">
        <v>109</v>
      </c>
      <c r="AT215" s="148" t="s">
        <v>105</v>
      </c>
      <c r="AU215" s="148" t="s">
        <v>110</v>
      </c>
      <c r="AY215" s="14" t="s">
        <v>102</v>
      </c>
      <c r="BE215" s="149">
        <f t="shared" si="39"/>
        <v>0</v>
      </c>
      <c r="BF215" s="149">
        <f t="shared" si="40"/>
        <v>0</v>
      </c>
      <c r="BG215" s="149">
        <f t="shared" si="41"/>
        <v>0</v>
      </c>
      <c r="BH215" s="149">
        <f t="shared" si="42"/>
        <v>0</v>
      </c>
      <c r="BI215" s="149">
        <f t="shared" si="43"/>
        <v>0</v>
      </c>
      <c r="BJ215" s="14" t="s">
        <v>110</v>
      </c>
      <c r="BK215" s="150">
        <f t="shared" si="44"/>
        <v>0</v>
      </c>
      <c r="BL215" s="14" t="s">
        <v>109</v>
      </c>
      <c r="BM215" s="148" t="s">
        <v>455</v>
      </c>
    </row>
    <row r="216" spans="1:65" s="2" customFormat="1" ht="16.5" customHeight="1">
      <c r="A216" s="26"/>
      <c r="B216" s="137"/>
      <c r="C216" s="138" t="s">
        <v>456</v>
      </c>
      <c r="D216" s="138" t="s">
        <v>105</v>
      </c>
      <c r="E216" s="139" t="s">
        <v>457</v>
      </c>
      <c r="F216" s="140" t="s">
        <v>458</v>
      </c>
      <c r="G216" s="141" t="s">
        <v>108</v>
      </c>
      <c r="H216" s="142">
        <v>15.16</v>
      </c>
      <c r="I216" s="142"/>
      <c r="J216" s="155"/>
      <c r="K216" s="143"/>
      <c r="L216" s="27"/>
      <c r="M216" s="144" t="s">
        <v>1</v>
      </c>
      <c r="N216" s="145" t="s">
        <v>32</v>
      </c>
      <c r="O216" s="146">
        <v>0</v>
      </c>
      <c r="P216" s="146">
        <f t="shared" si="36"/>
        <v>0</v>
      </c>
      <c r="Q216" s="146">
        <v>0</v>
      </c>
      <c r="R216" s="146">
        <f t="shared" si="37"/>
        <v>0</v>
      </c>
      <c r="S216" s="146">
        <v>0</v>
      </c>
      <c r="T216" s="147">
        <f t="shared" si="38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48" t="s">
        <v>109</v>
      </c>
      <c r="AT216" s="148" t="s">
        <v>105</v>
      </c>
      <c r="AU216" s="148" t="s">
        <v>110</v>
      </c>
      <c r="AY216" s="14" t="s">
        <v>102</v>
      </c>
      <c r="BE216" s="149">
        <f t="shared" si="39"/>
        <v>0</v>
      </c>
      <c r="BF216" s="149">
        <f t="shared" si="40"/>
        <v>0</v>
      </c>
      <c r="BG216" s="149">
        <f t="shared" si="41"/>
        <v>0</v>
      </c>
      <c r="BH216" s="149">
        <f t="shared" si="42"/>
        <v>0</v>
      </c>
      <c r="BI216" s="149">
        <f t="shared" si="43"/>
        <v>0</v>
      </c>
      <c r="BJ216" s="14" t="s">
        <v>110</v>
      </c>
      <c r="BK216" s="150">
        <f t="shared" si="44"/>
        <v>0</v>
      </c>
      <c r="BL216" s="14" t="s">
        <v>109</v>
      </c>
      <c r="BM216" s="148" t="s">
        <v>459</v>
      </c>
    </row>
    <row r="217" spans="1:65" s="2" customFormat="1" ht="24.2" customHeight="1">
      <c r="A217" s="26"/>
      <c r="B217" s="137"/>
      <c r="C217" s="138" t="s">
        <v>275</v>
      </c>
      <c r="D217" s="138" t="s">
        <v>105</v>
      </c>
      <c r="E217" s="139" t="s">
        <v>460</v>
      </c>
      <c r="F217" s="140" t="s">
        <v>461</v>
      </c>
      <c r="G217" s="141" t="s">
        <v>108</v>
      </c>
      <c r="H217" s="142">
        <v>10.01</v>
      </c>
      <c r="I217" s="142"/>
      <c r="J217" s="155"/>
      <c r="K217" s="143"/>
      <c r="L217" s="27"/>
      <c r="M217" s="144" t="s">
        <v>1</v>
      </c>
      <c r="N217" s="145" t="s">
        <v>32</v>
      </c>
      <c r="O217" s="146">
        <v>0</v>
      </c>
      <c r="P217" s="146">
        <f t="shared" si="36"/>
        <v>0</v>
      </c>
      <c r="Q217" s="146">
        <v>0</v>
      </c>
      <c r="R217" s="146">
        <f t="shared" si="37"/>
        <v>0</v>
      </c>
      <c r="S217" s="146">
        <v>0</v>
      </c>
      <c r="T217" s="147">
        <f t="shared" si="38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48" t="s">
        <v>109</v>
      </c>
      <c r="AT217" s="148" t="s">
        <v>105</v>
      </c>
      <c r="AU217" s="148" t="s">
        <v>110</v>
      </c>
      <c r="AY217" s="14" t="s">
        <v>102</v>
      </c>
      <c r="BE217" s="149">
        <f t="shared" si="39"/>
        <v>0</v>
      </c>
      <c r="BF217" s="149">
        <f t="shared" si="40"/>
        <v>0</v>
      </c>
      <c r="BG217" s="149">
        <f t="shared" si="41"/>
        <v>0</v>
      </c>
      <c r="BH217" s="149">
        <f t="shared" si="42"/>
        <v>0</v>
      </c>
      <c r="BI217" s="149">
        <f t="shared" si="43"/>
        <v>0</v>
      </c>
      <c r="BJ217" s="14" t="s">
        <v>110</v>
      </c>
      <c r="BK217" s="150">
        <f t="shared" si="44"/>
        <v>0</v>
      </c>
      <c r="BL217" s="14" t="s">
        <v>109</v>
      </c>
      <c r="BM217" s="148" t="s">
        <v>462</v>
      </c>
    </row>
    <row r="218" spans="1:65" s="2" customFormat="1" ht="24.2" customHeight="1">
      <c r="A218" s="26"/>
      <c r="B218" s="137"/>
      <c r="C218" s="138" t="s">
        <v>463</v>
      </c>
      <c r="D218" s="138" t="s">
        <v>105</v>
      </c>
      <c r="E218" s="139" t="s">
        <v>464</v>
      </c>
      <c r="F218" s="140" t="s">
        <v>1707</v>
      </c>
      <c r="G218" s="141" t="s">
        <v>108</v>
      </c>
      <c r="H218" s="142">
        <v>24.292000000000002</v>
      </c>
      <c r="I218" s="142"/>
      <c r="J218" s="155"/>
      <c r="K218" s="143"/>
      <c r="L218" s="27"/>
      <c r="M218" s="144" t="s">
        <v>1</v>
      </c>
      <c r="N218" s="145" t="s">
        <v>32</v>
      </c>
      <c r="O218" s="146">
        <v>0</v>
      </c>
      <c r="P218" s="146">
        <f t="shared" si="36"/>
        <v>0</v>
      </c>
      <c r="Q218" s="146">
        <v>0</v>
      </c>
      <c r="R218" s="146">
        <f t="shared" si="37"/>
        <v>0</v>
      </c>
      <c r="S218" s="146">
        <v>0</v>
      </c>
      <c r="T218" s="147">
        <f t="shared" si="38"/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48" t="s">
        <v>109</v>
      </c>
      <c r="AT218" s="148" t="s">
        <v>105</v>
      </c>
      <c r="AU218" s="148" t="s">
        <v>110</v>
      </c>
      <c r="AY218" s="14" t="s">
        <v>102</v>
      </c>
      <c r="BE218" s="149">
        <f t="shared" si="39"/>
        <v>0</v>
      </c>
      <c r="BF218" s="149">
        <f t="shared" si="40"/>
        <v>0</v>
      </c>
      <c r="BG218" s="149">
        <f t="shared" si="41"/>
        <v>0</v>
      </c>
      <c r="BH218" s="149">
        <f t="shared" si="42"/>
        <v>0</v>
      </c>
      <c r="BI218" s="149">
        <f t="shared" si="43"/>
        <v>0</v>
      </c>
      <c r="BJ218" s="14" t="s">
        <v>110</v>
      </c>
      <c r="BK218" s="150">
        <f t="shared" si="44"/>
        <v>0</v>
      </c>
      <c r="BL218" s="14" t="s">
        <v>109</v>
      </c>
      <c r="BM218" s="148" t="s">
        <v>465</v>
      </c>
    </row>
    <row r="219" spans="1:65" s="12" customFormat="1" ht="22.9" customHeight="1">
      <c r="B219" s="127"/>
      <c r="D219" s="128" t="s">
        <v>65</v>
      </c>
      <c r="E219" s="136" t="s">
        <v>118</v>
      </c>
      <c r="F219" s="136" t="s">
        <v>466</v>
      </c>
      <c r="J219" s="158"/>
      <c r="L219" s="127"/>
      <c r="M219" s="130"/>
      <c r="N219" s="131"/>
      <c r="O219" s="131"/>
      <c r="P219" s="132">
        <f>SUM(P220:P225)</f>
        <v>0</v>
      </c>
      <c r="Q219" s="131"/>
      <c r="R219" s="132">
        <f>SUM(R220:R225)</f>
        <v>0</v>
      </c>
      <c r="S219" s="131"/>
      <c r="T219" s="133">
        <f>SUM(T220:T225)</f>
        <v>0</v>
      </c>
      <c r="AR219" s="128" t="s">
        <v>71</v>
      </c>
      <c r="AT219" s="134" t="s">
        <v>65</v>
      </c>
      <c r="AU219" s="134" t="s">
        <v>71</v>
      </c>
      <c r="AY219" s="128" t="s">
        <v>102</v>
      </c>
      <c r="BK219" s="135">
        <f>SUM(BK220:BK225)</f>
        <v>0</v>
      </c>
    </row>
    <row r="220" spans="1:65" s="2" customFormat="1" ht="37.9" customHeight="1">
      <c r="A220" s="26"/>
      <c r="B220" s="137"/>
      <c r="C220" s="138" t="s">
        <v>279</v>
      </c>
      <c r="D220" s="138" t="s">
        <v>105</v>
      </c>
      <c r="E220" s="139" t="s">
        <v>467</v>
      </c>
      <c r="F220" s="140" t="s">
        <v>468</v>
      </c>
      <c r="G220" s="141" t="s">
        <v>234</v>
      </c>
      <c r="H220" s="142">
        <v>24</v>
      </c>
      <c r="I220" s="142"/>
      <c r="J220" s="155"/>
      <c r="K220" s="143"/>
      <c r="L220" s="27"/>
      <c r="M220" s="144" t="s">
        <v>1</v>
      </c>
      <c r="N220" s="145" t="s">
        <v>32</v>
      </c>
      <c r="O220" s="146">
        <v>0</v>
      </c>
      <c r="P220" s="146">
        <f t="shared" ref="P220:P225" si="45">O220*H220</f>
        <v>0</v>
      </c>
      <c r="Q220" s="146">
        <v>0</v>
      </c>
      <c r="R220" s="146">
        <f t="shared" ref="R220:R225" si="46">Q220*H220</f>
        <v>0</v>
      </c>
      <c r="S220" s="146">
        <v>0</v>
      </c>
      <c r="T220" s="147">
        <f t="shared" ref="T220:T225" si="47">S220*H220</f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48" t="s">
        <v>109</v>
      </c>
      <c r="AT220" s="148" t="s">
        <v>105</v>
      </c>
      <c r="AU220" s="148" t="s">
        <v>110</v>
      </c>
      <c r="AY220" s="14" t="s">
        <v>102</v>
      </c>
      <c r="BE220" s="149">
        <f t="shared" ref="BE220:BE225" si="48">IF(N220="základná",J220,0)</f>
        <v>0</v>
      </c>
      <c r="BF220" s="149">
        <f t="shared" ref="BF220:BF225" si="49">IF(N220="znížená",J220,0)</f>
        <v>0</v>
      </c>
      <c r="BG220" s="149">
        <f t="shared" ref="BG220:BG225" si="50">IF(N220="zákl. prenesená",J220,0)</f>
        <v>0</v>
      </c>
      <c r="BH220" s="149">
        <f t="shared" ref="BH220:BH225" si="51">IF(N220="zníž. prenesená",J220,0)</f>
        <v>0</v>
      </c>
      <c r="BI220" s="149">
        <f t="shared" ref="BI220:BI225" si="52">IF(N220="nulová",J220,0)</f>
        <v>0</v>
      </c>
      <c r="BJ220" s="14" t="s">
        <v>110</v>
      </c>
      <c r="BK220" s="150">
        <f t="shared" ref="BK220:BK225" si="53">ROUND(I220*H220,3)</f>
        <v>0</v>
      </c>
      <c r="BL220" s="14" t="s">
        <v>109</v>
      </c>
      <c r="BM220" s="148" t="s">
        <v>469</v>
      </c>
    </row>
    <row r="221" spans="1:65" s="2" customFormat="1" ht="24.2" customHeight="1">
      <c r="A221" s="26"/>
      <c r="B221" s="137"/>
      <c r="C221" s="138" t="s">
        <v>470</v>
      </c>
      <c r="D221" s="138" t="s">
        <v>105</v>
      </c>
      <c r="E221" s="139" t="s">
        <v>471</v>
      </c>
      <c r="F221" s="140" t="s">
        <v>1713</v>
      </c>
      <c r="G221" s="141" t="s">
        <v>194</v>
      </c>
      <c r="H221" s="142">
        <v>26.231999999999999</v>
      </c>
      <c r="I221" s="142"/>
      <c r="J221" s="155"/>
      <c r="K221" s="143"/>
      <c r="L221" s="27"/>
      <c r="M221" s="144" t="s">
        <v>1</v>
      </c>
      <c r="N221" s="145" t="s">
        <v>32</v>
      </c>
      <c r="O221" s="146">
        <v>0</v>
      </c>
      <c r="P221" s="146">
        <f t="shared" si="45"/>
        <v>0</v>
      </c>
      <c r="Q221" s="146">
        <v>0</v>
      </c>
      <c r="R221" s="146">
        <f t="shared" si="46"/>
        <v>0</v>
      </c>
      <c r="S221" s="146">
        <v>0</v>
      </c>
      <c r="T221" s="147">
        <f t="shared" si="47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48" t="s">
        <v>109</v>
      </c>
      <c r="AT221" s="148" t="s">
        <v>105</v>
      </c>
      <c r="AU221" s="148" t="s">
        <v>110</v>
      </c>
      <c r="AY221" s="14" t="s">
        <v>102</v>
      </c>
      <c r="BE221" s="149">
        <f t="shared" si="48"/>
        <v>0</v>
      </c>
      <c r="BF221" s="149">
        <f t="shared" si="49"/>
        <v>0</v>
      </c>
      <c r="BG221" s="149">
        <f t="shared" si="50"/>
        <v>0</v>
      </c>
      <c r="BH221" s="149">
        <f t="shared" si="51"/>
        <v>0</v>
      </c>
      <c r="BI221" s="149">
        <f t="shared" si="52"/>
        <v>0</v>
      </c>
      <c r="BJ221" s="14" t="s">
        <v>110</v>
      </c>
      <c r="BK221" s="150">
        <f t="shared" si="53"/>
        <v>0</v>
      </c>
      <c r="BL221" s="14" t="s">
        <v>109</v>
      </c>
      <c r="BM221" s="148" t="s">
        <v>472</v>
      </c>
    </row>
    <row r="222" spans="1:65" s="2" customFormat="1" ht="31.5" customHeight="1">
      <c r="A222" s="26"/>
      <c r="B222" s="137"/>
      <c r="C222" s="138" t="s">
        <v>281</v>
      </c>
      <c r="D222" s="138" t="s">
        <v>105</v>
      </c>
      <c r="E222" s="139" t="s">
        <v>473</v>
      </c>
      <c r="F222" s="140" t="s">
        <v>474</v>
      </c>
      <c r="G222" s="141" t="s">
        <v>194</v>
      </c>
      <c r="H222" s="142">
        <v>4</v>
      </c>
      <c r="I222" s="142"/>
      <c r="J222" s="155"/>
      <c r="K222" s="143"/>
      <c r="L222" s="27"/>
      <c r="M222" s="144" t="s">
        <v>1</v>
      </c>
      <c r="N222" s="145" t="s">
        <v>32</v>
      </c>
      <c r="O222" s="146">
        <v>0</v>
      </c>
      <c r="P222" s="146">
        <f t="shared" si="45"/>
        <v>0</v>
      </c>
      <c r="Q222" s="146">
        <v>0</v>
      </c>
      <c r="R222" s="146">
        <f t="shared" si="46"/>
        <v>0</v>
      </c>
      <c r="S222" s="146">
        <v>0</v>
      </c>
      <c r="T222" s="147">
        <f t="shared" si="47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48" t="s">
        <v>109</v>
      </c>
      <c r="AT222" s="148" t="s">
        <v>105</v>
      </c>
      <c r="AU222" s="148" t="s">
        <v>110</v>
      </c>
      <c r="AY222" s="14" t="s">
        <v>102</v>
      </c>
      <c r="BE222" s="149">
        <f t="shared" si="48"/>
        <v>0</v>
      </c>
      <c r="BF222" s="149">
        <f t="shared" si="49"/>
        <v>0</v>
      </c>
      <c r="BG222" s="149">
        <f t="shared" si="50"/>
        <v>0</v>
      </c>
      <c r="BH222" s="149">
        <f t="shared" si="51"/>
        <v>0</v>
      </c>
      <c r="BI222" s="149">
        <f t="shared" si="52"/>
        <v>0</v>
      </c>
      <c r="BJ222" s="14" t="s">
        <v>110</v>
      </c>
      <c r="BK222" s="150">
        <f t="shared" si="53"/>
        <v>0</v>
      </c>
      <c r="BL222" s="14" t="s">
        <v>109</v>
      </c>
      <c r="BM222" s="148" t="s">
        <v>475</v>
      </c>
    </row>
    <row r="223" spans="1:65" s="2" customFormat="1" ht="24.2" customHeight="1">
      <c r="A223" s="26"/>
      <c r="B223" s="137"/>
      <c r="C223" s="138" t="s">
        <v>476</v>
      </c>
      <c r="D223" s="138" t="s">
        <v>105</v>
      </c>
      <c r="E223" s="139" t="s">
        <v>477</v>
      </c>
      <c r="F223" s="140" t="s">
        <v>1712</v>
      </c>
      <c r="G223" s="141" t="s">
        <v>194</v>
      </c>
      <c r="H223" s="142">
        <v>4</v>
      </c>
      <c r="I223" s="142"/>
      <c r="J223" s="155"/>
      <c r="K223" s="143"/>
      <c r="L223" s="27"/>
      <c r="M223" s="144" t="s">
        <v>1</v>
      </c>
      <c r="N223" s="145" t="s">
        <v>32</v>
      </c>
      <c r="O223" s="146">
        <v>0</v>
      </c>
      <c r="P223" s="146">
        <f t="shared" si="45"/>
        <v>0</v>
      </c>
      <c r="Q223" s="146">
        <v>0</v>
      </c>
      <c r="R223" s="146">
        <f t="shared" si="46"/>
        <v>0</v>
      </c>
      <c r="S223" s="146">
        <v>0</v>
      </c>
      <c r="T223" s="147">
        <f t="shared" si="47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48" t="s">
        <v>109</v>
      </c>
      <c r="AT223" s="148" t="s">
        <v>105</v>
      </c>
      <c r="AU223" s="148" t="s">
        <v>110</v>
      </c>
      <c r="AY223" s="14" t="s">
        <v>102</v>
      </c>
      <c r="BE223" s="149">
        <f t="shared" si="48"/>
        <v>0</v>
      </c>
      <c r="BF223" s="149">
        <f t="shared" si="49"/>
        <v>0</v>
      </c>
      <c r="BG223" s="149">
        <f t="shared" si="50"/>
        <v>0</v>
      </c>
      <c r="BH223" s="149">
        <f t="shared" si="51"/>
        <v>0</v>
      </c>
      <c r="BI223" s="149">
        <f t="shared" si="52"/>
        <v>0</v>
      </c>
      <c r="BJ223" s="14" t="s">
        <v>110</v>
      </c>
      <c r="BK223" s="150">
        <f t="shared" si="53"/>
        <v>0</v>
      </c>
      <c r="BL223" s="14" t="s">
        <v>109</v>
      </c>
      <c r="BM223" s="148" t="s">
        <v>478</v>
      </c>
    </row>
    <row r="224" spans="1:65" s="2" customFormat="1" ht="24.2" customHeight="1">
      <c r="A224" s="26"/>
      <c r="B224" s="137"/>
      <c r="C224" s="138" t="s">
        <v>285</v>
      </c>
      <c r="D224" s="138" t="s">
        <v>105</v>
      </c>
      <c r="E224" s="139" t="s">
        <v>479</v>
      </c>
      <c r="F224" s="140" t="s">
        <v>1711</v>
      </c>
      <c r="G224" s="141" t="s">
        <v>194</v>
      </c>
      <c r="H224" s="142">
        <v>4</v>
      </c>
      <c r="I224" s="142"/>
      <c r="J224" s="155"/>
      <c r="K224" s="143"/>
      <c r="L224" s="27"/>
      <c r="M224" s="144" t="s">
        <v>1</v>
      </c>
      <c r="N224" s="145" t="s">
        <v>32</v>
      </c>
      <c r="O224" s="146">
        <v>0</v>
      </c>
      <c r="P224" s="146">
        <f t="shared" si="45"/>
        <v>0</v>
      </c>
      <c r="Q224" s="146">
        <v>0</v>
      </c>
      <c r="R224" s="146">
        <f t="shared" si="46"/>
        <v>0</v>
      </c>
      <c r="S224" s="146">
        <v>0</v>
      </c>
      <c r="T224" s="147">
        <f t="shared" si="47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48" t="s">
        <v>109</v>
      </c>
      <c r="AT224" s="148" t="s">
        <v>105</v>
      </c>
      <c r="AU224" s="148" t="s">
        <v>110</v>
      </c>
      <c r="AY224" s="14" t="s">
        <v>102</v>
      </c>
      <c r="BE224" s="149">
        <f t="shared" si="48"/>
        <v>0</v>
      </c>
      <c r="BF224" s="149">
        <f t="shared" si="49"/>
        <v>0</v>
      </c>
      <c r="BG224" s="149">
        <f t="shared" si="50"/>
        <v>0</v>
      </c>
      <c r="BH224" s="149">
        <f t="shared" si="51"/>
        <v>0</v>
      </c>
      <c r="BI224" s="149">
        <f t="shared" si="52"/>
        <v>0</v>
      </c>
      <c r="BJ224" s="14" t="s">
        <v>110</v>
      </c>
      <c r="BK224" s="150">
        <f t="shared" si="53"/>
        <v>0</v>
      </c>
      <c r="BL224" s="14" t="s">
        <v>109</v>
      </c>
      <c r="BM224" s="148" t="s">
        <v>480</v>
      </c>
    </row>
    <row r="225" spans="1:65" s="2" customFormat="1" ht="21.75" customHeight="1">
      <c r="A225" s="26"/>
      <c r="B225" s="137"/>
      <c r="C225" s="138" t="s">
        <v>481</v>
      </c>
      <c r="D225" s="138" t="s">
        <v>105</v>
      </c>
      <c r="E225" s="139" t="s">
        <v>482</v>
      </c>
      <c r="F225" s="140" t="s">
        <v>1714</v>
      </c>
      <c r="G225" s="141" t="s">
        <v>194</v>
      </c>
      <c r="H225" s="142">
        <v>4</v>
      </c>
      <c r="I225" s="142"/>
      <c r="J225" s="155"/>
      <c r="K225" s="143"/>
      <c r="L225" s="27"/>
      <c r="M225" s="144" t="s">
        <v>1</v>
      </c>
      <c r="N225" s="145" t="s">
        <v>32</v>
      </c>
      <c r="O225" s="146">
        <v>0</v>
      </c>
      <c r="P225" s="146">
        <f t="shared" si="45"/>
        <v>0</v>
      </c>
      <c r="Q225" s="146">
        <v>0</v>
      </c>
      <c r="R225" s="146">
        <f t="shared" si="46"/>
        <v>0</v>
      </c>
      <c r="S225" s="146">
        <v>0</v>
      </c>
      <c r="T225" s="147">
        <f t="shared" si="47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48" t="s">
        <v>109</v>
      </c>
      <c r="AT225" s="148" t="s">
        <v>105</v>
      </c>
      <c r="AU225" s="148" t="s">
        <v>110</v>
      </c>
      <c r="AY225" s="14" t="s">
        <v>102</v>
      </c>
      <c r="BE225" s="149">
        <f t="shared" si="48"/>
        <v>0</v>
      </c>
      <c r="BF225" s="149">
        <f t="shared" si="49"/>
        <v>0</v>
      </c>
      <c r="BG225" s="149">
        <f t="shared" si="50"/>
        <v>0</v>
      </c>
      <c r="BH225" s="149">
        <f t="shared" si="51"/>
        <v>0</v>
      </c>
      <c r="BI225" s="149">
        <f t="shared" si="52"/>
        <v>0</v>
      </c>
      <c r="BJ225" s="14" t="s">
        <v>110</v>
      </c>
      <c r="BK225" s="150">
        <f t="shared" si="53"/>
        <v>0</v>
      </c>
      <c r="BL225" s="14" t="s">
        <v>109</v>
      </c>
      <c r="BM225" s="148" t="s">
        <v>483</v>
      </c>
    </row>
    <row r="226" spans="1:65" s="12" customFormat="1" ht="22.9" customHeight="1">
      <c r="B226" s="127"/>
      <c r="D226" s="128" t="s">
        <v>65</v>
      </c>
      <c r="E226" s="136" t="s">
        <v>133</v>
      </c>
      <c r="F226" s="136" t="s">
        <v>155</v>
      </c>
      <c r="J226" s="158"/>
      <c r="L226" s="127"/>
      <c r="M226" s="130"/>
      <c r="N226" s="131"/>
      <c r="O226" s="131"/>
      <c r="P226" s="132">
        <f>SUM(P227:P261)</f>
        <v>0</v>
      </c>
      <c r="Q226" s="131"/>
      <c r="R226" s="132">
        <f>SUM(R227:R261)</f>
        <v>0</v>
      </c>
      <c r="S226" s="131"/>
      <c r="T226" s="133">
        <f>SUM(T227:T261)</f>
        <v>0</v>
      </c>
      <c r="AR226" s="128" t="s">
        <v>71</v>
      </c>
      <c r="AT226" s="134" t="s">
        <v>65</v>
      </c>
      <c r="AU226" s="134" t="s">
        <v>71</v>
      </c>
      <c r="AY226" s="128" t="s">
        <v>102</v>
      </c>
      <c r="BK226" s="135">
        <f>SUM(BK227:BK261)</f>
        <v>0</v>
      </c>
    </row>
    <row r="227" spans="1:65" s="2" customFormat="1" ht="24.2" customHeight="1">
      <c r="A227" s="26"/>
      <c r="B227" s="137"/>
      <c r="C227" s="138" t="s">
        <v>384</v>
      </c>
      <c r="D227" s="138" t="s">
        <v>105</v>
      </c>
      <c r="E227" s="139" t="s">
        <v>484</v>
      </c>
      <c r="F227" s="140" t="s">
        <v>485</v>
      </c>
      <c r="G227" s="141" t="s">
        <v>108</v>
      </c>
      <c r="H227" s="142">
        <v>965.23400000000004</v>
      </c>
      <c r="I227" s="142"/>
      <c r="J227" s="155"/>
      <c r="K227" s="143"/>
      <c r="L227" s="27"/>
      <c r="M227" s="144" t="s">
        <v>1</v>
      </c>
      <c r="N227" s="145" t="s">
        <v>32</v>
      </c>
      <c r="O227" s="146">
        <v>0</v>
      </c>
      <c r="P227" s="146">
        <f t="shared" ref="P227:P261" si="54">O227*H227</f>
        <v>0</v>
      </c>
      <c r="Q227" s="146">
        <v>0</v>
      </c>
      <c r="R227" s="146">
        <f t="shared" ref="R227:R261" si="55">Q227*H227</f>
        <v>0</v>
      </c>
      <c r="S227" s="146">
        <v>0</v>
      </c>
      <c r="T227" s="147">
        <f t="shared" ref="T227:T261" si="56">S227*H227</f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48" t="s">
        <v>109</v>
      </c>
      <c r="AT227" s="148" t="s">
        <v>105</v>
      </c>
      <c r="AU227" s="148" t="s">
        <v>110</v>
      </c>
      <c r="AY227" s="14" t="s">
        <v>102</v>
      </c>
      <c r="BE227" s="149">
        <f t="shared" ref="BE227:BE261" si="57">IF(N227="základná",J227,0)</f>
        <v>0</v>
      </c>
      <c r="BF227" s="149">
        <f t="shared" ref="BF227:BF261" si="58">IF(N227="znížená",J227,0)</f>
        <v>0</v>
      </c>
      <c r="BG227" s="149">
        <f t="shared" ref="BG227:BG261" si="59">IF(N227="zákl. prenesená",J227,0)</f>
        <v>0</v>
      </c>
      <c r="BH227" s="149">
        <f t="shared" ref="BH227:BH261" si="60">IF(N227="zníž. prenesená",J227,0)</f>
        <v>0</v>
      </c>
      <c r="BI227" s="149">
        <f t="shared" ref="BI227:BI261" si="61">IF(N227="nulová",J227,0)</f>
        <v>0</v>
      </c>
      <c r="BJ227" s="14" t="s">
        <v>110</v>
      </c>
      <c r="BK227" s="150">
        <f t="shared" ref="BK227:BK261" si="62">ROUND(I227*H227,3)</f>
        <v>0</v>
      </c>
      <c r="BL227" s="14" t="s">
        <v>109</v>
      </c>
      <c r="BM227" s="148" t="s">
        <v>486</v>
      </c>
    </row>
    <row r="228" spans="1:65" s="2" customFormat="1" ht="37.9" customHeight="1">
      <c r="A228" s="26"/>
      <c r="B228" s="137"/>
      <c r="C228" s="138" t="s">
        <v>487</v>
      </c>
      <c r="D228" s="138" t="s">
        <v>105</v>
      </c>
      <c r="E228" s="139" t="s">
        <v>488</v>
      </c>
      <c r="F228" s="140" t="s">
        <v>489</v>
      </c>
      <c r="G228" s="141" t="s">
        <v>234</v>
      </c>
      <c r="H228" s="142">
        <v>83.65</v>
      </c>
      <c r="I228" s="142"/>
      <c r="J228" s="155"/>
      <c r="K228" s="143"/>
      <c r="L228" s="27"/>
      <c r="M228" s="144" t="s">
        <v>1</v>
      </c>
      <c r="N228" s="145" t="s">
        <v>32</v>
      </c>
      <c r="O228" s="146">
        <v>0</v>
      </c>
      <c r="P228" s="146">
        <f t="shared" si="54"/>
        <v>0</v>
      </c>
      <c r="Q228" s="146">
        <v>0</v>
      </c>
      <c r="R228" s="146">
        <f t="shared" si="55"/>
        <v>0</v>
      </c>
      <c r="S228" s="146">
        <v>0</v>
      </c>
      <c r="T228" s="147">
        <f t="shared" si="56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48" t="s">
        <v>109</v>
      </c>
      <c r="AT228" s="148" t="s">
        <v>105</v>
      </c>
      <c r="AU228" s="148" t="s">
        <v>110</v>
      </c>
      <c r="AY228" s="14" t="s">
        <v>102</v>
      </c>
      <c r="BE228" s="149">
        <f t="shared" si="57"/>
        <v>0</v>
      </c>
      <c r="BF228" s="149">
        <f t="shared" si="58"/>
        <v>0</v>
      </c>
      <c r="BG228" s="149">
        <f t="shared" si="59"/>
        <v>0</v>
      </c>
      <c r="BH228" s="149">
        <f t="shared" si="60"/>
        <v>0</v>
      </c>
      <c r="BI228" s="149">
        <f t="shared" si="61"/>
        <v>0</v>
      </c>
      <c r="BJ228" s="14" t="s">
        <v>110</v>
      </c>
      <c r="BK228" s="150">
        <f t="shared" si="62"/>
        <v>0</v>
      </c>
      <c r="BL228" s="14" t="s">
        <v>109</v>
      </c>
      <c r="BM228" s="148" t="s">
        <v>490</v>
      </c>
    </row>
    <row r="229" spans="1:65" s="2" customFormat="1" ht="16.5" customHeight="1">
      <c r="A229" s="26"/>
      <c r="B229" s="137"/>
      <c r="C229" s="138" t="s">
        <v>388</v>
      </c>
      <c r="D229" s="138" t="s">
        <v>105</v>
      </c>
      <c r="E229" s="139" t="s">
        <v>491</v>
      </c>
      <c r="F229" s="140" t="s">
        <v>1708</v>
      </c>
      <c r="G229" s="141" t="s">
        <v>194</v>
      </c>
      <c r="H229" s="142">
        <v>87.832999999999998</v>
      </c>
      <c r="I229" s="142"/>
      <c r="J229" s="155"/>
      <c r="K229" s="143"/>
      <c r="L229" s="27"/>
      <c r="M229" s="144" t="s">
        <v>1</v>
      </c>
      <c r="N229" s="145" t="s">
        <v>32</v>
      </c>
      <c r="O229" s="146">
        <v>0</v>
      </c>
      <c r="P229" s="146">
        <f t="shared" si="54"/>
        <v>0</v>
      </c>
      <c r="Q229" s="146">
        <v>0</v>
      </c>
      <c r="R229" s="146">
        <f t="shared" si="55"/>
        <v>0</v>
      </c>
      <c r="S229" s="146">
        <v>0</v>
      </c>
      <c r="T229" s="147">
        <f t="shared" si="56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48" t="s">
        <v>109</v>
      </c>
      <c r="AT229" s="148" t="s">
        <v>105</v>
      </c>
      <c r="AU229" s="148" t="s">
        <v>110</v>
      </c>
      <c r="AY229" s="14" t="s">
        <v>102</v>
      </c>
      <c r="BE229" s="149">
        <f t="shared" si="57"/>
        <v>0</v>
      </c>
      <c r="BF229" s="149">
        <f t="shared" si="58"/>
        <v>0</v>
      </c>
      <c r="BG229" s="149">
        <f t="shared" si="59"/>
        <v>0</v>
      </c>
      <c r="BH229" s="149">
        <f t="shared" si="60"/>
        <v>0</v>
      </c>
      <c r="BI229" s="149">
        <f t="shared" si="61"/>
        <v>0</v>
      </c>
      <c r="BJ229" s="14" t="s">
        <v>110</v>
      </c>
      <c r="BK229" s="150">
        <f t="shared" si="62"/>
        <v>0</v>
      </c>
      <c r="BL229" s="14" t="s">
        <v>109</v>
      </c>
      <c r="BM229" s="148" t="s">
        <v>492</v>
      </c>
    </row>
    <row r="230" spans="1:65" s="2" customFormat="1" ht="24.2" customHeight="1">
      <c r="A230" s="26"/>
      <c r="B230" s="137"/>
      <c r="C230" s="138" t="s">
        <v>493</v>
      </c>
      <c r="D230" s="138" t="s">
        <v>105</v>
      </c>
      <c r="E230" s="139" t="s">
        <v>494</v>
      </c>
      <c r="F230" s="140" t="s">
        <v>495</v>
      </c>
      <c r="G230" s="141" t="s">
        <v>108</v>
      </c>
      <c r="H230" s="142">
        <v>489.72</v>
      </c>
      <c r="I230" s="142"/>
      <c r="J230" s="155"/>
      <c r="K230" s="143"/>
      <c r="L230" s="27"/>
      <c r="M230" s="144" t="s">
        <v>1</v>
      </c>
      <c r="N230" s="145" t="s">
        <v>32</v>
      </c>
      <c r="O230" s="146">
        <v>0</v>
      </c>
      <c r="P230" s="146">
        <f t="shared" si="54"/>
        <v>0</v>
      </c>
      <c r="Q230" s="146">
        <v>0</v>
      </c>
      <c r="R230" s="146">
        <f t="shared" si="55"/>
        <v>0</v>
      </c>
      <c r="S230" s="146">
        <v>0</v>
      </c>
      <c r="T230" s="147">
        <f t="shared" si="56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48" t="s">
        <v>109</v>
      </c>
      <c r="AT230" s="148" t="s">
        <v>105</v>
      </c>
      <c r="AU230" s="148" t="s">
        <v>110</v>
      </c>
      <c r="AY230" s="14" t="s">
        <v>102</v>
      </c>
      <c r="BE230" s="149">
        <f t="shared" si="57"/>
        <v>0</v>
      </c>
      <c r="BF230" s="149">
        <f t="shared" si="58"/>
        <v>0</v>
      </c>
      <c r="BG230" s="149">
        <f t="shared" si="59"/>
        <v>0</v>
      </c>
      <c r="BH230" s="149">
        <f t="shared" si="60"/>
        <v>0</v>
      </c>
      <c r="BI230" s="149">
        <f t="shared" si="61"/>
        <v>0</v>
      </c>
      <c r="BJ230" s="14" t="s">
        <v>110</v>
      </c>
      <c r="BK230" s="150">
        <f t="shared" si="62"/>
        <v>0</v>
      </c>
      <c r="BL230" s="14" t="s">
        <v>109</v>
      </c>
      <c r="BM230" s="148" t="s">
        <v>496</v>
      </c>
    </row>
    <row r="231" spans="1:65" s="2" customFormat="1" ht="16.5" customHeight="1">
      <c r="A231" s="26"/>
      <c r="B231" s="137"/>
      <c r="C231" s="138" t="s">
        <v>391</v>
      </c>
      <c r="D231" s="138" t="s">
        <v>105</v>
      </c>
      <c r="E231" s="139" t="s">
        <v>497</v>
      </c>
      <c r="F231" s="140" t="s">
        <v>498</v>
      </c>
      <c r="G231" s="141" t="s">
        <v>234</v>
      </c>
      <c r="H231" s="142">
        <v>494.25</v>
      </c>
      <c r="I231" s="142"/>
      <c r="J231" s="155"/>
      <c r="K231" s="143"/>
      <c r="L231" s="27"/>
      <c r="M231" s="144" t="s">
        <v>1</v>
      </c>
      <c r="N231" s="145" t="s">
        <v>32</v>
      </c>
      <c r="O231" s="146">
        <v>0</v>
      </c>
      <c r="P231" s="146">
        <f t="shared" si="54"/>
        <v>0</v>
      </c>
      <c r="Q231" s="146">
        <v>0</v>
      </c>
      <c r="R231" s="146">
        <f t="shared" si="55"/>
        <v>0</v>
      </c>
      <c r="S231" s="146">
        <v>0</v>
      </c>
      <c r="T231" s="147">
        <f t="shared" si="56"/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48" t="s">
        <v>109</v>
      </c>
      <c r="AT231" s="148" t="s">
        <v>105</v>
      </c>
      <c r="AU231" s="148" t="s">
        <v>110</v>
      </c>
      <c r="AY231" s="14" t="s">
        <v>102</v>
      </c>
      <c r="BE231" s="149">
        <f t="shared" si="57"/>
        <v>0</v>
      </c>
      <c r="BF231" s="149">
        <f t="shared" si="58"/>
        <v>0</v>
      </c>
      <c r="BG231" s="149">
        <f t="shared" si="59"/>
        <v>0</v>
      </c>
      <c r="BH231" s="149">
        <f t="shared" si="60"/>
        <v>0</v>
      </c>
      <c r="BI231" s="149">
        <f t="shared" si="61"/>
        <v>0</v>
      </c>
      <c r="BJ231" s="14" t="s">
        <v>110</v>
      </c>
      <c r="BK231" s="150">
        <f t="shared" si="62"/>
        <v>0</v>
      </c>
      <c r="BL231" s="14" t="s">
        <v>109</v>
      </c>
      <c r="BM231" s="148" t="s">
        <v>499</v>
      </c>
    </row>
    <row r="232" spans="1:65" s="2" customFormat="1" ht="24.2" customHeight="1">
      <c r="A232" s="26"/>
      <c r="B232" s="137"/>
      <c r="C232" s="138" t="s">
        <v>500</v>
      </c>
      <c r="D232" s="138" t="s">
        <v>105</v>
      </c>
      <c r="E232" s="139" t="s">
        <v>501</v>
      </c>
      <c r="F232" s="140" t="s">
        <v>1709</v>
      </c>
      <c r="G232" s="141" t="s">
        <v>234</v>
      </c>
      <c r="H232" s="142">
        <v>355.3</v>
      </c>
      <c r="I232" s="142"/>
      <c r="J232" s="155"/>
      <c r="K232" s="143"/>
      <c r="L232" s="27"/>
      <c r="M232" s="144" t="s">
        <v>1</v>
      </c>
      <c r="N232" s="145" t="s">
        <v>32</v>
      </c>
      <c r="O232" s="146">
        <v>0</v>
      </c>
      <c r="P232" s="146">
        <f t="shared" si="54"/>
        <v>0</v>
      </c>
      <c r="Q232" s="146">
        <v>0</v>
      </c>
      <c r="R232" s="146">
        <f t="shared" si="55"/>
        <v>0</v>
      </c>
      <c r="S232" s="146">
        <v>0</v>
      </c>
      <c r="T232" s="147">
        <f t="shared" si="56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48" t="s">
        <v>109</v>
      </c>
      <c r="AT232" s="148" t="s">
        <v>105</v>
      </c>
      <c r="AU232" s="148" t="s">
        <v>110</v>
      </c>
      <c r="AY232" s="14" t="s">
        <v>102</v>
      </c>
      <c r="BE232" s="149">
        <f t="shared" si="57"/>
        <v>0</v>
      </c>
      <c r="BF232" s="149">
        <f t="shared" si="58"/>
        <v>0</v>
      </c>
      <c r="BG232" s="149">
        <f t="shared" si="59"/>
        <v>0</v>
      </c>
      <c r="BH232" s="149">
        <f t="shared" si="60"/>
        <v>0</v>
      </c>
      <c r="BI232" s="149">
        <f t="shared" si="61"/>
        <v>0</v>
      </c>
      <c r="BJ232" s="14" t="s">
        <v>110</v>
      </c>
      <c r="BK232" s="150">
        <f t="shared" si="62"/>
        <v>0</v>
      </c>
      <c r="BL232" s="14" t="s">
        <v>109</v>
      </c>
      <c r="BM232" s="148" t="s">
        <v>502</v>
      </c>
    </row>
    <row r="233" spans="1:65" s="2" customFormat="1" ht="16.5" customHeight="1">
      <c r="A233" s="26"/>
      <c r="B233" s="137"/>
      <c r="C233" s="138" t="s">
        <v>395</v>
      </c>
      <c r="D233" s="138" t="s">
        <v>105</v>
      </c>
      <c r="E233" s="139" t="s">
        <v>503</v>
      </c>
      <c r="F233" s="140" t="s">
        <v>1710</v>
      </c>
      <c r="G233" s="141" t="s">
        <v>234</v>
      </c>
      <c r="H233" s="142">
        <v>57.1</v>
      </c>
      <c r="I233" s="142"/>
      <c r="J233" s="155"/>
      <c r="K233" s="143"/>
      <c r="L233" s="27"/>
      <c r="M233" s="144" t="s">
        <v>1</v>
      </c>
      <c r="N233" s="145" t="s">
        <v>32</v>
      </c>
      <c r="O233" s="146">
        <v>0</v>
      </c>
      <c r="P233" s="146">
        <f t="shared" si="54"/>
        <v>0</v>
      </c>
      <c r="Q233" s="146">
        <v>0</v>
      </c>
      <c r="R233" s="146">
        <f t="shared" si="55"/>
        <v>0</v>
      </c>
      <c r="S233" s="146">
        <v>0</v>
      </c>
      <c r="T233" s="147">
        <f t="shared" si="56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48" t="s">
        <v>109</v>
      </c>
      <c r="AT233" s="148" t="s">
        <v>105</v>
      </c>
      <c r="AU233" s="148" t="s">
        <v>110</v>
      </c>
      <c r="AY233" s="14" t="s">
        <v>102</v>
      </c>
      <c r="BE233" s="149">
        <f t="shared" si="57"/>
        <v>0</v>
      </c>
      <c r="BF233" s="149">
        <f t="shared" si="58"/>
        <v>0</v>
      </c>
      <c r="BG233" s="149">
        <f t="shared" si="59"/>
        <v>0</v>
      </c>
      <c r="BH233" s="149">
        <f t="shared" si="60"/>
        <v>0</v>
      </c>
      <c r="BI233" s="149">
        <f t="shared" si="61"/>
        <v>0</v>
      </c>
      <c r="BJ233" s="14" t="s">
        <v>110</v>
      </c>
      <c r="BK233" s="150">
        <f t="shared" si="62"/>
        <v>0</v>
      </c>
      <c r="BL233" s="14" t="s">
        <v>109</v>
      </c>
      <c r="BM233" s="148" t="s">
        <v>504</v>
      </c>
    </row>
    <row r="234" spans="1:65" s="2" customFormat="1" ht="37.9" customHeight="1">
      <c r="A234" s="26"/>
      <c r="B234" s="137"/>
      <c r="C234" s="138" t="s">
        <v>505</v>
      </c>
      <c r="D234" s="138" t="s">
        <v>105</v>
      </c>
      <c r="E234" s="139" t="s">
        <v>506</v>
      </c>
      <c r="F234" s="140" t="s">
        <v>507</v>
      </c>
      <c r="G234" s="141" t="s">
        <v>108</v>
      </c>
      <c r="H234" s="142">
        <v>92.73</v>
      </c>
      <c r="I234" s="142"/>
      <c r="J234" s="155"/>
      <c r="K234" s="143"/>
      <c r="L234" s="27"/>
      <c r="M234" s="144" t="s">
        <v>1</v>
      </c>
      <c r="N234" s="145" t="s">
        <v>32</v>
      </c>
      <c r="O234" s="146">
        <v>0</v>
      </c>
      <c r="P234" s="146">
        <f t="shared" si="54"/>
        <v>0</v>
      </c>
      <c r="Q234" s="146">
        <v>0</v>
      </c>
      <c r="R234" s="146">
        <f t="shared" si="55"/>
        <v>0</v>
      </c>
      <c r="S234" s="146">
        <v>0</v>
      </c>
      <c r="T234" s="147">
        <f t="shared" si="56"/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48" t="s">
        <v>109</v>
      </c>
      <c r="AT234" s="148" t="s">
        <v>105</v>
      </c>
      <c r="AU234" s="148" t="s">
        <v>110</v>
      </c>
      <c r="AY234" s="14" t="s">
        <v>102</v>
      </c>
      <c r="BE234" s="149">
        <f t="shared" si="57"/>
        <v>0</v>
      </c>
      <c r="BF234" s="149">
        <f t="shared" si="58"/>
        <v>0</v>
      </c>
      <c r="BG234" s="149">
        <f t="shared" si="59"/>
        <v>0</v>
      </c>
      <c r="BH234" s="149">
        <f t="shared" si="60"/>
        <v>0</v>
      </c>
      <c r="BI234" s="149">
        <f t="shared" si="61"/>
        <v>0</v>
      </c>
      <c r="BJ234" s="14" t="s">
        <v>110</v>
      </c>
      <c r="BK234" s="150">
        <f t="shared" si="62"/>
        <v>0</v>
      </c>
      <c r="BL234" s="14" t="s">
        <v>109</v>
      </c>
      <c r="BM234" s="148" t="s">
        <v>508</v>
      </c>
    </row>
    <row r="235" spans="1:65" s="2" customFormat="1" ht="37.9" customHeight="1">
      <c r="A235" s="26"/>
      <c r="B235" s="137"/>
      <c r="C235" s="138" t="s">
        <v>398</v>
      </c>
      <c r="D235" s="138" t="s">
        <v>105</v>
      </c>
      <c r="E235" s="139" t="s">
        <v>509</v>
      </c>
      <c r="F235" s="140" t="s">
        <v>510</v>
      </c>
      <c r="G235" s="141" t="s">
        <v>108</v>
      </c>
      <c r="H235" s="142">
        <v>93.25</v>
      </c>
      <c r="I235" s="142"/>
      <c r="J235" s="155"/>
      <c r="K235" s="143"/>
      <c r="L235" s="27"/>
      <c r="M235" s="144" t="s">
        <v>1</v>
      </c>
      <c r="N235" s="145" t="s">
        <v>32</v>
      </c>
      <c r="O235" s="146">
        <v>0</v>
      </c>
      <c r="P235" s="146">
        <f t="shared" si="54"/>
        <v>0</v>
      </c>
      <c r="Q235" s="146">
        <v>0</v>
      </c>
      <c r="R235" s="146">
        <f t="shared" si="55"/>
        <v>0</v>
      </c>
      <c r="S235" s="146">
        <v>0</v>
      </c>
      <c r="T235" s="147">
        <f t="shared" si="56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48" t="s">
        <v>109</v>
      </c>
      <c r="AT235" s="148" t="s">
        <v>105</v>
      </c>
      <c r="AU235" s="148" t="s">
        <v>110</v>
      </c>
      <c r="AY235" s="14" t="s">
        <v>102</v>
      </c>
      <c r="BE235" s="149">
        <f t="shared" si="57"/>
        <v>0</v>
      </c>
      <c r="BF235" s="149">
        <f t="shared" si="58"/>
        <v>0</v>
      </c>
      <c r="BG235" s="149">
        <f t="shared" si="59"/>
        <v>0</v>
      </c>
      <c r="BH235" s="149">
        <f t="shared" si="60"/>
        <v>0</v>
      </c>
      <c r="BI235" s="149">
        <f t="shared" si="61"/>
        <v>0</v>
      </c>
      <c r="BJ235" s="14" t="s">
        <v>110</v>
      </c>
      <c r="BK235" s="150">
        <f t="shared" si="62"/>
        <v>0</v>
      </c>
      <c r="BL235" s="14" t="s">
        <v>109</v>
      </c>
      <c r="BM235" s="148" t="s">
        <v>511</v>
      </c>
    </row>
    <row r="236" spans="1:65" s="2" customFormat="1" ht="24.2" customHeight="1">
      <c r="A236" s="26"/>
      <c r="B236" s="137"/>
      <c r="C236" s="138" t="s">
        <v>512</v>
      </c>
      <c r="D236" s="138" t="s">
        <v>105</v>
      </c>
      <c r="E236" s="139" t="s">
        <v>513</v>
      </c>
      <c r="F236" s="140" t="s">
        <v>514</v>
      </c>
      <c r="G236" s="141" t="s">
        <v>108</v>
      </c>
      <c r="H236" s="142">
        <v>39.75</v>
      </c>
      <c r="I236" s="142"/>
      <c r="J236" s="155"/>
      <c r="K236" s="143"/>
      <c r="L236" s="27"/>
      <c r="M236" s="144" t="s">
        <v>1</v>
      </c>
      <c r="N236" s="145" t="s">
        <v>32</v>
      </c>
      <c r="O236" s="146">
        <v>0</v>
      </c>
      <c r="P236" s="146">
        <f t="shared" si="54"/>
        <v>0</v>
      </c>
      <c r="Q236" s="146">
        <v>0</v>
      </c>
      <c r="R236" s="146">
        <f t="shared" si="55"/>
        <v>0</v>
      </c>
      <c r="S236" s="146">
        <v>0</v>
      </c>
      <c r="T236" s="147">
        <f t="shared" si="56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48" t="s">
        <v>109</v>
      </c>
      <c r="AT236" s="148" t="s">
        <v>105</v>
      </c>
      <c r="AU236" s="148" t="s">
        <v>110</v>
      </c>
      <c r="AY236" s="14" t="s">
        <v>102</v>
      </c>
      <c r="BE236" s="149">
        <f t="shared" si="57"/>
        <v>0</v>
      </c>
      <c r="BF236" s="149">
        <f t="shared" si="58"/>
        <v>0</v>
      </c>
      <c r="BG236" s="149">
        <f t="shared" si="59"/>
        <v>0</v>
      </c>
      <c r="BH236" s="149">
        <f t="shared" si="60"/>
        <v>0</v>
      </c>
      <c r="BI236" s="149">
        <f t="shared" si="61"/>
        <v>0</v>
      </c>
      <c r="BJ236" s="14" t="s">
        <v>110</v>
      </c>
      <c r="BK236" s="150">
        <f t="shared" si="62"/>
        <v>0</v>
      </c>
      <c r="BL236" s="14" t="s">
        <v>109</v>
      </c>
      <c r="BM236" s="148" t="s">
        <v>515</v>
      </c>
    </row>
    <row r="237" spans="1:65" s="2" customFormat="1" ht="24.2" customHeight="1">
      <c r="A237" s="26"/>
      <c r="B237" s="137"/>
      <c r="C237" s="138" t="s">
        <v>402</v>
      </c>
      <c r="D237" s="138" t="s">
        <v>105</v>
      </c>
      <c r="E237" s="139" t="s">
        <v>516</v>
      </c>
      <c r="F237" s="140" t="s">
        <v>517</v>
      </c>
      <c r="G237" s="141" t="s">
        <v>108</v>
      </c>
      <c r="H237" s="142">
        <v>97.2</v>
      </c>
      <c r="I237" s="142"/>
      <c r="J237" s="155"/>
      <c r="K237" s="143"/>
      <c r="L237" s="27"/>
      <c r="M237" s="144" t="s">
        <v>1</v>
      </c>
      <c r="N237" s="145" t="s">
        <v>32</v>
      </c>
      <c r="O237" s="146">
        <v>0</v>
      </c>
      <c r="P237" s="146">
        <f t="shared" si="54"/>
        <v>0</v>
      </c>
      <c r="Q237" s="146">
        <v>0</v>
      </c>
      <c r="R237" s="146">
        <f t="shared" si="55"/>
        <v>0</v>
      </c>
      <c r="S237" s="146">
        <v>0</v>
      </c>
      <c r="T237" s="147">
        <f t="shared" si="56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48" t="s">
        <v>109</v>
      </c>
      <c r="AT237" s="148" t="s">
        <v>105</v>
      </c>
      <c r="AU237" s="148" t="s">
        <v>110</v>
      </c>
      <c r="AY237" s="14" t="s">
        <v>102</v>
      </c>
      <c r="BE237" s="149">
        <f t="shared" si="57"/>
        <v>0</v>
      </c>
      <c r="BF237" s="149">
        <f t="shared" si="58"/>
        <v>0</v>
      </c>
      <c r="BG237" s="149">
        <f t="shared" si="59"/>
        <v>0</v>
      </c>
      <c r="BH237" s="149">
        <f t="shared" si="60"/>
        <v>0</v>
      </c>
      <c r="BI237" s="149">
        <f t="shared" si="61"/>
        <v>0</v>
      </c>
      <c r="BJ237" s="14" t="s">
        <v>110</v>
      </c>
      <c r="BK237" s="150">
        <f t="shared" si="62"/>
        <v>0</v>
      </c>
      <c r="BL237" s="14" t="s">
        <v>109</v>
      </c>
      <c r="BM237" s="148" t="s">
        <v>518</v>
      </c>
    </row>
    <row r="238" spans="1:65" s="2" customFormat="1" ht="16.5" customHeight="1">
      <c r="A238" s="26"/>
      <c r="B238" s="137"/>
      <c r="C238" s="138" t="s">
        <v>519</v>
      </c>
      <c r="D238" s="138" t="s">
        <v>105</v>
      </c>
      <c r="E238" s="139" t="s">
        <v>520</v>
      </c>
      <c r="F238" s="140" t="s">
        <v>521</v>
      </c>
      <c r="G238" s="141" t="s">
        <v>315</v>
      </c>
      <c r="H238" s="142">
        <v>3</v>
      </c>
      <c r="I238" s="142"/>
      <c r="J238" s="155"/>
      <c r="K238" s="143"/>
      <c r="L238" s="27"/>
      <c r="M238" s="144" t="s">
        <v>1</v>
      </c>
      <c r="N238" s="145" t="s">
        <v>32</v>
      </c>
      <c r="O238" s="146">
        <v>0</v>
      </c>
      <c r="P238" s="146">
        <f t="shared" si="54"/>
        <v>0</v>
      </c>
      <c r="Q238" s="146">
        <v>0</v>
      </c>
      <c r="R238" s="146">
        <f t="shared" si="55"/>
        <v>0</v>
      </c>
      <c r="S238" s="146">
        <v>0</v>
      </c>
      <c r="T238" s="147">
        <f t="shared" si="56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48" t="s">
        <v>109</v>
      </c>
      <c r="AT238" s="148" t="s">
        <v>105</v>
      </c>
      <c r="AU238" s="148" t="s">
        <v>110</v>
      </c>
      <c r="AY238" s="14" t="s">
        <v>102</v>
      </c>
      <c r="BE238" s="149">
        <f t="shared" si="57"/>
        <v>0</v>
      </c>
      <c r="BF238" s="149">
        <f t="shared" si="58"/>
        <v>0</v>
      </c>
      <c r="BG238" s="149">
        <f t="shared" si="59"/>
        <v>0</v>
      </c>
      <c r="BH238" s="149">
        <f t="shared" si="60"/>
        <v>0</v>
      </c>
      <c r="BI238" s="149">
        <f t="shared" si="61"/>
        <v>0</v>
      </c>
      <c r="BJ238" s="14" t="s">
        <v>110</v>
      </c>
      <c r="BK238" s="150">
        <f t="shared" si="62"/>
        <v>0</v>
      </c>
      <c r="BL238" s="14" t="s">
        <v>109</v>
      </c>
      <c r="BM238" s="148" t="s">
        <v>522</v>
      </c>
    </row>
    <row r="239" spans="1:65" s="2" customFormat="1" ht="16.5" customHeight="1">
      <c r="A239" s="26"/>
      <c r="B239" s="137"/>
      <c r="C239" s="138" t="s">
        <v>405</v>
      </c>
      <c r="D239" s="138" t="s">
        <v>105</v>
      </c>
      <c r="E239" s="139" t="s">
        <v>523</v>
      </c>
      <c r="F239" s="140" t="s">
        <v>524</v>
      </c>
      <c r="G239" s="141" t="s">
        <v>234</v>
      </c>
      <c r="H239" s="142">
        <v>4</v>
      </c>
      <c r="I239" s="142"/>
      <c r="J239" s="155"/>
      <c r="K239" s="143"/>
      <c r="L239" s="27"/>
      <c r="M239" s="144" t="s">
        <v>1</v>
      </c>
      <c r="N239" s="145" t="s">
        <v>32</v>
      </c>
      <c r="O239" s="146">
        <v>0</v>
      </c>
      <c r="P239" s="146">
        <f t="shared" si="54"/>
        <v>0</v>
      </c>
      <c r="Q239" s="146">
        <v>0</v>
      </c>
      <c r="R239" s="146">
        <f t="shared" si="55"/>
        <v>0</v>
      </c>
      <c r="S239" s="146">
        <v>0</v>
      </c>
      <c r="T239" s="147">
        <f t="shared" si="56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48" t="s">
        <v>109</v>
      </c>
      <c r="AT239" s="148" t="s">
        <v>105</v>
      </c>
      <c r="AU239" s="148" t="s">
        <v>110</v>
      </c>
      <c r="AY239" s="14" t="s">
        <v>102</v>
      </c>
      <c r="BE239" s="149">
        <f t="shared" si="57"/>
        <v>0</v>
      </c>
      <c r="BF239" s="149">
        <f t="shared" si="58"/>
        <v>0</v>
      </c>
      <c r="BG239" s="149">
        <f t="shared" si="59"/>
        <v>0</v>
      </c>
      <c r="BH239" s="149">
        <f t="shared" si="60"/>
        <v>0</v>
      </c>
      <c r="BI239" s="149">
        <f t="shared" si="61"/>
        <v>0</v>
      </c>
      <c r="BJ239" s="14" t="s">
        <v>110</v>
      </c>
      <c r="BK239" s="150">
        <f t="shared" si="62"/>
        <v>0</v>
      </c>
      <c r="BL239" s="14" t="s">
        <v>109</v>
      </c>
      <c r="BM239" s="148" t="s">
        <v>525</v>
      </c>
    </row>
    <row r="240" spans="1:65" s="2" customFormat="1" ht="37.9" customHeight="1">
      <c r="A240" s="26"/>
      <c r="B240" s="137"/>
      <c r="C240" s="138" t="s">
        <v>526</v>
      </c>
      <c r="D240" s="138" t="s">
        <v>105</v>
      </c>
      <c r="E240" s="139" t="s">
        <v>527</v>
      </c>
      <c r="F240" s="140" t="s">
        <v>528</v>
      </c>
      <c r="G240" s="141" t="s">
        <v>315</v>
      </c>
      <c r="H240" s="142">
        <v>36.188000000000002</v>
      </c>
      <c r="I240" s="142"/>
      <c r="J240" s="155"/>
      <c r="K240" s="143"/>
      <c r="L240" s="27"/>
      <c r="M240" s="144" t="s">
        <v>1</v>
      </c>
      <c r="N240" s="145" t="s">
        <v>32</v>
      </c>
      <c r="O240" s="146">
        <v>0</v>
      </c>
      <c r="P240" s="146">
        <f t="shared" si="54"/>
        <v>0</v>
      </c>
      <c r="Q240" s="146">
        <v>0</v>
      </c>
      <c r="R240" s="146">
        <f t="shared" si="55"/>
        <v>0</v>
      </c>
      <c r="S240" s="146">
        <v>0</v>
      </c>
      <c r="T240" s="147">
        <f t="shared" si="56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48" t="s">
        <v>109</v>
      </c>
      <c r="AT240" s="148" t="s">
        <v>105</v>
      </c>
      <c r="AU240" s="148" t="s">
        <v>110</v>
      </c>
      <c r="AY240" s="14" t="s">
        <v>102</v>
      </c>
      <c r="BE240" s="149">
        <f t="shared" si="57"/>
        <v>0</v>
      </c>
      <c r="BF240" s="149">
        <f t="shared" si="58"/>
        <v>0</v>
      </c>
      <c r="BG240" s="149">
        <f t="shared" si="59"/>
        <v>0</v>
      </c>
      <c r="BH240" s="149">
        <f t="shared" si="60"/>
        <v>0</v>
      </c>
      <c r="BI240" s="149">
        <f t="shared" si="61"/>
        <v>0</v>
      </c>
      <c r="BJ240" s="14" t="s">
        <v>110</v>
      </c>
      <c r="BK240" s="150">
        <f t="shared" si="62"/>
        <v>0</v>
      </c>
      <c r="BL240" s="14" t="s">
        <v>109</v>
      </c>
      <c r="BM240" s="148" t="s">
        <v>529</v>
      </c>
    </row>
    <row r="241" spans="1:65" s="2" customFormat="1" ht="37.9" customHeight="1">
      <c r="A241" s="26"/>
      <c r="B241" s="137"/>
      <c r="C241" s="138" t="s">
        <v>410</v>
      </c>
      <c r="D241" s="138" t="s">
        <v>105</v>
      </c>
      <c r="E241" s="139" t="s">
        <v>530</v>
      </c>
      <c r="F241" s="140" t="s">
        <v>531</v>
      </c>
      <c r="G241" s="141" t="s">
        <v>108</v>
      </c>
      <c r="H241" s="142">
        <v>17.190000000000001</v>
      </c>
      <c r="I241" s="142"/>
      <c r="J241" s="155"/>
      <c r="K241" s="143"/>
      <c r="L241" s="27"/>
      <c r="M241" s="144" t="s">
        <v>1</v>
      </c>
      <c r="N241" s="145" t="s">
        <v>32</v>
      </c>
      <c r="O241" s="146">
        <v>0</v>
      </c>
      <c r="P241" s="146">
        <f t="shared" si="54"/>
        <v>0</v>
      </c>
      <c r="Q241" s="146">
        <v>0</v>
      </c>
      <c r="R241" s="146">
        <f t="shared" si="55"/>
        <v>0</v>
      </c>
      <c r="S241" s="146">
        <v>0</v>
      </c>
      <c r="T241" s="147">
        <f t="shared" si="56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48" t="s">
        <v>109</v>
      </c>
      <c r="AT241" s="148" t="s">
        <v>105</v>
      </c>
      <c r="AU241" s="148" t="s">
        <v>110</v>
      </c>
      <c r="AY241" s="14" t="s">
        <v>102</v>
      </c>
      <c r="BE241" s="149">
        <f t="shared" si="57"/>
        <v>0</v>
      </c>
      <c r="BF241" s="149">
        <f t="shared" si="58"/>
        <v>0</v>
      </c>
      <c r="BG241" s="149">
        <f t="shared" si="59"/>
        <v>0</v>
      </c>
      <c r="BH241" s="149">
        <f t="shared" si="60"/>
        <v>0</v>
      </c>
      <c r="BI241" s="149">
        <f t="shared" si="61"/>
        <v>0</v>
      </c>
      <c r="BJ241" s="14" t="s">
        <v>110</v>
      </c>
      <c r="BK241" s="150">
        <f t="shared" si="62"/>
        <v>0</v>
      </c>
      <c r="BL241" s="14" t="s">
        <v>109</v>
      </c>
      <c r="BM241" s="148" t="s">
        <v>532</v>
      </c>
    </row>
    <row r="242" spans="1:65" s="2" customFormat="1" ht="24.2" customHeight="1">
      <c r="A242" s="26"/>
      <c r="B242" s="137"/>
      <c r="C242" s="138" t="s">
        <v>533</v>
      </c>
      <c r="D242" s="138" t="s">
        <v>105</v>
      </c>
      <c r="E242" s="139" t="s">
        <v>534</v>
      </c>
      <c r="F242" s="140" t="s">
        <v>535</v>
      </c>
      <c r="G242" s="141" t="s">
        <v>108</v>
      </c>
      <c r="H242" s="142">
        <v>37.46</v>
      </c>
      <c r="I242" s="142"/>
      <c r="J242" s="155"/>
      <c r="K242" s="143"/>
      <c r="L242" s="27"/>
      <c r="M242" s="144" t="s">
        <v>1</v>
      </c>
      <c r="N242" s="145" t="s">
        <v>32</v>
      </c>
      <c r="O242" s="146">
        <v>0</v>
      </c>
      <c r="P242" s="146">
        <f t="shared" si="54"/>
        <v>0</v>
      </c>
      <c r="Q242" s="146">
        <v>0</v>
      </c>
      <c r="R242" s="146">
        <f t="shared" si="55"/>
        <v>0</v>
      </c>
      <c r="S242" s="146">
        <v>0</v>
      </c>
      <c r="T242" s="147">
        <f t="shared" si="56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48" t="s">
        <v>109</v>
      </c>
      <c r="AT242" s="148" t="s">
        <v>105</v>
      </c>
      <c r="AU242" s="148" t="s">
        <v>110</v>
      </c>
      <c r="AY242" s="14" t="s">
        <v>102</v>
      </c>
      <c r="BE242" s="149">
        <f t="shared" si="57"/>
        <v>0</v>
      </c>
      <c r="BF242" s="149">
        <f t="shared" si="58"/>
        <v>0</v>
      </c>
      <c r="BG242" s="149">
        <f t="shared" si="59"/>
        <v>0</v>
      </c>
      <c r="BH242" s="149">
        <f t="shared" si="60"/>
        <v>0</v>
      </c>
      <c r="BI242" s="149">
        <f t="shared" si="61"/>
        <v>0</v>
      </c>
      <c r="BJ242" s="14" t="s">
        <v>110</v>
      </c>
      <c r="BK242" s="150">
        <f t="shared" si="62"/>
        <v>0</v>
      </c>
      <c r="BL242" s="14" t="s">
        <v>109</v>
      </c>
      <c r="BM242" s="148" t="s">
        <v>536</v>
      </c>
    </row>
    <row r="243" spans="1:65" s="2" customFormat="1" ht="24.2" customHeight="1">
      <c r="A243" s="26"/>
      <c r="B243" s="137"/>
      <c r="C243" s="138" t="s">
        <v>413</v>
      </c>
      <c r="D243" s="138" t="s">
        <v>105</v>
      </c>
      <c r="E243" s="139" t="s">
        <v>537</v>
      </c>
      <c r="F243" s="140" t="s">
        <v>538</v>
      </c>
      <c r="G243" s="141" t="s">
        <v>315</v>
      </c>
      <c r="H243" s="142">
        <v>1.976</v>
      </c>
      <c r="I243" s="142"/>
      <c r="J243" s="155"/>
      <c r="K243" s="143"/>
      <c r="L243" s="27"/>
      <c r="M243" s="144" t="s">
        <v>1</v>
      </c>
      <c r="N243" s="145" t="s">
        <v>32</v>
      </c>
      <c r="O243" s="146">
        <v>0</v>
      </c>
      <c r="P243" s="146">
        <f t="shared" si="54"/>
        <v>0</v>
      </c>
      <c r="Q243" s="146">
        <v>0</v>
      </c>
      <c r="R243" s="146">
        <f t="shared" si="55"/>
        <v>0</v>
      </c>
      <c r="S243" s="146">
        <v>0</v>
      </c>
      <c r="T243" s="147">
        <f t="shared" si="56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48" t="s">
        <v>109</v>
      </c>
      <c r="AT243" s="148" t="s">
        <v>105</v>
      </c>
      <c r="AU243" s="148" t="s">
        <v>110</v>
      </c>
      <c r="AY243" s="14" t="s">
        <v>102</v>
      </c>
      <c r="BE243" s="149">
        <f t="shared" si="57"/>
        <v>0</v>
      </c>
      <c r="BF243" s="149">
        <f t="shared" si="58"/>
        <v>0</v>
      </c>
      <c r="BG243" s="149">
        <f t="shared" si="59"/>
        <v>0</v>
      </c>
      <c r="BH243" s="149">
        <f t="shared" si="60"/>
        <v>0</v>
      </c>
      <c r="BI243" s="149">
        <f t="shared" si="61"/>
        <v>0</v>
      </c>
      <c r="BJ243" s="14" t="s">
        <v>110</v>
      </c>
      <c r="BK243" s="150">
        <f t="shared" si="62"/>
        <v>0</v>
      </c>
      <c r="BL243" s="14" t="s">
        <v>109</v>
      </c>
      <c r="BM243" s="148" t="s">
        <v>539</v>
      </c>
    </row>
    <row r="244" spans="1:65" s="2" customFormat="1" ht="37.9" customHeight="1">
      <c r="A244" s="26"/>
      <c r="B244" s="137"/>
      <c r="C244" s="138" t="s">
        <v>540</v>
      </c>
      <c r="D244" s="138" t="s">
        <v>105</v>
      </c>
      <c r="E244" s="139" t="s">
        <v>541</v>
      </c>
      <c r="F244" s="140" t="s">
        <v>542</v>
      </c>
      <c r="G244" s="141" t="s">
        <v>315</v>
      </c>
      <c r="H244" s="142">
        <v>0.67200000000000004</v>
      </c>
      <c r="I244" s="142"/>
      <c r="J244" s="155"/>
      <c r="K244" s="143"/>
      <c r="L244" s="27"/>
      <c r="M244" s="144" t="s">
        <v>1</v>
      </c>
      <c r="N244" s="145" t="s">
        <v>32</v>
      </c>
      <c r="O244" s="146">
        <v>0</v>
      </c>
      <c r="P244" s="146">
        <f t="shared" si="54"/>
        <v>0</v>
      </c>
      <c r="Q244" s="146">
        <v>0</v>
      </c>
      <c r="R244" s="146">
        <f t="shared" si="55"/>
        <v>0</v>
      </c>
      <c r="S244" s="146">
        <v>0</v>
      </c>
      <c r="T244" s="147">
        <f t="shared" si="56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48" t="s">
        <v>109</v>
      </c>
      <c r="AT244" s="148" t="s">
        <v>105</v>
      </c>
      <c r="AU244" s="148" t="s">
        <v>110</v>
      </c>
      <c r="AY244" s="14" t="s">
        <v>102</v>
      </c>
      <c r="BE244" s="149">
        <f t="shared" si="57"/>
        <v>0</v>
      </c>
      <c r="BF244" s="149">
        <f t="shared" si="58"/>
        <v>0</v>
      </c>
      <c r="BG244" s="149">
        <f t="shared" si="59"/>
        <v>0</v>
      </c>
      <c r="BH244" s="149">
        <f t="shared" si="60"/>
        <v>0</v>
      </c>
      <c r="BI244" s="149">
        <f t="shared" si="61"/>
        <v>0</v>
      </c>
      <c r="BJ244" s="14" t="s">
        <v>110</v>
      </c>
      <c r="BK244" s="150">
        <f t="shared" si="62"/>
        <v>0</v>
      </c>
      <c r="BL244" s="14" t="s">
        <v>109</v>
      </c>
      <c r="BM244" s="148" t="s">
        <v>543</v>
      </c>
    </row>
    <row r="245" spans="1:65" s="2" customFormat="1" ht="37.9" customHeight="1">
      <c r="A245" s="26"/>
      <c r="B245" s="137"/>
      <c r="C245" s="138" t="s">
        <v>417</v>
      </c>
      <c r="D245" s="138" t="s">
        <v>105</v>
      </c>
      <c r="E245" s="139" t="s">
        <v>544</v>
      </c>
      <c r="F245" s="140" t="s">
        <v>545</v>
      </c>
      <c r="G245" s="141" t="s">
        <v>315</v>
      </c>
      <c r="H245" s="142">
        <v>0.9</v>
      </c>
      <c r="I245" s="142"/>
      <c r="J245" s="155"/>
      <c r="K245" s="143"/>
      <c r="L245" s="27"/>
      <c r="M245" s="144" t="s">
        <v>1</v>
      </c>
      <c r="N245" s="145" t="s">
        <v>32</v>
      </c>
      <c r="O245" s="146">
        <v>0</v>
      </c>
      <c r="P245" s="146">
        <f t="shared" si="54"/>
        <v>0</v>
      </c>
      <c r="Q245" s="146">
        <v>0</v>
      </c>
      <c r="R245" s="146">
        <f t="shared" si="55"/>
        <v>0</v>
      </c>
      <c r="S245" s="146">
        <v>0</v>
      </c>
      <c r="T245" s="147">
        <f t="shared" si="56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48" t="s">
        <v>109</v>
      </c>
      <c r="AT245" s="148" t="s">
        <v>105</v>
      </c>
      <c r="AU245" s="148" t="s">
        <v>110</v>
      </c>
      <c r="AY245" s="14" t="s">
        <v>102</v>
      </c>
      <c r="BE245" s="149">
        <f t="shared" si="57"/>
        <v>0</v>
      </c>
      <c r="BF245" s="149">
        <f t="shared" si="58"/>
        <v>0</v>
      </c>
      <c r="BG245" s="149">
        <f t="shared" si="59"/>
        <v>0</v>
      </c>
      <c r="BH245" s="149">
        <f t="shared" si="60"/>
        <v>0</v>
      </c>
      <c r="BI245" s="149">
        <f t="shared" si="61"/>
        <v>0</v>
      </c>
      <c r="BJ245" s="14" t="s">
        <v>110</v>
      </c>
      <c r="BK245" s="150">
        <f t="shared" si="62"/>
        <v>0</v>
      </c>
      <c r="BL245" s="14" t="s">
        <v>109</v>
      </c>
      <c r="BM245" s="148" t="s">
        <v>546</v>
      </c>
    </row>
    <row r="246" spans="1:65" s="2" customFormat="1" ht="24.2" customHeight="1">
      <c r="A246" s="26"/>
      <c r="B246" s="137"/>
      <c r="C246" s="138" t="s">
        <v>547</v>
      </c>
      <c r="D246" s="138" t="s">
        <v>105</v>
      </c>
      <c r="E246" s="139" t="s">
        <v>548</v>
      </c>
      <c r="F246" s="140" t="s">
        <v>549</v>
      </c>
      <c r="G246" s="141" t="s">
        <v>315</v>
      </c>
      <c r="H246" s="142">
        <v>41.795999999999999</v>
      </c>
      <c r="I246" s="142"/>
      <c r="J246" s="155"/>
      <c r="K246" s="143"/>
      <c r="L246" s="27"/>
      <c r="M246" s="144" t="s">
        <v>1</v>
      </c>
      <c r="N246" s="145" t="s">
        <v>32</v>
      </c>
      <c r="O246" s="146">
        <v>0</v>
      </c>
      <c r="P246" s="146">
        <f t="shared" si="54"/>
        <v>0</v>
      </c>
      <c r="Q246" s="146">
        <v>0</v>
      </c>
      <c r="R246" s="146">
        <f t="shared" si="55"/>
        <v>0</v>
      </c>
      <c r="S246" s="146">
        <v>0</v>
      </c>
      <c r="T246" s="147">
        <f t="shared" si="56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48" t="s">
        <v>109</v>
      </c>
      <c r="AT246" s="148" t="s">
        <v>105</v>
      </c>
      <c r="AU246" s="148" t="s">
        <v>110</v>
      </c>
      <c r="AY246" s="14" t="s">
        <v>102</v>
      </c>
      <c r="BE246" s="149">
        <f t="shared" si="57"/>
        <v>0</v>
      </c>
      <c r="BF246" s="149">
        <f t="shared" si="58"/>
        <v>0</v>
      </c>
      <c r="BG246" s="149">
        <f t="shared" si="59"/>
        <v>0</v>
      </c>
      <c r="BH246" s="149">
        <f t="shared" si="60"/>
        <v>0</v>
      </c>
      <c r="BI246" s="149">
        <f t="shared" si="61"/>
        <v>0</v>
      </c>
      <c r="BJ246" s="14" t="s">
        <v>110</v>
      </c>
      <c r="BK246" s="150">
        <f t="shared" si="62"/>
        <v>0</v>
      </c>
      <c r="BL246" s="14" t="s">
        <v>109</v>
      </c>
      <c r="BM246" s="148" t="s">
        <v>550</v>
      </c>
    </row>
    <row r="247" spans="1:65" s="2" customFormat="1" ht="21.75" customHeight="1">
      <c r="A247" s="26"/>
      <c r="B247" s="137"/>
      <c r="C247" s="138" t="s">
        <v>420</v>
      </c>
      <c r="D247" s="138" t="s">
        <v>105</v>
      </c>
      <c r="E247" s="139" t="s">
        <v>551</v>
      </c>
      <c r="F247" s="140" t="s">
        <v>552</v>
      </c>
      <c r="G247" s="141" t="s">
        <v>178</v>
      </c>
      <c r="H247" s="142">
        <v>0.74099999999999999</v>
      </c>
      <c r="I247" s="142"/>
      <c r="J247" s="155"/>
      <c r="K247" s="143"/>
      <c r="L247" s="27"/>
      <c r="M247" s="144" t="s">
        <v>1</v>
      </c>
      <c r="N247" s="145" t="s">
        <v>32</v>
      </c>
      <c r="O247" s="146">
        <v>0</v>
      </c>
      <c r="P247" s="146">
        <f t="shared" si="54"/>
        <v>0</v>
      </c>
      <c r="Q247" s="146">
        <v>0</v>
      </c>
      <c r="R247" s="146">
        <f t="shared" si="55"/>
        <v>0</v>
      </c>
      <c r="S247" s="146">
        <v>0</v>
      </c>
      <c r="T247" s="147">
        <f t="shared" si="56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48" t="s">
        <v>109</v>
      </c>
      <c r="AT247" s="148" t="s">
        <v>105</v>
      </c>
      <c r="AU247" s="148" t="s">
        <v>110</v>
      </c>
      <c r="AY247" s="14" t="s">
        <v>102</v>
      </c>
      <c r="BE247" s="149">
        <f t="shared" si="57"/>
        <v>0</v>
      </c>
      <c r="BF247" s="149">
        <f t="shared" si="58"/>
        <v>0</v>
      </c>
      <c r="BG247" s="149">
        <f t="shared" si="59"/>
        <v>0</v>
      </c>
      <c r="BH247" s="149">
        <f t="shared" si="60"/>
        <v>0</v>
      </c>
      <c r="BI247" s="149">
        <f t="shared" si="61"/>
        <v>0</v>
      </c>
      <c r="BJ247" s="14" t="s">
        <v>110</v>
      </c>
      <c r="BK247" s="150">
        <f t="shared" si="62"/>
        <v>0</v>
      </c>
      <c r="BL247" s="14" t="s">
        <v>109</v>
      </c>
      <c r="BM247" s="148" t="s">
        <v>553</v>
      </c>
    </row>
    <row r="248" spans="1:65" s="2" customFormat="1" ht="24.2" customHeight="1">
      <c r="A248" s="26"/>
      <c r="B248" s="137"/>
      <c r="C248" s="138" t="s">
        <v>554</v>
      </c>
      <c r="D248" s="138" t="s">
        <v>105</v>
      </c>
      <c r="E248" s="139" t="s">
        <v>555</v>
      </c>
      <c r="F248" s="140" t="s">
        <v>556</v>
      </c>
      <c r="G248" s="141" t="s">
        <v>178</v>
      </c>
      <c r="H248" s="142">
        <v>21.489000000000001</v>
      </c>
      <c r="I248" s="142"/>
      <c r="J248" s="155"/>
      <c r="K248" s="143"/>
      <c r="L248" s="27"/>
      <c r="M248" s="144" t="s">
        <v>1</v>
      </c>
      <c r="N248" s="145" t="s">
        <v>32</v>
      </c>
      <c r="O248" s="146">
        <v>0</v>
      </c>
      <c r="P248" s="146">
        <f t="shared" si="54"/>
        <v>0</v>
      </c>
      <c r="Q248" s="146">
        <v>0</v>
      </c>
      <c r="R248" s="146">
        <f t="shared" si="55"/>
        <v>0</v>
      </c>
      <c r="S248" s="146">
        <v>0</v>
      </c>
      <c r="T248" s="147">
        <f t="shared" si="56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48" t="s">
        <v>109</v>
      </c>
      <c r="AT248" s="148" t="s">
        <v>105</v>
      </c>
      <c r="AU248" s="148" t="s">
        <v>110</v>
      </c>
      <c r="AY248" s="14" t="s">
        <v>102</v>
      </c>
      <c r="BE248" s="149">
        <f t="shared" si="57"/>
        <v>0</v>
      </c>
      <c r="BF248" s="149">
        <f t="shared" si="58"/>
        <v>0</v>
      </c>
      <c r="BG248" s="149">
        <f t="shared" si="59"/>
        <v>0</v>
      </c>
      <c r="BH248" s="149">
        <f t="shared" si="60"/>
        <v>0</v>
      </c>
      <c r="BI248" s="149">
        <f t="shared" si="61"/>
        <v>0</v>
      </c>
      <c r="BJ248" s="14" t="s">
        <v>110</v>
      </c>
      <c r="BK248" s="150">
        <f t="shared" si="62"/>
        <v>0</v>
      </c>
      <c r="BL248" s="14" t="s">
        <v>109</v>
      </c>
      <c r="BM248" s="148" t="s">
        <v>557</v>
      </c>
    </row>
    <row r="249" spans="1:65" s="2" customFormat="1" ht="24.2" customHeight="1">
      <c r="A249" s="26"/>
      <c r="B249" s="137"/>
      <c r="C249" s="138" t="s">
        <v>423</v>
      </c>
      <c r="D249" s="138" t="s">
        <v>105</v>
      </c>
      <c r="E249" s="139" t="s">
        <v>558</v>
      </c>
      <c r="F249" s="140" t="s">
        <v>559</v>
      </c>
      <c r="G249" s="141" t="s">
        <v>178</v>
      </c>
      <c r="H249" s="142">
        <v>0.74099999999999999</v>
      </c>
      <c r="I249" s="142"/>
      <c r="J249" s="155"/>
      <c r="K249" s="143"/>
      <c r="L249" s="27"/>
      <c r="M249" s="144" t="s">
        <v>1</v>
      </c>
      <c r="N249" s="145" t="s">
        <v>32</v>
      </c>
      <c r="O249" s="146">
        <v>0</v>
      </c>
      <c r="P249" s="146">
        <f t="shared" si="54"/>
        <v>0</v>
      </c>
      <c r="Q249" s="146">
        <v>0</v>
      </c>
      <c r="R249" s="146">
        <f t="shared" si="55"/>
        <v>0</v>
      </c>
      <c r="S249" s="146">
        <v>0</v>
      </c>
      <c r="T249" s="147">
        <f t="shared" si="56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48" t="s">
        <v>109</v>
      </c>
      <c r="AT249" s="148" t="s">
        <v>105</v>
      </c>
      <c r="AU249" s="148" t="s">
        <v>110</v>
      </c>
      <c r="AY249" s="14" t="s">
        <v>102</v>
      </c>
      <c r="BE249" s="149">
        <f t="shared" si="57"/>
        <v>0</v>
      </c>
      <c r="BF249" s="149">
        <f t="shared" si="58"/>
        <v>0</v>
      </c>
      <c r="BG249" s="149">
        <f t="shared" si="59"/>
        <v>0</v>
      </c>
      <c r="BH249" s="149">
        <f t="shared" si="60"/>
        <v>0</v>
      </c>
      <c r="BI249" s="149">
        <f t="shared" si="61"/>
        <v>0</v>
      </c>
      <c r="BJ249" s="14" t="s">
        <v>110</v>
      </c>
      <c r="BK249" s="150">
        <f t="shared" si="62"/>
        <v>0</v>
      </c>
      <c r="BL249" s="14" t="s">
        <v>109</v>
      </c>
      <c r="BM249" s="148" t="s">
        <v>560</v>
      </c>
    </row>
    <row r="250" spans="1:65" s="2" customFormat="1" ht="16.5" customHeight="1">
      <c r="A250" s="26"/>
      <c r="B250" s="137"/>
      <c r="C250" s="138" t="s">
        <v>561</v>
      </c>
      <c r="D250" s="138" t="s">
        <v>105</v>
      </c>
      <c r="E250" s="139" t="s">
        <v>562</v>
      </c>
      <c r="F250" s="140" t="s">
        <v>563</v>
      </c>
      <c r="G250" s="141" t="s">
        <v>178</v>
      </c>
      <c r="H250" s="142">
        <v>0.74099999999999999</v>
      </c>
      <c r="I250" s="142"/>
      <c r="J250" s="155"/>
      <c r="K250" s="143"/>
      <c r="L250" s="27"/>
      <c r="M250" s="144" t="s">
        <v>1</v>
      </c>
      <c r="N250" s="145" t="s">
        <v>32</v>
      </c>
      <c r="O250" s="146">
        <v>0</v>
      </c>
      <c r="P250" s="146">
        <f t="shared" si="54"/>
        <v>0</v>
      </c>
      <c r="Q250" s="146">
        <v>0</v>
      </c>
      <c r="R250" s="146">
        <f t="shared" si="55"/>
        <v>0</v>
      </c>
      <c r="S250" s="146">
        <v>0</v>
      </c>
      <c r="T250" s="147">
        <f t="shared" si="56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48" t="s">
        <v>109</v>
      </c>
      <c r="AT250" s="148" t="s">
        <v>105</v>
      </c>
      <c r="AU250" s="148" t="s">
        <v>110</v>
      </c>
      <c r="AY250" s="14" t="s">
        <v>102</v>
      </c>
      <c r="BE250" s="149">
        <f t="shared" si="57"/>
        <v>0</v>
      </c>
      <c r="BF250" s="149">
        <f t="shared" si="58"/>
        <v>0</v>
      </c>
      <c r="BG250" s="149">
        <f t="shared" si="59"/>
        <v>0</v>
      </c>
      <c r="BH250" s="149">
        <f t="shared" si="60"/>
        <v>0</v>
      </c>
      <c r="BI250" s="149">
        <f t="shared" si="61"/>
        <v>0</v>
      </c>
      <c r="BJ250" s="14" t="s">
        <v>110</v>
      </c>
      <c r="BK250" s="150">
        <f t="shared" si="62"/>
        <v>0</v>
      </c>
      <c r="BL250" s="14" t="s">
        <v>109</v>
      </c>
      <c r="BM250" s="148" t="s">
        <v>564</v>
      </c>
    </row>
    <row r="251" spans="1:65" s="2" customFormat="1" ht="24.2" customHeight="1">
      <c r="A251" s="26"/>
      <c r="B251" s="137"/>
      <c r="C251" s="138" t="s">
        <v>425</v>
      </c>
      <c r="D251" s="138" t="s">
        <v>105</v>
      </c>
      <c r="E251" s="139" t="s">
        <v>565</v>
      </c>
      <c r="F251" s="140" t="s">
        <v>566</v>
      </c>
      <c r="G251" s="141" t="s">
        <v>178</v>
      </c>
      <c r="H251" s="142">
        <v>0.74099999999999999</v>
      </c>
      <c r="I251" s="142"/>
      <c r="J251" s="155"/>
      <c r="K251" s="143"/>
      <c r="L251" s="27"/>
      <c r="M251" s="144" t="s">
        <v>1</v>
      </c>
      <c r="N251" s="145" t="s">
        <v>32</v>
      </c>
      <c r="O251" s="146">
        <v>0</v>
      </c>
      <c r="P251" s="146">
        <f t="shared" si="54"/>
        <v>0</v>
      </c>
      <c r="Q251" s="146">
        <v>0</v>
      </c>
      <c r="R251" s="146">
        <f t="shared" si="55"/>
        <v>0</v>
      </c>
      <c r="S251" s="146">
        <v>0</v>
      </c>
      <c r="T251" s="147">
        <f t="shared" si="56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48" t="s">
        <v>109</v>
      </c>
      <c r="AT251" s="148" t="s">
        <v>105</v>
      </c>
      <c r="AU251" s="148" t="s">
        <v>110</v>
      </c>
      <c r="AY251" s="14" t="s">
        <v>102</v>
      </c>
      <c r="BE251" s="149">
        <f t="shared" si="57"/>
        <v>0</v>
      </c>
      <c r="BF251" s="149">
        <f t="shared" si="58"/>
        <v>0</v>
      </c>
      <c r="BG251" s="149">
        <f t="shared" si="59"/>
        <v>0</v>
      </c>
      <c r="BH251" s="149">
        <f t="shared" si="60"/>
        <v>0</v>
      </c>
      <c r="BI251" s="149">
        <f t="shared" si="61"/>
        <v>0</v>
      </c>
      <c r="BJ251" s="14" t="s">
        <v>110</v>
      </c>
      <c r="BK251" s="150">
        <f t="shared" si="62"/>
        <v>0</v>
      </c>
      <c r="BL251" s="14" t="s">
        <v>109</v>
      </c>
      <c r="BM251" s="148" t="s">
        <v>567</v>
      </c>
    </row>
    <row r="252" spans="1:65" s="2" customFormat="1" ht="24.2" customHeight="1">
      <c r="A252" s="26"/>
      <c r="B252" s="137"/>
      <c r="C252" s="138" t="s">
        <v>568</v>
      </c>
      <c r="D252" s="138" t="s">
        <v>105</v>
      </c>
      <c r="E252" s="139" t="s">
        <v>569</v>
      </c>
      <c r="F252" s="140" t="s">
        <v>570</v>
      </c>
      <c r="G252" s="141" t="s">
        <v>234</v>
      </c>
      <c r="H252" s="142">
        <v>12.54</v>
      </c>
      <c r="I252" s="142"/>
      <c r="J252" s="155"/>
      <c r="K252" s="143"/>
      <c r="L252" s="27"/>
      <c r="M252" s="144" t="s">
        <v>1</v>
      </c>
      <c r="N252" s="145" t="s">
        <v>32</v>
      </c>
      <c r="O252" s="146">
        <v>0</v>
      </c>
      <c r="P252" s="146">
        <f t="shared" si="54"/>
        <v>0</v>
      </c>
      <c r="Q252" s="146">
        <v>0</v>
      </c>
      <c r="R252" s="146">
        <f t="shared" si="55"/>
        <v>0</v>
      </c>
      <c r="S252" s="146">
        <v>0</v>
      </c>
      <c r="T252" s="147">
        <f t="shared" si="56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48" t="s">
        <v>109</v>
      </c>
      <c r="AT252" s="148" t="s">
        <v>105</v>
      </c>
      <c r="AU252" s="148" t="s">
        <v>110</v>
      </c>
      <c r="AY252" s="14" t="s">
        <v>102</v>
      </c>
      <c r="BE252" s="149">
        <f t="shared" si="57"/>
        <v>0</v>
      </c>
      <c r="BF252" s="149">
        <f t="shared" si="58"/>
        <v>0</v>
      </c>
      <c r="BG252" s="149">
        <f t="shared" si="59"/>
        <v>0</v>
      </c>
      <c r="BH252" s="149">
        <f t="shared" si="60"/>
        <v>0</v>
      </c>
      <c r="BI252" s="149">
        <f t="shared" si="61"/>
        <v>0</v>
      </c>
      <c r="BJ252" s="14" t="s">
        <v>110</v>
      </c>
      <c r="BK252" s="150">
        <f t="shared" si="62"/>
        <v>0</v>
      </c>
      <c r="BL252" s="14" t="s">
        <v>109</v>
      </c>
      <c r="BM252" s="148" t="s">
        <v>571</v>
      </c>
    </row>
    <row r="253" spans="1:65" s="2" customFormat="1" ht="24.2" customHeight="1">
      <c r="A253" s="26"/>
      <c r="B253" s="137"/>
      <c r="C253" s="138" t="s">
        <v>428</v>
      </c>
      <c r="D253" s="138" t="s">
        <v>105</v>
      </c>
      <c r="E253" s="139" t="s">
        <v>572</v>
      </c>
      <c r="F253" s="140" t="s">
        <v>573</v>
      </c>
      <c r="G253" s="141" t="s">
        <v>234</v>
      </c>
      <c r="H253" s="142">
        <v>13.55</v>
      </c>
      <c r="I253" s="142"/>
      <c r="J253" s="155"/>
      <c r="K253" s="143"/>
      <c r="L253" s="27"/>
      <c r="M253" s="144" t="s">
        <v>1</v>
      </c>
      <c r="N253" s="145" t="s">
        <v>32</v>
      </c>
      <c r="O253" s="146">
        <v>0</v>
      </c>
      <c r="P253" s="146">
        <f t="shared" si="54"/>
        <v>0</v>
      </c>
      <c r="Q253" s="146">
        <v>0</v>
      </c>
      <c r="R253" s="146">
        <f t="shared" si="55"/>
        <v>0</v>
      </c>
      <c r="S253" s="146">
        <v>0</v>
      </c>
      <c r="T253" s="147">
        <f t="shared" si="56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48" t="s">
        <v>109</v>
      </c>
      <c r="AT253" s="148" t="s">
        <v>105</v>
      </c>
      <c r="AU253" s="148" t="s">
        <v>110</v>
      </c>
      <c r="AY253" s="14" t="s">
        <v>102</v>
      </c>
      <c r="BE253" s="149">
        <f t="shared" si="57"/>
        <v>0</v>
      </c>
      <c r="BF253" s="149">
        <f t="shared" si="58"/>
        <v>0</v>
      </c>
      <c r="BG253" s="149">
        <f t="shared" si="59"/>
        <v>0</v>
      </c>
      <c r="BH253" s="149">
        <f t="shared" si="60"/>
        <v>0</v>
      </c>
      <c r="BI253" s="149">
        <f t="shared" si="61"/>
        <v>0</v>
      </c>
      <c r="BJ253" s="14" t="s">
        <v>110</v>
      </c>
      <c r="BK253" s="150">
        <f t="shared" si="62"/>
        <v>0</v>
      </c>
      <c r="BL253" s="14" t="s">
        <v>109</v>
      </c>
      <c r="BM253" s="148" t="s">
        <v>574</v>
      </c>
    </row>
    <row r="254" spans="1:65" s="2" customFormat="1" ht="24.2" customHeight="1">
      <c r="A254" s="26"/>
      <c r="B254" s="137"/>
      <c r="C254" s="138" t="s">
        <v>575</v>
      </c>
      <c r="D254" s="138" t="s">
        <v>105</v>
      </c>
      <c r="E254" s="139" t="s">
        <v>576</v>
      </c>
      <c r="F254" s="140" t="s">
        <v>577</v>
      </c>
      <c r="G254" s="141" t="s">
        <v>234</v>
      </c>
      <c r="H254" s="142">
        <v>4</v>
      </c>
      <c r="I254" s="142"/>
      <c r="J254" s="155"/>
      <c r="K254" s="143"/>
      <c r="L254" s="27"/>
      <c r="M254" s="144" t="s">
        <v>1</v>
      </c>
      <c r="N254" s="145" t="s">
        <v>32</v>
      </c>
      <c r="O254" s="146">
        <v>0</v>
      </c>
      <c r="P254" s="146">
        <f t="shared" si="54"/>
        <v>0</v>
      </c>
      <c r="Q254" s="146">
        <v>0</v>
      </c>
      <c r="R254" s="146">
        <f t="shared" si="55"/>
        <v>0</v>
      </c>
      <c r="S254" s="146">
        <v>0</v>
      </c>
      <c r="T254" s="147">
        <f t="shared" si="56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48" t="s">
        <v>109</v>
      </c>
      <c r="AT254" s="148" t="s">
        <v>105</v>
      </c>
      <c r="AU254" s="148" t="s">
        <v>110</v>
      </c>
      <c r="AY254" s="14" t="s">
        <v>102</v>
      </c>
      <c r="BE254" s="149">
        <f t="shared" si="57"/>
        <v>0</v>
      </c>
      <c r="BF254" s="149">
        <f t="shared" si="58"/>
        <v>0</v>
      </c>
      <c r="BG254" s="149">
        <f t="shared" si="59"/>
        <v>0</v>
      </c>
      <c r="BH254" s="149">
        <f t="shared" si="60"/>
        <v>0</v>
      </c>
      <c r="BI254" s="149">
        <f t="shared" si="61"/>
        <v>0</v>
      </c>
      <c r="BJ254" s="14" t="s">
        <v>110</v>
      </c>
      <c r="BK254" s="150">
        <f t="shared" si="62"/>
        <v>0</v>
      </c>
      <c r="BL254" s="14" t="s">
        <v>109</v>
      </c>
      <c r="BM254" s="148" t="s">
        <v>578</v>
      </c>
    </row>
    <row r="255" spans="1:65" s="2" customFormat="1" ht="24.2" customHeight="1">
      <c r="A255" s="26"/>
      <c r="B255" s="137"/>
      <c r="C255" s="138" t="s">
        <v>430</v>
      </c>
      <c r="D255" s="138" t="s">
        <v>105</v>
      </c>
      <c r="E255" s="139" t="s">
        <v>579</v>
      </c>
      <c r="F255" s="140" t="s">
        <v>580</v>
      </c>
      <c r="G255" s="141" t="s">
        <v>108</v>
      </c>
      <c r="H255" s="142">
        <v>124.884</v>
      </c>
      <c r="I255" s="142"/>
      <c r="J255" s="155"/>
      <c r="K255" s="143"/>
      <c r="L255" s="27"/>
      <c r="M255" s="144" t="s">
        <v>1</v>
      </c>
      <c r="N255" s="145" t="s">
        <v>32</v>
      </c>
      <c r="O255" s="146">
        <v>0</v>
      </c>
      <c r="P255" s="146">
        <f t="shared" si="54"/>
        <v>0</v>
      </c>
      <c r="Q255" s="146">
        <v>0</v>
      </c>
      <c r="R255" s="146">
        <f t="shared" si="55"/>
        <v>0</v>
      </c>
      <c r="S255" s="146">
        <v>0</v>
      </c>
      <c r="T255" s="147">
        <f t="shared" si="56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48" t="s">
        <v>109</v>
      </c>
      <c r="AT255" s="148" t="s">
        <v>105</v>
      </c>
      <c r="AU255" s="148" t="s">
        <v>110</v>
      </c>
      <c r="AY255" s="14" t="s">
        <v>102</v>
      </c>
      <c r="BE255" s="149">
        <f t="shared" si="57"/>
        <v>0</v>
      </c>
      <c r="BF255" s="149">
        <f t="shared" si="58"/>
        <v>0</v>
      </c>
      <c r="BG255" s="149">
        <f t="shared" si="59"/>
        <v>0</v>
      </c>
      <c r="BH255" s="149">
        <f t="shared" si="60"/>
        <v>0</v>
      </c>
      <c r="BI255" s="149">
        <f t="shared" si="61"/>
        <v>0</v>
      </c>
      <c r="BJ255" s="14" t="s">
        <v>110</v>
      </c>
      <c r="BK255" s="150">
        <f t="shared" si="62"/>
        <v>0</v>
      </c>
      <c r="BL255" s="14" t="s">
        <v>109</v>
      </c>
      <c r="BM255" s="148" t="s">
        <v>581</v>
      </c>
    </row>
    <row r="256" spans="1:65" s="2" customFormat="1" ht="24.2" customHeight="1">
      <c r="A256" s="26"/>
      <c r="B256" s="137"/>
      <c r="C256" s="138" t="s">
        <v>582</v>
      </c>
      <c r="D256" s="138" t="s">
        <v>105</v>
      </c>
      <c r="E256" s="139" t="s">
        <v>583</v>
      </c>
      <c r="F256" s="140" t="s">
        <v>584</v>
      </c>
      <c r="G256" s="141" t="s">
        <v>108</v>
      </c>
      <c r="H256" s="142">
        <v>551.29999999999995</v>
      </c>
      <c r="I256" s="142"/>
      <c r="J256" s="155"/>
      <c r="K256" s="143"/>
      <c r="L256" s="27"/>
      <c r="M256" s="144" t="s">
        <v>1</v>
      </c>
      <c r="N256" s="145" t="s">
        <v>32</v>
      </c>
      <c r="O256" s="146">
        <v>0</v>
      </c>
      <c r="P256" s="146">
        <f t="shared" si="54"/>
        <v>0</v>
      </c>
      <c r="Q256" s="146">
        <v>0</v>
      </c>
      <c r="R256" s="146">
        <f t="shared" si="55"/>
        <v>0</v>
      </c>
      <c r="S256" s="146">
        <v>0</v>
      </c>
      <c r="T256" s="147">
        <f t="shared" si="56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48" t="s">
        <v>109</v>
      </c>
      <c r="AT256" s="148" t="s">
        <v>105</v>
      </c>
      <c r="AU256" s="148" t="s">
        <v>110</v>
      </c>
      <c r="AY256" s="14" t="s">
        <v>102</v>
      </c>
      <c r="BE256" s="149">
        <f t="shared" si="57"/>
        <v>0</v>
      </c>
      <c r="BF256" s="149">
        <f t="shared" si="58"/>
        <v>0</v>
      </c>
      <c r="BG256" s="149">
        <f t="shared" si="59"/>
        <v>0</v>
      </c>
      <c r="BH256" s="149">
        <f t="shared" si="60"/>
        <v>0</v>
      </c>
      <c r="BI256" s="149">
        <f t="shared" si="61"/>
        <v>0</v>
      </c>
      <c r="BJ256" s="14" t="s">
        <v>110</v>
      </c>
      <c r="BK256" s="150">
        <f t="shared" si="62"/>
        <v>0</v>
      </c>
      <c r="BL256" s="14" t="s">
        <v>109</v>
      </c>
      <c r="BM256" s="148" t="s">
        <v>585</v>
      </c>
    </row>
    <row r="257" spans="1:65" s="2" customFormat="1" ht="24.2" customHeight="1">
      <c r="A257" s="26"/>
      <c r="B257" s="137"/>
      <c r="C257" s="138" t="s">
        <v>434</v>
      </c>
      <c r="D257" s="138" t="s">
        <v>105</v>
      </c>
      <c r="E257" s="139" t="s">
        <v>220</v>
      </c>
      <c r="F257" s="140" t="s">
        <v>221</v>
      </c>
      <c r="G257" s="141" t="s">
        <v>178</v>
      </c>
      <c r="H257" s="142">
        <v>408.815</v>
      </c>
      <c r="I257" s="142"/>
      <c r="J257" s="155"/>
      <c r="K257" s="143"/>
      <c r="L257" s="27"/>
      <c r="M257" s="144" t="s">
        <v>1</v>
      </c>
      <c r="N257" s="145" t="s">
        <v>32</v>
      </c>
      <c r="O257" s="146">
        <v>0</v>
      </c>
      <c r="P257" s="146">
        <f t="shared" si="54"/>
        <v>0</v>
      </c>
      <c r="Q257" s="146">
        <v>0</v>
      </c>
      <c r="R257" s="146">
        <f t="shared" si="55"/>
        <v>0</v>
      </c>
      <c r="S257" s="146">
        <v>0</v>
      </c>
      <c r="T257" s="147">
        <f t="shared" si="56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48" t="s">
        <v>109</v>
      </c>
      <c r="AT257" s="148" t="s">
        <v>105</v>
      </c>
      <c r="AU257" s="148" t="s">
        <v>110</v>
      </c>
      <c r="AY257" s="14" t="s">
        <v>102</v>
      </c>
      <c r="BE257" s="149">
        <f t="shared" si="57"/>
        <v>0</v>
      </c>
      <c r="BF257" s="149">
        <f t="shared" si="58"/>
        <v>0</v>
      </c>
      <c r="BG257" s="149">
        <f t="shared" si="59"/>
        <v>0</v>
      </c>
      <c r="BH257" s="149">
        <f t="shared" si="60"/>
        <v>0</v>
      </c>
      <c r="BI257" s="149">
        <f t="shared" si="61"/>
        <v>0</v>
      </c>
      <c r="BJ257" s="14" t="s">
        <v>110</v>
      </c>
      <c r="BK257" s="150">
        <f t="shared" si="62"/>
        <v>0</v>
      </c>
      <c r="BL257" s="14" t="s">
        <v>109</v>
      </c>
      <c r="BM257" s="148" t="s">
        <v>586</v>
      </c>
    </row>
    <row r="258" spans="1:65" s="2" customFormat="1" ht="24.2" customHeight="1">
      <c r="A258" s="26"/>
      <c r="B258" s="137"/>
      <c r="C258" s="138" t="s">
        <v>173</v>
      </c>
      <c r="D258" s="138" t="s">
        <v>105</v>
      </c>
      <c r="E258" s="139" t="s">
        <v>222</v>
      </c>
      <c r="F258" s="140" t="s">
        <v>223</v>
      </c>
      <c r="G258" s="141" t="s">
        <v>178</v>
      </c>
      <c r="H258" s="142">
        <v>408.815</v>
      </c>
      <c r="I258" s="142"/>
      <c r="J258" s="155"/>
      <c r="K258" s="143"/>
      <c r="L258" s="27"/>
      <c r="M258" s="144" t="s">
        <v>1</v>
      </c>
      <c r="N258" s="145" t="s">
        <v>32</v>
      </c>
      <c r="O258" s="146">
        <v>0</v>
      </c>
      <c r="P258" s="146">
        <f t="shared" si="54"/>
        <v>0</v>
      </c>
      <c r="Q258" s="146">
        <v>0</v>
      </c>
      <c r="R258" s="146">
        <f t="shared" si="55"/>
        <v>0</v>
      </c>
      <c r="S258" s="146">
        <v>0</v>
      </c>
      <c r="T258" s="147">
        <f t="shared" si="56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48" t="s">
        <v>109</v>
      </c>
      <c r="AT258" s="148" t="s">
        <v>105</v>
      </c>
      <c r="AU258" s="148" t="s">
        <v>110</v>
      </c>
      <c r="AY258" s="14" t="s">
        <v>102</v>
      </c>
      <c r="BE258" s="149">
        <f t="shared" si="57"/>
        <v>0</v>
      </c>
      <c r="BF258" s="149">
        <f t="shared" si="58"/>
        <v>0</v>
      </c>
      <c r="BG258" s="149">
        <f t="shared" si="59"/>
        <v>0</v>
      </c>
      <c r="BH258" s="149">
        <f t="shared" si="60"/>
        <v>0</v>
      </c>
      <c r="BI258" s="149">
        <f t="shared" si="61"/>
        <v>0</v>
      </c>
      <c r="BJ258" s="14" t="s">
        <v>110</v>
      </c>
      <c r="BK258" s="150">
        <f t="shared" si="62"/>
        <v>0</v>
      </c>
      <c r="BL258" s="14" t="s">
        <v>109</v>
      </c>
      <c r="BM258" s="148" t="s">
        <v>587</v>
      </c>
    </row>
    <row r="259" spans="1:65" s="2" customFormat="1" ht="21.75" customHeight="1">
      <c r="A259" s="26"/>
      <c r="B259" s="137"/>
      <c r="C259" s="138" t="s">
        <v>437</v>
      </c>
      <c r="D259" s="138" t="s">
        <v>105</v>
      </c>
      <c r="E259" s="139" t="s">
        <v>224</v>
      </c>
      <c r="F259" s="140" t="s">
        <v>225</v>
      </c>
      <c r="G259" s="141" t="s">
        <v>178</v>
      </c>
      <c r="H259" s="142">
        <v>408.815</v>
      </c>
      <c r="I259" s="142"/>
      <c r="J259" s="155"/>
      <c r="K259" s="143"/>
      <c r="L259" s="27"/>
      <c r="M259" s="144" t="s">
        <v>1</v>
      </c>
      <c r="N259" s="145" t="s">
        <v>32</v>
      </c>
      <c r="O259" s="146">
        <v>0</v>
      </c>
      <c r="P259" s="146">
        <f t="shared" si="54"/>
        <v>0</v>
      </c>
      <c r="Q259" s="146">
        <v>0</v>
      </c>
      <c r="R259" s="146">
        <f t="shared" si="55"/>
        <v>0</v>
      </c>
      <c r="S259" s="146">
        <v>0</v>
      </c>
      <c r="T259" s="147">
        <f t="shared" si="56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48" t="s">
        <v>109</v>
      </c>
      <c r="AT259" s="148" t="s">
        <v>105</v>
      </c>
      <c r="AU259" s="148" t="s">
        <v>110</v>
      </c>
      <c r="AY259" s="14" t="s">
        <v>102</v>
      </c>
      <c r="BE259" s="149">
        <f t="shared" si="57"/>
        <v>0</v>
      </c>
      <c r="BF259" s="149">
        <f t="shared" si="58"/>
        <v>0</v>
      </c>
      <c r="BG259" s="149">
        <f t="shared" si="59"/>
        <v>0</v>
      </c>
      <c r="BH259" s="149">
        <f t="shared" si="60"/>
        <v>0</v>
      </c>
      <c r="BI259" s="149">
        <f t="shared" si="61"/>
        <v>0</v>
      </c>
      <c r="BJ259" s="14" t="s">
        <v>110</v>
      </c>
      <c r="BK259" s="150">
        <f t="shared" si="62"/>
        <v>0</v>
      </c>
      <c r="BL259" s="14" t="s">
        <v>109</v>
      </c>
      <c r="BM259" s="148" t="s">
        <v>588</v>
      </c>
    </row>
    <row r="260" spans="1:65" s="2" customFormat="1" ht="24.2" customHeight="1">
      <c r="A260" s="26"/>
      <c r="B260" s="137"/>
      <c r="C260" s="138" t="s">
        <v>589</v>
      </c>
      <c r="D260" s="138" t="s">
        <v>105</v>
      </c>
      <c r="E260" s="139" t="s">
        <v>226</v>
      </c>
      <c r="F260" s="140" t="s">
        <v>227</v>
      </c>
      <c r="G260" s="141" t="s">
        <v>178</v>
      </c>
      <c r="H260" s="142">
        <v>7767.4849999999997</v>
      </c>
      <c r="I260" s="142"/>
      <c r="J260" s="155"/>
      <c r="K260" s="143"/>
      <c r="L260" s="27"/>
      <c r="M260" s="144" t="s">
        <v>1</v>
      </c>
      <c r="N260" s="145" t="s">
        <v>32</v>
      </c>
      <c r="O260" s="146">
        <v>0</v>
      </c>
      <c r="P260" s="146">
        <f t="shared" si="54"/>
        <v>0</v>
      </c>
      <c r="Q260" s="146">
        <v>0</v>
      </c>
      <c r="R260" s="146">
        <f t="shared" si="55"/>
        <v>0</v>
      </c>
      <c r="S260" s="146">
        <v>0</v>
      </c>
      <c r="T260" s="147">
        <f t="shared" si="56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48" t="s">
        <v>109</v>
      </c>
      <c r="AT260" s="148" t="s">
        <v>105</v>
      </c>
      <c r="AU260" s="148" t="s">
        <v>110</v>
      </c>
      <c r="AY260" s="14" t="s">
        <v>102</v>
      </c>
      <c r="BE260" s="149">
        <f t="shared" si="57"/>
        <v>0</v>
      </c>
      <c r="BF260" s="149">
        <f t="shared" si="58"/>
        <v>0</v>
      </c>
      <c r="BG260" s="149">
        <f t="shared" si="59"/>
        <v>0</v>
      </c>
      <c r="BH260" s="149">
        <f t="shared" si="60"/>
        <v>0</v>
      </c>
      <c r="BI260" s="149">
        <f t="shared" si="61"/>
        <v>0</v>
      </c>
      <c r="BJ260" s="14" t="s">
        <v>110</v>
      </c>
      <c r="BK260" s="150">
        <f t="shared" si="62"/>
        <v>0</v>
      </c>
      <c r="BL260" s="14" t="s">
        <v>109</v>
      </c>
      <c r="BM260" s="148" t="s">
        <v>590</v>
      </c>
    </row>
    <row r="261" spans="1:65" s="2" customFormat="1" ht="24.2" customHeight="1">
      <c r="A261" s="26"/>
      <c r="B261" s="137"/>
      <c r="C261" s="138" t="s">
        <v>439</v>
      </c>
      <c r="D261" s="138" t="s">
        <v>105</v>
      </c>
      <c r="E261" s="139" t="s">
        <v>228</v>
      </c>
      <c r="F261" s="140" t="s">
        <v>229</v>
      </c>
      <c r="G261" s="141" t="s">
        <v>178</v>
      </c>
      <c r="H261" s="142">
        <v>408.815</v>
      </c>
      <c r="I261" s="142"/>
      <c r="J261" s="155"/>
      <c r="K261" s="143"/>
      <c r="L261" s="27"/>
      <c r="M261" s="144" t="s">
        <v>1</v>
      </c>
      <c r="N261" s="145" t="s">
        <v>32</v>
      </c>
      <c r="O261" s="146">
        <v>0</v>
      </c>
      <c r="P261" s="146">
        <f t="shared" si="54"/>
        <v>0</v>
      </c>
      <c r="Q261" s="146">
        <v>0</v>
      </c>
      <c r="R261" s="146">
        <f t="shared" si="55"/>
        <v>0</v>
      </c>
      <c r="S261" s="146">
        <v>0</v>
      </c>
      <c r="T261" s="147">
        <f t="shared" si="56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48" t="s">
        <v>109</v>
      </c>
      <c r="AT261" s="148" t="s">
        <v>105</v>
      </c>
      <c r="AU261" s="148" t="s">
        <v>110</v>
      </c>
      <c r="AY261" s="14" t="s">
        <v>102</v>
      </c>
      <c r="BE261" s="149">
        <f t="shared" si="57"/>
        <v>0</v>
      </c>
      <c r="BF261" s="149">
        <f t="shared" si="58"/>
        <v>0</v>
      </c>
      <c r="BG261" s="149">
        <f t="shared" si="59"/>
        <v>0</v>
      </c>
      <c r="BH261" s="149">
        <f t="shared" si="60"/>
        <v>0</v>
      </c>
      <c r="BI261" s="149">
        <f t="shared" si="61"/>
        <v>0</v>
      </c>
      <c r="BJ261" s="14" t="s">
        <v>110</v>
      </c>
      <c r="BK261" s="150">
        <f t="shared" si="62"/>
        <v>0</v>
      </c>
      <c r="BL261" s="14" t="s">
        <v>109</v>
      </c>
      <c r="BM261" s="148" t="s">
        <v>591</v>
      </c>
    </row>
    <row r="262" spans="1:65" s="12" customFormat="1" ht="22.9" customHeight="1">
      <c r="B262" s="127"/>
      <c r="D262" s="128" t="s">
        <v>65</v>
      </c>
      <c r="E262" s="136" t="s">
        <v>173</v>
      </c>
      <c r="F262" s="136" t="s">
        <v>174</v>
      </c>
      <c r="J262" s="158"/>
      <c r="L262" s="127"/>
      <c r="M262" s="130"/>
      <c r="N262" s="131"/>
      <c r="O262" s="131"/>
      <c r="P262" s="132">
        <f>SUM(P263:P264)</f>
        <v>0</v>
      </c>
      <c r="Q262" s="131"/>
      <c r="R262" s="132">
        <f>SUM(R263:R264)</f>
        <v>0</v>
      </c>
      <c r="S262" s="131"/>
      <c r="T262" s="133">
        <f>SUM(T263:T264)</f>
        <v>0</v>
      </c>
      <c r="AR262" s="128" t="s">
        <v>71</v>
      </c>
      <c r="AT262" s="134" t="s">
        <v>65</v>
      </c>
      <c r="AU262" s="134" t="s">
        <v>71</v>
      </c>
      <c r="AY262" s="128" t="s">
        <v>102</v>
      </c>
      <c r="BK262" s="135">
        <f>SUM(BK263:BK264)</f>
        <v>0</v>
      </c>
    </row>
    <row r="263" spans="1:65" s="2" customFormat="1" ht="24.2" customHeight="1">
      <c r="A263" s="26"/>
      <c r="B263" s="137"/>
      <c r="C263" s="138" t="s">
        <v>592</v>
      </c>
      <c r="D263" s="138" t="s">
        <v>105</v>
      </c>
      <c r="E263" s="139" t="s">
        <v>176</v>
      </c>
      <c r="F263" s="140" t="s">
        <v>177</v>
      </c>
      <c r="G263" s="141" t="s">
        <v>178</v>
      </c>
      <c r="H263" s="142">
        <v>304.02600000000001</v>
      </c>
      <c r="I263" s="142"/>
      <c r="J263" s="155"/>
      <c r="K263" s="143"/>
      <c r="L263" s="27"/>
      <c r="M263" s="144" t="s">
        <v>1</v>
      </c>
      <c r="N263" s="145" t="s">
        <v>32</v>
      </c>
      <c r="O263" s="146">
        <v>0</v>
      </c>
      <c r="P263" s="146">
        <f>O263*H263</f>
        <v>0</v>
      </c>
      <c r="Q263" s="146">
        <v>0</v>
      </c>
      <c r="R263" s="146">
        <f>Q263*H263</f>
        <v>0</v>
      </c>
      <c r="S263" s="146">
        <v>0</v>
      </c>
      <c r="T263" s="147">
        <f>S263*H263</f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48" t="s">
        <v>109</v>
      </c>
      <c r="AT263" s="148" t="s">
        <v>105</v>
      </c>
      <c r="AU263" s="148" t="s">
        <v>110</v>
      </c>
      <c r="AY263" s="14" t="s">
        <v>102</v>
      </c>
      <c r="BE263" s="149">
        <f>IF(N263="základná",J263,0)</f>
        <v>0</v>
      </c>
      <c r="BF263" s="149">
        <f>IF(N263="znížená",J263,0)</f>
        <v>0</v>
      </c>
      <c r="BG263" s="149">
        <f>IF(N263="zákl. prenesená",J263,0)</f>
        <v>0</v>
      </c>
      <c r="BH263" s="149">
        <f>IF(N263="zníž. prenesená",J263,0)</f>
        <v>0</v>
      </c>
      <c r="BI263" s="149">
        <f>IF(N263="nulová",J263,0)</f>
        <v>0</v>
      </c>
      <c r="BJ263" s="14" t="s">
        <v>110</v>
      </c>
      <c r="BK263" s="150">
        <f>ROUND(I263*H263,3)</f>
        <v>0</v>
      </c>
      <c r="BL263" s="14" t="s">
        <v>109</v>
      </c>
      <c r="BM263" s="148" t="s">
        <v>593</v>
      </c>
    </row>
    <row r="264" spans="1:65" s="12" customFormat="1" ht="20.85" customHeight="1">
      <c r="B264" s="127"/>
      <c r="D264" s="128" t="s">
        <v>65</v>
      </c>
      <c r="E264" s="136" t="s">
        <v>183</v>
      </c>
      <c r="F264" s="136" t="s">
        <v>184</v>
      </c>
      <c r="J264" s="158"/>
      <c r="L264" s="127"/>
      <c r="M264" s="130"/>
      <c r="N264" s="131"/>
      <c r="O264" s="131"/>
      <c r="P264" s="132">
        <v>0</v>
      </c>
      <c r="Q264" s="131"/>
      <c r="R264" s="132">
        <v>0</v>
      </c>
      <c r="S264" s="131"/>
      <c r="T264" s="133">
        <v>0</v>
      </c>
      <c r="AR264" s="128" t="s">
        <v>110</v>
      </c>
      <c r="AT264" s="134" t="s">
        <v>65</v>
      </c>
      <c r="AU264" s="134" t="s">
        <v>110</v>
      </c>
      <c r="AY264" s="128" t="s">
        <v>102</v>
      </c>
      <c r="BK264" s="135">
        <v>0</v>
      </c>
    </row>
    <row r="265" spans="1:65" s="12" customFormat="1" ht="22.9" customHeight="1">
      <c r="B265" s="127"/>
      <c r="D265" s="128" t="s">
        <v>65</v>
      </c>
      <c r="E265" s="136" t="s">
        <v>594</v>
      </c>
      <c r="F265" s="136" t="s">
        <v>595</v>
      </c>
      <c r="J265" s="158"/>
      <c r="L265" s="127"/>
      <c r="M265" s="130"/>
      <c r="N265" s="131"/>
      <c r="O265" s="131"/>
      <c r="P265" s="132">
        <f>SUM(P266:P277)</f>
        <v>0</v>
      </c>
      <c r="Q265" s="131"/>
      <c r="R265" s="132">
        <f>SUM(R266:R277)</f>
        <v>0</v>
      </c>
      <c r="S265" s="131"/>
      <c r="T265" s="133">
        <f>SUM(T266:T277)</f>
        <v>0</v>
      </c>
      <c r="AR265" s="128" t="s">
        <v>110</v>
      </c>
      <c r="AT265" s="134" t="s">
        <v>65</v>
      </c>
      <c r="AU265" s="134" t="s">
        <v>71</v>
      </c>
      <c r="AY265" s="128" t="s">
        <v>102</v>
      </c>
      <c r="BK265" s="135">
        <f>SUM(BK266:BK277)</f>
        <v>0</v>
      </c>
    </row>
    <row r="266" spans="1:65" s="2" customFormat="1" ht="24.2" customHeight="1">
      <c r="A266" s="26"/>
      <c r="B266" s="137"/>
      <c r="C266" s="138" t="s">
        <v>442</v>
      </c>
      <c r="D266" s="138" t="s">
        <v>105</v>
      </c>
      <c r="E266" s="139" t="s">
        <v>596</v>
      </c>
      <c r="F266" s="140" t="s">
        <v>597</v>
      </c>
      <c r="G266" s="141" t="s">
        <v>108</v>
      </c>
      <c r="H266" s="142">
        <v>118</v>
      </c>
      <c r="I266" s="142"/>
      <c r="J266" s="155"/>
      <c r="K266" s="143"/>
      <c r="L266" s="27"/>
      <c r="M266" s="144" t="s">
        <v>1</v>
      </c>
      <c r="N266" s="145" t="s">
        <v>32</v>
      </c>
      <c r="O266" s="146">
        <v>0</v>
      </c>
      <c r="P266" s="146">
        <f t="shared" ref="P266:P277" si="63">O266*H266</f>
        <v>0</v>
      </c>
      <c r="Q266" s="146">
        <v>0</v>
      </c>
      <c r="R266" s="146">
        <f t="shared" ref="R266:R277" si="64">Q266*H266</f>
        <v>0</v>
      </c>
      <c r="S266" s="146">
        <v>0</v>
      </c>
      <c r="T266" s="147">
        <f t="shared" ref="T266:T277" si="65">S266*H266</f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48" t="s">
        <v>109</v>
      </c>
      <c r="AT266" s="148" t="s">
        <v>105</v>
      </c>
      <c r="AU266" s="148" t="s">
        <v>110</v>
      </c>
      <c r="AY266" s="14" t="s">
        <v>102</v>
      </c>
      <c r="BE266" s="149">
        <f t="shared" ref="BE266:BE277" si="66">IF(N266="základná",J266,0)</f>
        <v>0</v>
      </c>
      <c r="BF266" s="149">
        <f t="shared" ref="BF266:BF277" si="67">IF(N266="znížená",J266,0)</f>
        <v>0</v>
      </c>
      <c r="BG266" s="149">
        <f t="shared" ref="BG266:BG277" si="68">IF(N266="zákl. prenesená",J266,0)</f>
        <v>0</v>
      </c>
      <c r="BH266" s="149">
        <f t="shared" ref="BH266:BH277" si="69">IF(N266="zníž. prenesená",J266,0)</f>
        <v>0</v>
      </c>
      <c r="BI266" s="149">
        <f t="shared" ref="BI266:BI277" si="70">IF(N266="nulová",J266,0)</f>
        <v>0</v>
      </c>
      <c r="BJ266" s="14" t="s">
        <v>110</v>
      </c>
      <c r="BK266" s="150">
        <f t="shared" ref="BK266:BK277" si="71">ROUND(I266*H266,3)</f>
        <v>0</v>
      </c>
      <c r="BL266" s="14" t="s">
        <v>109</v>
      </c>
      <c r="BM266" s="148" t="s">
        <v>598</v>
      </c>
    </row>
    <row r="267" spans="1:65" s="2" customFormat="1" ht="16.5" customHeight="1">
      <c r="A267" s="26"/>
      <c r="B267" s="137"/>
      <c r="C267" s="138" t="s">
        <v>599</v>
      </c>
      <c r="D267" s="138" t="s">
        <v>105</v>
      </c>
      <c r="E267" s="139" t="s">
        <v>600</v>
      </c>
      <c r="F267" s="140" t="s">
        <v>1715</v>
      </c>
      <c r="G267" s="141" t="s">
        <v>178</v>
      </c>
      <c r="H267" s="142">
        <v>0.04</v>
      </c>
      <c r="I267" s="142"/>
      <c r="J267" s="155"/>
      <c r="K267" s="143"/>
      <c r="L267" s="27"/>
      <c r="M267" s="144" t="s">
        <v>1</v>
      </c>
      <c r="N267" s="145" t="s">
        <v>32</v>
      </c>
      <c r="O267" s="146">
        <v>0</v>
      </c>
      <c r="P267" s="146">
        <f t="shared" si="63"/>
        <v>0</v>
      </c>
      <c r="Q267" s="146">
        <v>0</v>
      </c>
      <c r="R267" s="146">
        <f t="shared" si="64"/>
        <v>0</v>
      </c>
      <c r="S267" s="146">
        <v>0</v>
      </c>
      <c r="T267" s="147">
        <f t="shared" si="65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48" t="s">
        <v>109</v>
      </c>
      <c r="AT267" s="148" t="s">
        <v>105</v>
      </c>
      <c r="AU267" s="148" t="s">
        <v>110</v>
      </c>
      <c r="AY267" s="14" t="s">
        <v>102</v>
      </c>
      <c r="BE267" s="149">
        <f t="shared" si="66"/>
        <v>0</v>
      </c>
      <c r="BF267" s="149">
        <f t="shared" si="67"/>
        <v>0</v>
      </c>
      <c r="BG267" s="149">
        <f t="shared" si="68"/>
        <v>0</v>
      </c>
      <c r="BH267" s="149">
        <f t="shared" si="69"/>
        <v>0</v>
      </c>
      <c r="BI267" s="149">
        <f t="shared" si="70"/>
        <v>0</v>
      </c>
      <c r="BJ267" s="14" t="s">
        <v>110</v>
      </c>
      <c r="BK267" s="150">
        <f t="shared" si="71"/>
        <v>0</v>
      </c>
      <c r="BL267" s="14" t="s">
        <v>109</v>
      </c>
      <c r="BM267" s="148" t="s">
        <v>601</v>
      </c>
    </row>
    <row r="268" spans="1:65" s="2" customFormat="1" ht="24.2" customHeight="1">
      <c r="A268" s="26"/>
      <c r="B268" s="137"/>
      <c r="C268" s="138" t="s">
        <v>446</v>
      </c>
      <c r="D268" s="138" t="s">
        <v>105</v>
      </c>
      <c r="E268" s="139" t="s">
        <v>602</v>
      </c>
      <c r="F268" s="140" t="s">
        <v>603</v>
      </c>
      <c r="G268" s="141" t="s">
        <v>108</v>
      </c>
      <c r="H268" s="142">
        <v>108</v>
      </c>
      <c r="I268" s="142"/>
      <c r="J268" s="155"/>
      <c r="K268" s="143"/>
      <c r="L268" s="27"/>
      <c r="M268" s="144" t="s">
        <v>1</v>
      </c>
      <c r="N268" s="145" t="s">
        <v>32</v>
      </c>
      <c r="O268" s="146">
        <v>0</v>
      </c>
      <c r="P268" s="146">
        <f t="shared" si="63"/>
        <v>0</v>
      </c>
      <c r="Q268" s="146">
        <v>0</v>
      </c>
      <c r="R268" s="146">
        <f t="shared" si="64"/>
        <v>0</v>
      </c>
      <c r="S268" s="146">
        <v>0</v>
      </c>
      <c r="T268" s="147">
        <f t="shared" si="65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48" t="s">
        <v>109</v>
      </c>
      <c r="AT268" s="148" t="s">
        <v>105</v>
      </c>
      <c r="AU268" s="148" t="s">
        <v>110</v>
      </c>
      <c r="AY268" s="14" t="s">
        <v>102</v>
      </c>
      <c r="BE268" s="149">
        <f t="shared" si="66"/>
        <v>0</v>
      </c>
      <c r="BF268" s="149">
        <f t="shared" si="67"/>
        <v>0</v>
      </c>
      <c r="BG268" s="149">
        <f t="shared" si="68"/>
        <v>0</v>
      </c>
      <c r="BH268" s="149">
        <f t="shared" si="69"/>
        <v>0</v>
      </c>
      <c r="BI268" s="149">
        <f t="shared" si="70"/>
        <v>0</v>
      </c>
      <c r="BJ268" s="14" t="s">
        <v>110</v>
      </c>
      <c r="BK268" s="150">
        <f t="shared" si="71"/>
        <v>0</v>
      </c>
      <c r="BL268" s="14" t="s">
        <v>109</v>
      </c>
      <c r="BM268" s="148" t="s">
        <v>604</v>
      </c>
    </row>
    <row r="269" spans="1:65" s="2" customFormat="1" ht="33" customHeight="1">
      <c r="A269" s="26"/>
      <c r="B269" s="137"/>
      <c r="C269" s="138" t="s">
        <v>605</v>
      </c>
      <c r="D269" s="138" t="s">
        <v>105</v>
      </c>
      <c r="E269" s="139" t="s">
        <v>606</v>
      </c>
      <c r="F269" s="140" t="s">
        <v>1716</v>
      </c>
      <c r="G269" s="141" t="s">
        <v>108</v>
      </c>
      <c r="H269" s="142">
        <v>124.2</v>
      </c>
      <c r="I269" s="142"/>
      <c r="J269" s="155"/>
      <c r="K269" s="143"/>
      <c r="L269" s="27"/>
      <c r="M269" s="144" t="s">
        <v>1</v>
      </c>
      <c r="N269" s="145" t="s">
        <v>32</v>
      </c>
      <c r="O269" s="146">
        <v>0</v>
      </c>
      <c r="P269" s="146">
        <f t="shared" si="63"/>
        <v>0</v>
      </c>
      <c r="Q269" s="146">
        <v>0</v>
      </c>
      <c r="R269" s="146">
        <f t="shared" si="64"/>
        <v>0</v>
      </c>
      <c r="S269" s="146">
        <v>0</v>
      </c>
      <c r="T269" s="147">
        <f t="shared" si="65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48" t="s">
        <v>109</v>
      </c>
      <c r="AT269" s="148" t="s">
        <v>105</v>
      </c>
      <c r="AU269" s="148" t="s">
        <v>110</v>
      </c>
      <c r="AY269" s="14" t="s">
        <v>102</v>
      </c>
      <c r="BE269" s="149">
        <f t="shared" si="66"/>
        <v>0</v>
      </c>
      <c r="BF269" s="149">
        <f t="shared" si="67"/>
        <v>0</v>
      </c>
      <c r="BG269" s="149">
        <f t="shared" si="68"/>
        <v>0</v>
      </c>
      <c r="BH269" s="149">
        <f t="shared" si="69"/>
        <v>0</v>
      </c>
      <c r="BI269" s="149">
        <f t="shared" si="70"/>
        <v>0</v>
      </c>
      <c r="BJ269" s="14" t="s">
        <v>110</v>
      </c>
      <c r="BK269" s="150">
        <f t="shared" si="71"/>
        <v>0</v>
      </c>
      <c r="BL269" s="14" t="s">
        <v>109</v>
      </c>
      <c r="BM269" s="148" t="s">
        <v>607</v>
      </c>
    </row>
    <row r="270" spans="1:65" s="2" customFormat="1" ht="24.2" customHeight="1">
      <c r="A270" s="26"/>
      <c r="B270" s="137"/>
      <c r="C270" s="138" t="s">
        <v>447</v>
      </c>
      <c r="D270" s="138" t="s">
        <v>105</v>
      </c>
      <c r="E270" s="139" t="s">
        <v>608</v>
      </c>
      <c r="F270" s="140" t="s">
        <v>1717</v>
      </c>
      <c r="G270" s="141" t="s">
        <v>108</v>
      </c>
      <c r="H270" s="142">
        <v>108</v>
      </c>
      <c r="I270" s="142"/>
      <c r="J270" s="155"/>
      <c r="K270" s="143"/>
      <c r="L270" s="27"/>
      <c r="M270" s="144" t="s">
        <v>1</v>
      </c>
      <c r="N270" s="145" t="s">
        <v>32</v>
      </c>
      <c r="O270" s="146">
        <v>0</v>
      </c>
      <c r="P270" s="146">
        <f t="shared" si="63"/>
        <v>0</v>
      </c>
      <c r="Q270" s="146">
        <v>0</v>
      </c>
      <c r="R270" s="146">
        <f t="shared" si="64"/>
        <v>0</v>
      </c>
      <c r="S270" s="146">
        <v>0</v>
      </c>
      <c r="T270" s="147">
        <f t="shared" si="65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48" t="s">
        <v>109</v>
      </c>
      <c r="AT270" s="148" t="s">
        <v>105</v>
      </c>
      <c r="AU270" s="148" t="s">
        <v>110</v>
      </c>
      <c r="AY270" s="14" t="s">
        <v>102</v>
      </c>
      <c r="BE270" s="149">
        <f t="shared" si="66"/>
        <v>0</v>
      </c>
      <c r="BF270" s="149">
        <f t="shared" si="67"/>
        <v>0</v>
      </c>
      <c r="BG270" s="149">
        <f t="shared" si="68"/>
        <v>0</v>
      </c>
      <c r="BH270" s="149">
        <f t="shared" si="69"/>
        <v>0</v>
      </c>
      <c r="BI270" s="149">
        <f t="shared" si="70"/>
        <v>0</v>
      </c>
      <c r="BJ270" s="14" t="s">
        <v>110</v>
      </c>
      <c r="BK270" s="150">
        <f t="shared" si="71"/>
        <v>0</v>
      </c>
      <c r="BL270" s="14" t="s">
        <v>109</v>
      </c>
      <c r="BM270" s="148" t="s">
        <v>609</v>
      </c>
    </row>
    <row r="271" spans="1:65" s="2" customFormat="1" ht="33" customHeight="1">
      <c r="A271" s="26"/>
      <c r="B271" s="137"/>
      <c r="C271" s="138" t="s">
        <v>610</v>
      </c>
      <c r="D271" s="138" t="s">
        <v>105</v>
      </c>
      <c r="E271" s="139" t="s">
        <v>611</v>
      </c>
      <c r="F271" s="140" t="s">
        <v>612</v>
      </c>
      <c r="G271" s="141" t="s">
        <v>108</v>
      </c>
      <c r="H271" s="142">
        <v>20.161999999999999</v>
      </c>
      <c r="I271" s="142"/>
      <c r="J271" s="155"/>
      <c r="K271" s="143"/>
      <c r="L271" s="27"/>
      <c r="M271" s="144" t="s">
        <v>1</v>
      </c>
      <c r="N271" s="145" t="s">
        <v>32</v>
      </c>
      <c r="O271" s="146">
        <v>0</v>
      </c>
      <c r="P271" s="146">
        <f t="shared" si="63"/>
        <v>0</v>
      </c>
      <c r="Q271" s="146">
        <v>0</v>
      </c>
      <c r="R271" s="146">
        <f t="shared" si="64"/>
        <v>0</v>
      </c>
      <c r="S271" s="146">
        <v>0</v>
      </c>
      <c r="T271" s="147">
        <f t="shared" si="65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48" t="s">
        <v>109</v>
      </c>
      <c r="AT271" s="148" t="s">
        <v>105</v>
      </c>
      <c r="AU271" s="148" t="s">
        <v>110</v>
      </c>
      <c r="AY271" s="14" t="s">
        <v>102</v>
      </c>
      <c r="BE271" s="149">
        <f t="shared" si="66"/>
        <v>0</v>
      </c>
      <c r="BF271" s="149">
        <f t="shared" si="67"/>
        <v>0</v>
      </c>
      <c r="BG271" s="149">
        <f t="shared" si="68"/>
        <v>0</v>
      </c>
      <c r="BH271" s="149">
        <f t="shared" si="69"/>
        <v>0</v>
      </c>
      <c r="BI271" s="149">
        <f t="shared" si="70"/>
        <v>0</v>
      </c>
      <c r="BJ271" s="14" t="s">
        <v>110</v>
      </c>
      <c r="BK271" s="150">
        <f t="shared" si="71"/>
        <v>0</v>
      </c>
      <c r="BL271" s="14" t="s">
        <v>109</v>
      </c>
      <c r="BM271" s="148" t="s">
        <v>613</v>
      </c>
    </row>
    <row r="272" spans="1:65" s="2" customFormat="1" ht="24.2" customHeight="1">
      <c r="A272" s="26"/>
      <c r="B272" s="137"/>
      <c r="C272" s="138" t="s">
        <v>450</v>
      </c>
      <c r="D272" s="138" t="s">
        <v>105</v>
      </c>
      <c r="E272" s="139" t="s">
        <v>614</v>
      </c>
      <c r="F272" s="140" t="s">
        <v>1718</v>
      </c>
      <c r="G272" s="141" t="s">
        <v>336</v>
      </c>
      <c r="H272" s="142">
        <v>22.178000000000001</v>
      </c>
      <c r="I272" s="142"/>
      <c r="J272" s="155"/>
      <c r="K272" s="143"/>
      <c r="L272" s="27"/>
      <c r="M272" s="144" t="s">
        <v>1</v>
      </c>
      <c r="N272" s="145" t="s">
        <v>32</v>
      </c>
      <c r="O272" s="146">
        <v>0</v>
      </c>
      <c r="P272" s="146">
        <f t="shared" si="63"/>
        <v>0</v>
      </c>
      <c r="Q272" s="146">
        <v>0</v>
      </c>
      <c r="R272" s="146">
        <f t="shared" si="64"/>
        <v>0</v>
      </c>
      <c r="S272" s="146">
        <v>0</v>
      </c>
      <c r="T272" s="147">
        <f t="shared" si="65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48" t="s">
        <v>109</v>
      </c>
      <c r="AT272" s="148" t="s">
        <v>105</v>
      </c>
      <c r="AU272" s="148" t="s">
        <v>110</v>
      </c>
      <c r="AY272" s="14" t="s">
        <v>102</v>
      </c>
      <c r="BE272" s="149">
        <f t="shared" si="66"/>
        <v>0</v>
      </c>
      <c r="BF272" s="149">
        <f t="shared" si="67"/>
        <v>0</v>
      </c>
      <c r="BG272" s="149">
        <f t="shared" si="68"/>
        <v>0</v>
      </c>
      <c r="BH272" s="149">
        <f t="shared" si="69"/>
        <v>0</v>
      </c>
      <c r="BI272" s="149">
        <f t="shared" si="70"/>
        <v>0</v>
      </c>
      <c r="BJ272" s="14" t="s">
        <v>110</v>
      </c>
      <c r="BK272" s="150">
        <f t="shared" si="71"/>
        <v>0</v>
      </c>
      <c r="BL272" s="14" t="s">
        <v>109</v>
      </c>
      <c r="BM272" s="148" t="s">
        <v>615</v>
      </c>
    </row>
    <row r="273" spans="1:65" s="2" customFormat="1" ht="21.75" customHeight="1">
      <c r="A273" s="26"/>
      <c r="B273" s="137"/>
      <c r="C273" s="138" t="s">
        <v>616</v>
      </c>
      <c r="D273" s="138" t="s">
        <v>105</v>
      </c>
      <c r="E273" s="139" t="s">
        <v>617</v>
      </c>
      <c r="F273" s="140" t="s">
        <v>1719</v>
      </c>
      <c r="G273" s="141" t="s">
        <v>234</v>
      </c>
      <c r="H273" s="142">
        <v>25</v>
      </c>
      <c r="I273" s="142"/>
      <c r="J273" s="155"/>
      <c r="K273" s="143"/>
      <c r="L273" s="27"/>
      <c r="M273" s="144" t="s">
        <v>1</v>
      </c>
      <c r="N273" s="145" t="s">
        <v>32</v>
      </c>
      <c r="O273" s="146">
        <v>0</v>
      </c>
      <c r="P273" s="146">
        <f t="shared" si="63"/>
        <v>0</v>
      </c>
      <c r="Q273" s="146">
        <v>0</v>
      </c>
      <c r="R273" s="146">
        <f t="shared" si="64"/>
        <v>0</v>
      </c>
      <c r="S273" s="146">
        <v>0</v>
      </c>
      <c r="T273" s="147">
        <f t="shared" si="65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48" t="s">
        <v>109</v>
      </c>
      <c r="AT273" s="148" t="s">
        <v>105</v>
      </c>
      <c r="AU273" s="148" t="s">
        <v>110</v>
      </c>
      <c r="AY273" s="14" t="s">
        <v>102</v>
      </c>
      <c r="BE273" s="149">
        <f t="shared" si="66"/>
        <v>0</v>
      </c>
      <c r="BF273" s="149">
        <f t="shared" si="67"/>
        <v>0</v>
      </c>
      <c r="BG273" s="149">
        <f t="shared" si="68"/>
        <v>0</v>
      </c>
      <c r="BH273" s="149">
        <f t="shared" si="69"/>
        <v>0</v>
      </c>
      <c r="BI273" s="149">
        <f t="shared" si="70"/>
        <v>0</v>
      </c>
      <c r="BJ273" s="14" t="s">
        <v>110</v>
      </c>
      <c r="BK273" s="150">
        <f t="shared" si="71"/>
        <v>0</v>
      </c>
      <c r="BL273" s="14" t="s">
        <v>109</v>
      </c>
      <c r="BM273" s="148" t="s">
        <v>618</v>
      </c>
    </row>
    <row r="274" spans="1:65" s="2" customFormat="1" ht="24.2" customHeight="1">
      <c r="A274" s="26"/>
      <c r="B274" s="137"/>
      <c r="C274" s="138" t="s">
        <v>452</v>
      </c>
      <c r="D274" s="138" t="s">
        <v>105</v>
      </c>
      <c r="E274" s="139" t="s">
        <v>619</v>
      </c>
      <c r="F274" s="140" t="s">
        <v>620</v>
      </c>
      <c r="G274" s="141" t="s">
        <v>108</v>
      </c>
      <c r="H274" s="142">
        <v>10</v>
      </c>
      <c r="I274" s="142"/>
      <c r="J274" s="155"/>
      <c r="K274" s="143"/>
      <c r="L274" s="27"/>
      <c r="M274" s="144" t="s">
        <v>1</v>
      </c>
      <c r="N274" s="145" t="s">
        <v>32</v>
      </c>
      <c r="O274" s="146">
        <v>0</v>
      </c>
      <c r="P274" s="146">
        <f t="shared" si="63"/>
        <v>0</v>
      </c>
      <c r="Q274" s="146">
        <v>0</v>
      </c>
      <c r="R274" s="146">
        <f t="shared" si="64"/>
        <v>0</v>
      </c>
      <c r="S274" s="146">
        <v>0</v>
      </c>
      <c r="T274" s="147">
        <f t="shared" si="65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48" t="s">
        <v>109</v>
      </c>
      <c r="AT274" s="148" t="s">
        <v>105</v>
      </c>
      <c r="AU274" s="148" t="s">
        <v>110</v>
      </c>
      <c r="AY274" s="14" t="s">
        <v>102</v>
      </c>
      <c r="BE274" s="149">
        <f t="shared" si="66"/>
        <v>0</v>
      </c>
      <c r="BF274" s="149">
        <f t="shared" si="67"/>
        <v>0</v>
      </c>
      <c r="BG274" s="149">
        <f t="shared" si="68"/>
        <v>0</v>
      </c>
      <c r="BH274" s="149">
        <f t="shared" si="69"/>
        <v>0</v>
      </c>
      <c r="BI274" s="149">
        <f t="shared" si="70"/>
        <v>0</v>
      </c>
      <c r="BJ274" s="14" t="s">
        <v>110</v>
      </c>
      <c r="BK274" s="150">
        <f t="shared" si="71"/>
        <v>0</v>
      </c>
      <c r="BL274" s="14" t="s">
        <v>109</v>
      </c>
      <c r="BM274" s="148" t="s">
        <v>621</v>
      </c>
    </row>
    <row r="275" spans="1:65" s="2" customFormat="1" ht="37.9" customHeight="1">
      <c r="A275" s="26"/>
      <c r="B275" s="137"/>
      <c r="C275" s="138" t="s">
        <v>622</v>
      </c>
      <c r="D275" s="138" t="s">
        <v>105</v>
      </c>
      <c r="E275" s="139" t="s">
        <v>623</v>
      </c>
      <c r="F275" s="140" t="s">
        <v>624</v>
      </c>
      <c r="G275" s="141" t="s">
        <v>108</v>
      </c>
      <c r="H275" s="142">
        <v>108</v>
      </c>
      <c r="I275" s="142"/>
      <c r="J275" s="155"/>
      <c r="K275" s="143"/>
      <c r="L275" s="27"/>
      <c r="M275" s="144" t="s">
        <v>1</v>
      </c>
      <c r="N275" s="145" t="s">
        <v>32</v>
      </c>
      <c r="O275" s="146">
        <v>0</v>
      </c>
      <c r="P275" s="146">
        <f t="shared" si="63"/>
        <v>0</v>
      </c>
      <c r="Q275" s="146">
        <v>0</v>
      </c>
      <c r="R275" s="146">
        <f t="shared" si="64"/>
        <v>0</v>
      </c>
      <c r="S275" s="146">
        <v>0</v>
      </c>
      <c r="T275" s="147">
        <f t="shared" si="65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48" t="s">
        <v>109</v>
      </c>
      <c r="AT275" s="148" t="s">
        <v>105</v>
      </c>
      <c r="AU275" s="148" t="s">
        <v>110</v>
      </c>
      <c r="AY275" s="14" t="s">
        <v>102</v>
      </c>
      <c r="BE275" s="149">
        <f t="shared" si="66"/>
        <v>0</v>
      </c>
      <c r="BF275" s="149">
        <f t="shared" si="67"/>
        <v>0</v>
      </c>
      <c r="BG275" s="149">
        <f t="shared" si="68"/>
        <v>0</v>
      </c>
      <c r="BH275" s="149">
        <f t="shared" si="69"/>
        <v>0</v>
      </c>
      <c r="BI275" s="149">
        <f t="shared" si="70"/>
        <v>0</v>
      </c>
      <c r="BJ275" s="14" t="s">
        <v>110</v>
      </c>
      <c r="BK275" s="150">
        <f t="shared" si="71"/>
        <v>0</v>
      </c>
      <c r="BL275" s="14" t="s">
        <v>109</v>
      </c>
      <c r="BM275" s="148" t="s">
        <v>625</v>
      </c>
    </row>
    <row r="276" spans="1:65" s="2" customFormat="1" ht="21.75" customHeight="1">
      <c r="A276" s="26"/>
      <c r="B276" s="137"/>
      <c r="C276" s="138" t="s">
        <v>454</v>
      </c>
      <c r="D276" s="138" t="s">
        <v>105</v>
      </c>
      <c r="E276" s="139" t="s">
        <v>626</v>
      </c>
      <c r="F276" s="140" t="s">
        <v>1720</v>
      </c>
      <c r="G276" s="141" t="s">
        <v>108</v>
      </c>
      <c r="H276" s="142">
        <v>129.6</v>
      </c>
      <c r="I276" s="142"/>
      <c r="J276" s="155"/>
      <c r="K276" s="143"/>
      <c r="L276" s="27"/>
      <c r="M276" s="144" t="s">
        <v>1</v>
      </c>
      <c r="N276" s="145" t="s">
        <v>32</v>
      </c>
      <c r="O276" s="146">
        <v>0</v>
      </c>
      <c r="P276" s="146">
        <f t="shared" si="63"/>
        <v>0</v>
      </c>
      <c r="Q276" s="146">
        <v>0</v>
      </c>
      <c r="R276" s="146">
        <f t="shared" si="64"/>
        <v>0</v>
      </c>
      <c r="S276" s="146">
        <v>0</v>
      </c>
      <c r="T276" s="147">
        <f t="shared" si="65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48" t="s">
        <v>109</v>
      </c>
      <c r="AT276" s="148" t="s">
        <v>105</v>
      </c>
      <c r="AU276" s="148" t="s">
        <v>110</v>
      </c>
      <c r="AY276" s="14" t="s">
        <v>102</v>
      </c>
      <c r="BE276" s="149">
        <f t="shared" si="66"/>
        <v>0</v>
      </c>
      <c r="BF276" s="149">
        <f t="shared" si="67"/>
        <v>0</v>
      </c>
      <c r="BG276" s="149">
        <f t="shared" si="68"/>
        <v>0</v>
      </c>
      <c r="BH276" s="149">
        <f t="shared" si="69"/>
        <v>0</v>
      </c>
      <c r="BI276" s="149">
        <f t="shared" si="70"/>
        <v>0</v>
      </c>
      <c r="BJ276" s="14" t="s">
        <v>110</v>
      </c>
      <c r="BK276" s="150">
        <f t="shared" si="71"/>
        <v>0</v>
      </c>
      <c r="BL276" s="14" t="s">
        <v>109</v>
      </c>
      <c r="BM276" s="148" t="s">
        <v>627</v>
      </c>
    </row>
    <row r="277" spans="1:65" s="2" customFormat="1" ht="24.2" customHeight="1">
      <c r="A277" s="26"/>
      <c r="B277" s="137"/>
      <c r="C277" s="138" t="s">
        <v>628</v>
      </c>
      <c r="D277" s="138" t="s">
        <v>105</v>
      </c>
      <c r="E277" s="139" t="s">
        <v>629</v>
      </c>
      <c r="F277" s="140" t="s">
        <v>630</v>
      </c>
      <c r="G277" s="141" t="s">
        <v>178</v>
      </c>
      <c r="H277" s="142">
        <v>0.63100000000000001</v>
      </c>
      <c r="I277" s="142"/>
      <c r="J277" s="155"/>
      <c r="K277" s="143"/>
      <c r="L277" s="27"/>
      <c r="M277" s="144" t="s">
        <v>1</v>
      </c>
      <c r="N277" s="145" t="s">
        <v>32</v>
      </c>
      <c r="O277" s="146">
        <v>0</v>
      </c>
      <c r="P277" s="146">
        <f t="shared" si="63"/>
        <v>0</v>
      </c>
      <c r="Q277" s="146">
        <v>0</v>
      </c>
      <c r="R277" s="146">
        <f t="shared" si="64"/>
        <v>0</v>
      </c>
      <c r="S277" s="146">
        <v>0</v>
      </c>
      <c r="T277" s="147">
        <f t="shared" si="65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48" t="s">
        <v>109</v>
      </c>
      <c r="AT277" s="148" t="s">
        <v>105</v>
      </c>
      <c r="AU277" s="148" t="s">
        <v>110</v>
      </c>
      <c r="AY277" s="14" t="s">
        <v>102</v>
      </c>
      <c r="BE277" s="149">
        <f t="shared" si="66"/>
        <v>0</v>
      </c>
      <c r="BF277" s="149">
        <f t="shared" si="67"/>
        <v>0</v>
      </c>
      <c r="BG277" s="149">
        <f t="shared" si="68"/>
        <v>0</v>
      </c>
      <c r="BH277" s="149">
        <f t="shared" si="69"/>
        <v>0</v>
      </c>
      <c r="BI277" s="149">
        <f t="shared" si="70"/>
        <v>0</v>
      </c>
      <c r="BJ277" s="14" t="s">
        <v>110</v>
      </c>
      <c r="BK277" s="150">
        <f t="shared" si="71"/>
        <v>0</v>
      </c>
      <c r="BL277" s="14" t="s">
        <v>109</v>
      </c>
      <c r="BM277" s="148" t="s">
        <v>631</v>
      </c>
    </row>
    <row r="278" spans="1:65" s="12" customFormat="1" ht="22.9" customHeight="1">
      <c r="B278" s="127"/>
      <c r="D278" s="128" t="s">
        <v>65</v>
      </c>
      <c r="E278" s="136" t="s">
        <v>185</v>
      </c>
      <c r="F278" s="136" t="s">
        <v>186</v>
      </c>
      <c r="J278" s="158"/>
      <c r="L278" s="127"/>
      <c r="M278" s="130"/>
      <c r="N278" s="131"/>
      <c r="O278" s="131"/>
      <c r="P278" s="132">
        <f>SUM(P279:P286)</f>
        <v>0</v>
      </c>
      <c r="Q278" s="131"/>
      <c r="R278" s="132">
        <f>SUM(R279:R286)</f>
        <v>0</v>
      </c>
      <c r="S278" s="131"/>
      <c r="T278" s="133">
        <f>SUM(T279:T286)</f>
        <v>0</v>
      </c>
      <c r="AR278" s="128" t="s">
        <v>110</v>
      </c>
      <c r="AT278" s="134" t="s">
        <v>65</v>
      </c>
      <c r="AU278" s="134" t="s">
        <v>71</v>
      </c>
      <c r="AY278" s="128" t="s">
        <v>102</v>
      </c>
      <c r="BK278" s="135">
        <f>SUM(BK279:BK286)</f>
        <v>0</v>
      </c>
    </row>
    <row r="279" spans="1:65" s="2" customFormat="1" ht="37.9" customHeight="1">
      <c r="A279" s="26"/>
      <c r="B279" s="137"/>
      <c r="C279" s="138" t="s">
        <v>455</v>
      </c>
      <c r="D279" s="138" t="s">
        <v>105</v>
      </c>
      <c r="E279" s="139" t="s">
        <v>190</v>
      </c>
      <c r="F279" s="140" t="s">
        <v>632</v>
      </c>
      <c r="G279" s="141" t="s">
        <v>108</v>
      </c>
      <c r="H279" s="142">
        <v>13.667999999999999</v>
      </c>
      <c r="I279" s="142"/>
      <c r="J279" s="155"/>
      <c r="K279" s="143"/>
      <c r="L279" s="27"/>
      <c r="M279" s="144" t="s">
        <v>1</v>
      </c>
      <c r="N279" s="145" t="s">
        <v>32</v>
      </c>
      <c r="O279" s="146">
        <v>0</v>
      </c>
      <c r="P279" s="146">
        <f t="shared" ref="P279:P286" si="72">O279*H279</f>
        <v>0</v>
      </c>
      <c r="Q279" s="146">
        <v>0</v>
      </c>
      <c r="R279" s="146">
        <f t="shared" ref="R279:R286" si="73">Q279*H279</f>
        <v>0</v>
      </c>
      <c r="S279" s="146">
        <v>0</v>
      </c>
      <c r="T279" s="147">
        <f t="shared" ref="T279:T286" si="74">S279*H279</f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48" t="s">
        <v>109</v>
      </c>
      <c r="AT279" s="148" t="s">
        <v>105</v>
      </c>
      <c r="AU279" s="148" t="s">
        <v>110</v>
      </c>
      <c r="AY279" s="14" t="s">
        <v>102</v>
      </c>
      <c r="BE279" s="149">
        <f t="shared" ref="BE279:BE286" si="75">IF(N279="základná",J279,0)</f>
        <v>0</v>
      </c>
      <c r="BF279" s="149">
        <f t="shared" ref="BF279:BF286" si="76">IF(N279="znížená",J279,0)</f>
        <v>0</v>
      </c>
      <c r="BG279" s="149">
        <f t="shared" ref="BG279:BG286" si="77">IF(N279="zákl. prenesená",J279,0)</f>
        <v>0</v>
      </c>
      <c r="BH279" s="149">
        <f t="shared" ref="BH279:BH286" si="78">IF(N279="zníž. prenesená",J279,0)</f>
        <v>0</v>
      </c>
      <c r="BI279" s="149">
        <f t="shared" ref="BI279:BI286" si="79">IF(N279="nulová",J279,0)</f>
        <v>0</v>
      </c>
      <c r="BJ279" s="14" t="s">
        <v>110</v>
      </c>
      <c r="BK279" s="150">
        <f t="shared" ref="BK279:BK286" si="80">ROUND(I279*H279,3)</f>
        <v>0</v>
      </c>
      <c r="BL279" s="14" t="s">
        <v>109</v>
      </c>
      <c r="BM279" s="148" t="s">
        <v>633</v>
      </c>
    </row>
    <row r="280" spans="1:65" s="2" customFormat="1" ht="24.2" customHeight="1">
      <c r="A280" s="26"/>
      <c r="B280" s="137"/>
      <c r="C280" s="138" t="s">
        <v>634</v>
      </c>
      <c r="D280" s="138" t="s">
        <v>105</v>
      </c>
      <c r="E280" s="139" t="s">
        <v>192</v>
      </c>
      <c r="F280" s="140" t="s">
        <v>635</v>
      </c>
      <c r="G280" s="141" t="s">
        <v>194</v>
      </c>
      <c r="H280" s="142">
        <v>42.917999999999999</v>
      </c>
      <c r="I280" s="142"/>
      <c r="J280" s="155"/>
      <c r="K280" s="143"/>
      <c r="L280" s="27"/>
      <c r="M280" s="144" t="s">
        <v>1</v>
      </c>
      <c r="N280" s="145" t="s">
        <v>32</v>
      </c>
      <c r="O280" s="146">
        <v>0</v>
      </c>
      <c r="P280" s="146">
        <f t="shared" si="72"/>
        <v>0</v>
      </c>
      <c r="Q280" s="146">
        <v>0</v>
      </c>
      <c r="R280" s="146">
        <f t="shared" si="73"/>
        <v>0</v>
      </c>
      <c r="S280" s="146">
        <v>0</v>
      </c>
      <c r="T280" s="147">
        <f t="shared" si="74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48" t="s">
        <v>109</v>
      </c>
      <c r="AT280" s="148" t="s">
        <v>105</v>
      </c>
      <c r="AU280" s="148" t="s">
        <v>110</v>
      </c>
      <c r="AY280" s="14" t="s">
        <v>102</v>
      </c>
      <c r="BE280" s="149">
        <f t="shared" si="75"/>
        <v>0</v>
      </c>
      <c r="BF280" s="149">
        <f t="shared" si="76"/>
        <v>0</v>
      </c>
      <c r="BG280" s="149">
        <f t="shared" si="77"/>
        <v>0</v>
      </c>
      <c r="BH280" s="149">
        <f t="shared" si="78"/>
        <v>0</v>
      </c>
      <c r="BI280" s="149">
        <f t="shared" si="79"/>
        <v>0</v>
      </c>
      <c r="BJ280" s="14" t="s">
        <v>110</v>
      </c>
      <c r="BK280" s="150">
        <f t="shared" si="80"/>
        <v>0</v>
      </c>
      <c r="BL280" s="14" t="s">
        <v>109</v>
      </c>
      <c r="BM280" s="148" t="s">
        <v>636</v>
      </c>
    </row>
    <row r="281" spans="1:65" s="2" customFormat="1" ht="24.2" customHeight="1">
      <c r="A281" s="26"/>
      <c r="B281" s="137"/>
      <c r="C281" s="138" t="s">
        <v>459</v>
      </c>
      <c r="D281" s="138" t="s">
        <v>105</v>
      </c>
      <c r="E281" s="139" t="s">
        <v>637</v>
      </c>
      <c r="F281" s="140" t="s">
        <v>1781</v>
      </c>
      <c r="G281" s="141" t="s">
        <v>108</v>
      </c>
      <c r="H281" s="142">
        <v>15.718</v>
      </c>
      <c r="I281" s="142"/>
      <c r="J281" s="155"/>
      <c r="K281" s="143"/>
      <c r="L281" s="27"/>
      <c r="M281" s="144" t="s">
        <v>1</v>
      </c>
      <c r="N281" s="145" t="s">
        <v>32</v>
      </c>
      <c r="O281" s="146">
        <v>0</v>
      </c>
      <c r="P281" s="146">
        <f t="shared" si="72"/>
        <v>0</v>
      </c>
      <c r="Q281" s="146">
        <v>0</v>
      </c>
      <c r="R281" s="146">
        <f t="shared" si="73"/>
        <v>0</v>
      </c>
      <c r="S281" s="146">
        <v>0</v>
      </c>
      <c r="T281" s="147">
        <f t="shared" si="74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48" t="s">
        <v>109</v>
      </c>
      <c r="AT281" s="148" t="s">
        <v>105</v>
      </c>
      <c r="AU281" s="148" t="s">
        <v>110</v>
      </c>
      <c r="AY281" s="14" t="s">
        <v>102</v>
      </c>
      <c r="BE281" s="149">
        <f t="shared" si="75"/>
        <v>0</v>
      </c>
      <c r="BF281" s="149">
        <f t="shared" si="76"/>
        <v>0</v>
      </c>
      <c r="BG281" s="149">
        <f t="shared" si="77"/>
        <v>0</v>
      </c>
      <c r="BH281" s="149">
        <f t="shared" si="78"/>
        <v>0</v>
      </c>
      <c r="BI281" s="149">
        <f t="shared" si="79"/>
        <v>0</v>
      </c>
      <c r="BJ281" s="14" t="s">
        <v>110</v>
      </c>
      <c r="BK281" s="150">
        <f t="shared" si="80"/>
        <v>0</v>
      </c>
      <c r="BL281" s="14" t="s">
        <v>109</v>
      </c>
      <c r="BM281" s="148" t="s">
        <v>638</v>
      </c>
    </row>
    <row r="282" spans="1:65" s="2" customFormat="1" ht="24.2" customHeight="1">
      <c r="A282" s="26"/>
      <c r="B282" s="137"/>
      <c r="C282" s="138" t="s">
        <v>639</v>
      </c>
      <c r="D282" s="138" t="s">
        <v>105</v>
      </c>
      <c r="E282" s="139" t="s">
        <v>640</v>
      </c>
      <c r="F282" s="140" t="s">
        <v>641</v>
      </c>
      <c r="G282" s="141" t="s">
        <v>178</v>
      </c>
      <c r="H282" s="142">
        <v>4.2999999999999997E-2</v>
      </c>
      <c r="I282" s="142"/>
      <c r="J282" s="155"/>
      <c r="K282" s="143"/>
      <c r="L282" s="27"/>
      <c r="M282" s="144" t="s">
        <v>1</v>
      </c>
      <c r="N282" s="145" t="s">
        <v>32</v>
      </c>
      <c r="O282" s="146">
        <v>0</v>
      </c>
      <c r="P282" s="146">
        <f t="shared" si="72"/>
        <v>0</v>
      </c>
      <c r="Q282" s="146">
        <v>0</v>
      </c>
      <c r="R282" s="146">
        <f t="shared" si="73"/>
        <v>0</v>
      </c>
      <c r="S282" s="146">
        <v>0</v>
      </c>
      <c r="T282" s="147">
        <f t="shared" si="74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48" t="s">
        <v>109</v>
      </c>
      <c r="AT282" s="148" t="s">
        <v>105</v>
      </c>
      <c r="AU282" s="148" t="s">
        <v>110</v>
      </c>
      <c r="AY282" s="14" t="s">
        <v>102</v>
      </c>
      <c r="BE282" s="149">
        <f t="shared" si="75"/>
        <v>0</v>
      </c>
      <c r="BF282" s="149">
        <f t="shared" si="76"/>
        <v>0</v>
      </c>
      <c r="BG282" s="149">
        <f t="shared" si="77"/>
        <v>0</v>
      </c>
      <c r="BH282" s="149">
        <f t="shared" si="78"/>
        <v>0</v>
      </c>
      <c r="BI282" s="149">
        <f t="shared" si="79"/>
        <v>0</v>
      </c>
      <c r="BJ282" s="14" t="s">
        <v>110</v>
      </c>
      <c r="BK282" s="150">
        <f t="shared" si="80"/>
        <v>0</v>
      </c>
      <c r="BL282" s="14" t="s">
        <v>109</v>
      </c>
      <c r="BM282" s="148" t="s">
        <v>642</v>
      </c>
    </row>
    <row r="283" spans="1:65" s="2" customFormat="1" ht="24.2" customHeight="1">
      <c r="A283" s="26"/>
      <c r="B283" s="137"/>
      <c r="C283" s="138" t="s">
        <v>462</v>
      </c>
      <c r="D283" s="138" t="s">
        <v>105</v>
      </c>
      <c r="E283" s="139" t="s">
        <v>643</v>
      </c>
      <c r="F283" s="140" t="s">
        <v>644</v>
      </c>
      <c r="G283" s="141" t="s">
        <v>108</v>
      </c>
      <c r="H283" s="142">
        <v>241.37</v>
      </c>
      <c r="I283" s="142"/>
      <c r="J283" s="155"/>
      <c r="K283" s="143"/>
      <c r="L283" s="27"/>
      <c r="M283" s="144" t="s">
        <v>1</v>
      </c>
      <c r="N283" s="145" t="s">
        <v>32</v>
      </c>
      <c r="O283" s="146">
        <v>0</v>
      </c>
      <c r="P283" s="146">
        <f t="shared" si="72"/>
        <v>0</v>
      </c>
      <c r="Q283" s="146">
        <v>0</v>
      </c>
      <c r="R283" s="146">
        <f t="shared" si="73"/>
        <v>0</v>
      </c>
      <c r="S283" s="146">
        <v>0</v>
      </c>
      <c r="T283" s="147">
        <f t="shared" si="74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48" t="s">
        <v>109</v>
      </c>
      <c r="AT283" s="148" t="s">
        <v>105</v>
      </c>
      <c r="AU283" s="148" t="s">
        <v>110</v>
      </c>
      <c r="AY283" s="14" t="s">
        <v>102</v>
      </c>
      <c r="BE283" s="149">
        <f t="shared" si="75"/>
        <v>0</v>
      </c>
      <c r="BF283" s="149">
        <f t="shared" si="76"/>
        <v>0</v>
      </c>
      <c r="BG283" s="149">
        <f t="shared" si="77"/>
        <v>0</v>
      </c>
      <c r="BH283" s="149">
        <f t="shared" si="78"/>
        <v>0</v>
      </c>
      <c r="BI283" s="149">
        <f t="shared" si="79"/>
        <v>0</v>
      </c>
      <c r="BJ283" s="14" t="s">
        <v>110</v>
      </c>
      <c r="BK283" s="150">
        <f t="shared" si="80"/>
        <v>0</v>
      </c>
      <c r="BL283" s="14" t="s">
        <v>109</v>
      </c>
      <c r="BM283" s="148" t="s">
        <v>645</v>
      </c>
    </row>
    <row r="284" spans="1:65" s="2" customFormat="1" ht="24.2" customHeight="1">
      <c r="A284" s="26"/>
      <c r="B284" s="137"/>
      <c r="C284" s="138" t="s">
        <v>646</v>
      </c>
      <c r="D284" s="138" t="s">
        <v>105</v>
      </c>
      <c r="E284" s="139" t="s">
        <v>647</v>
      </c>
      <c r="F284" s="140" t="s">
        <v>648</v>
      </c>
      <c r="G284" s="141" t="s">
        <v>108</v>
      </c>
      <c r="H284" s="142">
        <v>241.37</v>
      </c>
      <c r="I284" s="142"/>
      <c r="J284" s="155"/>
      <c r="K284" s="143"/>
      <c r="L284" s="27"/>
      <c r="M284" s="144" t="s">
        <v>1</v>
      </c>
      <c r="N284" s="145" t="s">
        <v>32</v>
      </c>
      <c r="O284" s="146">
        <v>0</v>
      </c>
      <c r="P284" s="146">
        <f t="shared" si="72"/>
        <v>0</v>
      </c>
      <c r="Q284" s="146">
        <v>0</v>
      </c>
      <c r="R284" s="146">
        <f t="shared" si="73"/>
        <v>0</v>
      </c>
      <c r="S284" s="146">
        <v>0</v>
      </c>
      <c r="T284" s="147">
        <f t="shared" si="74"/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48" t="s">
        <v>109</v>
      </c>
      <c r="AT284" s="148" t="s">
        <v>105</v>
      </c>
      <c r="AU284" s="148" t="s">
        <v>110</v>
      </c>
      <c r="AY284" s="14" t="s">
        <v>102</v>
      </c>
      <c r="BE284" s="149">
        <f t="shared" si="75"/>
        <v>0</v>
      </c>
      <c r="BF284" s="149">
        <f t="shared" si="76"/>
        <v>0</v>
      </c>
      <c r="BG284" s="149">
        <f t="shared" si="77"/>
        <v>0</v>
      </c>
      <c r="BH284" s="149">
        <f t="shared" si="78"/>
        <v>0</v>
      </c>
      <c r="BI284" s="149">
        <f t="shared" si="79"/>
        <v>0</v>
      </c>
      <c r="BJ284" s="14" t="s">
        <v>110</v>
      </c>
      <c r="BK284" s="150">
        <f t="shared" si="80"/>
        <v>0</v>
      </c>
      <c r="BL284" s="14" t="s">
        <v>109</v>
      </c>
      <c r="BM284" s="148" t="s">
        <v>649</v>
      </c>
    </row>
    <row r="285" spans="1:65" s="2" customFormat="1" ht="16.5" customHeight="1">
      <c r="A285" s="26"/>
      <c r="B285" s="137"/>
      <c r="C285" s="138" t="s">
        <v>465</v>
      </c>
      <c r="D285" s="138" t="s">
        <v>105</v>
      </c>
      <c r="E285" s="139" t="s">
        <v>650</v>
      </c>
      <c r="F285" s="140" t="s">
        <v>651</v>
      </c>
      <c r="G285" s="141" t="s">
        <v>194</v>
      </c>
      <c r="H285" s="142">
        <v>2</v>
      </c>
      <c r="I285" s="142"/>
      <c r="J285" s="155"/>
      <c r="K285" s="143"/>
      <c r="L285" s="27"/>
      <c r="M285" s="144" t="s">
        <v>1</v>
      </c>
      <c r="N285" s="145" t="s">
        <v>32</v>
      </c>
      <c r="O285" s="146">
        <v>0</v>
      </c>
      <c r="P285" s="146">
        <f t="shared" si="72"/>
        <v>0</v>
      </c>
      <c r="Q285" s="146">
        <v>0</v>
      </c>
      <c r="R285" s="146">
        <f t="shared" si="73"/>
        <v>0</v>
      </c>
      <c r="S285" s="146">
        <v>0</v>
      </c>
      <c r="T285" s="147">
        <f t="shared" si="74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48" t="s">
        <v>109</v>
      </c>
      <c r="AT285" s="148" t="s">
        <v>105</v>
      </c>
      <c r="AU285" s="148" t="s">
        <v>110</v>
      </c>
      <c r="AY285" s="14" t="s">
        <v>102</v>
      </c>
      <c r="BE285" s="149">
        <f t="shared" si="75"/>
        <v>0</v>
      </c>
      <c r="BF285" s="149">
        <f t="shared" si="76"/>
        <v>0</v>
      </c>
      <c r="BG285" s="149">
        <f t="shared" si="77"/>
        <v>0</v>
      </c>
      <c r="BH285" s="149">
        <f t="shared" si="78"/>
        <v>0</v>
      </c>
      <c r="BI285" s="149">
        <f t="shared" si="79"/>
        <v>0</v>
      </c>
      <c r="BJ285" s="14" t="s">
        <v>110</v>
      </c>
      <c r="BK285" s="150">
        <f t="shared" si="80"/>
        <v>0</v>
      </c>
      <c r="BL285" s="14" t="s">
        <v>109</v>
      </c>
      <c r="BM285" s="148" t="s">
        <v>652</v>
      </c>
    </row>
    <row r="286" spans="1:65" s="2" customFormat="1" ht="16.5" customHeight="1">
      <c r="A286" s="26"/>
      <c r="B286" s="137"/>
      <c r="C286" s="138" t="s">
        <v>653</v>
      </c>
      <c r="D286" s="138" t="s">
        <v>105</v>
      </c>
      <c r="E286" s="139" t="s">
        <v>654</v>
      </c>
      <c r="F286" s="140" t="s">
        <v>1721</v>
      </c>
      <c r="G286" s="141" t="s">
        <v>194</v>
      </c>
      <c r="H286" s="142">
        <v>2</v>
      </c>
      <c r="I286" s="142"/>
      <c r="J286" s="155"/>
      <c r="K286" s="143"/>
      <c r="L286" s="27"/>
      <c r="M286" s="144" t="s">
        <v>1</v>
      </c>
      <c r="N286" s="145" t="s">
        <v>32</v>
      </c>
      <c r="O286" s="146">
        <v>0</v>
      </c>
      <c r="P286" s="146">
        <f t="shared" si="72"/>
        <v>0</v>
      </c>
      <c r="Q286" s="146">
        <v>0</v>
      </c>
      <c r="R286" s="146">
        <f t="shared" si="73"/>
        <v>0</v>
      </c>
      <c r="S286" s="146">
        <v>0</v>
      </c>
      <c r="T286" s="147">
        <f t="shared" si="74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48" t="s">
        <v>109</v>
      </c>
      <c r="AT286" s="148" t="s">
        <v>105</v>
      </c>
      <c r="AU286" s="148" t="s">
        <v>110</v>
      </c>
      <c r="AY286" s="14" t="s">
        <v>102</v>
      </c>
      <c r="BE286" s="149">
        <f t="shared" si="75"/>
        <v>0</v>
      </c>
      <c r="BF286" s="149">
        <f t="shared" si="76"/>
        <v>0</v>
      </c>
      <c r="BG286" s="149">
        <f t="shared" si="77"/>
        <v>0</v>
      </c>
      <c r="BH286" s="149">
        <f t="shared" si="78"/>
        <v>0</v>
      </c>
      <c r="BI286" s="149">
        <f t="shared" si="79"/>
        <v>0</v>
      </c>
      <c r="BJ286" s="14" t="s">
        <v>110</v>
      </c>
      <c r="BK286" s="150">
        <f t="shared" si="80"/>
        <v>0</v>
      </c>
      <c r="BL286" s="14" t="s">
        <v>109</v>
      </c>
      <c r="BM286" s="148" t="s">
        <v>655</v>
      </c>
    </row>
    <row r="287" spans="1:65" s="12" customFormat="1" ht="22.9" customHeight="1">
      <c r="B287" s="127"/>
      <c r="D287" s="128" t="s">
        <v>65</v>
      </c>
      <c r="E287" s="136" t="s">
        <v>198</v>
      </c>
      <c r="F287" s="136" t="s">
        <v>199</v>
      </c>
      <c r="J287" s="158"/>
      <c r="L287" s="127"/>
      <c r="M287" s="130"/>
      <c r="N287" s="131"/>
      <c r="O287" s="131"/>
      <c r="P287" s="132">
        <f>SUM(P288:P298)</f>
        <v>0</v>
      </c>
      <c r="Q287" s="131"/>
      <c r="R287" s="132">
        <f>SUM(R288:R298)</f>
        <v>0</v>
      </c>
      <c r="S287" s="131"/>
      <c r="T287" s="133">
        <f>SUM(T288:T298)</f>
        <v>0</v>
      </c>
      <c r="AR287" s="128" t="s">
        <v>110</v>
      </c>
      <c r="AT287" s="134" t="s">
        <v>65</v>
      </c>
      <c r="AU287" s="134" t="s">
        <v>71</v>
      </c>
      <c r="AY287" s="128" t="s">
        <v>102</v>
      </c>
      <c r="BK287" s="135">
        <f>SUM(BK288:BK298)</f>
        <v>0</v>
      </c>
    </row>
    <row r="288" spans="1:65" s="2" customFormat="1" ht="24.2" customHeight="1">
      <c r="A288" s="26"/>
      <c r="B288" s="137"/>
      <c r="C288" s="138" t="s">
        <v>469</v>
      </c>
      <c r="D288" s="138" t="s">
        <v>105</v>
      </c>
      <c r="E288" s="139" t="s">
        <v>656</v>
      </c>
      <c r="F288" s="140" t="s">
        <v>657</v>
      </c>
      <c r="G288" s="141" t="s">
        <v>108</v>
      </c>
      <c r="H288" s="142">
        <v>2.88</v>
      </c>
      <c r="I288" s="142"/>
      <c r="J288" s="155"/>
      <c r="K288" s="143"/>
      <c r="L288" s="27"/>
      <c r="M288" s="144" t="s">
        <v>1</v>
      </c>
      <c r="N288" s="145" t="s">
        <v>32</v>
      </c>
      <c r="O288" s="146">
        <v>0</v>
      </c>
      <c r="P288" s="146">
        <f t="shared" ref="P288:P298" si="81">O288*H288</f>
        <v>0</v>
      </c>
      <c r="Q288" s="146">
        <v>0</v>
      </c>
      <c r="R288" s="146">
        <f t="shared" ref="R288:R298" si="82">Q288*H288</f>
        <v>0</v>
      </c>
      <c r="S288" s="146">
        <v>0</v>
      </c>
      <c r="T288" s="147">
        <f t="shared" ref="T288:T298" si="83">S288*H288</f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48" t="s">
        <v>109</v>
      </c>
      <c r="AT288" s="148" t="s">
        <v>105</v>
      </c>
      <c r="AU288" s="148" t="s">
        <v>110</v>
      </c>
      <c r="AY288" s="14" t="s">
        <v>102</v>
      </c>
      <c r="BE288" s="149">
        <f t="shared" ref="BE288:BE298" si="84">IF(N288="základná",J288,0)</f>
        <v>0</v>
      </c>
      <c r="BF288" s="149">
        <f t="shared" ref="BF288:BF298" si="85">IF(N288="znížená",J288,0)</f>
        <v>0</v>
      </c>
      <c r="BG288" s="149">
        <f t="shared" ref="BG288:BG298" si="86">IF(N288="zákl. prenesená",J288,0)</f>
        <v>0</v>
      </c>
      <c r="BH288" s="149">
        <f t="shared" ref="BH288:BH298" si="87">IF(N288="zníž. prenesená",J288,0)</f>
        <v>0</v>
      </c>
      <c r="BI288" s="149">
        <f t="shared" ref="BI288:BI298" si="88">IF(N288="nulová",J288,0)</f>
        <v>0</v>
      </c>
      <c r="BJ288" s="14" t="s">
        <v>110</v>
      </c>
      <c r="BK288" s="150">
        <f t="shared" ref="BK288:BK298" si="89">ROUND(I288*H288,3)</f>
        <v>0</v>
      </c>
      <c r="BL288" s="14" t="s">
        <v>109</v>
      </c>
      <c r="BM288" s="148" t="s">
        <v>658</v>
      </c>
    </row>
    <row r="289" spans="1:65" s="2" customFormat="1" ht="16.5" customHeight="1">
      <c r="A289" s="26"/>
      <c r="B289" s="137"/>
      <c r="C289" s="138" t="s">
        <v>659</v>
      </c>
      <c r="D289" s="138" t="s">
        <v>105</v>
      </c>
      <c r="E289" s="139" t="s">
        <v>660</v>
      </c>
      <c r="F289" s="140" t="s">
        <v>661</v>
      </c>
      <c r="G289" s="141" t="s">
        <v>108</v>
      </c>
      <c r="H289" s="142">
        <v>2.9380000000000002</v>
      </c>
      <c r="I289" s="142"/>
      <c r="J289" s="155"/>
      <c r="K289" s="143"/>
      <c r="L289" s="27"/>
      <c r="M289" s="144" t="s">
        <v>1</v>
      </c>
      <c r="N289" s="145" t="s">
        <v>32</v>
      </c>
      <c r="O289" s="146">
        <v>0</v>
      </c>
      <c r="P289" s="146">
        <f t="shared" si="81"/>
        <v>0</v>
      </c>
      <c r="Q289" s="146">
        <v>0</v>
      </c>
      <c r="R289" s="146">
        <f t="shared" si="82"/>
        <v>0</v>
      </c>
      <c r="S289" s="146">
        <v>0</v>
      </c>
      <c r="T289" s="147">
        <f t="shared" si="83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48" t="s">
        <v>109</v>
      </c>
      <c r="AT289" s="148" t="s">
        <v>105</v>
      </c>
      <c r="AU289" s="148" t="s">
        <v>110</v>
      </c>
      <c r="AY289" s="14" t="s">
        <v>102</v>
      </c>
      <c r="BE289" s="149">
        <f t="shared" si="84"/>
        <v>0</v>
      </c>
      <c r="BF289" s="149">
        <f t="shared" si="85"/>
        <v>0</v>
      </c>
      <c r="BG289" s="149">
        <f t="shared" si="86"/>
        <v>0</v>
      </c>
      <c r="BH289" s="149">
        <f t="shared" si="87"/>
        <v>0</v>
      </c>
      <c r="BI289" s="149">
        <f t="shared" si="88"/>
        <v>0</v>
      </c>
      <c r="BJ289" s="14" t="s">
        <v>110</v>
      </c>
      <c r="BK289" s="150">
        <f t="shared" si="89"/>
        <v>0</v>
      </c>
      <c r="BL289" s="14" t="s">
        <v>109</v>
      </c>
      <c r="BM289" s="148" t="s">
        <v>662</v>
      </c>
    </row>
    <row r="290" spans="1:65" s="2" customFormat="1" ht="33" customHeight="1">
      <c r="A290" s="26"/>
      <c r="B290" s="137"/>
      <c r="C290" s="138" t="s">
        <v>472</v>
      </c>
      <c r="D290" s="138" t="s">
        <v>105</v>
      </c>
      <c r="E290" s="139" t="s">
        <v>663</v>
      </c>
      <c r="F290" s="140" t="s">
        <v>664</v>
      </c>
      <c r="G290" s="141" t="s">
        <v>108</v>
      </c>
      <c r="H290" s="142">
        <v>10.62</v>
      </c>
      <c r="I290" s="142"/>
      <c r="J290" s="155"/>
      <c r="K290" s="143"/>
      <c r="L290" s="27"/>
      <c r="M290" s="144" t="s">
        <v>1</v>
      </c>
      <c r="N290" s="145" t="s">
        <v>32</v>
      </c>
      <c r="O290" s="146">
        <v>0</v>
      </c>
      <c r="P290" s="146">
        <f t="shared" si="81"/>
        <v>0</v>
      </c>
      <c r="Q290" s="146">
        <v>0</v>
      </c>
      <c r="R290" s="146">
        <f t="shared" si="82"/>
        <v>0</v>
      </c>
      <c r="S290" s="146">
        <v>0</v>
      </c>
      <c r="T290" s="147">
        <f t="shared" si="83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48" t="s">
        <v>109</v>
      </c>
      <c r="AT290" s="148" t="s">
        <v>105</v>
      </c>
      <c r="AU290" s="148" t="s">
        <v>110</v>
      </c>
      <c r="AY290" s="14" t="s">
        <v>102</v>
      </c>
      <c r="BE290" s="149">
        <f t="shared" si="84"/>
        <v>0</v>
      </c>
      <c r="BF290" s="149">
        <f t="shared" si="85"/>
        <v>0</v>
      </c>
      <c r="BG290" s="149">
        <f t="shared" si="86"/>
        <v>0</v>
      </c>
      <c r="BH290" s="149">
        <f t="shared" si="87"/>
        <v>0</v>
      </c>
      <c r="BI290" s="149">
        <f t="shared" si="88"/>
        <v>0</v>
      </c>
      <c r="BJ290" s="14" t="s">
        <v>110</v>
      </c>
      <c r="BK290" s="150">
        <f t="shared" si="89"/>
        <v>0</v>
      </c>
      <c r="BL290" s="14" t="s">
        <v>109</v>
      </c>
      <c r="BM290" s="148" t="s">
        <v>665</v>
      </c>
    </row>
    <row r="291" spans="1:65" s="2" customFormat="1" ht="37.9" customHeight="1">
      <c r="A291" s="26"/>
      <c r="B291" s="137"/>
      <c r="C291" s="138" t="s">
        <v>666</v>
      </c>
      <c r="D291" s="138" t="s">
        <v>105</v>
      </c>
      <c r="E291" s="139" t="s">
        <v>667</v>
      </c>
      <c r="F291" s="140" t="s">
        <v>1779</v>
      </c>
      <c r="G291" s="141" t="s">
        <v>108</v>
      </c>
      <c r="H291" s="142">
        <v>5.4160000000000004</v>
      </c>
      <c r="I291" s="142"/>
      <c r="J291" s="155"/>
      <c r="K291" s="143"/>
      <c r="L291" s="27"/>
      <c r="M291" s="144" t="s">
        <v>1</v>
      </c>
      <c r="N291" s="145" t="s">
        <v>32</v>
      </c>
      <c r="O291" s="146">
        <v>0</v>
      </c>
      <c r="P291" s="146">
        <f t="shared" si="81"/>
        <v>0</v>
      </c>
      <c r="Q291" s="146">
        <v>0</v>
      </c>
      <c r="R291" s="146">
        <f t="shared" si="82"/>
        <v>0</v>
      </c>
      <c r="S291" s="146">
        <v>0</v>
      </c>
      <c r="T291" s="147">
        <f t="shared" si="83"/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48" t="s">
        <v>109</v>
      </c>
      <c r="AT291" s="148" t="s">
        <v>105</v>
      </c>
      <c r="AU291" s="148" t="s">
        <v>110</v>
      </c>
      <c r="AY291" s="14" t="s">
        <v>102</v>
      </c>
      <c r="BE291" s="149">
        <f t="shared" si="84"/>
        <v>0</v>
      </c>
      <c r="BF291" s="149">
        <f t="shared" si="85"/>
        <v>0</v>
      </c>
      <c r="BG291" s="149">
        <f t="shared" si="86"/>
        <v>0</v>
      </c>
      <c r="BH291" s="149">
        <f t="shared" si="87"/>
        <v>0</v>
      </c>
      <c r="BI291" s="149">
        <f t="shared" si="88"/>
        <v>0</v>
      </c>
      <c r="BJ291" s="14" t="s">
        <v>110</v>
      </c>
      <c r="BK291" s="150">
        <f t="shared" si="89"/>
        <v>0</v>
      </c>
      <c r="BL291" s="14" t="s">
        <v>109</v>
      </c>
      <c r="BM291" s="148" t="s">
        <v>668</v>
      </c>
    </row>
    <row r="292" spans="1:65" s="2" customFormat="1" ht="37.9" customHeight="1">
      <c r="A292" s="26"/>
      <c r="B292" s="137"/>
      <c r="C292" s="138" t="s">
        <v>475</v>
      </c>
      <c r="D292" s="138" t="s">
        <v>105</v>
      </c>
      <c r="E292" s="139" t="s">
        <v>669</v>
      </c>
      <c r="F292" s="140" t="s">
        <v>1722</v>
      </c>
      <c r="G292" s="141" t="s">
        <v>108</v>
      </c>
      <c r="H292" s="142">
        <v>5.4160000000000004</v>
      </c>
      <c r="I292" s="142"/>
      <c r="J292" s="155"/>
      <c r="K292" s="143"/>
      <c r="L292" s="27"/>
      <c r="M292" s="144" t="s">
        <v>1</v>
      </c>
      <c r="N292" s="145" t="s">
        <v>32</v>
      </c>
      <c r="O292" s="146">
        <v>0</v>
      </c>
      <c r="P292" s="146">
        <f t="shared" si="81"/>
        <v>0</v>
      </c>
      <c r="Q292" s="146">
        <v>0</v>
      </c>
      <c r="R292" s="146">
        <f t="shared" si="82"/>
        <v>0</v>
      </c>
      <c r="S292" s="146">
        <v>0</v>
      </c>
      <c r="T292" s="147">
        <f t="shared" si="83"/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48" t="s">
        <v>109</v>
      </c>
      <c r="AT292" s="148" t="s">
        <v>105</v>
      </c>
      <c r="AU292" s="148" t="s">
        <v>110</v>
      </c>
      <c r="AY292" s="14" t="s">
        <v>102</v>
      </c>
      <c r="BE292" s="149">
        <f t="shared" si="84"/>
        <v>0</v>
      </c>
      <c r="BF292" s="149">
        <f t="shared" si="85"/>
        <v>0</v>
      </c>
      <c r="BG292" s="149">
        <f t="shared" si="86"/>
        <v>0</v>
      </c>
      <c r="BH292" s="149">
        <f t="shared" si="87"/>
        <v>0</v>
      </c>
      <c r="BI292" s="149">
        <f t="shared" si="88"/>
        <v>0</v>
      </c>
      <c r="BJ292" s="14" t="s">
        <v>110</v>
      </c>
      <c r="BK292" s="150">
        <f t="shared" si="89"/>
        <v>0</v>
      </c>
      <c r="BL292" s="14" t="s">
        <v>109</v>
      </c>
      <c r="BM292" s="148" t="s">
        <v>670</v>
      </c>
    </row>
    <row r="293" spans="1:65" s="2" customFormat="1" ht="16.5" customHeight="1">
      <c r="A293" s="26"/>
      <c r="B293" s="137"/>
      <c r="C293" s="138" t="s">
        <v>671</v>
      </c>
      <c r="D293" s="138" t="s">
        <v>105</v>
      </c>
      <c r="E293" s="139" t="s">
        <v>200</v>
      </c>
      <c r="F293" s="140" t="s">
        <v>672</v>
      </c>
      <c r="G293" s="141" t="s">
        <v>108</v>
      </c>
      <c r="H293" s="142">
        <v>7.6</v>
      </c>
      <c r="I293" s="142"/>
      <c r="J293" s="155"/>
      <c r="K293" s="143"/>
      <c r="L293" s="27"/>
      <c r="M293" s="144" t="s">
        <v>1</v>
      </c>
      <c r="N293" s="145" t="s">
        <v>32</v>
      </c>
      <c r="O293" s="146">
        <v>0</v>
      </c>
      <c r="P293" s="146">
        <f t="shared" si="81"/>
        <v>0</v>
      </c>
      <c r="Q293" s="146">
        <v>0</v>
      </c>
      <c r="R293" s="146">
        <f t="shared" si="82"/>
        <v>0</v>
      </c>
      <c r="S293" s="146">
        <v>0</v>
      </c>
      <c r="T293" s="147">
        <f t="shared" si="83"/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48" t="s">
        <v>109</v>
      </c>
      <c r="AT293" s="148" t="s">
        <v>105</v>
      </c>
      <c r="AU293" s="148" t="s">
        <v>110</v>
      </c>
      <c r="AY293" s="14" t="s">
        <v>102</v>
      </c>
      <c r="BE293" s="149">
        <f t="shared" si="84"/>
        <v>0</v>
      </c>
      <c r="BF293" s="149">
        <f t="shared" si="85"/>
        <v>0</v>
      </c>
      <c r="BG293" s="149">
        <f t="shared" si="86"/>
        <v>0</v>
      </c>
      <c r="BH293" s="149">
        <f t="shared" si="87"/>
        <v>0</v>
      </c>
      <c r="BI293" s="149">
        <f t="shared" si="88"/>
        <v>0</v>
      </c>
      <c r="BJ293" s="14" t="s">
        <v>110</v>
      </c>
      <c r="BK293" s="150">
        <f t="shared" si="89"/>
        <v>0</v>
      </c>
      <c r="BL293" s="14" t="s">
        <v>109</v>
      </c>
      <c r="BM293" s="148" t="s">
        <v>673</v>
      </c>
    </row>
    <row r="294" spans="1:65" s="2" customFormat="1" ht="16.5" customHeight="1">
      <c r="A294" s="26"/>
      <c r="B294" s="137"/>
      <c r="C294" s="138" t="s">
        <v>478</v>
      </c>
      <c r="D294" s="138" t="s">
        <v>105</v>
      </c>
      <c r="E294" s="139" t="s">
        <v>674</v>
      </c>
      <c r="F294" s="140" t="s">
        <v>675</v>
      </c>
      <c r="G294" s="141" t="s">
        <v>108</v>
      </c>
      <c r="H294" s="142">
        <v>8.74</v>
      </c>
      <c r="I294" s="142"/>
      <c r="J294" s="155"/>
      <c r="K294" s="143"/>
      <c r="L294" s="27"/>
      <c r="M294" s="144" t="s">
        <v>1</v>
      </c>
      <c r="N294" s="145" t="s">
        <v>32</v>
      </c>
      <c r="O294" s="146">
        <v>0</v>
      </c>
      <c r="P294" s="146">
        <f t="shared" si="81"/>
        <v>0</v>
      </c>
      <c r="Q294" s="146">
        <v>0</v>
      </c>
      <c r="R294" s="146">
        <f t="shared" si="82"/>
        <v>0</v>
      </c>
      <c r="S294" s="146">
        <v>0</v>
      </c>
      <c r="T294" s="147">
        <f t="shared" si="83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48" t="s">
        <v>109</v>
      </c>
      <c r="AT294" s="148" t="s">
        <v>105</v>
      </c>
      <c r="AU294" s="148" t="s">
        <v>110</v>
      </c>
      <c r="AY294" s="14" t="s">
        <v>102</v>
      </c>
      <c r="BE294" s="149">
        <f t="shared" si="84"/>
        <v>0</v>
      </c>
      <c r="BF294" s="149">
        <f t="shared" si="85"/>
        <v>0</v>
      </c>
      <c r="BG294" s="149">
        <f t="shared" si="86"/>
        <v>0</v>
      </c>
      <c r="BH294" s="149">
        <f t="shared" si="87"/>
        <v>0</v>
      </c>
      <c r="BI294" s="149">
        <f t="shared" si="88"/>
        <v>0</v>
      </c>
      <c r="BJ294" s="14" t="s">
        <v>110</v>
      </c>
      <c r="BK294" s="150">
        <f t="shared" si="89"/>
        <v>0</v>
      </c>
      <c r="BL294" s="14" t="s">
        <v>109</v>
      </c>
      <c r="BM294" s="148" t="s">
        <v>676</v>
      </c>
    </row>
    <row r="295" spans="1:65" s="2" customFormat="1" ht="24.2" customHeight="1">
      <c r="A295" s="26"/>
      <c r="B295" s="137"/>
      <c r="C295" s="138" t="s">
        <v>677</v>
      </c>
      <c r="D295" s="138" t="s">
        <v>105</v>
      </c>
      <c r="E295" s="139" t="s">
        <v>678</v>
      </c>
      <c r="F295" s="140" t="s">
        <v>679</v>
      </c>
      <c r="G295" s="141" t="s">
        <v>108</v>
      </c>
      <c r="H295" s="142">
        <v>7.6</v>
      </c>
      <c r="I295" s="142"/>
      <c r="J295" s="155"/>
      <c r="K295" s="143"/>
      <c r="L295" s="27"/>
      <c r="M295" s="144" t="s">
        <v>1</v>
      </c>
      <c r="N295" s="145" t="s">
        <v>32</v>
      </c>
      <c r="O295" s="146">
        <v>0</v>
      </c>
      <c r="P295" s="146">
        <f t="shared" si="81"/>
        <v>0</v>
      </c>
      <c r="Q295" s="146">
        <v>0</v>
      </c>
      <c r="R295" s="146">
        <f t="shared" si="82"/>
        <v>0</v>
      </c>
      <c r="S295" s="146">
        <v>0</v>
      </c>
      <c r="T295" s="147">
        <f t="shared" si="83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48" t="s">
        <v>109</v>
      </c>
      <c r="AT295" s="148" t="s">
        <v>105</v>
      </c>
      <c r="AU295" s="148" t="s">
        <v>110</v>
      </c>
      <c r="AY295" s="14" t="s">
        <v>102</v>
      </c>
      <c r="BE295" s="149">
        <f t="shared" si="84"/>
        <v>0</v>
      </c>
      <c r="BF295" s="149">
        <f t="shared" si="85"/>
        <v>0</v>
      </c>
      <c r="BG295" s="149">
        <f t="shared" si="86"/>
        <v>0</v>
      </c>
      <c r="BH295" s="149">
        <f t="shared" si="87"/>
        <v>0</v>
      </c>
      <c r="BI295" s="149">
        <f t="shared" si="88"/>
        <v>0</v>
      </c>
      <c r="BJ295" s="14" t="s">
        <v>110</v>
      </c>
      <c r="BK295" s="150">
        <f t="shared" si="89"/>
        <v>0</v>
      </c>
      <c r="BL295" s="14" t="s">
        <v>109</v>
      </c>
      <c r="BM295" s="148" t="s">
        <v>680</v>
      </c>
    </row>
    <row r="296" spans="1:65" s="2" customFormat="1" ht="24.2" customHeight="1">
      <c r="A296" s="26"/>
      <c r="B296" s="137"/>
      <c r="C296" s="138" t="s">
        <v>480</v>
      </c>
      <c r="D296" s="138" t="s">
        <v>105</v>
      </c>
      <c r="E296" s="139" t="s">
        <v>681</v>
      </c>
      <c r="F296" s="140" t="s">
        <v>1723</v>
      </c>
      <c r="G296" s="141" t="s">
        <v>108</v>
      </c>
      <c r="H296" s="142">
        <v>7.7519999999999998</v>
      </c>
      <c r="I296" s="142"/>
      <c r="J296" s="155"/>
      <c r="K296" s="143"/>
      <c r="L296" s="27"/>
      <c r="M296" s="144" t="s">
        <v>1</v>
      </c>
      <c r="N296" s="145" t="s">
        <v>32</v>
      </c>
      <c r="O296" s="146">
        <v>0</v>
      </c>
      <c r="P296" s="146">
        <f t="shared" si="81"/>
        <v>0</v>
      </c>
      <c r="Q296" s="146">
        <v>0</v>
      </c>
      <c r="R296" s="146">
        <f t="shared" si="82"/>
        <v>0</v>
      </c>
      <c r="S296" s="146">
        <v>0</v>
      </c>
      <c r="T296" s="147">
        <f t="shared" si="83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48" t="s">
        <v>109</v>
      </c>
      <c r="AT296" s="148" t="s">
        <v>105</v>
      </c>
      <c r="AU296" s="148" t="s">
        <v>110</v>
      </c>
      <c r="AY296" s="14" t="s">
        <v>102</v>
      </c>
      <c r="BE296" s="149">
        <f t="shared" si="84"/>
        <v>0</v>
      </c>
      <c r="BF296" s="149">
        <f t="shared" si="85"/>
        <v>0</v>
      </c>
      <c r="BG296" s="149">
        <f t="shared" si="86"/>
        <v>0</v>
      </c>
      <c r="BH296" s="149">
        <f t="shared" si="87"/>
        <v>0</v>
      </c>
      <c r="BI296" s="149">
        <f t="shared" si="88"/>
        <v>0</v>
      </c>
      <c r="BJ296" s="14" t="s">
        <v>110</v>
      </c>
      <c r="BK296" s="150">
        <f t="shared" si="89"/>
        <v>0</v>
      </c>
      <c r="BL296" s="14" t="s">
        <v>109</v>
      </c>
      <c r="BM296" s="148" t="s">
        <v>682</v>
      </c>
    </row>
    <row r="297" spans="1:65" s="2" customFormat="1" ht="33" customHeight="1">
      <c r="A297" s="26"/>
      <c r="B297" s="137"/>
      <c r="C297" s="138" t="s">
        <v>683</v>
      </c>
      <c r="D297" s="138" t="s">
        <v>105</v>
      </c>
      <c r="E297" s="139" t="s">
        <v>208</v>
      </c>
      <c r="F297" s="140" t="s">
        <v>209</v>
      </c>
      <c r="G297" s="141" t="s">
        <v>108</v>
      </c>
      <c r="H297" s="142">
        <v>5.31</v>
      </c>
      <c r="I297" s="142"/>
      <c r="J297" s="155"/>
      <c r="K297" s="143"/>
      <c r="L297" s="27"/>
      <c r="M297" s="144" t="s">
        <v>1</v>
      </c>
      <c r="N297" s="145" t="s">
        <v>32</v>
      </c>
      <c r="O297" s="146">
        <v>0</v>
      </c>
      <c r="P297" s="146">
        <f t="shared" si="81"/>
        <v>0</v>
      </c>
      <c r="Q297" s="146">
        <v>0</v>
      </c>
      <c r="R297" s="146">
        <f t="shared" si="82"/>
        <v>0</v>
      </c>
      <c r="S297" s="146">
        <v>0</v>
      </c>
      <c r="T297" s="147">
        <f t="shared" si="83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48" t="s">
        <v>109</v>
      </c>
      <c r="AT297" s="148" t="s">
        <v>105</v>
      </c>
      <c r="AU297" s="148" t="s">
        <v>110</v>
      </c>
      <c r="AY297" s="14" t="s">
        <v>102</v>
      </c>
      <c r="BE297" s="149">
        <f t="shared" si="84"/>
        <v>0</v>
      </c>
      <c r="BF297" s="149">
        <f t="shared" si="85"/>
        <v>0</v>
      </c>
      <c r="BG297" s="149">
        <f t="shared" si="86"/>
        <v>0</v>
      </c>
      <c r="BH297" s="149">
        <f t="shared" si="87"/>
        <v>0</v>
      </c>
      <c r="BI297" s="149">
        <f t="shared" si="88"/>
        <v>0</v>
      </c>
      <c r="BJ297" s="14" t="s">
        <v>110</v>
      </c>
      <c r="BK297" s="150">
        <f t="shared" si="89"/>
        <v>0</v>
      </c>
      <c r="BL297" s="14" t="s">
        <v>109</v>
      </c>
      <c r="BM297" s="148" t="s">
        <v>684</v>
      </c>
    </row>
    <row r="298" spans="1:65" s="2" customFormat="1" ht="24.2" customHeight="1">
      <c r="A298" s="26"/>
      <c r="B298" s="137"/>
      <c r="C298" s="138" t="s">
        <v>483</v>
      </c>
      <c r="D298" s="138" t="s">
        <v>105</v>
      </c>
      <c r="E298" s="139" t="s">
        <v>210</v>
      </c>
      <c r="F298" s="140" t="s">
        <v>211</v>
      </c>
      <c r="G298" s="141" t="s">
        <v>178</v>
      </c>
      <c r="H298" s="142">
        <v>0.22700000000000001</v>
      </c>
      <c r="I298" s="142"/>
      <c r="J298" s="155"/>
      <c r="K298" s="143"/>
      <c r="L298" s="27"/>
      <c r="M298" s="144" t="s">
        <v>1</v>
      </c>
      <c r="N298" s="145" t="s">
        <v>32</v>
      </c>
      <c r="O298" s="146">
        <v>0</v>
      </c>
      <c r="P298" s="146">
        <f t="shared" si="81"/>
        <v>0</v>
      </c>
      <c r="Q298" s="146">
        <v>0</v>
      </c>
      <c r="R298" s="146">
        <f t="shared" si="82"/>
        <v>0</v>
      </c>
      <c r="S298" s="146">
        <v>0</v>
      </c>
      <c r="T298" s="147">
        <f t="shared" si="83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48" t="s">
        <v>109</v>
      </c>
      <c r="AT298" s="148" t="s">
        <v>105</v>
      </c>
      <c r="AU298" s="148" t="s">
        <v>110</v>
      </c>
      <c r="AY298" s="14" t="s">
        <v>102</v>
      </c>
      <c r="BE298" s="149">
        <f t="shared" si="84"/>
        <v>0</v>
      </c>
      <c r="BF298" s="149">
        <f t="shared" si="85"/>
        <v>0</v>
      </c>
      <c r="BG298" s="149">
        <f t="shared" si="86"/>
        <v>0</v>
      </c>
      <c r="BH298" s="149">
        <f t="shared" si="87"/>
        <v>0</v>
      </c>
      <c r="BI298" s="149">
        <f t="shared" si="88"/>
        <v>0</v>
      </c>
      <c r="BJ298" s="14" t="s">
        <v>110</v>
      </c>
      <c r="BK298" s="150">
        <f t="shared" si="89"/>
        <v>0</v>
      </c>
      <c r="BL298" s="14" t="s">
        <v>109</v>
      </c>
      <c r="BM298" s="148" t="s">
        <v>685</v>
      </c>
    </row>
    <row r="299" spans="1:65" s="12" customFormat="1" ht="22.9" customHeight="1">
      <c r="B299" s="127"/>
      <c r="D299" s="128" t="s">
        <v>65</v>
      </c>
      <c r="E299" s="136" t="s">
        <v>686</v>
      </c>
      <c r="F299" s="136" t="s">
        <v>687</v>
      </c>
      <c r="J299" s="158"/>
      <c r="L299" s="127"/>
      <c r="M299" s="130"/>
      <c r="N299" s="131"/>
      <c r="O299" s="131"/>
      <c r="P299" s="132">
        <f>P300</f>
        <v>0</v>
      </c>
      <c r="Q299" s="131"/>
      <c r="R299" s="132">
        <f>R300</f>
        <v>0</v>
      </c>
      <c r="S299" s="131"/>
      <c r="T299" s="133">
        <f>T300</f>
        <v>0</v>
      </c>
      <c r="AR299" s="128" t="s">
        <v>110</v>
      </c>
      <c r="AT299" s="134" t="s">
        <v>65</v>
      </c>
      <c r="AU299" s="134" t="s">
        <v>71</v>
      </c>
      <c r="AY299" s="128" t="s">
        <v>102</v>
      </c>
      <c r="BK299" s="135">
        <f>BK300</f>
        <v>0</v>
      </c>
    </row>
    <row r="300" spans="1:65" s="2" customFormat="1" ht="16.5" customHeight="1">
      <c r="A300" s="26"/>
      <c r="B300" s="137"/>
      <c r="C300" s="138" t="s">
        <v>688</v>
      </c>
      <c r="D300" s="138" t="s">
        <v>105</v>
      </c>
      <c r="E300" s="139" t="s">
        <v>689</v>
      </c>
      <c r="F300" s="140" t="s">
        <v>690</v>
      </c>
      <c r="G300" s="141" t="s">
        <v>194</v>
      </c>
      <c r="H300" s="142">
        <v>2</v>
      </c>
      <c r="I300" s="142"/>
      <c r="J300" s="155"/>
      <c r="K300" s="143"/>
      <c r="L300" s="27"/>
      <c r="M300" s="144" t="s">
        <v>1</v>
      </c>
      <c r="N300" s="145" t="s">
        <v>32</v>
      </c>
      <c r="O300" s="146">
        <v>0</v>
      </c>
      <c r="P300" s="146">
        <f>O300*H300</f>
        <v>0</v>
      </c>
      <c r="Q300" s="146">
        <v>0</v>
      </c>
      <c r="R300" s="146">
        <f>Q300*H300</f>
        <v>0</v>
      </c>
      <c r="S300" s="146">
        <v>0</v>
      </c>
      <c r="T300" s="147">
        <f>S300*H300</f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48" t="s">
        <v>109</v>
      </c>
      <c r="AT300" s="148" t="s">
        <v>105</v>
      </c>
      <c r="AU300" s="148" t="s">
        <v>110</v>
      </c>
      <c r="AY300" s="14" t="s">
        <v>102</v>
      </c>
      <c r="BE300" s="149">
        <f>IF(N300="základná",J300,0)</f>
        <v>0</v>
      </c>
      <c r="BF300" s="149">
        <f>IF(N300="znížená",J300,0)</f>
        <v>0</v>
      </c>
      <c r="BG300" s="149">
        <f>IF(N300="zákl. prenesená",J300,0)</f>
        <v>0</v>
      </c>
      <c r="BH300" s="149">
        <f>IF(N300="zníž. prenesená",J300,0)</f>
        <v>0</v>
      </c>
      <c r="BI300" s="149">
        <f>IF(N300="nulová",J300,0)</f>
        <v>0</v>
      </c>
      <c r="BJ300" s="14" t="s">
        <v>110</v>
      </c>
      <c r="BK300" s="150">
        <f>ROUND(I300*H300,3)</f>
        <v>0</v>
      </c>
      <c r="BL300" s="14" t="s">
        <v>109</v>
      </c>
      <c r="BM300" s="148" t="s">
        <v>691</v>
      </c>
    </row>
    <row r="301" spans="1:65" s="12" customFormat="1" ht="22.9" customHeight="1">
      <c r="B301" s="127"/>
      <c r="D301" s="128" t="s">
        <v>65</v>
      </c>
      <c r="E301" s="136" t="s">
        <v>692</v>
      </c>
      <c r="F301" s="136" t="s">
        <v>693</v>
      </c>
      <c r="J301" s="158"/>
      <c r="L301" s="127"/>
      <c r="M301" s="130"/>
      <c r="N301" s="131"/>
      <c r="O301" s="131"/>
      <c r="P301" s="132">
        <f>P302</f>
        <v>0</v>
      </c>
      <c r="Q301" s="131"/>
      <c r="R301" s="132">
        <f>R302</f>
        <v>0</v>
      </c>
      <c r="S301" s="131"/>
      <c r="T301" s="133">
        <f>T302</f>
        <v>0</v>
      </c>
      <c r="AR301" s="128" t="s">
        <v>110</v>
      </c>
      <c r="AT301" s="134" t="s">
        <v>65</v>
      </c>
      <c r="AU301" s="134" t="s">
        <v>71</v>
      </c>
      <c r="AY301" s="128" t="s">
        <v>102</v>
      </c>
      <c r="BK301" s="135">
        <f>BK302</f>
        <v>0</v>
      </c>
    </row>
    <row r="302" spans="1:65" s="2" customFormat="1" ht="21.75" customHeight="1">
      <c r="A302" s="26"/>
      <c r="B302" s="137"/>
      <c r="C302" s="138" t="s">
        <v>486</v>
      </c>
      <c r="D302" s="138" t="s">
        <v>105</v>
      </c>
      <c r="E302" s="139" t="s">
        <v>694</v>
      </c>
      <c r="F302" s="140" t="s">
        <v>695</v>
      </c>
      <c r="G302" s="141" t="s">
        <v>696</v>
      </c>
      <c r="H302" s="142">
        <v>16</v>
      </c>
      <c r="I302" s="142"/>
      <c r="J302" s="155"/>
      <c r="K302" s="143"/>
      <c r="L302" s="27"/>
      <c r="M302" s="144" t="s">
        <v>1</v>
      </c>
      <c r="N302" s="145" t="s">
        <v>32</v>
      </c>
      <c r="O302" s="146">
        <v>0</v>
      </c>
      <c r="P302" s="146">
        <f>O302*H302</f>
        <v>0</v>
      </c>
      <c r="Q302" s="146">
        <v>0</v>
      </c>
      <c r="R302" s="146">
        <f>Q302*H302</f>
        <v>0</v>
      </c>
      <c r="S302" s="146">
        <v>0</v>
      </c>
      <c r="T302" s="147">
        <f>S302*H302</f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48" t="s">
        <v>109</v>
      </c>
      <c r="AT302" s="148" t="s">
        <v>105</v>
      </c>
      <c r="AU302" s="148" t="s">
        <v>110</v>
      </c>
      <c r="AY302" s="14" t="s">
        <v>102</v>
      </c>
      <c r="BE302" s="149">
        <f>IF(N302="základná",J302,0)</f>
        <v>0</v>
      </c>
      <c r="BF302" s="149">
        <f>IF(N302="znížená",J302,0)</f>
        <v>0</v>
      </c>
      <c r="BG302" s="149">
        <f>IF(N302="zákl. prenesená",J302,0)</f>
        <v>0</v>
      </c>
      <c r="BH302" s="149">
        <f>IF(N302="zníž. prenesená",J302,0)</f>
        <v>0</v>
      </c>
      <c r="BI302" s="149">
        <f>IF(N302="nulová",J302,0)</f>
        <v>0</v>
      </c>
      <c r="BJ302" s="14" t="s">
        <v>110</v>
      </c>
      <c r="BK302" s="150">
        <f>ROUND(I302*H302,3)</f>
        <v>0</v>
      </c>
      <c r="BL302" s="14" t="s">
        <v>109</v>
      </c>
      <c r="BM302" s="148" t="s">
        <v>697</v>
      </c>
    </row>
    <row r="303" spans="1:65" s="12" customFormat="1" ht="22.9" customHeight="1">
      <c r="B303" s="127"/>
      <c r="D303" s="128" t="s">
        <v>65</v>
      </c>
      <c r="E303" s="136" t="s">
        <v>698</v>
      </c>
      <c r="F303" s="136" t="s">
        <v>699</v>
      </c>
      <c r="J303" s="158"/>
      <c r="L303" s="127"/>
      <c r="M303" s="130"/>
      <c r="N303" s="131"/>
      <c r="O303" s="131"/>
      <c r="P303" s="132">
        <f>SUM(P304:P327)</f>
        <v>0</v>
      </c>
      <c r="Q303" s="131"/>
      <c r="R303" s="132">
        <f>SUM(R304:R327)</f>
        <v>0</v>
      </c>
      <c r="S303" s="131"/>
      <c r="T303" s="133">
        <f>SUM(T304:T327)</f>
        <v>0</v>
      </c>
      <c r="AR303" s="128" t="s">
        <v>110</v>
      </c>
      <c r="AT303" s="134" t="s">
        <v>65</v>
      </c>
      <c r="AU303" s="134" t="s">
        <v>71</v>
      </c>
      <c r="AY303" s="128" t="s">
        <v>102</v>
      </c>
      <c r="BK303" s="135">
        <f>SUM(BK304:BK327)</f>
        <v>0</v>
      </c>
    </row>
    <row r="304" spans="1:65" s="2" customFormat="1" ht="16.5" customHeight="1">
      <c r="A304" s="26"/>
      <c r="B304" s="137"/>
      <c r="C304" s="138" t="s">
        <v>700</v>
      </c>
      <c r="D304" s="138" t="s">
        <v>105</v>
      </c>
      <c r="E304" s="139" t="s">
        <v>701</v>
      </c>
      <c r="F304" s="140" t="s">
        <v>702</v>
      </c>
      <c r="G304" s="141" t="s">
        <v>696</v>
      </c>
      <c r="H304" s="142">
        <v>29</v>
      </c>
      <c r="I304" s="142"/>
      <c r="J304" s="155"/>
      <c r="K304" s="143"/>
      <c r="L304" s="27"/>
      <c r="M304" s="144" t="s">
        <v>1</v>
      </c>
      <c r="N304" s="145" t="s">
        <v>32</v>
      </c>
      <c r="O304" s="146">
        <v>0</v>
      </c>
      <c r="P304" s="146">
        <f t="shared" ref="P304:P327" si="90">O304*H304</f>
        <v>0</v>
      </c>
      <c r="Q304" s="146">
        <v>0</v>
      </c>
      <c r="R304" s="146">
        <f t="shared" ref="R304:R327" si="91">Q304*H304</f>
        <v>0</v>
      </c>
      <c r="S304" s="146">
        <v>0</v>
      </c>
      <c r="T304" s="147">
        <f t="shared" ref="T304:T327" si="92">S304*H304</f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48" t="s">
        <v>109</v>
      </c>
      <c r="AT304" s="148" t="s">
        <v>105</v>
      </c>
      <c r="AU304" s="148" t="s">
        <v>110</v>
      </c>
      <c r="AY304" s="14" t="s">
        <v>102</v>
      </c>
      <c r="BE304" s="149">
        <f t="shared" ref="BE304:BE327" si="93">IF(N304="základná",J304,0)</f>
        <v>0</v>
      </c>
      <c r="BF304" s="149">
        <f t="shared" ref="BF304:BF327" si="94">IF(N304="znížená",J304,0)</f>
        <v>0</v>
      </c>
      <c r="BG304" s="149">
        <f t="shared" ref="BG304:BG327" si="95">IF(N304="zákl. prenesená",J304,0)</f>
        <v>0</v>
      </c>
      <c r="BH304" s="149">
        <f t="shared" ref="BH304:BH327" si="96">IF(N304="zníž. prenesená",J304,0)</f>
        <v>0</v>
      </c>
      <c r="BI304" s="149">
        <f t="shared" ref="BI304:BI327" si="97">IF(N304="nulová",J304,0)</f>
        <v>0</v>
      </c>
      <c r="BJ304" s="14" t="s">
        <v>110</v>
      </c>
      <c r="BK304" s="150">
        <f t="shared" ref="BK304:BK327" si="98">ROUND(I304*H304,3)</f>
        <v>0</v>
      </c>
      <c r="BL304" s="14" t="s">
        <v>109</v>
      </c>
      <c r="BM304" s="148" t="s">
        <v>703</v>
      </c>
    </row>
    <row r="305" spans="1:65" s="2" customFormat="1" ht="16.5" customHeight="1">
      <c r="A305" s="26"/>
      <c r="B305" s="137"/>
      <c r="C305" s="138" t="s">
        <v>490</v>
      </c>
      <c r="D305" s="138" t="s">
        <v>105</v>
      </c>
      <c r="E305" s="139" t="s">
        <v>704</v>
      </c>
      <c r="F305" s="140" t="s">
        <v>705</v>
      </c>
      <c r="G305" s="141" t="s">
        <v>696</v>
      </c>
      <c r="H305" s="142">
        <v>2</v>
      </c>
      <c r="I305" s="142"/>
      <c r="J305" s="155"/>
      <c r="K305" s="143"/>
      <c r="L305" s="27"/>
      <c r="M305" s="144" t="s">
        <v>1</v>
      </c>
      <c r="N305" s="145" t="s">
        <v>32</v>
      </c>
      <c r="O305" s="146">
        <v>0</v>
      </c>
      <c r="P305" s="146">
        <f t="shared" si="90"/>
        <v>0</v>
      </c>
      <c r="Q305" s="146">
        <v>0</v>
      </c>
      <c r="R305" s="146">
        <f t="shared" si="91"/>
        <v>0</v>
      </c>
      <c r="S305" s="146">
        <v>0</v>
      </c>
      <c r="T305" s="147">
        <f t="shared" si="92"/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48" t="s">
        <v>109</v>
      </c>
      <c r="AT305" s="148" t="s">
        <v>105</v>
      </c>
      <c r="AU305" s="148" t="s">
        <v>110</v>
      </c>
      <c r="AY305" s="14" t="s">
        <v>102</v>
      </c>
      <c r="BE305" s="149">
        <f t="shared" si="93"/>
        <v>0</v>
      </c>
      <c r="BF305" s="149">
        <f t="shared" si="94"/>
        <v>0</v>
      </c>
      <c r="BG305" s="149">
        <f t="shared" si="95"/>
        <v>0</v>
      </c>
      <c r="BH305" s="149">
        <f t="shared" si="96"/>
        <v>0</v>
      </c>
      <c r="BI305" s="149">
        <f t="shared" si="97"/>
        <v>0</v>
      </c>
      <c r="BJ305" s="14" t="s">
        <v>110</v>
      </c>
      <c r="BK305" s="150">
        <f t="shared" si="98"/>
        <v>0</v>
      </c>
      <c r="BL305" s="14" t="s">
        <v>109</v>
      </c>
      <c r="BM305" s="148" t="s">
        <v>706</v>
      </c>
    </row>
    <row r="306" spans="1:65" s="2" customFormat="1" ht="16.5" customHeight="1">
      <c r="A306" s="26"/>
      <c r="B306" s="137"/>
      <c r="C306" s="138" t="s">
        <v>707</v>
      </c>
      <c r="D306" s="138" t="s">
        <v>105</v>
      </c>
      <c r="E306" s="139" t="s">
        <v>708</v>
      </c>
      <c r="F306" s="140" t="s">
        <v>709</v>
      </c>
      <c r="G306" s="141" t="s">
        <v>696</v>
      </c>
      <c r="H306" s="142">
        <v>28</v>
      </c>
      <c r="I306" s="142"/>
      <c r="J306" s="155"/>
      <c r="K306" s="143"/>
      <c r="L306" s="27"/>
      <c r="M306" s="144" t="s">
        <v>1</v>
      </c>
      <c r="N306" s="145" t="s">
        <v>32</v>
      </c>
      <c r="O306" s="146">
        <v>0</v>
      </c>
      <c r="P306" s="146">
        <f t="shared" si="90"/>
        <v>0</v>
      </c>
      <c r="Q306" s="146">
        <v>0</v>
      </c>
      <c r="R306" s="146">
        <f t="shared" si="91"/>
        <v>0</v>
      </c>
      <c r="S306" s="146">
        <v>0</v>
      </c>
      <c r="T306" s="147">
        <f t="shared" si="92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48" t="s">
        <v>109</v>
      </c>
      <c r="AT306" s="148" t="s">
        <v>105</v>
      </c>
      <c r="AU306" s="148" t="s">
        <v>110</v>
      </c>
      <c r="AY306" s="14" t="s">
        <v>102</v>
      </c>
      <c r="BE306" s="149">
        <f t="shared" si="93"/>
        <v>0</v>
      </c>
      <c r="BF306" s="149">
        <f t="shared" si="94"/>
        <v>0</v>
      </c>
      <c r="BG306" s="149">
        <f t="shared" si="95"/>
        <v>0</v>
      </c>
      <c r="BH306" s="149">
        <f t="shared" si="96"/>
        <v>0</v>
      </c>
      <c r="BI306" s="149">
        <f t="shared" si="97"/>
        <v>0</v>
      </c>
      <c r="BJ306" s="14" t="s">
        <v>110</v>
      </c>
      <c r="BK306" s="150">
        <f t="shared" si="98"/>
        <v>0</v>
      </c>
      <c r="BL306" s="14" t="s">
        <v>109</v>
      </c>
      <c r="BM306" s="148" t="s">
        <v>710</v>
      </c>
    </row>
    <row r="307" spans="1:65" s="2" customFormat="1" ht="16.5" customHeight="1">
      <c r="A307" s="26"/>
      <c r="B307" s="137"/>
      <c r="C307" s="138" t="s">
        <v>492</v>
      </c>
      <c r="D307" s="138" t="s">
        <v>105</v>
      </c>
      <c r="E307" s="139" t="s">
        <v>711</v>
      </c>
      <c r="F307" s="140" t="s">
        <v>1725</v>
      </c>
      <c r="G307" s="141" t="s">
        <v>696</v>
      </c>
      <c r="H307" s="142">
        <v>28</v>
      </c>
      <c r="I307" s="142"/>
      <c r="J307" s="155"/>
      <c r="K307" s="143"/>
      <c r="L307" s="27"/>
      <c r="M307" s="144" t="s">
        <v>1</v>
      </c>
      <c r="N307" s="145" t="s">
        <v>32</v>
      </c>
      <c r="O307" s="146">
        <v>0</v>
      </c>
      <c r="P307" s="146">
        <f t="shared" si="90"/>
        <v>0</v>
      </c>
      <c r="Q307" s="146">
        <v>0</v>
      </c>
      <c r="R307" s="146">
        <f t="shared" si="91"/>
        <v>0</v>
      </c>
      <c r="S307" s="146">
        <v>0</v>
      </c>
      <c r="T307" s="147">
        <f t="shared" si="92"/>
        <v>0</v>
      </c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48" t="s">
        <v>109</v>
      </c>
      <c r="AT307" s="148" t="s">
        <v>105</v>
      </c>
      <c r="AU307" s="148" t="s">
        <v>110</v>
      </c>
      <c r="AY307" s="14" t="s">
        <v>102</v>
      </c>
      <c r="BE307" s="149">
        <f t="shared" si="93"/>
        <v>0</v>
      </c>
      <c r="BF307" s="149">
        <f t="shared" si="94"/>
        <v>0</v>
      </c>
      <c r="BG307" s="149">
        <f t="shared" si="95"/>
        <v>0</v>
      </c>
      <c r="BH307" s="149">
        <f t="shared" si="96"/>
        <v>0</v>
      </c>
      <c r="BI307" s="149">
        <f t="shared" si="97"/>
        <v>0</v>
      </c>
      <c r="BJ307" s="14" t="s">
        <v>110</v>
      </c>
      <c r="BK307" s="150">
        <f t="shared" si="98"/>
        <v>0</v>
      </c>
      <c r="BL307" s="14" t="s">
        <v>109</v>
      </c>
      <c r="BM307" s="148" t="s">
        <v>712</v>
      </c>
    </row>
    <row r="308" spans="1:65" s="2" customFormat="1" ht="16.5" customHeight="1">
      <c r="A308" s="26"/>
      <c r="B308" s="137"/>
      <c r="C308" s="138" t="s">
        <v>713</v>
      </c>
      <c r="D308" s="138" t="s">
        <v>105</v>
      </c>
      <c r="E308" s="139" t="s">
        <v>714</v>
      </c>
      <c r="F308" s="140" t="s">
        <v>715</v>
      </c>
      <c r="G308" s="141" t="s">
        <v>696</v>
      </c>
      <c r="H308" s="142">
        <v>6</v>
      </c>
      <c r="I308" s="142"/>
      <c r="J308" s="155"/>
      <c r="K308" s="143"/>
      <c r="L308" s="27"/>
      <c r="M308" s="144" t="s">
        <v>1</v>
      </c>
      <c r="N308" s="145" t="s">
        <v>32</v>
      </c>
      <c r="O308" s="146">
        <v>0</v>
      </c>
      <c r="P308" s="146">
        <f t="shared" si="90"/>
        <v>0</v>
      </c>
      <c r="Q308" s="146">
        <v>0</v>
      </c>
      <c r="R308" s="146">
        <f t="shared" si="91"/>
        <v>0</v>
      </c>
      <c r="S308" s="146">
        <v>0</v>
      </c>
      <c r="T308" s="147">
        <f t="shared" si="92"/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48" t="s">
        <v>109</v>
      </c>
      <c r="AT308" s="148" t="s">
        <v>105</v>
      </c>
      <c r="AU308" s="148" t="s">
        <v>110</v>
      </c>
      <c r="AY308" s="14" t="s">
        <v>102</v>
      </c>
      <c r="BE308" s="149">
        <f t="shared" si="93"/>
        <v>0</v>
      </c>
      <c r="BF308" s="149">
        <f t="shared" si="94"/>
        <v>0</v>
      </c>
      <c r="BG308" s="149">
        <f t="shared" si="95"/>
        <v>0</v>
      </c>
      <c r="BH308" s="149">
        <f t="shared" si="96"/>
        <v>0</v>
      </c>
      <c r="BI308" s="149">
        <f t="shared" si="97"/>
        <v>0</v>
      </c>
      <c r="BJ308" s="14" t="s">
        <v>110</v>
      </c>
      <c r="BK308" s="150">
        <f t="shared" si="98"/>
        <v>0</v>
      </c>
      <c r="BL308" s="14" t="s">
        <v>109</v>
      </c>
      <c r="BM308" s="148" t="s">
        <v>716</v>
      </c>
    </row>
    <row r="309" spans="1:65" s="2" customFormat="1" ht="16.5" customHeight="1">
      <c r="A309" s="26"/>
      <c r="B309" s="137"/>
      <c r="C309" s="138" t="s">
        <v>496</v>
      </c>
      <c r="D309" s="138" t="s">
        <v>105</v>
      </c>
      <c r="E309" s="139" t="s">
        <v>717</v>
      </c>
      <c r="F309" s="140" t="s">
        <v>1726</v>
      </c>
      <c r="G309" s="141" t="s">
        <v>696</v>
      </c>
      <c r="H309" s="142">
        <v>6</v>
      </c>
      <c r="I309" s="142"/>
      <c r="J309" s="155"/>
      <c r="K309" s="143"/>
      <c r="L309" s="27"/>
      <c r="M309" s="144" t="s">
        <v>1</v>
      </c>
      <c r="N309" s="145" t="s">
        <v>32</v>
      </c>
      <c r="O309" s="146">
        <v>0</v>
      </c>
      <c r="P309" s="146">
        <f t="shared" si="90"/>
        <v>0</v>
      </c>
      <c r="Q309" s="146">
        <v>0</v>
      </c>
      <c r="R309" s="146">
        <f t="shared" si="91"/>
        <v>0</v>
      </c>
      <c r="S309" s="146">
        <v>0</v>
      </c>
      <c r="T309" s="147">
        <f t="shared" si="92"/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48" t="s">
        <v>109</v>
      </c>
      <c r="AT309" s="148" t="s">
        <v>105</v>
      </c>
      <c r="AU309" s="148" t="s">
        <v>110</v>
      </c>
      <c r="AY309" s="14" t="s">
        <v>102</v>
      </c>
      <c r="BE309" s="149">
        <f t="shared" si="93"/>
        <v>0</v>
      </c>
      <c r="BF309" s="149">
        <f t="shared" si="94"/>
        <v>0</v>
      </c>
      <c r="BG309" s="149">
        <f t="shared" si="95"/>
        <v>0</v>
      </c>
      <c r="BH309" s="149">
        <f t="shared" si="96"/>
        <v>0</v>
      </c>
      <c r="BI309" s="149">
        <f t="shared" si="97"/>
        <v>0</v>
      </c>
      <c r="BJ309" s="14" t="s">
        <v>110</v>
      </c>
      <c r="BK309" s="150">
        <f t="shared" si="98"/>
        <v>0</v>
      </c>
      <c r="BL309" s="14" t="s">
        <v>109</v>
      </c>
      <c r="BM309" s="148" t="s">
        <v>718</v>
      </c>
    </row>
    <row r="310" spans="1:65" s="2" customFormat="1" ht="16.5" customHeight="1">
      <c r="A310" s="26"/>
      <c r="B310" s="137"/>
      <c r="C310" s="138" t="s">
        <v>719</v>
      </c>
      <c r="D310" s="138" t="s">
        <v>105</v>
      </c>
      <c r="E310" s="139" t="s">
        <v>720</v>
      </c>
      <c r="F310" s="140" t="s">
        <v>721</v>
      </c>
      <c r="G310" s="141" t="s">
        <v>696</v>
      </c>
      <c r="H310" s="142">
        <v>23</v>
      </c>
      <c r="I310" s="142"/>
      <c r="J310" s="155"/>
      <c r="K310" s="143"/>
      <c r="L310" s="27"/>
      <c r="M310" s="144" t="s">
        <v>1</v>
      </c>
      <c r="N310" s="145" t="s">
        <v>32</v>
      </c>
      <c r="O310" s="146">
        <v>0</v>
      </c>
      <c r="P310" s="146">
        <f t="shared" si="90"/>
        <v>0</v>
      </c>
      <c r="Q310" s="146">
        <v>0</v>
      </c>
      <c r="R310" s="146">
        <f t="shared" si="91"/>
        <v>0</v>
      </c>
      <c r="S310" s="146">
        <v>0</v>
      </c>
      <c r="T310" s="147">
        <f t="shared" si="92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48" t="s">
        <v>109</v>
      </c>
      <c r="AT310" s="148" t="s">
        <v>105</v>
      </c>
      <c r="AU310" s="148" t="s">
        <v>110</v>
      </c>
      <c r="AY310" s="14" t="s">
        <v>102</v>
      </c>
      <c r="BE310" s="149">
        <f t="shared" si="93"/>
        <v>0</v>
      </c>
      <c r="BF310" s="149">
        <f t="shared" si="94"/>
        <v>0</v>
      </c>
      <c r="BG310" s="149">
        <f t="shared" si="95"/>
        <v>0</v>
      </c>
      <c r="BH310" s="149">
        <f t="shared" si="96"/>
        <v>0</v>
      </c>
      <c r="BI310" s="149">
        <f t="shared" si="97"/>
        <v>0</v>
      </c>
      <c r="BJ310" s="14" t="s">
        <v>110</v>
      </c>
      <c r="BK310" s="150">
        <f t="shared" si="98"/>
        <v>0</v>
      </c>
      <c r="BL310" s="14" t="s">
        <v>109</v>
      </c>
      <c r="BM310" s="148" t="s">
        <v>722</v>
      </c>
    </row>
    <row r="311" spans="1:65" s="2" customFormat="1" ht="16.5" customHeight="1">
      <c r="A311" s="26"/>
      <c r="B311" s="137"/>
      <c r="C311" s="138" t="s">
        <v>499</v>
      </c>
      <c r="D311" s="138" t="s">
        <v>105</v>
      </c>
      <c r="E311" s="139" t="s">
        <v>723</v>
      </c>
      <c r="F311" s="140" t="s">
        <v>1727</v>
      </c>
      <c r="G311" s="141" t="s">
        <v>696</v>
      </c>
      <c r="H311" s="142">
        <v>22</v>
      </c>
      <c r="I311" s="142"/>
      <c r="J311" s="155"/>
      <c r="K311" s="143"/>
      <c r="L311" s="27"/>
      <c r="M311" s="144" t="s">
        <v>1</v>
      </c>
      <c r="N311" s="145" t="s">
        <v>32</v>
      </c>
      <c r="O311" s="146">
        <v>0</v>
      </c>
      <c r="P311" s="146">
        <f t="shared" si="90"/>
        <v>0</v>
      </c>
      <c r="Q311" s="146">
        <v>0</v>
      </c>
      <c r="R311" s="146">
        <f t="shared" si="91"/>
        <v>0</v>
      </c>
      <c r="S311" s="146">
        <v>0</v>
      </c>
      <c r="T311" s="147">
        <f t="shared" si="92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48" t="s">
        <v>109</v>
      </c>
      <c r="AT311" s="148" t="s">
        <v>105</v>
      </c>
      <c r="AU311" s="148" t="s">
        <v>110</v>
      </c>
      <c r="AY311" s="14" t="s">
        <v>102</v>
      </c>
      <c r="BE311" s="149">
        <f t="shared" si="93"/>
        <v>0</v>
      </c>
      <c r="BF311" s="149">
        <f t="shared" si="94"/>
        <v>0</v>
      </c>
      <c r="BG311" s="149">
        <f t="shared" si="95"/>
        <v>0</v>
      </c>
      <c r="BH311" s="149">
        <f t="shared" si="96"/>
        <v>0</v>
      </c>
      <c r="BI311" s="149">
        <f t="shared" si="97"/>
        <v>0</v>
      </c>
      <c r="BJ311" s="14" t="s">
        <v>110</v>
      </c>
      <c r="BK311" s="150">
        <f t="shared" si="98"/>
        <v>0</v>
      </c>
      <c r="BL311" s="14" t="s">
        <v>109</v>
      </c>
      <c r="BM311" s="148" t="s">
        <v>724</v>
      </c>
    </row>
    <row r="312" spans="1:65" s="2" customFormat="1" ht="23.25" customHeight="1">
      <c r="A312" s="26"/>
      <c r="B312" s="137"/>
      <c r="C312" s="138" t="s">
        <v>725</v>
      </c>
      <c r="D312" s="138" t="s">
        <v>105</v>
      </c>
      <c r="E312" s="139" t="s">
        <v>726</v>
      </c>
      <c r="F312" s="140" t="s">
        <v>1728</v>
      </c>
      <c r="G312" s="141" t="s">
        <v>696</v>
      </c>
      <c r="H312" s="142">
        <v>1</v>
      </c>
      <c r="I312" s="142"/>
      <c r="J312" s="155"/>
      <c r="K312" s="143"/>
      <c r="L312" s="27"/>
      <c r="M312" s="144" t="s">
        <v>1</v>
      </c>
      <c r="N312" s="145" t="s">
        <v>32</v>
      </c>
      <c r="O312" s="146">
        <v>0</v>
      </c>
      <c r="P312" s="146">
        <f t="shared" si="90"/>
        <v>0</v>
      </c>
      <c r="Q312" s="146">
        <v>0</v>
      </c>
      <c r="R312" s="146">
        <f t="shared" si="91"/>
        <v>0</v>
      </c>
      <c r="S312" s="146">
        <v>0</v>
      </c>
      <c r="T312" s="147">
        <f t="shared" si="92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48" t="s">
        <v>109</v>
      </c>
      <c r="AT312" s="148" t="s">
        <v>105</v>
      </c>
      <c r="AU312" s="148" t="s">
        <v>110</v>
      </c>
      <c r="AY312" s="14" t="s">
        <v>102</v>
      </c>
      <c r="BE312" s="149">
        <f t="shared" si="93"/>
        <v>0</v>
      </c>
      <c r="BF312" s="149">
        <f t="shared" si="94"/>
        <v>0</v>
      </c>
      <c r="BG312" s="149">
        <f t="shared" si="95"/>
        <v>0</v>
      </c>
      <c r="BH312" s="149">
        <f t="shared" si="96"/>
        <v>0</v>
      </c>
      <c r="BI312" s="149">
        <f t="shared" si="97"/>
        <v>0</v>
      </c>
      <c r="BJ312" s="14" t="s">
        <v>110</v>
      </c>
      <c r="BK312" s="150">
        <f t="shared" si="98"/>
        <v>0</v>
      </c>
      <c r="BL312" s="14" t="s">
        <v>109</v>
      </c>
      <c r="BM312" s="148" t="s">
        <v>727</v>
      </c>
    </row>
    <row r="313" spans="1:65" s="2" customFormat="1" ht="16.5" customHeight="1">
      <c r="A313" s="26"/>
      <c r="B313" s="137"/>
      <c r="C313" s="138" t="s">
        <v>502</v>
      </c>
      <c r="D313" s="138" t="s">
        <v>105</v>
      </c>
      <c r="E313" s="139" t="s">
        <v>728</v>
      </c>
      <c r="F313" s="140" t="s">
        <v>729</v>
      </c>
      <c r="G313" s="141" t="s">
        <v>696</v>
      </c>
      <c r="H313" s="142">
        <v>1</v>
      </c>
      <c r="I313" s="142"/>
      <c r="J313" s="155"/>
      <c r="K313" s="143"/>
      <c r="L313" s="27"/>
      <c r="M313" s="144" t="s">
        <v>1</v>
      </c>
      <c r="N313" s="145" t="s">
        <v>32</v>
      </c>
      <c r="O313" s="146">
        <v>0</v>
      </c>
      <c r="P313" s="146">
        <f t="shared" si="90"/>
        <v>0</v>
      </c>
      <c r="Q313" s="146">
        <v>0</v>
      </c>
      <c r="R313" s="146">
        <f t="shared" si="91"/>
        <v>0</v>
      </c>
      <c r="S313" s="146">
        <v>0</v>
      </c>
      <c r="T313" s="147">
        <f t="shared" si="92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48" t="s">
        <v>109</v>
      </c>
      <c r="AT313" s="148" t="s">
        <v>105</v>
      </c>
      <c r="AU313" s="148" t="s">
        <v>110</v>
      </c>
      <c r="AY313" s="14" t="s">
        <v>102</v>
      </c>
      <c r="BE313" s="149">
        <f t="shared" si="93"/>
        <v>0</v>
      </c>
      <c r="BF313" s="149">
        <f t="shared" si="94"/>
        <v>0</v>
      </c>
      <c r="BG313" s="149">
        <f t="shared" si="95"/>
        <v>0</v>
      </c>
      <c r="BH313" s="149">
        <f t="shared" si="96"/>
        <v>0</v>
      </c>
      <c r="BI313" s="149">
        <f t="shared" si="97"/>
        <v>0</v>
      </c>
      <c r="BJ313" s="14" t="s">
        <v>110</v>
      </c>
      <c r="BK313" s="150">
        <f t="shared" si="98"/>
        <v>0</v>
      </c>
      <c r="BL313" s="14" t="s">
        <v>109</v>
      </c>
      <c r="BM313" s="148" t="s">
        <v>730</v>
      </c>
    </row>
    <row r="314" spans="1:65" s="2" customFormat="1" ht="24.2" customHeight="1">
      <c r="A314" s="26"/>
      <c r="B314" s="137"/>
      <c r="C314" s="138" t="s">
        <v>731</v>
      </c>
      <c r="D314" s="138" t="s">
        <v>105</v>
      </c>
      <c r="E314" s="139" t="s">
        <v>732</v>
      </c>
      <c r="F314" s="140" t="s">
        <v>733</v>
      </c>
      <c r="G314" s="141" t="s">
        <v>178</v>
      </c>
      <c r="H314" s="142">
        <v>2E-3</v>
      </c>
      <c r="I314" s="142"/>
      <c r="J314" s="155"/>
      <c r="K314" s="143"/>
      <c r="L314" s="27"/>
      <c r="M314" s="144" t="s">
        <v>1</v>
      </c>
      <c r="N314" s="145" t="s">
        <v>32</v>
      </c>
      <c r="O314" s="146">
        <v>0</v>
      </c>
      <c r="P314" s="146">
        <f t="shared" si="90"/>
        <v>0</v>
      </c>
      <c r="Q314" s="146">
        <v>0</v>
      </c>
      <c r="R314" s="146">
        <f t="shared" si="91"/>
        <v>0</v>
      </c>
      <c r="S314" s="146">
        <v>0</v>
      </c>
      <c r="T314" s="147">
        <f t="shared" si="92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48" t="s">
        <v>109</v>
      </c>
      <c r="AT314" s="148" t="s">
        <v>105</v>
      </c>
      <c r="AU314" s="148" t="s">
        <v>110</v>
      </c>
      <c r="AY314" s="14" t="s">
        <v>102</v>
      </c>
      <c r="BE314" s="149">
        <f t="shared" si="93"/>
        <v>0</v>
      </c>
      <c r="BF314" s="149">
        <f t="shared" si="94"/>
        <v>0</v>
      </c>
      <c r="BG314" s="149">
        <f t="shared" si="95"/>
        <v>0</v>
      </c>
      <c r="BH314" s="149">
        <f t="shared" si="96"/>
        <v>0</v>
      </c>
      <c r="BI314" s="149">
        <f t="shared" si="97"/>
        <v>0</v>
      </c>
      <c r="BJ314" s="14" t="s">
        <v>110</v>
      </c>
      <c r="BK314" s="150">
        <f t="shared" si="98"/>
        <v>0</v>
      </c>
      <c r="BL314" s="14" t="s">
        <v>109</v>
      </c>
      <c r="BM314" s="148" t="s">
        <v>734</v>
      </c>
    </row>
    <row r="315" spans="1:65" s="2" customFormat="1" ht="24.2" customHeight="1">
      <c r="A315" s="26"/>
      <c r="B315" s="137"/>
      <c r="C315" s="138" t="s">
        <v>504</v>
      </c>
      <c r="D315" s="138" t="s">
        <v>105</v>
      </c>
      <c r="E315" s="139" t="s">
        <v>735</v>
      </c>
      <c r="F315" s="140" t="s">
        <v>736</v>
      </c>
      <c r="G315" s="141" t="s">
        <v>696</v>
      </c>
      <c r="H315" s="142">
        <v>28</v>
      </c>
      <c r="I315" s="142"/>
      <c r="J315" s="155"/>
      <c r="K315" s="143"/>
      <c r="L315" s="27"/>
      <c r="M315" s="144" t="s">
        <v>1</v>
      </c>
      <c r="N315" s="145" t="s">
        <v>32</v>
      </c>
      <c r="O315" s="146">
        <v>0</v>
      </c>
      <c r="P315" s="146">
        <f t="shared" si="90"/>
        <v>0</v>
      </c>
      <c r="Q315" s="146">
        <v>0</v>
      </c>
      <c r="R315" s="146">
        <f t="shared" si="91"/>
        <v>0</v>
      </c>
      <c r="S315" s="146">
        <v>0</v>
      </c>
      <c r="T315" s="147">
        <f t="shared" si="92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48" t="s">
        <v>109</v>
      </c>
      <c r="AT315" s="148" t="s">
        <v>105</v>
      </c>
      <c r="AU315" s="148" t="s">
        <v>110</v>
      </c>
      <c r="AY315" s="14" t="s">
        <v>102</v>
      </c>
      <c r="BE315" s="149">
        <f t="shared" si="93"/>
        <v>0</v>
      </c>
      <c r="BF315" s="149">
        <f t="shared" si="94"/>
        <v>0</v>
      </c>
      <c r="BG315" s="149">
        <f t="shared" si="95"/>
        <v>0</v>
      </c>
      <c r="BH315" s="149">
        <f t="shared" si="96"/>
        <v>0</v>
      </c>
      <c r="BI315" s="149">
        <f t="shared" si="97"/>
        <v>0</v>
      </c>
      <c r="BJ315" s="14" t="s">
        <v>110</v>
      </c>
      <c r="BK315" s="150">
        <f t="shared" si="98"/>
        <v>0</v>
      </c>
      <c r="BL315" s="14" t="s">
        <v>109</v>
      </c>
      <c r="BM315" s="148" t="s">
        <v>737</v>
      </c>
    </row>
    <row r="316" spans="1:65" s="2" customFormat="1" ht="21.75" customHeight="1">
      <c r="A316" s="26"/>
      <c r="B316" s="137"/>
      <c r="C316" s="138" t="s">
        <v>738</v>
      </c>
      <c r="D316" s="138" t="s">
        <v>105</v>
      </c>
      <c r="E316" s="139" t="s">
        <v>739</v>
      </c>
      <c r="F316" s="140" t="s">
        <v>740</v>
      </c>
      <c r="G316" s="141" t="s">
        <v>108</v>
      </c>
      <c r="H316" s="142">
        <v>28.82</v>
      </c>
      <c r="I316" s="142"/>
      <c r="J316" s="155"/>
      <c r="K316" s="143"/>
      <c r="L316" s="27"/>
      <c r="M316" s="144" t="s">
        <v>1</v>
      </c>
      <c r="N316" s="145" t="s">
        <v>32</v>
      </c>
      <c r="O316" s="146">
        <v>0</v>
      </c>
      <c r="P316" s="146">
        <f t="shared" si="90"/>
        <v>0</v>
      </c>
      <c r="Q316" s="146">
        <v>0</v>
      </c>
      <c r="R316" s="146">
        <f t="shared" si="91"/>
        <v>0</v>
      </c>
      <c r="S316" s="146">
        <v>0</v>
      </c>
      <c r="T316" s="147">
        <f t="shared" si="92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48" t="s">
        <v>109</v>
      </c>
      <c r="AT316" s="148" t="s">
        <v>105</v>
      </c>
      <c r="AU316" s="148" t="s">
        <v>110</v>
      </c>
      <c r="AY316" s="14" t="s">
        <v>102</v>
      </c>
      <c r="BE316" s="149">
        <f t="shared" si="93"/>
        <v>0</v>
      </c>
      <c r="BF316" s="149">
        <f t="shared" si="94"/>
        <v>0</v>
      </c>
      <c r="BG316" s="149">
        <f t="shared" si="95"/>
        <v>0</v>
      </c>
      <c r="BH316" s="149">
        <f t="shared" si="96"/>
        <v>0</v>
      </c>
      <c r="BI316" s="149">
        <f t="shared" si="97"/>
        <v>0</v>
      </c>
      <c r="BJ316" s="14" t="s">
        <v>110</v>
      </c>
      <c r="BK316" s="150">
        <f t="shared" si="98"/>
        <v>0</v>
      </c>
      <c r="BL316" s="14" t="s">
        <v>109</v>
      </c>
      <c r="BM316" s="148" t="s">
        <v>741</v>
      </c>
    </row>
    <row r="317" spans="1:65" s="2" customFormat="1" ht="24.2" customHeight="1">
      <c r="A317" s="26"/>
      <c r="B317" s="137"/>
      <c r="C317" s="138" t="s">
        <v>508</v>
      </c>
      <c r="D317" s="138" t="s">
        <v>105</v>
      </c>
      <c r="E317" s="139" t="s">
        <v>742</v>
      </c>
      <c r="F317" s="140" t="s">
        <v>1729</v>
      </c>
      <c r="G317" s="141" t="s">
        <v>696</v>
      </c>
      <c r="H317" s="142">
        <v>1</v>
      </c>
      <c r="I317" s="142"/>
      <c r="J317" s="155"/>
      <c r="K317" s="143"/>
      <c r="L317" s="27"/>
      <c r="M317" s="144" t="s">
        <v>1</v>
      </c>
      <c r="N317" s="145" t="s">
        <v>32</v>
      </c>
      <c r="O317" s="146">
        <v>0</v>
      </c>
      <c r="P317" s="146">
        <f t="shared" si="90"/>
        <v>0</v>
      </c>
      <c r="Q317" s="146">
        <v>0</v>
      </c>
      <c r="R317" s="146">
        <f t="shared" si="91"/>
        <v>0</v>
      </c>
      <c r="S317" s="146">
        <v>0</v>
      </c>
      <c r="T317" s="147">
        <f t="shared" si="92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48" t="s">
        <v>109</v>
      </c>
      <c r="AT317" s="148" t="s">
        <v>105</v>
      </c>
      <c r="AU317" s="148" t="s">
        <v>110</v>
      </c>
      <c r="AY317" s="14" t="s">
        <v>102</v>
      </c>
      <c r="BE317" s="149">
        <f t="shared" si="93"/>
        <v>0</v>
      </c>
      <c r="BF317" s="149">
        <f t="shared" si="94"/>
        <v>0</v>
      </c>
      <c r="BG317" s="149">
        <f t="shared" si="95"/>
        <v>0</v>
      </c>
      <c r="BH317" s="149">
        <f t="shared" si="96"/>
        <v>0</v>
      </c>
      <c r="BI317" s="149">
        <f t="shared" si="97"/>
        <v>0</v>
      </c>
      <c r="BJ317" s="14" t="s">
        <v>110</v>
      </c>
      <c r="BK317" s="150">
        <f t="shared" si="98"/>
        <v>0</v>
      </c>
      <c r="BL317" s="14" t="s">
        <v>109</v>
      </c>
      <c r="BM317" s="148" t="s">
        <v>743</v>
      </c>
    </row>
    <row r="318" spans="1:65" s="2" customFormat="1" ht="16.5" customHeight="1">
      <c r="A318" s="26"/>
      <c r="B318" s="137"/>
      <c r="C318" s="138" t="s">
        <v>744</v>
      </c>
      <c r="D318" s="138" t="s">
        <v>105</v>
      </c>
      <c r="E318" s="139" t="s">
        <v>745</v>
      </c>
      <c r="F318" s="140" t="s">
        <v>1724</v>
      </c>
      <c r="G318" s="141" t="s">
        <v>696</v>
      </c>
      <c r="H318" s="142">
        <v>1</v>
      </c>
      <c r="I318" s="142"/>
      <c r="J318" s="155"/>
      <c r="K318" s="143"/>
      <c r="L318" s="27"/>
      <c r="M318" s="144" t="s">
        <v>1</v>
      </c>
      <c r="N318" s="145" t="s">
        <v>32</v>
      </c>
      <c r="O318" s="146">
        <v>0</v>
      </c>
      <c r="P318" s="146">
        <f t="shared" si="90"/>
        <v>0</v>
      </c>
      <c r="Q318" s="146">
        <v>0</v>
      </c>
      <c r="R318" s="146">
        <f t="shared" si="91"/>
        <v>0</v>
      </c>
      <c r="S318" s="146">
        <v>0</v>
      </c>
      <c r="T318" s="147">
        <f t="shared" si="92"/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48" t="s">
        <v>109</v>
      </c>
      <c r="AT318" s="148" t="s">
        <v>105</v>
      </c>
      <c r="AU318" s="148" t="s">
        <v>110</v>
      </c>
      <c r="AY318" s="14" t="s">
        <v>102</v>
      </c>
      <c r="BE318" s="149">
        <f t="shared" si="93"/>
        <v>0</v>
      </c>
      <c r="BF318" s="149">
        <f t="shared" si="94"/>
        <v>0</v>
      </c>
      <c r="BG318" s="149">
        <f t="shared" si="95"/>
        <v>0</v>
      </c>
      <c r="BH318" s="149">
        <f t="shared" si="96"/>
        <v>0</v>
      </c>
      <c r="BI318" s="149">
        <f t="shared" si="97"/>
        <v>0</v>
      </c>
      <c r="BJ318" s="14" t="s">
        <v>110</v>
      </c>
      <c r="BK318" s="150">
        <f t="shared" si="98"/>
        <v>0</v>
      </c>
      <c r="BL318" s="14" t="s">
        <v>109</v>
      </c>
      <c r="BM318" s="148" t="s">
        <v>746</v>
      </c>
    </row>
    <row r="319" spans="1:65" s="2" customFormat="1" ht="24.2" customHeight="1">
      <c r="A319" s="26"/>
      <c r="B319" s="137"/>
      <c r="C319" s="138" t="s">
        <v>511</v>
      </c>
      <c r="D319" s="138" t="s">
        <v>105</v>
      </c>
      <c r="E319" s="139" t="s">
        <v>747</v>
      </c>
      <c r="F319" s="140" t="s">
        <v>1730</v>
      </c>
      <c r="G319" s="141" t="s">
        <v>696</v>
      </c>
      <c r="H319" s="142">
        <v>1</v>
      </c>
      <c r="I319" s="142"/>
      <c r="J319" s="155"/>
      <c r="K319" s="143"/>
      <c r="L319" s="27"/>
      <c r="M319" s="144" t="s">
        <v>1</v>
      </c>
      <c r="N319" s="145" t="s">
        <v>32</v>
      </c>
      <c r="O319" s="146">
        <v>0</v>
      </c>
      <c r="P319" s="146">
        <f t="shared" si="90"/>
        <v>0</v>
      </c>
      <c r="Q319" s="146">
        <v>0</v>
      </c>
      <c r="R319" s="146">
        <f t="shared" si="91"/>
        <v>0</v>
      </c>
      <c r="S319" s="146">
        <v>0</v>
      </c>
      <c r="T319" s="147">
        <f t="shared" si="92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48" t="s">
        <v>109</v>
      </c>
      <c r="AT319" s="148" t="s">
        <v>105</v>
      </c>
      <c r="AU319" s="148" t="s">
        <v>110</v>
      </c>
      <c r="AY319" s="14" t="s">
        <v>102</v>
      </c>
      <c r="BE319" s="149">
        <f t="shared" si="93"/>
        <v>0</v>
      </c>
      <c r="BF319" s="149">
        <f t="shared" si="94"/>
        <v>0</v>
      </c>
      <c r="BG319" s="149">
        <f t="shared" si="95"/>
        <v>0</v>
      </c>
      <c r="BH319" s="149">
        <f t="shared" si="96"/>
        <v>0</v>
      </c>
      <c r="BI319" s="149">
        <f t="shared" si="97"/>
        <v>0</v>
      </c>
      <c r="BJ319" s="14" t="s">
        <v>110</v>
      </c>
      <c r="BK319" s="150">
        <f t="shared" si="98"/>
        <v>0</v>
      </c>
      <c r="BL319" s="14" t="s">
        <v>109</v>
      </c>
      <c r="BM319" s="148" t="s">
        <v>748</v>
      </c>
    </row>
    <row r="320" spans="1:65" s="2" customFormat="1" ht="16.5" customHeight="1">
      <c r="A320" s="26"/>
      <c r="B320" s="137"/>
      <c r="C320" s="138" t="s">
        <v>749</v>
      </c>
      <c r="D320" s="138" t="s">
        <v>105</v>
      </c>
      <c r="E320" s="139" t="s">
        <v>750</v>
      </c>
      <c r="F320" s="140" t="s">
        <v>1731</v>
      </c>
      <c r="G320" s="141" t="s">
        <v>696</v>
      </c>
      <c r="H320" s="142">
        <v>1</v>
      </c>
      <c r="I320" s="142"/>
      <c r="J320" s="155"/>
      <c r="K320" s="143"/>
      <c r="L320" s="27"/>
      <c r="M320" s="144" t="s">
        <v>1</v>
      </c>
      <c r="N320" s="145" t="s">
        <v>32</v>
      </c>
      <c r="O320" s="146">
        <v>0</v>
      </c>
      <c r="P320" s="146">
        <f t="shared" si="90"/>
        <v>0</v>
      </c>
      <c r="Q320" s="146">
        <v>0</v>
      </c>
      <c r="R320" s="146">
        <f t="shared" si="91"/>
        <v>0</v>
      </c>
      <c r="S320" s="146">
        <v>0</v>
      </c>
      <c r="T320" s="147">
        <f t="shared" si="92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48" t="s">
        <v>109</v>
      </c>
      <c r="AT320" s="148" t="s">
        <v>105</v>
      </c>
      <c r="AU320" s="148" t="s">
        <v>110</v>
      </c>
      <c r="AY320" s="14" t="s">
        <v>102</v>
      </c>
      <c r="BE320" s="149">
        <f t="shared" si="93"/>
        <v>0</v>
      </c>
      <c r="BF320" s="149">
        <f t="shared" si="94"/>
        <v>0</v>
      </c>
      <c r="BG320" s="149">
        <f t="shared" si="95"/>
        <v>0</v>
      </c>
      <c r="BH320" s="149">
        <f t="shared" si="96"/>
        <v>0</v>
      </c>
      <c r="BI320" s="149">
        <f t="shared" si="97"/>
        <v>0</v>
      </c>
      <c r="BJ320" s="14" t="s">
        <v>110</v>
      </c>
      <c r="BK320" s="150">
        <f t="shared" si="98"/>
        <v>0</v>
      </c>
      <c r="BL320" s="14" t="s">
        <v>109</v>
      </c>
      <c r="BM320" s="148" t="s">
        <v>751</v>
      </c>
    </row>
    <row r="321" spans="1:65" s="2" customFormat="1" ht="24.2" customHeight="1">
      <c r="A321" s="26"/>
      <c r="B321" s="137"/>
      <c r="C321" s="138" t="s">
        <v>515</v>
      </c>
      <c r="D321" s="138" t="s">
        <v>105</v>
      </c>
      <c r="E321" s="139" t="s">
        <v>752</v>
      </c>
      <c r="F321" s="140" t="s">
        <v>1732</v>
      </c>
      <c r="G321" s="141" t="s">
        <v>696</v>
      </c>
      <c r="H321" s="142">
        <v>1</v>
      </c>
      <c r="I321" s="142"/>
      <c r="J321" s="155"/>
      <c r="K321" s="143"/>
      <c r="L321" s="27"/>
      <c r="M321" s="144" t="s">
        <v>1</v>
      </c>
      <c r="N321" s="145" t="s">
        <v>32</v>
      </c>
      <c r="O321" s="146">
        <v>0</v>
      </c>
      <c r="P321" s="146">
        <f t="shared" si="90"/>
        <v>0</v>
      </c>
      <c r="Q321" s="146">
        <v>0</v>
      </c>
      <c r="R321" s="146">
        <f t="shared" si="91"/>
        <v>0</v>
      </c>
      <c r="S321" s="146">
        <v>0</v>
      </c>
      <c r="T321" s="147">
        <f t="shared" si="92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48" t="s">
        <v>109</v>
      </c>
      <c r="AT321" s="148" t="s">
        <v>105</v>
      </c>
      <c r="AU321" s="148" t="s">
        <v>110</v>
      </c>
      <c r="AY321" s="14" t="s">
        <v>102</v>
      </c>
      <c r="BE321" s="149">
        <f t="shared" si="93"/>
        <v>0</v>
      </c>
      <c r="BF321" s="149">
        <f t="shared" si="94"/>
        <v>0</v>
      </c>
      <c r="BG321" s="149">
        <f t="shared" si="95"/>
        <v>0</v>
      </c>
      <c r="BH321" s="149">
        <f t="shared" si="96"/>
        <v>0</v>
      </c>
      <c r="BI321" s="149">
        <f t="shared" si="97"/>
        <v>0</v>
      </c>
      <c r="BJ321" s="14" t="s">
        <v>110</v>
      </c>
      <c r="BK321" s="150">
        <f t="shared" si="98"/>
        <v>0</v>
      </c>
      <c r="BL321" s="14" t="s">
        <v>109</v>
      </c>
      <c r="BM321" s="148" t="s">
        <v>753</v>
      </c>
    </row>
    <row r="322" spans="1:65" s="2" customFormat="1" ht="16.5" customHeight="1">
      <c r="A322" s="26"/>
      <c r="B322" s="137"/>
      <c r="C322" s="138" t="s">
        <v>754</v>
      </c>
      <c r="D322" s="138" t="s">
        <v>105</v>
      </c>
      <c r="E322" s="139" t="s">
        <v>755</v>
      </c>
      <c r="F322" s="140" t="s">
        <v>1733</v>
      </c>
      <c r="G322" s="141" t="s">
        <v>696</v>
      </c>
      <c r="H322" s="142">
        <v>1</v>
      </c>
      <c r="I322" s="142"/>
      <c r="J322" s="155"/>
      <c r="K322" s="143"/>
      <c r="L322" s="27"/>
      <c r="M322" s="144" t="s">
        <v>1</v>
      </c>
      <c r="N322" s="145" t="s">
        <v>32</v>
      </c>
      <c r="O322" s="146">
        <v>0</v>
      </c>
      <c r="P322" s="146">
        <f t="shared" si="90"/>
        <v>0</v>
      </c>
      <c r="Q322" s="146">
        <v>0</v>
      </c>
      <c r="R322" s="146">
        <f t="shared" si="91"/>
        <v>0</v>
      </c>
      <c r="S322" s="146">
        <v>0</v>
      </c>
      <c r="T322" s="147">
        <f t="shared" si="92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48" t="s">
        <v>109</v>
      </c>
      <c r="AT322" s="148" t="s">
        <v>105</v>
      </c>
      <c r="AU322" s="148" t="s">
        <v>110</v>
      </c>
      <c r="AY322" s="14" t="s">
        <v>102</v>
      </c>
      <c r="BE322" s="149">
        <f t="shared" si="93"/>
        <v>0</v>
      </c>
      <c r="BF322" s="149">
        <f t="shared" si="94"/>
        <v>0</v>
      </c>
      <c r="BG322" s="149">
        <f t="shared" si="95"/>
        <v>0</v>
      </c>
      <c r="BH322" s="149">
        <f t="shared" si="96"/>
        <v>0</v>
      </c>
      <c r="BI322" s="149">
        <f t="shared" si="97"/>
        <v>0</v>
      </c>
      <c r="BJ322" s="14" t="s">
        <v>110</v>
      </c>
      <c r="BK322" s="150">
        <f t="shared" si="98"/>
        <v>0</v>
      </c>
      <c r="BL322" s="14" t="s">
        <v>109</v>
      </c>
      <c r="BM322" s="148" t="s">
        <v>756</v>
      </c>
    </row>
    <row r="323" spans="1:65" s="2" customFormat="1" ht="24.2" customHeight="1">
      <c r="A323" s="26"/>
      <c r="B323" s="137"/>
      <c r="C323" s="138" t="s">
        <v>518</v>
      </c>
      <c r="D323" s="138" t="s">
        <v>105</v>
      </c>
      <c r="E323" s="139" t="s">
        <v>757</v>
      </c>
      <c r="F323" s="140" t="s">
        <v>1734</v>
      </c>
      <c r="G323" s="141" t="s">
        <v>696</v>
      </c>
      <c r="H323" s="142">
        <v>5</v>
      </c>
      <c r="I323" s="142"/>
      <c r="J323" s="155"/>
      <c r="K323" s="143"/>
      <c r="L323" s="27"/>
      <c r="M323" s="144" t="s">
        <v>1</v>
      </c>
      <c r="N323" s="145" t="s">
        <v>32</v>
      </c>
      <c r="O323" s="146">
        <v>0</v>
      </c>
      <c r="P323" s="146">
        <f t="shared" si="90"/>
        <v>0</v>
      </c>
      <c r="Q323" s="146">
        <v>0</v>
      </c>
      <c r="R323" s="146">
        <f t="shared" si="91"/>
        <v>0</v>
      </c>
      <c r="S323" s="146">
        <v>0</v>
      </c>
      <c r="T323" s="147">
        <f t="shared" si="92"/>
        <v>0</v>
      </c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R323" s="148" t="s">
        <v>109</v>
      </c>
      <c r="AT323" s="148" t="s">
        <v>105</v>
      </c>
      <c r="AU323" s="148" t="s">
        <v>110</v>
      </c>
      <c r="AY323" s="14" t="s">
        <v>102</v>
      </c>
      <c r="BE323" s="149">
        <f t="shared" si="93"/>
        <v>0</v>
      </c>
      <c r="BF323" s="149">
        <f t="shared" si="94"/>
        <v>0</v>
      </c>
      <c r="BG323" s="149">
        <f t="shared" si="95"/>
        <v>0</v>
      </c>
      <c r="BH323" s="149">
        <f t="shared" si="96"/>
        <v>0</v>
      </c>
      <c r="BI323" s="149">
        <f t="shared" si="97"/>
        <v>0</v>
      </c>
      <c r="BJ323" s="14" t="s">
        <v>110</v>
      </c>
      <c r="BK323" s="150">
        <f t="shared" si="98"/>
        <v>0</v>
      </c>
      <c r="BL323" s="14" t="s">
        <v>109</v>
      </c>
      <c r="BM323" s="148" t="s">
        <v>758</v>
      </c>
    </row>
    <row r="324" spans="1:65" s="2" customFormat="1" ht="16.5" customHeight="1">
      <c r="A324" s="26"/>
      <c r="B324" s="137"/>
      <c r="C324" s="138" t="s">
        <v>759</v>
      </c>
      <c r="D324" s="138" t="s">
        <v>105</v>
      </c>
      <c r="E324" s="139" t="s">
        <v>760</v>
      </c>
      <c r="F324" s="140" t="s">
        <v>1735</v>
      </c>
      <c r="G324" s="141" t="s">
        <v>696</v>
      </c>
      <c r="H324" s="142">
        <v>1</v>
      </c>
      <c r="I324" s="142"/>
      <c r="J324" s="155"/>
      <c r="K324" s="143"/>
      <c r="L324" s="27"/>
      <c r="M324" s="144" t="s">
        <v>1</v>
      </c>
      <c r="N324" s="145" t="s">
        <v>32</v>
      </c>
      <c r="O324" s="146">
        <v>0</v>
      </c>
      <c r="P324" s="146">
        <f t="shared" si="90"/>
        <v>0</v>
      </c>
      <c r="Q324" s="146">
        <v>0</v>
      </c>
      <c r="R324" s="146">
        <f t="shared" si="91"/>
        <v>0</v>
      </c>
      <c r="S324" s="146">
        <v>0</v>
      </c>
      <c r="T324" s="147">
        <f t="shared" si="92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48" t="s">
        <v>109</v>
      </c>
      <c r="AT324" s="148" t="s">
        <v>105</v>
      </c>
      <c r="AU324" s="148" t="s">
        <v>110</v>
      </c>
      <c r="AY324" s="14" t="s">
        <v>102</v>
      </c>
      <c r="BE324" s="149">
        <f t="shared" si="93"/>
        <v>0</v>
      </c>
      <c r="BF324" s="149">
        <f t="shared" si="94"/>
        <v>0</v>
      </c>
      <c r="BG324" s="149">
        <f t="shared" si="95"/>
        <v>0</v>
      </c>
      <c r="BH324" s="149">
        <f t="shared" si="96"/>
        <v>0</v>
      </c>
      <c r="BI324" s="149">
        <f t="shared" si="97"/>
        <v>0</v>
      </c>
      <c r="BJ324" s="14" t="s">
        <v>110</v>
      </c>
      <c r="BK324" s="150">
        <f t="shared" si="98"/>
        <v>0</v>
      </c>
      <c r="BL324" s="14" t="s">
        <v>109</v>
      </c>
      <c r="BM324" s="148" t="s">
        <v>761</v>
      </c>
    </row>
    <row r="325" spans="1:65" s="2" customFormat="1" ht="16.5" customHeight="1">
      <c r="A325" s="26"/>
      <c r="B325" s="137"/>
      <c r="C325" s="138" t="s">
        <v>522</v>
      </c>
      <c r="D325" s="138" t="s">
        <v>105</v>
      </c>
      <c r="E325" s="139" t="s">
        <v>762</v>
      </c>
      <c r="F325" s="140" t="s">
        <v>1736</v>
      </c>
      <c r="G325" s="141" t="s">
        <v>696</v>
      </c>
      <c r="H325" s="142">
        <v>4</v>
      </c>
      <c r="I325" s="142"/>
      <c r="J325" s="155"/>
      <c r="K325" s="143"/>
      <c r="L325" s="27"/>
      <c r="M325" s="144" t="s">
        <v>1</v>
      </c>
      <c r="N325" s="145" t="s">
        <v>32</v>
      </c>
      <c r="O325" s="146">
        <v>0</v>
      </c>
      <c r="P325" s="146">
        <f t="shared" si="90"/>
        <v>0</v>
      </c>
      <c r="Q325" s="146">
        <v>0</v>
      </c>
      <c r="R325" s="146">
        <f t="shared" si="91"/>
        <v>0</v>
      </c>
      <c r="S325" s="146">
        <v>0</v>
      </c>
      <c r="T325" s="147">
        <f t="shared" si="92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48" t="s">
        <v>109</v>
      </c>
      <c r="AT325" s="148" t="s">
        <v>105</v>
      </c>
      <c r="AU325" s="148" t="s">
        <v>110</v>
      </c>
      <c r="AY325" s="14" t="s">
        <v>102</v>
      </c>
      <c r="BE325" s="149">
        <f t="shared" si="93"/>
        <v>0</v>
      </c>
      <c r="BF325" s="149">
        <f t="shared" si="94"/>
        <v>0</v>
      </c>
      <c r="BG325" s="149">
        <f t="shared" si="95"/>
        <v>0</v>
      </c>
      <c r="BH325" s="149">
        <f t="shared" si="96"/>
        <v>0</v>
      </c>
      <c r="BI325" s="149">
        <f t="shared" si="97"/>
        <v>0</v>
      </c>
      <c r="BJ325" s="14" t="s">
        <v>110</v>
      </c>
      <c r="BK325" s="150">
        <f t="shared" si="98"/>
        <v>0</v>
      </c>
      <c r="BL325" s="14" t="s">
        <v>109</v>
      </c>
      <c r="BM325" s="148" t="s">
        <v>763</v>
      </c>
    </row>
    <row r="326" spans="1:65" s="2" customFormat="1" ht="24.2" customHeight="1">
      <c r="A326" s="26"/>
      <c r="B326" s="137"/>
      <c r="C326" s="138" t="s">
        <v>764</v>
      </c>
      <c r="D326" s="138" t="s">
        <v>105</v>
      </c>
      <c r="E326" s="139" t="s">
        <v>765</v>
      </c>
      <c r="F326" s="140" t="s">
        <v>766</v>
      </c>
      <c r="G326" s="141" t="s">
        <v>696</v>
      </c>
      <c r="H326" s="142">
        <v>1</v>
      </c>
      <c r="I326" s="142"/>
      <c r="J326" s="155"/>
      <c r="K326" s="143"/>
      <c r="L326" s="27"/>
      <c r="M326" s="144" t="s">
        <v>1</v>
      </c>
      <c r="N326" s="145" t="s">
        <v>32</v>
      </c>
      <c r="O326" s="146">
        <v>0</v>
      </c>
      <c r="P326" s="146">
        <f t="shared" si="90"/>
        <v>0</v>
      </c>
      <c r="Q326" s="146">
        <v>0</v>
      </c>
      <c r="R326" s="146">
        <f t="shared" si="91"/>
        <v>0</v>
      </c>
      <c r="S326" s="146">
        <v>0</v>
      </c>
      <c r="T326" s="147">
        <f t="shared" si="92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48" t="s">
        <v>109</v>
      </c>
      <c r="AT326" s="148" t="s">
        <v>105</v>
      </c>
      <c r="AU326" s="148" t="s">
        <v>110</v>
      </c>
      <c r="AY326" s="14" t="s">
        <v>102</v>
      </c>
      <c r="BE326" s="149">
        <f t="shared" si="93"/>
        <v>0</v>
      </c>
      <c r="BF326" s="149">
        <f t="shared" si="94"/>
        <v>0</v>
      </c>
      <c r="BG326" s="149">
        <f t="shared" si="95"/>
        <v>0</v>
      </c>
      <c r="BH326" s="149">
        <f t="shared" si="96"/>
        <v>0</v>
      </c>
      <c r="BI326" s="149">
        <f t="shared" si="97"/>
        <v>0</v>
      </c>
      <c r="BJ326" s="14" t="s">
        <v>110</v>
      </c>
      <c r="BK326" s="150">
        <f t="shared" si="98"/>
        <v>0</v>
      </c>
      <c r="BL326" s="14" t="s">
        <v>109</v>
      </c>
      <c r="BM326" s="148" t="s">
        <v>767</v>
      </c>
    </row>
    <row r="327" spans="1:65" s="2" customFormat="1" ht="24.2" customHeight="1">
      <c r="A327" s="26"/>
      <c r="B327" s="137"/>
      <c r="C327" s="138" t="s">
        <v>525</v>
      </c>
      <c r="D327" s="138" t="s">
        <v>105</v>
      </c>
      <c r="E327" s="139" t="s">
        <v>768</v>
      </c>
      <c r="F327" s="140" t="s">
        <v>769</v>
      </c>
      <c r="G327" s="141" t="s">
        <v>178</v>
      </c>
      <c r="H327" s="142">
        <v>0.73799999999999999</v>
      </c>
      <c r="I327" s="142"/>
      <c r="J327" s="155"/>
      <c r="K327" s="143"/>
      <c r="L327" s="27"/>
      <c r="M327" s="144" t="s">
        <v>1</v>
      </c>
      <c r="N327" s="145" t="s">
        <v>32</v>
      </c>
      <c r="O327" s="146">
        <v>0</v>
      </c>
      <c r="P327" s="146">
        <f t="shared" si="90"/>
        <v>0</v>
      </c>
      <c r="Q327" s="146">
        <v>0</v>
      </c>
      <c r="R327" s="146">
        <f t="shared" si="91"/>
        <v>0</v>
      </c>
      <c r="S327" s="146">
        <v>0</v>
      </c>
      <c r="T327" s="147">
        <f t="shared" si="92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48" t="s">
        <v>109</v>
      </c>
      <c r="AT327" s="148" t="s">
        <v>105</v>
      </c>
      <c r="AU327" s="148" t="s">
        <v>110</v>
      </c>
      <c r="AY327" s="14" t="s">
        <v>102</v>
      </c>
      <c r="BE327" s="149">
        <f t="shared" si="93"/>
        <v>0</v>
      </c>
      <c r="BF327" s="149">
        <f t="shared" si="94"/>
        <v>0</v>
      </c>
      <c r="BG327" s="149">
        <f t="shared" si="95"/>
        <v>0</v>
      </c>
      <c r="BH327" s="149">
        <f t="shared" si="96"/>
        <v>0</v>
      </c>
      <c r="BI327" s="149">
        <f t="shared" si="97"/>
        <v>0</v>
      </c>
      <c r="BJ327" s="14" t="s">
        <v>110</v>
      </c>
      <c r="BK327" s="150">
        <f t="shared" si="98"/>
        <v>0</v>
      </c>
      <c r="BL327" s="14" t="s">
        <v>109</v>
      </c>
      <c r="BM327" s="148" t="s">
        <v>770</v>
      </c>
    </row>
    <row r="328" spans="1:65" s="12" customFormat="1" ht="22.9" customHeight="1">
      <c r="B328" s="127"/>
      <c r="D328" s="128" t="s">
        <v>65</v>
      </c>
      <c r="E328" s="136" t="s">
        <v>771</v>
      </c>
      <c r="F328" s="136" t="s">
        <v>772</v>
      </c>
      <c r="J328" s="158"/>
      <c r="L328" s="127"/>
      <c r="M328" s="130"/>
      <c r="N328" s="131"/>
      <c r="O328" s="131"/>
      <c r="P328" s="132">
        <f>SUM(P329:P332)</f>
        <v>0</v>
      </c>
      <c r="Q328" s="131"/>
      <c r="R328" s="132">
        <f>SUM(R329:R332)</f>
        <v>0</v>
      </c>
      <c r="S328" s="131"/>
      <c r="T328" s="133">
        <f>SUM(T329:T332)</f>
        <v>0</v>
      </c>
      <c r="AR328" s="128" t="s">
        <v>110</v>
      </c>
      <c r="AT328" s="134" t="s">
        <v>65</v>
      </c>
      <c r="AU328" s="134" t="s">
        <v>71</v>
      </c>
      <c r="AY328" s="128" t="s">
        <v>102</v>
      </c>
      <c r="BK328" s="135">
        <f>SUM(BK329:BK332)</f>
        <v>0</v>
      </c>
    </row>
    <row r="329" spans="1:65" s="2" customFormat="1" ht="24.2" customHeight="1">
      <c r="A329" s="26"/>
      <c r="B329" s="137"/>
      <c r="C329" s="138" t="s">
        <v>773</v>
      </c>
      <c r="D329" s="138" t="s">
        <v>105</v>
      </c>
      <c r="E329" s="139" t="s">
        <v>774</v>
      </c>
      <c r="F329" s="140" t="s">
        <v>775</v>
      </c>
      <c r="G329" s="141" t="s">
        <v>108</v>
      </c>
      <c r="H329" s="142">
        <v>33.405000000000001</v>
      </c>
      <c r="I329" s="142"/>
      <c r="J329" s="155"/>
      <c r="K329" s="143"/>
      <c r="L329" s="27"/>
      <c r="M329" s="144" t="s">
        <v>1</v>
      </c>
      <c r="N329" s="145" t="s">
        <v>32</v>
      </c>
      <c r="O329" s="146">
        <v>0</v>
      </c>
      <c r="P329" s="146">
        <f>O329*H329</f>
        <v>0</v>
      </c>
      <c r="Q329" s="146">
        <v>0</v>
      </c>
      <c r="R329" s="146">
        <f>Q329*H329</f>
        <v>0</v>
      </c>
      <c r="S329" s="146">
        <v>0</v>
      </c>
      <c r="T329" s="147">
        <f>S329*H329</f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48" t="s">
        <v>109</v>
      </c>
      <c r="AT329" s="148" t="s">
        <v>105</v>
      </c>
      <c r="AU329" s="148" t="s">
        <v>110</v>
      </c>
      <c r="AY329" s="14" t="s">
        <v>102</v>
      </c>
      <c r="BE329" s="149">
        <f>IF(N329="základná",J329,0)</f>
        <v>0</v>
      </c>
      <c r="BF329" s="149">
        <f>IF(N329="znížená",J329,0)</f>
        <v>0</v>
      </c>
      <c r="BG329" s="149">
        <f>IF(N329="zákl. prenesená",J329,0)</f>
        <v>0</v>
      </c>
      <c r="BH329" s="149">
        <f>IF(N329="zníž. prenesená",J329,0)</f>
        <v>0</v>
      </c>
      <c r="BI329" s="149">
        <f>IF(N329="nulová",J329,0)</f>
        <v>0</v>
      </c>
      <c r="BJ329" s="14" t="s">
        <v>110</v>
      </c>
      <c r="BK329" s="150">
        <f>ROUND(I329*H329,3)</f>
        <v>0</v>
      </c>
      <c r="BL329" s="14" t="s">
        <v>109</v>
      </c>
      <c r="BM329" s="148" t="s">
        <v>776</v>
      </c>
    </row>
    <row r="330" spans="1:65" s="2" customFormat="1" ht="24.2" customHeight="1">
      <c r="A330" s="26"/>
      <c r="B330" s="137"/>
      <c r="C330" s="138" t="s">
        <v>529</v>
      </c>
      <c r="D330" s="138" t="s">
        <v>105</v>
      </c>
      <c r="E330" s="139" t="s">
        <v>777</v>
      </c>
      <c r="F330" s="140" t="s">
        <v>778</v>
      </c>
      <c r="G330" s="141" t="s">
        <v>234</v>
      </c>
      <c r="H330" s="142">
        <v>14.1</v>
      </c>
      <c r="I330" s="142"/>
      <c r="J330" s="155"/>
      <c r="K330" s="143"/>
      <c r="L330" s="27"/>
      <c r="M330" s="144" t="s">
        <v>1</v>
      </c>
      <c r="N330" s="145" t="s">
        <v>32</v>
      </c>
      <c r="O330" s="146">
        <v>0</v>
      </c>
      <c r="P330" s="146">
        <f>O330*H330</f>
        <v>0</v>
      </c>
      <c r="Q330" s="146">
        <v>0</v>
      </c>
      <c r="R330" s="146">
        <f>Q330*H330</f>
        <v>0</v>
      </c>
      <c r="S330" s="146">
        <v>0</v>
      </c>
      <c r="T330" s="147">
        <f>S330*H330</f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48" t="s">
        <v>109</v>
      </c>
      <c r="AT330" s="148" t="s">
        <v>105</v>
      </c>
      <c r="AU330" s="148" t="s">
        <v>110</v>
      </c>
      <c r="AY330" s="14" t="s">
        <v>102</v>
      </c>
      <c r="BE330" s="149">
        <f>IF(N330="základná",J330,0)</f>
        <v>0</v>
      </c>
      <c r="BF330" s="149">
        <f>IF(N330="znížená",J330,0)</f>
        <v>0</v>
      </c>
      <c r="BG330" s="149">
        <f>IF(N330="zákl. prenesená",J330,0)</f>
        <v>0</v>
      </c>
      <c r="BH330" s="149">
        <f>IF(N330="zníž. prenesená",J330,0)</f>
        <v>0</v>
      </c>
      <c r="BI330" s="149">
        <f>IF(N330="nulová",J330,0)</f>
        <v>0</v>
      </c>
      <c r="BJ330" s="14" t="s">
        <v>110</v>
      </c>
      <c r="BK330" s="150">
        <f>ROUND(I330*H330,3)</f>
        <v>0</v>
      </c>
      <c r="BL330" s="14" t="s">
        <v>109</v>
      </c>
      <c r="BM330" s="148" t="s">
        <v>779</v>
      </c>
    </row>
    <row r="331" spans="1:65" s="2" customFormat="1" ht="33" customHeight="1">
      <c r="A331" s="26"/>
      <c r="B331" s="137"/>
      <c r="C331" s="138" t="s">
        <v>780</v>
      </c>
      <c r="D331" s="138" t="s">
        <v>105</v>
      </c>
      <c r="E331" s="139" t="s">
        <v>781</v>
      </c>
      <c r="F331" s="140" t="s">
        <v>782</v>
      </c>
      <c r="G331" s="141" t="s">
        <v>315</v>
      </c>
      <c r="H331" s="142">
        <v>0.108</v>
      </c>
      <c r="I331" s="142"/>
      <c r="J331" s="155"/>
      <c r="K331" s="143"/>
      <c r="L331" s="27"/>
      <c r="M331" s="144" t="s">
        <v>1</v>
      </c>
      <c r="N331" s="145" t="s">
        <v>32</v>
      </c>
      <c r="O331" s="146">
        <v>0</v>
      </c>
      <c r="P331" s="146">
        <f>O331*H331</f>
        <v>0</v>
      </c>
      <c r="Q331" s="146">
        <v>0</v>
      </c>
      <c r="R331" s="146">
        <f>Q331*H331</f>
        <v>0</v>
      </c>
      <c r="S331" s="146">
        <v>0</v>
      </c>
      <c r="T331" s="147">
        <f>S331*H331</f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48" t="s">
        <v>109</v>
      </c>
      <c r="AT331" s="148" t="s">
        <v>105</v>
      </c>
      <c r="AU331" s="148" t="s">
        <v>110</v>
      </c>
      <c r="AY331" s="14" t="s">
        <v>102</v>
      </c>
      <c r="BE331" s="149">
        <f>IF(N331="základná",J331,0)</f>
        <v>0</v>
      </c>
      <c r="BF331" s="149">
        <f>IF(N331="znížená",J331,0)</f>
        <v>0</v>
      </c>
      <c r="BG331" s="149">
        <f>IF(N331="zákl. prenesená",J331,0)</f>
        <v>0</v>
      </c>
      <c r="BH331" s="149">
        <f>IF(N331="zníž. prenesená",J331,0)</f>
        <v>0</v>
      </c>
      <c r="BI331" s="149">
        <f>IF(N331="nulová",J331,0)</f>
        <v>0</v>
      </c>
      <c r="BJ331" s="14" t="s">
        <v>110</v>
      </c>
      <c r="BK331" s="150">
        <f>ROUND(I331*H331,3)</f>
        <v>0</v>
      </c>
      <c r="BL331" s="14" t="s">
        <v>109</v>
      </c>
      <c r="BM331" s="148" t="s">
        <v>783</v>
      </c>
    </row>
    <row r="332" spans="1:65" s="2" customFormat="1" ht="24.2" customHeight="1">
      <c r="A332" s="26"/>
      <c r="B332" s="137"/>
      <c r="C332" s="138" t="s">
        <v>532</v>
      </c>
      <c r="D332" s="138" t="s">
        <v>105</v>
      </c>
      <c r="E332" s="139" t="s">
        <v>784</v>
      </c>
      <c r="F332" s="140" t="s">
        <v>785</v>
      </c>
      <c r="G332" s="141" t="s">
        <v>178</v>
      </c>
      <c r="H332" s="142">
        <v>0.42099999999999999</v>
      </c>
      <c r="I332" s="142"/>
      <c r="J332" s="155"/>
      <c r="K332" s="143"/>
      <c r="L332" s="27"/>
      <c r="M332" s="144" t="s">
        <v>1</v>
      </c>
      <c r="N332" s="145" t="s">
        <v>32</v>
      </c>
      <c r="O332" s="146">
        <v>0</v>
      </c>
      <c r="P332" s="146">
        <f>O332*H332</f>
        <v>0</v>
      </c>
      <c r="Q332" s="146">
        <v>0</v>
      </c>
      <c r="R332" s="146">
        <f>Q332*H332</f>
        <v>0</v>
      </c>
      <c r="S332" s="146">
        <v>0</v>
      </c>
      <c r="T332" s="147">
        <f>S332*H332</f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48" t="s">
        <v>109</v>
      </c>
      <c r="AT332" s="148" t="s">
        <v>105</v>
      </c>
      <c r="AU332" s="148" t="s">
        <v>110</v>
      </c>
      <c r="AY332" s="14" t="s">
        <v>102</v>
      </c>
      <c r="BE332" s="149">
        <f>IF(N332="základná",J332,0)</f>
        <v>0</v>
      </c>
      <c r="BF332" s="149">
        <f>IF(N332="znížená",J332,0)</f>
        <v>0</v>
      </c>
      <c r="BG332" s="149">
        <f>IF(N332="zákl. prenesená",J332,0)</f>
        <v>0</v>
      </c>
      <c r="BH332" s="149">
        <f>IF(N332="zníž. prenesená",J332,0)</f>
        <v>0</v>
      </c>
      <c r="BI332" s="149">
        <f>IF(N332="nulová",J332,0)</f>
        <v>0</v>
      </c>
      <c r="BJ332" s="14" t="s">
        <v>110</v>
      </c>
      <c r="BK332" s="150">
        <f>ROUND(I332*H332,3)</f>
        <v>0</v>
      </c>
      <c r="BL332" s="14" t="s">
        <v>109</v>
      </c>
      <c r="BM332" s="148" t="s">
        <v>786</v>
      </c>
    </row>
    <row r="333" spans="1:65" s="12" customFormat="1" ht="22.9" customHeight="1">
      <c r="B333" s="127"/>
      <c r="D333" s="128" t="s">
        <v>65</v>
      </c>
      <c r="E333" s="136" t="s">
        <v>787</v>
      </c>
      <c r="F333" s="136" t="s">
        <v>788</v>
      </c>
      <c r="J333" s="158"/>
      <c r="L333" s="127"/>
      <c r="M333" s="130"/>
      <c r="N333" s="131"/>
      <c r="O333" s="131"/>
      <c r="P333" s="132">
        <f>SUM(P334:P336)</f>
        <v>0</v>
      </c>
      <c r="Q333" s="131"/>
      <c r="R333" s="132">
        <f>SUM(R334:R336)</f>
        <v>0</v>
      </c>
      <c r="S333" s="131"/>
      <c r="T333" s="133">
        <f>SUM(T334:T336)</f>
        <v>0</v>
      </c>
      <c r="AR333" s="128" t="s">
        <v>110</v>
      </c>
      <c r="AT333" s="134" t="s">
        <v>65</v>
      </c>
      <c r="AU333" s="134" t="s">
        <v>71</v>
      </c>
      <c r="AY333" s="128" t="s">
        <v>102</v>
      </c>
      <c r="BK333" s="135">
        <f>SUM(BK334:BK336)</f>
        <v>0</v>
      </c>
    </row>
    <row r="334" spans="1:65" s="2" customFormat="1" ht="33" customHeight="1">
      <c r="A334" s="26"/>
      <c r="B334" s="137"/>
      <c r="C334" s="138" t="s">
        <v>789</v>
      </c>
      <c r="D334" s="138" t="s">
        <v>105</v>
      </c>
      <c r="E334" s="139" t="s">
        <v>790</v>
      </c>
      <c r="F334" s="140" t="s">
        <v>1737</v>
      </c>
      <c r="G334" s="141" t="s">
        <v>108</v>
      </c>
      <c r="H334" s="142">
        <v>5.31</v>
      </c>
      <c r="I334" s="142"/>
      <c r="J334" s="155"/>
      <c r="K334" s="143"/>
      <c r="L334" s="27"/>
      <c r="M334" s="144" t="s">
        <v>1</v>
      </c>
      <c r="N334" s="145" t="s">
        <v>32</v>
      </c>
      <c r="O334" s="146">
        <v>0</v>
      </c>
      <c r="P334" s="146">
        <f>O334*H334</f>
        <v>0</v>
      </c>
      <c r="Q334" s="146">
        <v>0</v>
      </c>
      <c r="R334" s="146">
        <f>Q334*H334</f>
        <v>0</v>
      </c>
      <c r="S334" s="146">
        <v>0</v>
      </c>
      <c r="T334" s="147">
        <f>S334*H334</f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48" t="s">
        <v>109</v>
      </c>
      <c r="AT334" s="148" t="s">
        <v>105</v>
      </c>
      <c r="AU334" s="148" t="s">
        <v>110</v>
      </c>
      <c r="AY334" s="14" t="s">
        <v>102</v>
      </c>
      <c r="BE334" s="149">
        <f>IF(N334="základná",J334,0)</f>
        <v>0</v>
      </c>
      <c r="BF334" s="149">
        <f>IF(N334="znížená",J334,0)</f>
        <v>0</v>
      </c>
      <c r="BG334" s="149">
        <f>IF(N334="zákl. prenesená",J334,0)</f>
        <v>0</v>
      </c>
      <c r="BH334" s="149">
        <f>IF(N334="zníž. prenesená",J334,0)</f>
        <v>0</v>
      </c>
      <c r="BI334" s="149">
        <f>IF(N334="nulová",J334,0)</f>
        <v>0</v>
      </c>
      <c r="BJ334" s="14" t="s">
        <v>110</v>
      </c>
      <c r="BK334" s="150">
        <f>ROUND(I334*H334,3)</f>
        <v>0</v>
      </c>
      <c r="BL334" s="14" t="s">
        <v>109</v>
      </c>
      <c r="BM334" s="148" t="s">
        <v>791</v>
      </c>
    </row>
    <row r="335" spans="1:65" s="2" customFormat="1" ht="33" customHeight="1">
      <c r="A335" s="26"/>
      <c r="B335" s="137"/>
      <c r="C335" s="138" t="s">
        <v>536</v>
      </c>
      <c r="D335" s="138" t="s">
        <v>105</v>
      </c>
      <c r="E335" s="139" t="s">
        <v>792</v>
      </c>
      <c r="F335" s="140" t="s">
        <v>793</v>
      </c>
      <c r="G335" s="141" t="s">
        <v>234</v>
      </c>
      <c r="H335" s="142">
        <v>9.31</v>
      </c>
      <c r="I335" s="142"/>
      <c r="J335" s="155"/>
      <c r="K335" s="143"/>
      <c r="L335" s="27"/>
      <c r="M335" s="144" t="s">
        <v>1</v>
      </c>
      <c r="N335" s="145" t="s">
        <v>32</v>
      </c>
      <c r="O335" s="146">
        <v>0</v>
      </c>
      <c r="P335" s="146">
        <f>O335*H335</f>
        <v>0</v>
      </c>
      <c r="Q335" s="146">
        <v>0</v>
      </c>
      <c r="R335" s="146">
        <f>Q335*H335</f>
        <v>0</v>
      </c>
      <c r="S335" s="146">
        <v>0</v>
      </c>
      <c r="T335" s="147">
        <f>S335*H335</f>
        <v>0</v>
      </c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R335" s="148" t="s">
        <v>109</v>
      </c>
      <c r="AT335" s="148" t="s">
        <v>105</v>
      </c>
      <c r="AU335" s="148" t="s">
        <v>110</v>
      </c>
      <c r="AY335" s="14" t="s">
        <v>102</v>
      </c>
      <c r="BE335" s="149">
        <f>IF(N335="základná",J335,0)</f>
        <v>0</v>
      </c>
      <c r="BF335" s="149">
        <f>IF(N335="znížená",J335,0)</f>
        <v>0</v>
      </c>
      <c r="BG335" s="149">
        <f>IF(N335="zákl. prenesená",J335,0)</f>
        <v>0</v>
      </c>
      <c r="BH335" s="149">
        <f>IF(N335="zníž. prenesená",J335,0)</f>
        <v>0</v>
      </c>
      <c r="BI335" s="149">
        <f>IF(N335="nulová",J335,0)</f>
        <v>0</v>
      </c>
      <c r="BJ335" s="14" t="s">
        <v>110</v>
      </c>
      <c r="BK335" s="150">
        <f>ROUND(I335*H335,3)</f>
        <v>0</v>
      </c>
      <c r="BL335" s="14" t="s">
        <v>109</v>
      </c>
      <c r="BM335" s="148" t="s">
        <v>794</v>
      </c>
    </row>
    <row r="336" spans="1:65" s="2" customFormat="1" ht="24.2" customHeight="1">
      <c r="A336" s="26"/>
      <c r="B336" s="137"/>
      <c r="C336" s="138" t="s">
        <v>795</v>
      </c>
      <c r="D336" s="138" t="s">
        <v>105</v>
      </c>
      <c r="E336" s="139" t="s">
        <v>796</v>
      </c>
      <c r="F336" s="140" t="s">
        <v>797</v>
      </c>
      <c r="G336" s="141" t="s">
        <v>178</v>
      </c>
      <c r="H336" s="142">
        <v>8.6999999999999994E-2</v>
      </c>
      <c r="I336" s="142"/>
      <c r="J336" s="155"/>
      <c r="K336" s="143"/>
      <c r="L336" s="27"/>
      <c r="M336" s="144" t="s">
        <v>1</v>
      </c>
      <c r="N336" s="145" t="s">
        <v>32</v>
      </c>
      <c r="O336" s="146">
        <v>0</v>
      </c>
      <c r="P336" s="146">
        <f>O336*H336</f>
        <v>0</v>
      </c>
      <c r="Q336" s="146">
        <v>0</v>
      </c>
      <c r="R336" s="146">
        <f>Q336*H336</f>
        <v>0</v>
      </c>
      <c r="S336" s="146">
        <v>0</v>
      </c>
      <c r="T336" s="147">
        <f>S336*H336</f>
        <v>0</v>
      </c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R336" s="148" t="s">
        <v>109</v>
      </c>
      <c r="AT336" s="148" t="s">
        <v>105</v>
      </c>
      <c r="AU336" s="148" t="s">
        <v>110</v>
      </c>
      <c r="AY336" s="14" t="s">
        <v>102</v>
      </c>
      <c r="BE336" s="149">
        <f>IF(N336="základná",J336,0)</f>
        <v>0</v>
      </c>
      <c r="BF336" s="149">
        <f>IF(N336="znížená",J336,0)</f>
        <v>0</v>
      </c>
      <c r="BG336" s="149">
        <f>IF(N336="zákl. prenesená",J336,0)</f>
        <v>0</v>
      </c>
      <c r="BH336" s="149">
        <f>IF(N336="zníž. prenesená",J336,0)</f>
        <v>0</v>
      </c>
      <c r="BI336" s="149">
        <f>IF(N336="nulová",J336,0)</f>
        <v>0</v>
      </c>
      <c r="BJ336" s="14" t="s">
        <v>110</v>
      </c>
      <c r="BK336" s="150">
        <f>ROUND(I336*H336,3)</f>
        <v>0</v>
      </c>
      <c r="BL336" s="14" t="s">
        <v>109</v>
      </c>
      <c r="BM336" s="148" t="s">
        <v>798</v>
      </c>
    </row>
    <row r="337" spans="1:65" s="12" customFormat="1" ht="22.9" customHeight="1">
      <c r="B337" s="127"/>
      <c r="D337" s="128" t="s">
        <v>65</v>
      </c>
      <c r="E337" s="136" t="s">
        <v>230</v>
      </c>
      <c r="F337" s="136" t="s">
        <v>231</v>
      </c>
      <c r="J337" s="158"/>
      <c r="L337" s="127"/>
      <c r="M337" s="130"/>
      <c r="N337" s="131"/>
      <c r="O337" s="131"/>
      <c r="P337" s="132">
        <f>SUM(P338:P354)</f>
        <v>0</v>
      </c>
      <c r="Q337" s="131"/>
      <c r="R337" s="132">
        <f>SUM(R338:R354)</f>
        <v>0</v>
      </c>
      <c r="S337" s="131"/>
      <c r="T337" s="133">
        <f>SUM(T338:T354)</f>
        <v>0</v>
      </c>
      <c r="AR337" s="128" t="s">
        <v>110</v>
      </c>
      <c r="AT337" s="134" t="s">
        <v>65</v>
      </c>
      <c r="AU337" s="134" t="s">
        <v>71</v>
      </c>
      <c r="AY337" s="128" t="s">
        <v>102</v>
      </c>
      <c r="BK337" s="135">
        <f>SUM(BK338:BK354)</f>
        <v>0</v>
      </c>
    </row>
    <row r="338" spans="1:65" s="2" customFormat="1" ht="21.75" customHeight="1">
      <c r="A338" s="26"/>
      <c r="B338" s="137"/>
      <c r="C338" s="138" t="s">
        <v>539</v>
      </c>
      <c r="D338" s="138" t="s">
        <v>105</v>
      </c>
      <c r="E338" s="139" t="s">
        <v>799</v>
      </c>
      <c r="F338" s="140" t="s">
        <v>800</v>
      </c>
      <c r="G338" s="141" t="s">
        <v>234</v>
      </c>
      <c r="H338" s="142">
        <v>2.2999999999999998</v>
      </c>
      <c r="I338" s="142"/>
      <c r="J338" s="155"/>
      <c r="K338" s="143"/>
      <c r="L338" s="27"/>
      <c r="M338" s="144" t="s">
        <v>1</v>
      </c>
      <c r="N338" s="145" t="s">
        <v>32</v>
      </c>
      <c r="O338" s="146">
        <v>0</v>
      </c>
      <c r="P338" s="146">
        <f t="shared" ref="P338:P354" si="99">O338*H338</f>
        <v>0</v>
      </c>
      <c r="Q338" s="146">
        <v>0</v>
      </c>
      <c r="R338" s="146">
        <f t="shared" ref="R338:R354" si="100">Q338*H338</f>
        <v>0</v>
      </c>
      <c r="S338" s="146">
        <v>0</v>
      </c>
      <c r="T338" s="147">
        <f t="shared" ref="T338:T354" si="101">S338*H338</f>
        <v>0</v>
      </c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R338" s="148" t="s">
        <v>109</v>
      </c>
      <c r="AT338" s="148" t="s">
        <v>105</v>
      </c>
      <c r="AU338" s="148" t="s">
        <v>110</v>
      </c>
      <c r="AY338" s="14" t="s">
        <v>102</v>
      </c>
      <c r="BE338" s="149">
        <f t="shared" ref="BE338:BE354" si="102">IF(N338="základná",J338,0)</f>
        <v>0</v>
      </c>
      <c r="BF338" s="149">
        <f t="shared" ref="BF338:BF354" si="103">IF(N338="znížená",J338,0)</f>
        <v>0</v>
      </c>
      <c r="BG338" s="149">
        <f t="shared" ref="BG338:BG354" si="104">IF(N338="zákl. prenesená",J338,0)</f>
        <v>0</v>
      </c>
      <c r="BH338" s="149">
        <f t="shared" ref="BH338:BH354" si="105">IF(N338="zníž. prenesená",J338,0)</f>
        <v>0</v>
      </c>
      <c r="BI338" s="149">
        <f t="shared" ref="BI338:BI354" si="106">IF(N338="nulová",J338,0)</f>
        <v>0</v>
      </c>
      <c r="BJ338" s="14" t="s">
        <v>110</v>
      </c>
      <c r="BK338" s="150">
        <f t="shared" ref="BK338:BK354" si="107">ROUND(I338*H338,3)</f>
        <v>0</v>
      </c>
      <c r="BL338" s="14" t="s">
        <v>109</v>
      </c>
      <c r="BM338" s="148" t="s">
        <v>801</v>
      </c>
    </row>
    <row r="339" spans="1:65" s="2" customFormat="1" ht="24.2" customHeight="1">
      <c r="A339" s="26"/>
      <c r="B339" s="137"/>
      <c r="C339" s="138" t="s">
        <v>802</v>
      </c>
      <c r="D339" s="138" t="s">
        <v>105</v>
      </c>
      <c r="E339" s="139" t="s">
        <v>803</v>
      </c>
      <c r="F339" s="140" t="s">
        <v>804</v>
      </c>
      <c r="G339" s="141" t="s">
        <v>234</v>
      </c>
      <c r="H339" s="142">
        <v>12.6</v>
      </c>
      <c r="I339" s="142"/>
      <c r="J339" s="155"/>
      <c r="K339" s="143"/>
      <c r="L339" s="27"/>
      <c r="M339" s="144" t="s">
        <v>1</v>
      </c>
      <c r="N339" s="145" t="s">
        <v>32</v>
      </c>
      <c r="O339" s="146">
        <v>0</v>
      </c>
      <c r="P339" s="146">
        <f t="shared" si="99"/>
        <v>0</v>
      </c>
      <c r="Q339" s="146">
        <v>0</v>
      </c>
      <c r="R339" s="146">
        <f t="shared" si="100"/>
        <v>0</v>
      </c>
      <c r="S339" s="146">
        <v>0</v>
      </c>
      <c r="T339" s="147">
        <f t="shared" si="101"/>
        <v>0</v>
      </c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R339" s="148" t="s">
        <v>109</v>
      </c>
      <c r="AT339" s="148" t="s">
        <v>105</v>
      </c>
      <c r="AU339" s="148" t="s">
        <v>110</v>
      </c>
      <c r="AY339" s="14" t="s">
        <v>102</v>
      </c>
      <c r="BE339" s="149">
        <f t="shared" si="102"/>
        <v>0</v>
      </c>
      <c r="BF339" s="149">
        <f t="shared" si="103"/>
        <v>0</v>
      </c>
      <c r="BG339" s="149">
        <f t="shared" si="104"/>
        <v>0</v>
      </c>
      <c r="BH339" s="149">
        <f t="shared" si="105"/>
        <v>0</v>
      </c>
      <c r="BI339" s="149">
        <f t="shared" si="106"/>
        <v>0</v>
      </c>
      <c r="BJ339" s="14" t="s">
        <v>110</v>
      </c>
      <c r="BK339" s="150">
        <f t="shared" si="107"/>
        <v>0</v>
      </c>
      <c r="BL339" s="14" t="s">
        <v>109</v>
      </c>
      <c r="BM339" s="148" t="s">
        <v>805</v>
      </c>
    </row>
    <row r="340" spans="1:65" s="2" customFormat="1" ht="24.2" customHeight="1">
      <c r="A340" s="26"/>
      <c r="B340" s="137"/>
      <c r="C340" s="138" t="s">
        <v>543</v>
      </c>
      <c r="D340" s="138" t="s">
        <v>105</v>
      </c>
      <c r="E340" s="139" t="s">
        <v>806</v>
      </c>
      <c r="F340" s="140" t="s">
        <v>807</v>
      </c>
      <c r="G340" s="141" t="s">
        <v>108</v>
      </c>
      <c r="H340" s="142">
        <v>6.3</v>
      </c>
      <c r="I340" s="142"/>
      <c r="J340" s="155"/>
      <c r="K340" s="143"/>
      <c r="L340" s="27"/>
      <c r="M340" s="144" t="s">
        <v>1</v>
      </c>
      <c r="N340" s="145" t="s">
        <v>32</v>
      </c>
      <c r="O340" s="146">
        <v>0</v>
      </c>
      <c r="P340" s="146">
        <f t="shared" si="99"/>
        <v>0</v>
      </c>
      <c r="Q340" s="146">
        <v>0</v>
      </c>
      <c r="R340" s="146">
        <f t="shared" si="100"/>
        <v>0</v>
      </c>
      <c r="S340" s="146">
        <v>0</v>
      </c>
      <c r="T340" s="147">
        <f t="shared" si="101"/>
        <v>0</v>
      </c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R340" s="148" t="s">
        <v>109</v>
      </c>
      <c r="AT340" s="148" t="s">
        <v>105</v>
      </c>
      <c r="AU340" s="148" t="s">
        <v>110</v>
      </c>
      <c r="AY340" s="14" t="s">
        <v>102</v>
      </c>
      <c r="BE340" s="149">
        <f t="shared" si="102"/>
        <v>0</v>
      </c>
      <c r="BF340" s="149">
        <f t="shared" si="103"/>
        <v>0</v>
      </c>
      <c r="BG340" s="149">
        <f t="shared" si="104"/>
        <v>0</v>
      </c>
      <c r="BH340" s="149">
        <f t="shared" si="105"/>
        <v>0</v>
      </c>
      <c r="BI340" s="149">
        <f t="shared" si="106"/>
        <v>0</v>
      </c>
      <c r="BJ340" s="14" t="s">
        <v>110</v>
      </c>
      <c r="BK340" s="150">
        <f t="shared" si="107"/>
        <v>0</v>
      </c>
      <c r="BL340" s="14" t="s">
        <v>109</v>
      </c>
      <c r="BM340" s="148" t="s">
        <v>808</v>
      </c>
    </row>
    <row r="341" spans="1:65" s="2" customFormat="1" ht="24.2" customHeight="1">
      <c r="A341" s="26"/>
      <c r="B341" s="137"/>
      <c r="C341" s="138" t="s">
        <v>809</v>
      </c>
      <c r="D341" s="138" t="s">
        <v>105</v>
      </c>
      <c r="E341" s="139" t="s">
        <v>810</v>
      </c>
      <c r="F341" s="140" t="s">
        <v>811</v>
      </c>
      <c r="G341" s="141" t="s">
        <v>234</v>
      </c>
      <c r="H341" s="142">
        <v>12.6</v>
      </c>
      <c r="I341" s="142"/>
      <c r="J341" s="155"/>
      <c r="K341" s="143"/>
      <c r="L341" s="27"/>
      <c r="M341" s="144" t="s">
        <v>1</v>
      </c>
      <c r="N341" s="145" t="s">
        <v>32</v>
      </c>
      <c r="O341" s="146">
        <v>0</v>
      </c>
      <c r="P341" s="146">
        <f t="shared" si="99"/>
        <v>0</v>
      </c>
      <c r="Q341" s="146">
        <v>0</v>
      </c>
      <c r="R341" s="146">
        <f t="shared" si="100"/>
        <v>0</v>
      </c>
      <c r="S341" s="146">
        <v>0</v>
      </c>
      <c r="T341" s="147">
        <f t="shared" si="101"/>
        <v>0</v>
      </c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R341" s="148" t="s">
        <v>109</v>
      </c>
      <c r="AT341" s="148" t="s">
        <v>105</v>
      </c>
      <c r="AU341" s="148" t="s">
        <v>110</v>
      </c>
      <c r="AY341" s="14" t="s">
        <v>102</v>
      </c>
      <c r="BE341" s="149">
        <f t="shared" si="102"/>
        <v>0</v>
      </c>
      <c r="BF341" s="149">
        <f t="shared" si="103"/>
        <v>0</v>
      </c>
      <c r="BG341" s="149">
        <f t="shared" si="104"/>
        <v>0</v>
      </c>
      <c r="BH341" s="149">
        <f t="shared" si="105"/>
        <v>0</v>
      </c>
      <c r="BI341" s="149">
        <f t="shared" si="106"/>
        <v>0</v>
      </c>
      <c r="BJ341" s="14" t="s">
        <v>110</v>
      </c>
      <c r="BK341" s="150">
        <f t="shared" si="107"/>
        <v>0</v>
      </c>
      <c r="BL341" s="14" t="s">
        <v>109</v>
      </c>
      <c r="BM341" s="148" t="s">
        <v>812</v>
      </c>
    </row>
    <row r="342" spans="1:65" s="2" customFormat="1" ht="16.5" customHeight="1">
      <c r="A342" s="26"/>
      <c r="B342" s="137"/>
      <c r="C342" s="138" t="s">
        <v>546</v>
      </c>
      <c r="D342" s="138" t="s">
        <v>105</v>
      </c>
      <c r="E342" s="139" t="s">
        <v>813</v>
      </c>
      <c r="F342" s="140" t="s">
        <v>814</v>
      </c>
      <c r="G342" s="141" t="s">
        <v>194</v>
      </c>
      <c r="H342" s="142">
        <v>1</v>
      </c>
      <c r="I342" s="142"/>
      <c r="J342" s="155"/>
      <c r="K342" s="143"/>
      <c r="L342" s="27"/>
      <c r="M342" s="144" t="s">
        <v>1</v>
      </c>
      <c r="N342" s="145" t="s">
        <v>32</v>
      </c>
      <c r="O342" s="146">
        <v>0</v>
      </c>
      <c r="P342" s="146">
        <f t="shared" si="99"/>
        <v>0</v>
      </c>
      <c r="Q342" s="146">
        <v>0</v>
      </c>
      <c r="R342" s="146">
        <f t="shared" si="100"/>
        <v>0</v>
      </c>
      <c r="S342" s="146">
        <v>0</v>
      </c>
      <c r="T342" s="147">
        <f t="shared" si="101"/>
        <v>0</v>
      </c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R342" s="148" t="s">
        <v>109</v>
      </c>
      <c r="AT342" s="148" t="s">
        <v>105</v>
      </c>
      <c r="AU342" s="148" t="s">
        <v>110</v>
      </c>
      <c r="AY342" s="14" t="s">
        <v>102</v>
      </c>
      <c r="BE342" s="149">
        <f t="shared" si="102"/>
        <v>0</v>
      </c>
      <c r="BF342" s="149">
        <f t="shared" si="103"/>
        <v>0</v>
      </c>
      <c r="BG342" s="149">
        <f t="shared" si="104"/>
        <v>0</v>
      </c>
      <c r="BH342" s="149">
        <f t="shared" si="105"/>
        <v>0</v>
      </c>
      <c r="BI342" s="149">
        <f t="shared" si="106"/>
        <v>0</v>
      </c>
      <c r="BJ342" s="14" t="s">
        <v>110</v>
      </c>
      <c r="BK342" s="150">
        <f t="shared" si="107"/>
        <v>0</v>
      </c>
      <c r="BL342" s="14" t="s">
        <v>109</v>
      </c>
      <c r="BM342" s="148" t="s">
        <v>815</v>
      </c>
    </row>
    <row r="343" spans="1:65" s="2" customFormat="1" ht="33" customHeight="1">
      <c r="A343" s="26"/>
      <c r="B343" s="137"/>
      <c r="C343" s="138" t="s">
        <v>816</v>
      </c>
      <c r="D343" s="138" t="s">
        <v>105</v>
      </c>
      <c r="E343" s="139" t="s">
        <v>817</v>
      </c>
      <c r="F343" s="140" t="s">
        <v>818</v>
      </c>
      <c r="G343" s="141" t="s">
        <v>234</v>
      </c>
      <c r="H343" s="142">
        <v>13.72</v>
      </c>
      <c r="I343" s="142"/>
      <c r="J343" s="155"/>
      <c r="K343" s="143"/>
      <c r="L343" s="27"/>
      <c r="M343" s="144" t="s">
        <v>1</v>
      </c>
      <c r="N343" s="145" t="s">
        <v>32</v>
      </c>
      <c r="O343" s="146">
        <v>0</v>
      </c>
      <c r="P343" s="146">
        <f t="shared" si="99"/>
        <v>0</v>
      </c>
      <c r="Q343" s="146">
        <v>0</v>
      </c>
      <c r="R343" s="146">
        <f t="shared" si="100"/>
        <v>0</v>
      </c>
      <c r="S343" s="146">
        <v>0</v>
      </c>
      <c r="T343" s="147">
        <f t="shared" si="101"/>
        <v>0</v>
      </c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R343" s="148" t="s">
        <v>109</v>
      </c>
      <c r="AT343" s="148" t="s">
        <v>105</v>
      </c>
      <c r="AU343" s="148" t="s">
        <v>110</v>
      </c>
      <c r="AY343" s="14" t="s">
        <v>102</v>
      </c>
      <c r="BE343" s="149">
        <f t="shared" si="102"/>
        <v>0</v>
      </c>
      <c r="BF343" s="149">
        <f t="shared" si="103"/>
        <v>0</v>
      </c>
      <c r="BG343" s="149">
        <f t="shared" si="104"/>
        <v>0</v>
      </c>
      <c r="BH343" s="149">
        <f t="shared" si="105"/>
        <v>0</v>
      </c>
      <c r="BI343" s="149">
        <f t="shared" si="106"/>
        <v>0</v>
      </c>
      <c r="BJ343" s="14" t="s">
        <v>110</v>
      </c>
      <c r="BK343" s="150">
        <f t="shared" si="107"/>
        <v>0</v>
      </c>
      <c r="BL343" s="14" t="s">
        <v>109</v>
      </c>
      <c r="BM343" s="148" t="s">
        <v>819</v>
      </c>
    </row>
    <row r="344" spans="1:65" s="2" customFormat="1" ht="24.2" customHeight="1">
      <c r="A344" s="26"/>
      <c r="B344" s="137"/>
      <c r="C344" s="138" t="s">
        <v>550</v>
      </c>
      <c r="D344" s="138" t="s">
        <v>105</v>
      </c>
      <c r="E344" s="139" t="s">
        <v>820</v>
      </c>
      <c r="F344" s="140" t="s">
        <v>821</v>
      </c>
      <c r="G344" s="141" t="s">
        <v>108</v>
      </c>
      <c r="H344" s="142">
        <v>4.53</v>
      </c>
      <c r="I344" s="142"/>
      <c r="J344" s="155"/>
      <c r="K344" s="143"/>
      <c r="L344" s="27"/>
      <c r="M344" s="144" t="s">
        <v>1</v>
      </c>
      <c r="N344" s="145" t="s">
        <v>32</v>
      </c>
      <c r="O344" s="146">
        <v>0</v>
      </c>
      <c r="P344" s="146">
        <f t="shared" si="99"/>
        <v>0</v>
      </c>
      <c r="Q344" s="146">
        <v>0</v>
      </c>
      <c r="R344" s="146">
        <f t="shared" si="100"/>
        <v>0</v>
      </c>
      <c r="S344" s="146">
        <v>0</v>
      </c>
      <c r="T344" s="147">
        <f t="shared" si="101"/>
        <v>0</v>
      </c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R344" s="148" t="s">
        <v>109</v>
      </c>
      <c r="AT344" s="148" t="s">
        <v>105</v>
      </c>
      <c r="AU344" s="148" t="s">
        <v>110</v>
      </c>
      <c r="AY344" s="14" t="s">
        <v>102</v>
      </c>
      <c r="BE344" s="149">
        <f t="shared" si="102"/>
        <v>0</v>
      </c>
      <c r="BF344" s="149">
        <f t="shared" si="103"/>
        <v>0</v>
      </c>
      <c r="BG344" s="149">
        <f t="shared" si="104"/>
        <v>0</v>
      </c>
      <c r="BH344" s="149">
        <f t="shared" si="105"/>
        <v>0</v>
      </c>
      <c r="BI344" s="149">
        <f t="shared" si="106"/>
        <v>0</v>
      </c>
      <c r="BJ344" s="14" t="s">
        <v>110</v>
      </c>
      <c r="BK344" s="150">
        <f t="shared" si="107"/>
        <v>0</v>
      </c>
      <c r="BL344" s="14" t="s">
        <v>109</v>
      </c>
      <c r="BM344" s="148" t="s">
        <v>822</v>
      </c>
    </row>
    <row r="345" spans="1:65" s="2" customFormat="1" ht="24.2" customHeight="1">
      <c r="A345" s="26"/>
      <c r="B345" s="137"/>
      <c r="C345" s="138" t="s">
        <v>823</v>
      </c>
      <c r="D345" s="138" t="s">
        <v>105</v>
      </c>
      <c r="E345" s="139" t="s">
        <v>824</v>
      </c>
      <c r="F345" s="140" t="s">
        <v>825</v>
      </c>
      <c r="G345" s="141" t="s">
        <v>234</v>
      </c>
      <c r="H345" s="142">
        <v>8.6999999999999993</v>
      </c>
      <c r="I345" s="142"/>
      <c r="J345" s="155"/>
      <c r="K345" s="143"/>
      <c r="L345" s="27"/>
      <c r="M345" s="144" t="s">
        <v>1</v>
      </c>
      <c r="N345" s="145" t="s">
        <v>32</v>
      </c>
      <c r="O345" s="146">
        <v>0</v>
      </c>
      <c r="P345" s="146">
        <f t="shared" si="99"/>
        <v>0</v>
      </c>
      <c r="Q345" s="146">
        <v>0</v>
      </c>
      <c r="R345" s="146">
        <f t="shared" si="100"/>
        <v>0</v>
      </c>
      <c r="S345" s="146">
        <v>0</v>
      </c>
      <c r="T345" s="147">
        <f t="shared" si="101"/>
        <v>0</v>
      </c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R345" s="148" t="s">
        <v>109</v>
      </c>
      <c r="AT345" s="148" t="s">
        <v>105</v>
      </c>
      <c r="AU345" s="148" t="s">
        <v>110</v>
      </c>
      <c r="AY345" s="14" t="s">
        <v>102</v>
      </c>
      <c r="BE345" s="149">
        <f t="shared" si="102"/>
        <v>0</v>
      </c>
      <c r="BF345" s="149">
        <f t="shared" si="103"/>
        <v>0</v>
      </c>
      <c r="BG345" s="149">
        <f t="shared" si="104"/>
        <v>0</v>
      </c>
      <c r="BH345" s="149">
        <f t="shared" si="105"/>
        <v>0</v>
      </c>
      <c r="BI345" s="149">
        <f t="shared" si="106"/>
        <v>0</v>
      </c>
      <c r="BJ345" s="14" t="s">
        <v>110</v>
      </c>
      <c r="BK345" s="150">
        <f t="shared" si="107"/>
        <v>0</v>
      </c>
      <c r="BL345" s="14" t="s">
        <v>109</v>
      </c>
      <c r="BM345" s="148" t="s">
        <v>826</v>
      </c>
    </row>
    <row r="346" spans="1:65" s="2" customFormat="1" ht="24.2" customHeight="1">
      <c r="A346" s="26"/>
      <c r="B346" s="137"/>
      <c r="C346" s="138" t="s">
        <v>553</v>
      </c>
      <c r="D346" s="138" t="s">
        <v>105</v>
      </c>
      <c r="E346" s="139" t="s">
        <v>827</v>
      </c>
      <c r="F346" s="140" t="s">
        <v>828</v>
      </c>
      <c r="G346" s="141" t="s">
        <v>234</v>
      </c>
      <c r="H346" s="142">
        <v>114.2</v>
      </c>
      <c r="I346" s="142"/>
      <c r="J346" s="155"/>
      <c r="K346" s="143"/>
      <c r="L346" s="27"/>
      <c r="M346" s="144" t="s">
        <v>1</v>
      </c>
      <c r="N346" s="145" t="s">
        <v>32</v>
      </c>
      <c r="O346" s="146">
        <v>0</v>
      </c>
      <c r="P346" s="146">
        <f t="shared" si="99"/>
        <v>0</v>
      </c>
      <c r="Q346" s="146">
        <v>0</v>
      </c>
      <c r="R346" s="146">
        <f t="shared" si="100"/>
        <v>0</v>
      </c>
      <c r="S346" s="146">
        <v>0</v>
      </c>
      <c r="T346" s="147">
        <f t="shared" si="101"/>
        <v>0</v>
      </c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R346" s="148" t="s">
        <v>109</v>
      </c>
      <c r="AT346" s="148" t="s">
        <v>105</v>
      </c>
      <c r="AU346" s="148" t="s">
        <v>110</v>
      </c>
      <c r="AY346" s="14" t="s">
        <v>102</v>
      </c>
      <c r="BE346" s="149">
        <f t="shared" si="102"/>
        <v>0</v>
      </c>
      <c r="BF346" s="149">
        <f t="shared" si="103"/>
        <v>0</v>
      </c>
      <c r="BG346" s="149">
        <f t="shared" si="104"/>
        <v>0</v>
      </c>
      <c r="BH346" s="149">
        <f t="shared" si="105"/>
        <v>0</v>
      </c>
      <c r="BI346" s="149">
        <f t="shared" si="106"/>
        <v>0</v>
      </c>
      <c r="BJ346" s="14" t="s">
        <v>110</v>
      </c>
      <c r="BK346" s="150">
        <f t="shared" si="107"/>
        <v>0</v>
      </c>
      <c r="BL346" s="14" t="s">
        <v>109</v>
      </c>
      <c r="BM346" s="148" t="s">
        <v>829</v>
      </c>
    </row>
    <row r="347" spans="1:65" s="2" customFormat="1" ht="33" customHeight="1">
      <c r="A347" s="26"/>
      <c r="B347" s="137"/>
      <c r="C347" s="138" t="s">
        <v>830</v>
      </c>
      <c r="D347" s="138" t="s">
        <v>105</v>
      </c>
      <c r="E347" s="139" t="s">
        <v>831</v>
      </c>
      <c r="F347" s="140" t="s">
        <v>832</v>
      </c>
      <c r="G347" s="141" t="s">
        <v>234</v>
      </c>
      <c r="H347" s="142">
        <v>57.1</v>
      </c>
      <c r="I347" s="142"/>
      <c r="J347" s="155"/>
      <c r="K347" s="143"/>
      <c r="L347" s="27"/>
      <c r="M347" s="144" t="s">
        <v>1</v>
      </c>
      <c r="N347" s="145" t="s">
        <v>32</v>
      </c>
      <c r="O347" s="146">
        <v>0</v>
      </c>
      <c r="P347" s="146">
        <f t="shared" si="99"/>
        <v>0</v>
      </c>
      <c r="Q347" s="146">
        <v>0</v>
      </c>
      <c r="R347" s="146">
        <f t="shared" si="100"/>
        <v>0</v>
      </c>
      <c r="S347" s="146">
        <v>0</v>
      </c>
      <c r="T347" s="147">
        <f t="shared" si="101"/>
        <v>0</v>
      </c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R347" s="148" t="s">
        <v>109</v>
      </c>
      <c r="AT347" s="148" t="s">
        <v>105</v>
      </c>
      <c r="AU347" s="148" t="s">
        <v>110</v>
      </c>
      <c r="AY347" s="14" t="s">
        <v>102</v>
      </c>
      <c r="BE347" s="149">
        <f t="shared" si="102"/>
        <v>0</v>
      </c>
      <c r="BF347" s="149">
        <f t="shared" si="103"/>
        <v>0</v>
      </c>
      <c r="BG347" s="149">
        <f t="shared" si="104"/>
        <v>0</v>
      </c>
      <c r="BH347" s="149">
        <f t="shared" si="105"/>
        <v>0</v>
      </c>
      <c r="BI347" s="149">
        <f t="shared" si="106"/>
        <v>0</v>
      </c>
      <c r="BJ347" s="14" t="s">
        <v>110</v>
      </c>
      <c r="BK347" s="150">
        <f t="shared" si="107"/>
        <v>0</v>
      </c>
      <c r="BL347" s="14" t="s">
        <v>109</v>
      </c>
      <c r="BM347" s="148" t="s">
        <v>833</v>
      </c>
    </row>
    <row r="348" spans="1:65" s="2" customFormat="1" ht="24.2" customHeight="1">
      <c r="A348" s="26"/>
      <c r="B348" s="137"/>
      <c r="C348" s="138" t="s">
        <v>557</v>
      </c>
      <c r="D348" s="138" t="s">
        <v>105</v>
      </c>
      <c r="E348" s="139" t="s">
        <v>820</v>
      </c>
      <c r="F348" s="140" t="s">
        <v>821</v>
      </c>
      <c r="G348" s="141" t="s">
        <v>108</v>
      </c>
      <c r="H348" s="142">
        <v>38.92</v>
      </c>
      <c r="I348" s="142"/>
      <c r="J348" s="155"/>
      <c r="K348" s="143"/>
      <c r="L348" s="27"/>
      <c r="M348" s="144" t="s">
        <v>1</v>
      </c>
      <c r="N348" s="145" t="s">
        <v>32</v>
      </c>
      <c r="O348" s="146">
        <v>0</v>
      </c>
      <c r="P348" s="146">
        <f t="shared" si="99"/>
        <v>0</v>
      </c>
      <c r="Q348" s="146">
        <v>0</v>
      </c>
      <c r="R348" s="146">
        <f t="shared" si="100"/>
        <v>0</v>
      </c>
      <c r="S348" s="146">
        <v>0</v>
      </c>
      <c r="T348" s="147">
        <f t="shared" si="101"/>
        <v>0</v>
      </c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R348" s="148" t="s">
        <v>109</v>
      </c>
      <c r="AT348" s="148" t="s">
        <v>105</v>
      </c>
      <c r="AU348" s="148" t="s">
        <v>110</v>
      </c>
      <c r="AY348" s="14" t="s">
        <v>102</v>
      </c>
      <c r="BE348" s="149">
        <f t="shared" si="102"/>
        <v>0</v>
      </c>
      <c r="BF348" s="149">
        <f t="shared" si="103"/>
        <v>0</v>
      </c>
      <c r="BG348" s="149">
        <f t="shared" si="104"/>
        <v>0</v>
      </c>
      <c r="BH348" s="149">
        <f t="shared" si="105"/>
        <v>0</v>
      </c>
      <c r="BI348" s="149">
        <f t="shared" si="106"/>
        <v>0</v>
      </c>
      <c r="BJ348" s="14" t="s">
        <v>110</v>
      </c>
      <c r="BK348" s="150">
        <f t="shared" si="107"/>
        <v>0</v>
      </c>
      <c r="BL348" s="14" t="s">
        <v>109</v>
      </c>
      <c r="BM348" s="148" t="s">
        <v>834</v>
      </c>
    </row>
    <row r="349" spans="1:65" s="2" customFormat="1" ht="24.2" customHeight="1">
      <c r="A349" s="26"/>
      <c r="B349" s="137"/>
      <c r="C349" s="138" t="s">
        <v>835</v>
      </c>
      <c r="D349" s="138" t="s">
        <v>105</v>
      </c>
      <c r="E349" s="139" t="s">
        <v>836</v>
      </c>
      <c r="F349" s="140" t="s">
        <v>837</v>
      </c>
      <c r="G349" s="141" t="s">
        <v>234</v>
      </c>
      <c r="H349" s="142">
        <v>1.85</v>
      </c>
      <c r="I349" s="142"/>
      <c r="J349" s="155"/>
      <c r="K349" s="143"/>
      <c r="L349" s="27"/>
      <c r="M349" s="144" t="s">
        <v>1</v>
      </c>
      <c r="N349" s="145" t="s">
        <v>32</v>
      </c>
      <c r="O349" s="146">
        <v>0</v>
      </c>
      <c r="P349" s="146">
        <f t="shared" si="99"/>
        <v>0</v>
      </c>
      <c r="Q349" s="146">
        <v>0</v>
      </c>
      <c r="R349" s="146">
        <f t="shared" si="100"/>
        <v>0</v>
      </c>
      <c r="S349" s="146">
        <v>0</v>
      </c>
      <c r="T349" s="147">
        <f t="shared" si="101"/>
        <v>0</v>
      </c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R349" s="148" t="s">
        <v>109</v>
      </c>
      <c r="AT349" s="148" t="s">
        <v>105</v>
      </c>
      <c r="AU349" s="148" t="s">
        <v>110</v>
      </c>
      <c r="AY349" s="14" t="s">
        <v>102</v>
      </c>
      <c r="BE349" s="149">
        <f t="shared" si="102"/>
        <v>0</v>
      </c>
      <c r="BF349" s="149">
        <f t="shared" si="103"/>
        <v>0</v>
      </c>
      <c r="BG349" s="149">
        <f t="shared" si="104"/>
        <v>0</v>
      </c>
      <c r="BH349" s="149">
        <f t="shared" si="105"/>
        <v>0</v>
      </c>
      <c r="BI349" s="149">
        <f t="shared" si="106"/>
        <v>0</v>
      </c>
      <c r="BJ349" s="14" t="s">
        <v>110</v>
      </c>
      <c r="BK349" s="150">
        <f t="shared" si="107"/>
        <v>0</v>
      </c>
      <c r="BL349" s="14" t="s">
        <v>109</v>
      </c>
      <c r="BM349" s="148" t="s">
        <v>838</v>
      </c>
    </row>
    <row r="350" spans="1:65" s="2" customFormat="1" ht="24.2" customHeight="1">
      <c r="A350" s="26"/>
      <c r="B350" s="137"/>
      <c r="C350" s="138" t="s">
        <v>560</v>
      </c>
      <c r="D350" s="138" t="s">
        <v>105</v>
      </c>
      <c r="E350" s="139" t="s">
        <v>839</v>
      </c>
      <c r="F350" s="140" t="s">
        <v>840</v>
      </c>
      <c r="G350" s="141" t="s">
        <v>234</v>
      </c>
      <c r="H350" s="142">
        <v>57.1</v>
      </c>
      <c r="I350" s="142"/>
      <c r="J350" s="155"/>
      <c r="K350" s="143"/>
      <c r="L350" s="27"/>
      <c r="M350" s="144" t="s">
        <v>1</v>
      </c>
      <c r="N350" s="145" t="s">
        <v>32</v>
      </c>
      <c r="O350" s="146">
        <v>0</v>
      </c>
      <c r="P350" s="146">
        <f t="shared" si="99"/>
        <v>0</v>
      </c>
      <c r="Q350" s="146">
        <v>0</v>
      </c>
      <c r="R350" s="146">
        <f t="shared" si="100"/>
        <v>0</v>
      </c>
      <c r="S350" s="146">
        <v>0</v>
      </c>
      <c r="T350" s="147">
        <f t="shared" si="101"/>
        <v>0</v>
      </c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R350" s="148" t="s">
        <v>109</v>
      </c>
      <c r="AT350" s="148" t="s">
        <v>105</v>
      </c>
      <c r="AU350" s="148" t="s">
        <v>110</v>
      </c>
      <c r="AY350" s="14" t="s">
        <v>102</v>
      </c>
      <c r="BE350" s="149">
        <f t="shared" si="102"/>
        <v>0</v>
      </c>
      <c r="BF350" s="149">
        <f t="shared" si="103"/>
        <v>0</v>
      </c>
      <c r="BG350" s="149">
        <f t="shared" si="104"/>
        <v>0</v>
      </c>
      <c r="BH350" s="149">
        <f t="shared" si="105"/>
        <v>0</v>
      </c>
      <c r="BI350" s="149">
        <f t="shared" si="106"/>
        <v>0</v>
      </c>
      <c r="BJ350" s="14" t="s">
        <v>110</v>
      </c>
      <c r="BK350" s="150">
        <f t="shared" si="107"/>
        <v>0</v>
      </c>
      <c r="BL350" s="14" t="s">
        <v>109</v>
      </c>
      <c r="BM350" s="148" t="s">
        <v>841</v>
      </c>
    </row>
    <row r="351" spans="1:65" s="2" customFormat="1" ht="24.2" customHeight="1">
      <c r="A351" s="26"/>
      <c r="B351" s="137"/>
      <c r="C351" s="138" t="s">
        <v>842</v>
      </c>
      <c r="D351" s="138" t="s">
        <v>105</v>
      </c>
      <c r="E351" s="139" t="s">
        <v>843</v>
      </c>
      <c r="F351" s="140" t="s">
        <v>844</v>
      </c>
      <c r="G351" s="141" t="s">
        <v>108</v>
      </c>
      <c r="H351" s="142">
        <v>9.5</v>
      </c>
      <c r="I351" s="142"/>
      <c r="J351" s="155"/>
      <c r="K351" s="143"/>
      <c r="L351" s="27"/>
      <c r="M351" s="144" t="s">
        <v>1</v>
      </c>
      <c r="N351" s="145" t="s">
        <v>32</v>
      </c>
      <c r="O351" s="146">
        <v>0</v>
      </c>
      <c r="P351" s="146">
        <f t="shared" si="99"/>
        <v>0</v>
      </c>
      <c r="Q351" s="146">
        <v>0</v>
      </c>
      <c r="R351" s="146">
        <f t="shared" si="100"/>
        <v>0</v>
      </c>
      <c r="S351" s="146">
        <v>0</v>
      </c>
      <c r="T351" s="147">
        <f t="shared" si="101"/>
        <v>0</v>
      </c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R351" s="148" t="s">
        <v>109</v>
      </c>
      <c r="AT351" s="148" t="s">
        <v>105</v>
      </c>
      <c r="AU351" s="148" t="s">
        <v>110</v>
      </c>
      <c r="AY351" s="14" t="s">
        <v>102</v>
      </c>
      <c r="BE351" s="149">
        <f t="shared" si="102"/>
        <v>0</v>
      </c>
      <c r="BF351" s="149">
        <f t="shared" si="103"/>
        <v>0</v>
      </c>
      <c r="BG351" s="149">
        <f t="shared" si="104"/>
        <v>0</v>
      </c>
      <c r="BH351" s="149">
        <f t="shared" si="105"/>
        <v>0</v>
      </c>
      <c r="BI351" s="149">
        <f t="shared" si="106"/>
        <v>0</v>
      </c>
      <c r="BJ351" s="14" t="s">
        <v>110</v>
      </c>
      <c r="BK351" s="150">
        <f t="shared" si="107"/>
        <v>0</v>
      </c>
      <c r="BL351" s="14" t="s">
        <v>109</v>
      </c>
      <c r="BM351" s="148" t="s">
        <v>845</v>
      </c>
    </row>
    <row r="352" spans="1:65" s="2" customFormat="1" ht="24.2" customHeight="1">
      <c r="A352" s="26"/>
      <c r="B352" s="137"/>
      <c r="C352" s="138" t="s">
        <v>564</v>
      </c>
      <c r="D352" s="138" t="s">
        <v>105</v>
      </c>
      <c r="E352" s="139" t="s">
        <v>846</v>
      </c>
      <c r="F352" s="140" t="s">
        <v>847</v>
      </c>
      <c r="G352" s="141" t="s">
        <v>234</v>
      </c>
      <c r="H352" s="142">
        <v>5.6</v>
      </c>
      <c r="I352" s="142"/>
      <c r="J352" s="155"/>
      <c r="K352" s="143"/>
      <c r="L352" s="27"/>
      <c r="M352" s="144" t="s">
        <v>1</v>
      </c>
      <c r="N352" s="145" t="s">
        <v>32</v>
      </c>
      <c r="O352" s="146">
        <v>0</v>
      </c>
      <c r="P352" s="146">
        <f t="shared" si="99"/>
        <v>0</v>
      </c>
      <c r="Q352" s="146">
        <v>0</v>
      </c>
      <c r="R352" s="146">
        <f t="shared" si="100"/>
        <v>0</v>
      </c>
      <c r="S352" s="146">
        <v>0</v>
      </c>
      <c r="T352" s="147">
        <f t="shared" si="101"/>
        <v>0</v>
      </c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R352" s="148" t="s">
        <v>109</v>
      </c>
      <c r="AT352" s="148" t="s">
        <v>105</v>
      </c>
      <c r="AU352" s="148" t="s">
        <v>110</v>
      </c>
      <c r="AY352" s="14" t="s">
        <v>102</v>
      </c>
      <c r="BE352" s="149">
        <f t="shared" si="102"/>
        <v>0</v>
      </c>
      <c r="BF352" s="149">
        <f t="shared" si="103"/>
        <v>0</v>
      </c>
      <c r="BG352" s="149">
        <f t="shared" si="104"/>
        <v>0</v>
      </c>
      <c r="BH352" s="149">
        <f t="shared" si="105"/>
        <v>0</v>
      </c>
      <c r="BI352" s="149">
        <f t="shared" si="106"/>
        <v>0</v>
      </c>
      <c r="BJ352" s="14" t="s">
        <v>110</v>
      </c>
      <c r="BK352" s="150">
        <f t="shared" si="107"/>
        <v>0</v>
      </c>
      <c r="BL352" s="14" t="s">
        <v>109</v>
      </c>
      <c r="BM352" s="148" t="s">
        <v>848</v>
      </c>
    </row>
    <row r="353" spans="1:65" s="2" customFormat="1" ht="24.2" customHeight="1">
      <c r="A353" s="26"/>
      <c r="B353" s="137"/>
      <c r="C353" s="138" t="s">
        <v>849</v>
      </c>
      <c r="D353" s="138" t="s">
        <v>105</v>
      </c>
      <c r="E353" s="139" t="s">
        <v>850</v>
      </c>
      <c r="F353" s="140" t="s">
        <v>851</v>
      </c>
      <c r="G353" s="141" t="s">
        <v>234</v>
      </c>
      <c r="H353" s="142">
        <v>6.6</v>
      </c>
      <c r="I353" s="142"/>
      <c r="J353" s="155"/>
      <c r="K353" s="143"/>
      <c r="L353" s="27"/>
      <c r="M353" s="144" t="s">
        <v>1</v>
      </c>
      <c r="N353" s="145" t="s">
        <v>32</v>
      </c>
      <c r="O353" s="146">
        <v>0</v>
      </c>
      <c r="P353" s="146">
        <f t="shared" si="99"/>
        <v>0</v>
      </c>
      <c r="Q353" s="146">
        <v>0</v>
      </c>
      <c r="R353" s="146">
        <f t="shared" si="100"/>
        <v>0</v>
      </c>
      <c r="S353" s="146">
        <v>0</v>
      </c>
      <c r="T353" s="147">
        <f t="shared" si="101"/>
        <v>0</v>
      </c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R353" s="148" t="s">
        <v>109</v>
      </c>
      <c r="AT353" s="148" t="s">
        <v>105</v>
      </c>
      <c r="AU353" s="148" t="s">
        <v>110</v>
      </c>
      <c r="AY353" s="14" t="s">
        <v>102</v>
      </c>
      <c r="BE353" s="149">
        <f t="shared" si="102"/>
        <v>0</v>
      </c>
      <c r="BF353" s="149">
        <f t="shared" si="103"/>
        <v>0</v>
      </c>
      <c r="BG353" s="149">
        <f t="shared" si="104"/>
        <v>0</v>
      </c>
      <c r="BH353" s="149">
        <f t="shared" si="105"/>
        <v>0</v>
      </c>
      <c r="BI353" s="149">
        <f t="shared" si="106"/>
        <v>0</v>
      </c>
      <c r="BJ353" s="14" t="s">
        <v>110</v>
      </c>
      <c r="BK353" s="150">
        <f t="shared" si="107"/>
        <v>0</v>
      </c>
      <c r="BL353" s="14" t="s">
        <v>109</v>
      </c>
      <c r="BM353" s="148" t="s">
        <v>852</v>
      </c>
    </row>
    <row r="354" spans="1:65" s="2" customFormat="1" ht="24.2" customHeight="1">
      <c r="A354" s="26"/>
      <c r="B354" s="137"/>
      <c r="C354" s="138" t="s">
        <v>567</v>
      </c>
      <c r="D354" s="138" t="s">
        <v>105</v>
      </c>
      <c r="E354" s="139" t="s">
        <v>239</v>
      </c>
      <c r="F354" s="140" t="s">
        <v>240</v>
      </c>
      <c r="G354" s="141" t="s">
        <v>178</v>
      </c>
      <c r="H354" s="142">
        <v>0.184</v>
      </c>
      <c r="I354" s="142"/>
      <c r="J354" s="155"/>
      <c r="K354" s="143"/>
      <c r="L354" s="27"/>
      <c r="M354" s="144" t="s">
        <v>1</v>
      </c>
      <c r="N354" s="145" t="s">
        <v>32</v>
      </c>
      <c r="O354" s="146">
        <v>0</v>
      </c>
      <c r="P354" s="146">
        <f t="shared" si="99"/>
        <v>0</v>
      </c>
      <c r="Q354" s="146">
        <v>0</v>
      </c>
      <c r="R354" s="146">
        <f t="shared" si="100"/>
        <v>0</v>
      </c>
      <c r="S354" s="146">
        <v>0</v>
      </c>
      <c r="T354" s="147">
        <f t="shared" si="101"/>
        <v>0</v>
      </c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R354" s="148" t="s">
        <v>109</v>
      </c>
      <c r="AT354" s="148" t="s">
        <v>105</v>
      </c>
      <c r="AU354" s="148" t="s">
        <v>110</v>
      </c>
      <c r="AY354" s="14" t="s">
        <v>102</v>
      </c>
      <c r="BE354" s="149">
        <f t="shared" si="102"/>
        <v>0</v>
      </c>
      <c r="BF354" s="149">
        <f t="shared" si="103"/>
        <v>0</v>
      </c>
      <c r="BG354" s="149">
        <f t="shared" si="104"/>
        <v>0</v>
      </c>
      <c r="BH354" s="149">
        <f t="shared" si="105"/>
        <v>0</v>
      </c>
      <c r="BI354" s="149">
        <f t="shared" si="106"/>
        <v>0</v>
      </c>
      <c r="BJ354" s="14" t="s">
        <v>110</v>
      </c>
      <c r="BK354" s="150">
        <f t="shared" si="107"/>
        <v>0</v>
      </c>
      <c r="BL354" s="14" t="s">
        <v>109</v>
      </c>
      <c r="BM354" s="148" t="s">
        <v>853</v>
      </c>
    </row>
    <row r="355" spans="1:65" s="12" customFormat="1" ht="22.9" customHeight="1">
      <c r="B355" s="127"/>
      <c r="D355" s="128" t="s">
        <v>65</v>
      </c>
      <c r="E355" s="136" t="s">
        <v>854</v>
      </c>
      <c r="F355" s="136" t="s">
        <v>855</v>
      </c>
      <c r="J355" s="158"/>
      <c r="L355" s="127"/>
      <c r="M355" s="130"/>
      <c r="N355" s="131"/>
      <c r="O355" s="131"/>
      <c r="P355" s="132">
        <f>P356</f>
        <v>0</v>
      </c>
      <c r="Q355" s="131"/>
      <c r="R355" s="132">
        <f>R356</f>
        <v>0</v>
      </c>
      <c r="S355" s="131"/>
      <c r="T355" s="133">
        <f>T356</f>
        <v>0</v>
      </c>
      <c r="AR355" s="128" t="s">
        <v>110</v>
      </c>
      <c r="AT355" s="134" t="s">
        <v>65</v>
      </c>
      <c r="AU355" s="134" t="s">
        <v>71</v>
      </c>
      <c r="AY355" s="128" t="s">
        <v>102</v>
      </c>
      <c r="BK355" s="135">
        <f>BK356</f>
        <v>0</v>
      </c>
    </row>
    <row r="356" spans="1:65" s="2" customFormat="1" ht="38.25" customHeight="1">
      <c r="A356" s="26"/>
      <c r="B356" s="137"/>
      <c r="C356" s="138" t="s">
        <v>856</v>
      </c>
      <c r="D356" s="138" t="s">
        <v>105</v>
      </c>
      <c r="E356" s="139" t="s">
        <v>857</v>
      </c>
      <c r="F356" s="140" t="s">
        <v>1738</v>
      </c>
      <c r="G356" s="141" t="s">
        <v>194</v>
      </c>
      <c r="H356" s="142">
        <v>1</v>
      </c>
      <c r="I356" s="142"/>
      <c r="J356" s="155"/>
      <c r="K356" s="143"/>
      <c r="L356" s="27"/>
      <c r="M356" s="144" t="s">
        <v>1</v>
      </c>
      <c r="N356" s="145" t="s">
        <v>32</v>
      </c>
      <c r="O356" s="146">
        <v>0</v>
      </c>
      <c r="P356" s="146">
        <f>O356*H356</f>
        <v>0</v>
      </c>
      <c r="Q356" s="146">
        <v>0</v>
      </c>
      <c r="R356" s="146">
        <f>Q356*H356</f>
        <v>0</v>
      </c>
      <c r="S356" s="146">
        <v>0</v>
      </c>
      <c r="T356" s="147">
        <f>S356*H356</f>
        <v>0</v>
      </c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R356" s="148" t="s">
        <v>109</v>
      </c>
      <c r="AT356" s="148" t="s">
        <v>105</v>
      </c>
      <c r="AU356" s="148" t="s">
        <v>110</v>
      </c>
      <c r="AY356" s="14" t="s">
        <v>102</v>
      </c>
      <c r="BE356" s="149">
        <f>IF(N356="základná",J356,0)</f>
        <v>0</v>
      </c>
      <c r="BF356" s="149">
        <f>IF(N356="znížená",J356,0)</f>
        <v>0</v>
      </c>
      <c r="BG356" s="149">
        <f>IF(N356="zákl. prenesená",J356,0)</f>
        <v>0</v>
      </c>
      <c r="BH356" s="149">
        <f>IF(N356="zníž. prenesená",J356,0)</f>
        <v>0</v>
      </c>
      <c r="BI356" s="149">
        <f>IF(N356="nulová",J356,0)</f>
        <v>0</v>
      </c>
      <c r="BJ356" s="14" t="s">
        <v>110</v>
      </c>
      <c r="BK356" s="150">
        <f>ROUND(I356*H356,3)</f>
        <v>0</v>
      </c>
      <c r="BL356" s="14" t="s">
        <v>109</v>
      </c>
      <c r="BM356" s="148" t="s">
        <v>858</v>
      </c>
    </row>
    <row r="357" spans="1:65" s="12" customFormat="1" ht="22.9" customHeight="1">
      <c r="B357" s="127"/>
      <c r="D357" s="128" t="s">
        <v>65</v>
      </c>
      <c r="E357" s="136" t="s">
        <v>859</v>
      </c>
      <c r="F357" s="136" t="s">
        <v>860</v>
      </c>
      <c r="J357" s="158"/>
      <c r="L357" s="127"/>
      <c r="M357" s="130"/>
      <c r="N357" s="131"/>
      <c r="O357" s="131"/>
      <c r="P357" s="132">
        <f>SUM(P358:P373)</f>
        <v>0</v>
      </c>
      <c r="Q357" s="131"/>
      <c r="R357" s="132">
        <f>SUM(R358:R373)</f>
        <v>0</v>
      </c>
      <c r="S357" s="131"/>
      <c r="T357" s="133">
        <f>SUM(T358:T373)</f>
        <v>0</v>
      </c>
      <c r="AR357" s="128" t="s">
        <v>110</v>
      </c>
      <c r="AT357" s="134" t="s">
        <v>65</v>
      </c>
      <c r="AU357" s="134" t="s">
        <v>71</v>
      </c>
      <c r="AY357" s="128" t="s">
        <v>102</v>
      </c>
      <c r="BK357" s="135">
        <f>SUM(BK358:BK373)</f>
        <v>0</v>
      </c>
    </row>
    <row r="358" spans="1:65" s="2" customFormat="1" ht="24.2" customHeight="1">
      <c r="A358" s="26"/>
      <c r="B358" s="137"/>
      <c r="C358" s="138" t="s">
        <v>571</v>
      </c>
      <c r="D358" s="138" t="s">
        <v>105</v>
      </c>
      <c r="E358" s="139" t="s">
        <v>861</v>
      </c>
      <c r="F358" s="140" t="s">
        <v>862</v>
      </c>
      <c r="G358" s="141" t="s">
        <v>234</v>
      </c>
      <c r="H358" s="142">
        <v>10.4</v>
      </c>
      <c r="I358" s="142"/>
      <c r="J358" s="155"/>
      <c r="K358" s="143"/>
      <c r="L358" s="27"/>
      <c r="M358" s="144" t="s">
        <v>1</v>
      </c>
      <c r="N358" s="145" t="s">
        <v>32</v>
      </c>
      <c r="O358" s="146">
        <v>0</v>
      </c>
      <c r="P358" s="146">
        <f t="shared" ref="P358:P373" si="108">O358*H358</f>
        <v>0</v>
      </c>
      <c r="Q358" s="146">
        <v>0</v>
      </c>
      <c r="R358" s="146">
        <f t="shared" ref="R358:R373" si="109">Q358*H358</f>
        <v>0</v>
      </c>
      <c r="S358" s="146">
        <v>0</v>
      </c>
      <c r="T358" s="147">
        <f t="shared" ref="T358:T373" si="110">S358*H358</f>
        <v>0</v>
      </c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R358" s="148" t="s">
        <v>109</v>
      </c>
      <c r="AT358" s="148" t="s">
        <v>105</v>
      </c>
      <c r="AU358" s="148" t="s">
        <v>110</v>
      </c>
      <c r="AY358" s="14" t="s">
        <v>102</v>
      </c>
      <c r="BE358" s="149">
        <f t="shared" ref="BE358:BE373" si="111">IF(N358="základná",J358,0)</f>
        <v>0</v>
      </c>
      <c r="BF358" s="149">
        <f t="shared" ref="BF358:BF373" si="112">IF(N358="znížená",J358,0)</f>
        <v>0</v>
      </c>
      <c r="BG358" s="149">
        <f t="shared" ref="BG358:BG373" si="113">IF(N358="zákl. prenesená",J358,0)</f>
        <v>0</v>
      </c>
      <c r="BH358" s="149">
        <f t="shared" ref="BH358:BH373" si="114">IF(N358="zníž. prenesená",J358,0)</f>
        <v>0</v>
      </c>
      <c r="BI358" s="149">
        <f t="shared" ref="BI358:BI373" si="115">IF(N358="nulová",J358,0)</f>
        <v>0</v>
      </c>
      <c r="BJ358" s="14" t="s">
        <v>110</v>
      </c>
      <c r="BK358" s="150">
        <f t="shared" ref="BK358:BK373" si="116">ROUND(I358*H358,3)</f>
        <v>0</v>
      </c>
      <c r="BL358" s="14" t="s">
        <v>109</v>
      </c>
      <c r="BM358" s="148" t="s">
        <v>863</v>
      </c>
    </row>
    <row r="359" spans="1:65" s="2" customFormat="1" ht="24.2" customHeight="1">
      <c r="A359" s="26"/>
      <c r="B359" s="137"/>
      <c r="C359" s="138" t="s">
        <v>864</v>
      </c>
      <c r="D359" s="138" t="s">
        <v>105</v>
      </c>
      <c r="E359" s="139" t="s">
        <v>865</v>
      </c>
      <c r="F359" s="140" t="s">
        <v>866</v>
      </c>
      <c r="G359" s="141" t="s">
        <v>234</v>
      </c>
      <c r="H359" s="142">
        <v>5.5</v>
      </c>
      <c r="I359" s="142"/>
      <c r="J359" s="155"/>
      <c r="K359" s="143"/>
      <c r="L359" s="27"/>
      <c r="M359" s="144" t="s">
        <v>1</v>
      </c>
      <c r="N359" s="145" t="s">
        <v>32</v>
      </c>
      <c r="O359" s="146">
        <v>0</v>
      </c>
      <c r="P359" s="146">
        <f t="shared" si="108"/>
        <v>0</v>
      </c>
      <c r="Q359" s="146">
        <v>0</v>
      </c>
      <c r="R359" s="146">
        <f t="shared" si="109"/>
        <v>0</v>
      </c>
      <c r="S359" s="146">
        <v>0</v>
      </c>
      <c r="T359" s="147">
        <f t="shared" si="110"/>
        <v>0</v>
      </c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R359" s="148" t="s">
        <v>109</v>
      </c>
      <c r="AT359" s="148" t="s">
        <v>105</v>
      </c>
      <c r="AU359" s="148" t="s">
        <v>110</v>
      </c>
      <c r="AY359" s="14" t="s">
        <v>102</v>
      </c>
      <c r="BE359" s="149">
        <f t="shared" si="111"/>
        <v>0</v>
      </c>
      <c r="BF359" s="149">
        <f t="shared" si="112"/>
        <v>0</v>
      </c>
      <c r="BG359" s="149">
        <f t="shared" si="113"/>
        <v>0</v>
      </c>
      <c r="BH359" s="149">
        <f t="shared" si="114"/>
        <v>0</v>
      </c>
      <c r="BI359" s="149">
        <f t="shared" si="115"/>
        <v>0</v>
      </c>
      <c r="BJ359" s="14" t="s">
        <v>110</v>
      </c>
      <c r="BK359" s="150">
        <f t="shared" si="116"/>
        <v>0</v>
      </c>
      <c r="BL359" s="14" t="s">
        <v>109</v>
      </c>
      <c r="BM359" s="148" t="s">
        <v>867</v>
      </c>
    </row>
    <row r="360" spans="1:65" s="2" customFormat="1" ht="24.2" customHeight="1">
      <c r="A360" s="26"/>
      <c r="B360" s="137"/>
      <c r="C360" s="138" t="s">
        <v>574</v>
      </c>
      <c r="D360" s="138" t="s">
        <v>105</v>
      </c>
      <c r="E360" s="139" t="s">
        <v>868</v>
      </c>
      <c r="F360" s="140" t="s">
        <v>869</v>
      </c>
      <c r="G360" s="141" t="s">
        <v>194</v>
      </c>
      <c r="H360" s="142">
        <v>28</v>
      </c>
      <c r="I360" s="142"/>
      <c r="J360" s="155"/>
      <c r="K360" s="143"/>
      <c r="L360" s="27"/>
      <c r="M360" s="144" t="s">
        <v>1</v>
      </c>
      <c r="N360" s="145" t="s">
        <v>32</v>
      </c>
      <c r="O360" s="146">
        <v>0</v>
      </c>
      <c r="P360" s="146">
        <f t="shared" si="108"/>
        <v>0</v>
      </c>
      <c r="Q360" s="146">
        <v>0</v>
      </c>
      <c r="R360" s="146">
        <f t="shared" si="109"/>
        <v>0</v>
      </c>
      <c r="S360" s="146">
        <v>0</v>
      </c>
      <c r="T360" s="147">
        <f t="shared" si="110"/>
        <v>0</v>
      </c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R360" s="148" t="s">
        <v>109</v>
      </c>
      <c r="AT360" s="148" t="s">
        <v>105</v>
      </c>
      <c r="AU360" s="148" t="s">
        <v>110</v>
      </c>
      <c r="AY360" s="14" t="s">
        <v>102</v>
      </c>
      <c r="BE360" s="149">
        <f t="shared" si="111"/>
        <v>0</v>
      </c>
      <c r="BF360" s="149">
        <f t="shared" si="112"/>
        <v>0</v>
      </c>
      <c r="BG360" s="149">
        <f t="shared" si="113"/>
        <v>0</v>
      </c>
      <c r="BH360" s="149">
        <f t="shared" si="114"/>
        <v>0</v>
      </c>
      <c r="BI360" s="149">
        <f t="shared" si="115"/>
        <v>0</v>
      </c>
      <c r="BJ360" s="14" t="s">
        <v>110</v>
      </c>
      <c r="BK360" s="150">
        <f t="shared" si="116"/>
        <v>0</v>
      </c>
      <c r="BL360" s="14" t="s">
        <v>109</v>
      </c>
      <c r="BM360" s="148" t="s">
        <v>870</v>
      </c>
    </row>
    <row r="361" spans="1:65" s="2" customFormat="1" ht="37.9" customHeight="1">
      <c r="A361" s="26"/>
      <c r="B361" s="137"/>
      <c r="C361" s="138" t="s">
        <v>871</v>
      </c>
      <c r="D361" s="138" t="s">
        <v>105</v>
      </c>
      <c r="E361" s="139" t="s">
        <v>872</v>
      </c>
      <c r="F361" s="140" t="s">
        <v>873</v>
      </c>
      <c r="G361" s="141" t="s">
        <v>336</v>
      </c>
      <c r="H361" s="142">
        <v>480.84199999999998</v>
      </c>
      <c r="I361" s="142"/>
      <c r="J361" s="155"/>
      <c r="K361" s="143"/>
      <c r="L361" s="27"/>
      <c r="M361" s="144" t="s">
        <v>1</v>
      </c>
      <c r="N361" s="145" t="s">
        <v>32</v>
      </c>
      <c r="O361" s="146">
        <v>0</v>
      </c>
      <c r="P361" s="146">
        <f t="shared" si="108"/>
        <v>0</v>
      </c>
      <c r="Q361" s="146">
        <v>0</v>
      </c>
      <c r="R361" s="146">
        <f t="shared" si="109"/>
        <v>0</v>
      </c>
      <c r="S361" s="146">
        <v>0</v>
      </c>
      <c r="T361" s="147">
        <f t="shared" si="110"/>
        <v>0</v>
      </c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R361" s="148" t="s">
        <v>109</v>
      </c>
      <c r="AT361" s="148" t="s">
        <v>105</v>
      </c>
      <c r="AU361" s="148" t="s">
        <v>110</v>
      </c>
      <c r="AY361" s="14" t="s">
        <v>102</v>
      </c>
      <c r="BE361" s="149">
        <f t="shared" si="111"/>
        <v>0</v>
      </c>
      <c r="BF361" s="149">
        <f t="shared" si="112"/>
        <v>0</v>
      </c>
      <c r="BG361" s="149">
        <f t="shared" si="113"/>
        <v>0</v>
      </c>
      <c r="BH361" s="149">
        <f t="shared" si="114"/>
        <v>0</v>
      </c>
      <c r="BI361" s="149">
        <f t="shared" si="115"/>
        <v>0</v>
      </c>
      <c r="BJ361" s="14" t="s">
        <v>110</v>
      </c>
      <c r="BK361" s="150">
        <f t="shared" si="116"/>
        <v>0</v>
      </c>
      <c r="BL361" s="14" t="s">
        <v>109</v>
      </c>
      <c r="BM361" s="148" t="s">
        <v>874</v>
      </c>
    </row>
    <row r="362" spans="1:65" s="2" customFormat="1" ht="37.9" customHeight="1">
      <c r="A362" s="26"/>
      <c r="B362" s="137"/>
      <c r="C362" s="138" t="s">
        <v>578</v>
      </c>
      <c r="D362" s="138" t="s">
        <v>105</v>
      </c>
      <c r="E362" s="139" t="s">
        <v>875</v>
      </c>
      <c r="F362" s="140" t="s">
        <v>876</v>
      </c>
      <c r="G362" s="141" t="s">
        <v>336</v>
      </c>
      <c r="H362" s="142">
        <v>623.37300000000005</v>
      </c>
      <c r="I362" s="142"/>
      <c r="J362" s="155"/>
      <c r="K362" s="143"/>
      <c r="L362" s="27"/>
      <c r="M362" s="144" t="s">
        <v>1</v>
      </c>
      <c r="N362" s="145" t="s">
        <v>32</v>
      </c>
      <c r="O362" s="146">
        <v>0</v>
      </c>
      <c r="P362" s="146">
        <f t="shared" si="108"/>
        <v>0</v>
      </c>
      <c r="Q362" s="146">
        <v>0</v>
      </c>
      <c r="R362" s="146">
        <f t="shared" si="109"/>
        <v>0</v>
      </c>
      <c r="S362" s="146">
        <v>0</v>
      </c>
      <c r="T362" s="147">
        <f t="shared" si="110"/>
        <v>0</v>
      </c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R362" s="148" t="s">
        <v>109</v>
      </c>
      <c r="AT362" s="148" t="s">
        <v>105</v>
      </c>
      <c r="AU362" s="148" t="s">
        <v>110</v>
      </c>
      <c r="AY362" s="14" t="s">
        <v>102</v>
      </c>
      <c r="BE362" s="149">
        <f t="shared" si="111"/>
        <v>0</v>
      </c>
      <c r="BF362" s="149">
        <f t="shared" si="112"/>
        <v>0</v>
      </c>
      <c r="BG362" s="149">
        <f t="shared" si="113"/>
        <v>0</v>
      </c>
      <c r="BH362" s="149">
        <f t="shared" si="114"/>
        <v>0</v>
      </c>
      <c r="BI362" s="149">
        <f t="shared" si="115"/>
        <v>0</v>
      </c>
      <c r="BJ362" s="14" t="s">
        <v>110</v>
      </c>
      <c r="BK362" s="150">
        <f t="shared" si="116"/>
        <v>0</v>
      </c>
      <c r="BL362" s="14" t="s">
        <v>109</v>
      </c>
      <c r="BM362" s="148" t="s">
        <v>877</v>
      </c>
    </row>
    <row r="363" spans="1:65" s="2" customFormat="1" ht="37.9" customHeight="1">
      <c r="A363" s="26"/>
      <c r="B363" s="137"/>
      <c r="C363" s="138" t="s">
        <v>878</v>
      </c>
      <c r="D363" s="138" t="s">
        <v>105</v>
      </c>
      <c r="E363" s="139" t="s">
        <v>879</v>
      </c>
      <c r="F363" s="140" t="s">
        <v>880</v>
      </c>
      <c r="G363" s="141" t="s">
        <v>336</v>
      </c>
      <c r="H363" s="142">
        <v>116.491</v>
      </c>
      <c r="I363" s="142"/>
      <c r="J363" s="155"/>
      <c r="K363" s="143"/>
      <c r="L363" s="27"/>
      <c r="M363" s="144" t="s">
        <v>1</v>
      </c>
      <c r="N363" s="145" t="s">
        <v>32</v>
      </c>
      <c r="O363" s="146">
        <v>0</v>
      </c>
      <c r="P363" s="146">
        <f t="shared" si="108"/>
        <v>0</v>
      </c>
      <c r="Q363" s="146">
        <v>0</v>
      </c>
      <c r="R363" s="146">
        <f t="shared" si="109"/>
        <v>0</v>
      </c>
      <c r="S363" s="146">
        <v>0</v>
      </c>
      <c r="T363" s="147">
        <f t="shared" si="110"/>
        <v>0</v>
      </c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R363" s="148" t="s">
        <v>109</v>
      </c>
      <c r="AT363" s="148" t="s">
        <v>105</v>
      </c>
      <c r="AU363" s="148" t="s">
        <v>110</v>
      </c>
      <c r="AY363" s="14" t="s">
        <v>102</v>
      </c>
      <c r="BE363" s="149">
        <f t="shared" si="111"/>
        <v>0</v>
      </c>
      <c r="BF363" s="149">
        <f t="shared" si="112"/>
        <v>0</v>
      </c>
      <c r="BG363" s="149">
        <f t="shared" si="113"/>
        <v>0</v>
      </c>
      <c r="BH363" s="149">
        <f t="shared" si="114"/>
        <v>0</v>
      </c>
      <c r="BI363" s="149">
        <f t="shared" si="115"/>
        <v>0</v>
      </c>
      <c r="BJ363" s="14" t="s">
        <v>110</v>
      </c>
      <c r="BK363" s="150">
        <f t="shared" si="116"/>
        <v>0</v>
      </c>
      <c r="BL363" s="14" t="s">
        <v>109</v>
      </c>
      <c r="BM363" s="148" t="s">
        <v>881</v>
      </c>
    </row>
    <row r="364" spans="1:65" s="2" customFormat="1" ht="21.75" customHeight="1">
      <c r="A364" s="26"/>
      <c r="B364" s="137"/>
      <c r="C364" s="138" t="s">
        <v>581</v>
      </c>
      <c r="D364" s="138" t="s">
        <v>105</v>
      </c>
      <c r="E364" s="139" t="s">
        <v>882</v>
      </c>
      <c r="F364" s="140" t="s">
        <v>883</v>
      </c>
      <c r="G364" s="141" t="s">
        <v>336</v>
      </c>
      <c r="H364" s="142">
        <v>1220.7059999999999</v>
      </c>
      <c r="I364" s="142"/>
      <c r="J364" s="155"/>
      <c r="K364" s="143"/>
      <c r="L364" s="27"/>
      <c r="M364" s="144" t="s">
        <v>1</v>
      </c>
      <c r="N364" s="145" t="s">
        <v>32</v>
      </c>
      <c r="O364" s="146">
        <v>0</v>
      </c>
      <c r="P364" s="146">
        <f t="shared" si="108"/>
        <v>0</v>
      </c>
      <c r="Q364" s="146">
        <v>0</v>
      </c>
      <c r="R364" s="146">
        <f t="shared" si="109"/>
        <v>0</v>
      </c>
      <c r="S364" s="146">
        <v>0</v>
      </c>
      <c r="T364" s="147">
        <f t="shared" si="110"/>
        <v>0</v>
      </c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R364" s="148" t="s">
        <v>109</v>
      </c>
      <c r="AT364" s="148" t="s">
        <v>105</v>
      </c>
      <c r="AU364" s="148" t="s">
        <v>110</v>
      </c>
      <c r="AY364" s="14" t="s">
        <v>102</v>
      </c>
      <c r="BE364" s="149">
        <f t="shared" si="111"/>
        <v>0</v>
      </c>
      <c r="BF364" s="149">
        <f t="shared" si="112"/>
        <v>0</v>
      </c>
      <c r="BG364" s="149">
        <f t="shared" si="113"/>
        <v>0</v>
      </c>
      <c r="BH364" s="149">
        <f t="shared" si="114"/>
        <v>0</v>
      </c>
      <c r="BI364" s="149">
        <f t="shared" si="115"/>
        <v>0</v>
      </c>
      <c r="BJ364" s="14" t="s">
        <v>110</v>
      </c>
      <c r="BK364" s="150">
        <f t="shared" si="116"/>
        <v>0</v>
      </c>
      <c r="BL364" s="14" t="s">
        <v>109</v>
      </c>
      <c r="BM364" s="148" t="s">
        <v>884</v>
      </c>
    </row>
    <row r="365" spans="1:65" s="2" customFormat="1" ht="24.2" customHeight="1">
      <c r="A365" s="26"/>
      <c r="B365" s="137"/>
      <c r="C365" s="138" t="s">
        <v>885</v>
      </c>
      <c r="D365" s="138" t="s">
        <v>105</v>
      </c>
      <c r="E365" s="139" t="s">
        <v>886</v>
      </c>
      <c r="F365" s="140" t="s">
        <v>887</v>
      </c>
      <c r="G365" s="141" t="s">
        <v>336</v>
      </c>
      <c r="H365" s="142">
        <v>202.71</v>
      </c>
      <c r="I365" s="142"/>
      <c r="J365" s="155"/>
      <c r="K365" s="143"/>
      <c r="L365" s="27"/>
      <c r="M365" s="144" t="s">
        <v>1</v>
      </c>
      <c r="N365" s="145" t="s">
        <v>32</v>
      </c>
      <c r="O365" s="146">
        <v>0</v>
      </c>
      <c r="P365" s="146">
        <f t="shared" si="108"/>
        <v>0</v>
      </c>
      <c r="Q365" s="146">
        <v>0</v>
      </c>
      <c r="R365" s="146">
        <f t="shared" si="109"/>
        <v>0</v>
      </c>
      <c r="S365" s="146">
        <v>0</v>
      </c>
      <c r="T365" s="147">
        <f t="shared" si="110"/>
        <v>0</v>
      </c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R365" s="148" t="s">
        <v>109</v>
      </c>
      <c r="AT365" s="148" t="s">
        <v>105</v>
      </c>
      <c r="AU365" s="148" t="s">
        <v>110</v>
      </c>
      <c r="AY365" s="14" t="s">
        <v>102</v>
      </c>
      <c r="BE365" s="149">
        <f t="shared" si="111"/>
        <v>0</v>
      </c>
      <c r="BF365" s="149">
        <f t="shared" si="112"/>
        <v>0</v>
      </c>
      <c r="BG365" s="149">
        <f t="shared" si="113"/>
        <v>0</v>
      </c>
      <c r="BH365" s="149">
        <f t="shared" si="114"/>
        <v>0</v>
      </c>
      <c r="BI365" s="149">
        <f t="shared" si="115"/>
        <v>0</v>
      </c>
      <c r="BJ365" s="14" t="s">
        <v>110</v>
      </c>
      <c r="BK365" s="150">
        <f t="shared" si="116"/>
        <v>0</v>
      </c>
      <c r="BL365" s="14" t="s">
        <v>109</v>
      </c>
      <c r="BM365" s="148" t="s">
        <v>888</v>
      </c>
    </row>
    <row r="366" spans="1:65" s="2" customFormat="1" ht="24.2" customHeight="1">
      <c r="A366" s="26"/>
      <c r="B366" s="137"/>
      <c r="C366" s="138" t="s">
        <v>585</v>
      </c>
      <c r="D366" s="138" t="s">
        <v>105</v>
      </c>
      <c r="E366" s="139" t="s">
        <v>889</v>
      </c>
      <c r="F366" s="140" t="s">
        <v>890</v>
      </c>
      <c r="G366" s="141" t="s">
        <v>178</v>
      </c>
      <c r="H366" s="142">
        <v>0.20300000000000001</v>
      </c>
      <c r="I366" s="142"/>
      <c r="J366" s="155"/>
      <c r="K366" s="143"/>
      <c r="L366" s="27"/>
      <c r="M366" s="144" t="s">
        <v>1</v>
      </c>
      <c r="N366" s="145" t="s">
        <v>32</v>
      </c>
      <c r="O366" s="146">
        <v>0</v>
      </c>
      <c r="P366" s="146">
        <f t="shared" si="108"/>
        <v>0</v>
      </c>
      <c r="Q366" s="146">
        <v>0</v>
      </c>
      <c r="R366" s="146">
        <f t="shared" si="109"/>
        <v>0</v>
      </c>
      <c r="S366" s="146">
        <v>0</v>
      </c>
      <c r="T366" s="147">
        <f t="shared" si="110"/>
        <v>0</v>
      </c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R366" s="148" t="s">
        <v>109</v>
      </c>
      <c r="AT366" s="148" t="s">
        <v>105</v>
      </c>
      <c r="AU366" s="148" t="s">
        <v>110</v>
      </c>
      <c r="AY366" s="14" t="s">
        <v>102</v>
      </c>
      <c r="BE366" s="149">
        <f t="shared" si="111"/>
        <v>0</v>
      </c>
      <c r="BF366" s="149">
        <f t="shared" si="112"/>
        <v>0</v>
      </c>
      <c r="BG366" s="149">
        <f t="shared" si="113"/>
        <v>0</v>
      </c>
      <c r="BH366" s="149">
        <f t="shared" si="114"/>
        <v>0</v>
      </c>
      <c r="BI366" s="149">
        <f t="shared" si="115"/>
        <v>0</v>
      </c>
      <c r="BJ366" s="14" t="s">
        <v>110</v>
      </c>
      <c r="BK366" s="150">
        <f t="shared" si="116"/>
        <v>0</v>
      </c>
      <c r="BL366" s="14" t="s">
        <v>109</v>
      </c>
      <c r="BM366" s="148" t="s">
        <v>891</v>
      </c>
    </row>
    <row r="367" spans="1:65" s="2" customFormat="1" ht="16.5" customHeight="1">
      <c r="A367" s="26"/>
      <c r="B367" s="137"/>
      <c r="C367" s="138" t="s">
        <v>892</v>
      </c>
      <c r="D367" s="138" t="s">
        <v>105</v>
      </c>
      <c r="E367" s="139" t="s">
        <v>893</v>
      </c>
      <c r="F367" s="140" t="s">
        <v>894</v>
      </c>
      <c r="G367" s="141" t="s">
        <v>234</v>
      </c>
      <c r="H367" s="142">
        <v>6</v>
      </c>
      <c r="I367" s="142"/>
      <c r="J367" s="155"/>
      <c r="K367" s="143"/>
      <c r="L367" s="27"/>
      <c r="M367" s="144" t="s">
        <v>1</v>
      </c>
      <c r="N367" s="145" t="s">
        <v>32</v>
      </c>
      <c r="O367" s="146">
        <v>0</v>
      </c>
      <c r="P367" s="146">
        <f t="shared" si="108"/>
        <v>0</v>
      </c>
      <c r="Q367" s="146">
        <v>0</v>
      </c>
      <c r="R367" s="146">
        <f t="shared" si="109"/>
        <v>0</v>
      </c>
      <c r="S367" s="146">
        <v>0</v>
      </c>
      <c r="T367" s="147">
        <f t="shared" si="110"/>
        <v>0</v>
      </c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R367" s="148" t="s">
        <v>109</v>
      </c>
      <c r="AT367" s="148" t="s">
        <v>105</v>
      </c>
      <c r="AU367" s="148" t="s">
        <v>110</v>
      </c>
      <c r="AY367" s="14" t="s">
        <v>102</v>
      </c>
      <c r="BE367" s="149">
        <f t="shared" si="111"/>
        <v>0</v>
      </c>
      <c r="BF367" s="149">
        <f t="shared" si="112"/>
        <v>0</v>
      </c>
      <c r="BG367" s="149">
        <f t="shared" si="113"/>
        <v>0</v>
      </c>
      <c r="BH367" s="149">
        <f t="shared" si="114"/>
        <v>0</v>
      </c>
      <c r="BI367" s="149">
        <f t="shared" si="115"/>
        <v>0</v>
      </c>
      <c r="BJ367" s="14" t="s">
        <v>110</v>
      </c>
      <c r="BK367" s="150">
        <f t="shared" si="116"/>
        <v>0</v>
      </c>
      <c r="BL367" s="14" t="s">
        <v>109</v>
      </c>
      <c r="BM367" s="148" t="s">
        <v>895</v>
      </c>
    </row>
    <row r="368" spans="1:65" s="2" customFormat="1" ht="37.9" customHeight="1">
      <c r="A368" s="26"/>
      <c r="B368" s="137"/>
      <c r="C368" s="138" t="s">
        <v>586</v>
      </c>
      <c r="D368" s="138" t="s">
        <v>105</v>
      </c>
      <c r="E368" s="139" t="s">
        <v>896</v>
      </c>
      <c r="F368" s="140" t="s">
        <v>897</v>
      </c>
      <c r="G368" s="141" t="s">
        <v>234</v>
      </c>
      <c r="H368" s="142">
        <v>5.6</v>
      </c>
      <c r="I368" s="142"/>
      <c r="J368" s="155"/>
      <c r="K368" s="143"/>
      <c r="L368" s="27"/>
      <c r="M368" s="144" t="s">
        <v>1</v>
      </c>
      <c r="N368" s="145" t="s">
        <v>32</v>
      </c>
      <c r="O368" s="146">
        <v>0</v>
      </c>
      <c r="P368" s="146">
        <f t="shared" si="108"/>
        <v>0</v>
      </c>
      <c r="Q368" s="146">
        <v>0</v>
      </c>
      <c r="R368" s="146">
        <f t="shared" si="109"/>
        <v>0</v>
      </c>
      <c r="S368" s="146">
        <v>0</v>
      </c>
      <c r="T368" s="147">
        <f t="shared" si="110"/>
        <v>0</v>
      </c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R368" s="148" t="s">
        <v>109</v>
      </c>
      <c r="AT368" s="148" t="s">
        <v>105</v>
      </c>
      <c r="AU368" s="148" t="s">
        <v>110</v>
      </c>
      <c r="AY368" s="14" t="s">
        <v>102</v>
      </c>
      <c r="BE368" s="149">
        <f t="shared" si="111"/>
        <v>0</v>
      </c>
      <c r="BF368" s="149">
        <f t="shared" si="112"/>
        <v>0</v>
      </c>
      <c r="BG368" s="149">
        <f t="shared" si="113"/>
        <v>0</v>
      </c>
      <c r="BH368" s="149">
        <f t="shared" si="114"/>
        <v>0</v>
      </c>
      <c r="BI368" s="149">
        <f t="shared" si="115"/>
        <v>0</v>
      </c>
      <c r="BJ368" s="14" t="s">
        <v>110</v>
      </c>
      <c r="BK368" s="150">
        <f t="shared" si="116"/>
        <v>0</v>
      </c>
      <c r="BL368" s="14" t="s">
        <v>109</v>
      </c>
      <c r="BM368" s="148" t="s">
        <v>898</v>
      </c>
    </row>
    <row r="369" spans="1:65" s="2" customFormat="1" ht="24.2" customHeight="1">
      <c r="A369" s="26"/>
      <c r="B369" s="137"/>
      <c r="C369" s="138" t="s">
        <v>899</v>
      </c>
      <c r="D369" s="138" t="s">
        <v>105</v>
      </c>
      <c r="E369" s="139" t="s">
        <v>900</v>
      </c>
      <c r="F369" s="140" t="s">
        <v>901</v>
      </c>
      <c r="G369" s="141" t="s">
        <v>108</v>
      </c>
      <c r="H369" s="142">
        <v>0.8</v>
      </c>
      <c r="I369" s="142"/>
      <c r="J369" s="155"/>
      <c r="K369" s="143"/>
      <c r="L369" s="27"/>
      <c r="M369" s="144" t="s">
        <v>1</v>
      </c>
      <c r="N369" s="145" t="s">
        <v>32</v>
      </c>
      <c r="O369" s="146">
        <v>0</v>
      </c>
      <c r="P369" s="146">
        <f t="shared" si="108"/>
        <v>0</v>
      </c>
      <c r="Q369" s="146">
        <v>0</v>
      </c>
      <c r="R369" s="146">
        <f t="shared" si="109"/>
        <v>0</v>
      </c>
      <c r="S369" s="146">
        <v>0</v>
      </c>
      <c r="T369" s="147">
        <f t="shared" si="110"/>
        <v>0</v>
      </c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R369" s="148" t="s">
        <v>109</v>
      </c>
      <c r="AT369" s="148" t="s">
        <v>105</v>
      </c>
      <c r="AU369" s="148" t="s">
        <v>110</v>
      </c>
      <c r="AY369" s="14" t="s">
        <v>102</v>
      </c>
      <c r="BE369" s="149">
        <f t="shared" si="111"/>
        <v>0</v>
      </c>
      <c r="BF369" s="149">
        <f t="shared" si="112"/>
        <v>0</v>
      </c>
      <c r="BG369" s="149">
        <f t="shared" si="113"/>
        <v>0</v>
      </c>
      <c r="BH369" s="149">
        <f t="shared" si="114"/>
        <v>0</v>
      </c>
      <c r="BI369" s="149">
        <f t="shared" si="115"/>
        <v>0</v>
      </c>
      <c r="BJ369" s="14" t="s">
        <v>110</v>
      </c>
      <c r="BK369" s="150">
        <f t="shared" si="116"/>
        <v>0</v>
      </c>
      <c r="BL369" s="14" t="s">
        <v>109</v>
      </c>
      <c r="BM369" s="148" t="s">
        <v>902</v>
      </c>
    </row>
    <row r="370" spans="1:65" s="2" customFormat="1" ht="24.2" customHeight="1">
      <c r="A370" s="26"/>
      <c r="B370" s="137"/>
      <c r="C370" s="138" t="s">
        <v>587</v>
      </c>
      <c r="D370" s="138" t="s">
        <v>105</v>
      </c>
      <c r="E370" s="139" t="s">
        <v>903</v>
      </c>
      <c r="F370" s="140" t="s">
        <v>1739</v>
      </c>
      <c r="G370" s="141" t="s">
        <v>108</v>
      </c>
      <c r="H370" s="142">
        <v>0.8</v>
      </c>
      <c r="I370" s="142"/>
      <c r="J370" s="155"/>
      <c r="K370" s="143"/>
      <c r="L370" s="27"/>
      <c r="M370" s="144" t="s">
        <v>1</v>
      </c>
      <c r="N370" s="145" t="s">
        <v>32</v>
      </c>
      <c r="O370" s="146">
        <v>0</v>
      </c>
      <c r="P370" s="146">
        <f t="shared" si="108"/>
        <v>0</v>
      </c>
      <c r="Q370" s="146">
        <v>0</v>
      </c>
      <c r="R370" s="146">
        <f t="shared" si="109"/>
        <v>0</v>
      </c>
      <c r="S370" s="146">
        <v>0</v>
      </c>
      <c r="T370" s="147">
        <f t="shared" si="110"/>
        <v>0</v>
      </c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R370" s="148" t="s">
        <v>109</v>
      </c>
      <c r="AT370" s="148" t="s">
        <v>105</v>
      </c>
      <c r="AU370" s="148" t="s">
        <v>110</v>
      </c>
      <c r="AY370" s="14" t="s">
        <v>102</v>
      </c>
      <c r="BE370" s="149">
        <f t="shared" si="111"/>
        <v>0</v>
      </c>
      <c r="BF370" s="149">
        <f t="shared" si="112"/>
        <v>0</v>
      </c>
      <c r="BG370" s="149">
        <f t="shared" si="113"/>
        <v>0</v>
      </c>
      <c r="BH370" s="149">
        <f t="shared" si="114"/>
        <v>0</v>
      </c>
      <c r="BI370" s="149">
        <f t="shared" si="115"/>
        <v>0</v>
      </c>
      <c r="BJ370" s="14" t="s">
        <v>110</v>
      </c>
      <c r="BK370" s="150">
        <f t="shared" si="116"/>
        <v>0</v>
      </c>
      <c r="BL370" s="14" t="s">
        <v>109</v>
      </c>
      <c r="BM370" s="148" t="s">
        <v>904</v>
      </c>
    </row>
    <row r="371" spans="1:65" s="2" customFormat="1" ht="24.2" customHeight="1">
      <c r="A371" s="26"/>
      <c r="B371" s="137"/>
      <c r="C371" s="138" t="s">
        <v>905</v>
      </c>
      <c r="D371" s="138" t="s">
        <v>105</v>
      </c>
      <c r="E371" s="139" t="s">
        <v>906</v>
      </c>
      <c r="F371" s="140" t="s">
        <v>907</v>
      </c>
      <c r="G371" s="141" t="s">
        <v>234</v>
      </c>
      <c r="H371" s="142">
        <v>3.6</v>
      </c>
      <c r="I371" s="142"/>
      <c r="J371" s="155"/>
      <c r="K371" s="143"/>
      <c r="L371" s="27"/>
      <c r="M371" s="144" t="s">
        <v>1</v>
      </c>
      <c r="N371" s="145" t="s">
        <v>32</v>
      </c>
      <c r="O371" s="146">
        <v>0</v>
      </c>
      <c r="P371" s="146">
        <f t="shared" si="108"/>
        <v>0</v>
      </c>
      <c r="Q371" s="146">
        <v>0</v>
      </c>
      <c r="R371" s="146">
        <f t="shared" si="109"/>
        <v>0</v>
      </c>
      <c r="S371" s="146">
        <v>0</v>
      </c>
      <c r="T371" s="147">
        <f t="shared" si="110"/>
        <v>0</v>
      </c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R371" s="148" t="s">
        <v>109</v>
      </c>
      <c r="AT371" s="148" t="s">
        <v>105</v>
      </c>
      <c r="AU371" s="148" t="s">
        <v>110</v>
      </c>
      <c r="AY371" s="14" t="s">
        <v>102</v>
      </c>
      <c r="BE371" s="149">
        <f t="shared" si="111"/>
        <v>0</v>
      </c>
      <c r="BF371" s="149">
        <f t="shared" si="112"/>
        <v>0</v>
      </c>
      <c r="BG371" s="149">
        <f t="shared" si="113"/>
        <v>0</v>
      </c>
      <c r="BH371" s="149">
        <f t="shared" si="114"/>
        <v>0</v>
      </c>
      <c r="BI371" s="149">
        <f t="shared" si="115"/>
        <v>0</v>
      </c>
      <c r="BJ371" s="14" t="s">
        <v>110</v>
      </c>
      <c r="BK371" s="150">
        <f t="shared" si="116"/>
        <v>0</v>
      </c>
      <c r="BL371" s="14" t="s">
        <v>109</v>
      </c>
      <c r="BM371" s="148" t="s">
        <v>908</v>
      </c>
    </row>
    <row r="372" spans="1:65" s="2" customFormat="1" ht="24.2" customHeight="1">
      <c r="A372" s="26"/>
      <c r="B372" s="137"/>
      <c r="C372" s="138" t="s">
        <v>588</v>
      </c>
      <c r="D372" s="138" t="s">
        <v>105</v>
      </c>
      <c r="E372" s="139" t="s">
        <v>909</v>
      </c>
      <c r="F372" s="140" t="s">
        <v>1740</v>
      </c>
      <c r="G372" s="141" t="s">
        <v>234</v>
      </c>
      <c r="H372" s="142">
        <v>3.6720000000000002</v>
      </c>
      <c r="I372" s="142"/>
      <c r="J372" s="155"/>
      <c r="K372" s="143"/>
      <c r="L372" s="27"/>
      <c r="M372" s="144" t="s">
        <v>1</v>
      </c>
      <c r="N372" s="145" t="s">
        <v>32</v>
      </c>
      <c r="O372" s="146">
        <v>0</v>
      </c>
      <c r="P372" s="146">
        <f t="shared" si="108"/>
        <v>0</v>
      </c>
      <c r="Q372" s="146">
        <v>0</v>
      </c>
      <c r="R372" s="146">
        <f t="shared" si="109"/>
        <v>0</v>
      </c>
      <c r="S372" s="146">
        <v>0</v>
      </c>
      <c r="T372" s="147">
        <f t="shared" si="110"/>
        <v>0</v>
      </c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R372" s="148" t="s">
        <v>109</v>
      </c>
      <c r="AT372" s="148" t="s">
        <v>105</v>
      </c>
      <c r="AU372" s="148" t="s">
        <v>110</v>
      </c>
      <c r="AY372" s="14" t="s">
        <v>102</v>
      </c>
      <c r="BE372" s="149">
        <f t="shared" si="111"/>
        <v>0</v>
      </c>
      <c r="BF372" s="149">
        <f t="shared" si="112"/>
        <v>0</v>
      </c>
      <c r="BG372" s="149">
        <f t="shared" si="113"/>
        <v>0</v>
      </c>
      <c r="BH372" s="149">
        <f t="shared" si="114"/>
        <v>0</v>
      </c>
      <c r="BI372" s="149">
        <f t="shared" si="115"/>
        <v>0</v>
      </c>
      <c r="BJ372" s="14" t="s">
        <v>110</v>
      </c>
      <c r="BK372" s="150">
        <f t="shared" si="116"/>
        <v>0</v>
      </c>
      <c r="BL372" s="14" t="s">
        <v>109</v>
      </c>
      <c r="BM372" s="148" t="s">
        <v>910</v>
      </c>
    </row>
    <row r="373" spans="1:65" s="2" customFormat="1" ht="24.2" customHeight="1">
      <c r="A373" s="26"/>
      <c r="B373" s="137"/>
      <c r="C373" s="138" t="s">
        <v>911</v>
      </c>
      <c r="D373" s="138" t="s">
        <v>105</v>
      </c>
      <c r="E373" s="139" t="s">
        <v>912</v>
      </c>
      <c r="F373" s="140" t="s">
        <v>913</v>
      </c>
      <c r="G373" s="141" t="s">
        <v>178</v>
      </c>
      <c r="H373" s="142">
        <v>1.4490000000000001</v>
      </c>
      <c r="I373" s="142"/>
      <c r="J373" s="155"/>
      <c r="K373" s="143"/>
      <c r="L373" s="27"/>
      <c r="M373" s="144" t="s">
        <v>1</v>
      </c>
      <c r="N373" s="145" t="s">
        <v>32</v>
      </c>
      <c r="O373" s="146">
        <v>0</v>
      </c>
      <c r="P373" s="146">
        <f t="shared" si="108"/>
        <v>0</v>
      </c>
      <c r="Q373" s="146">
        <v>0</v>
      </c>
      <c r="R373" s="146">
        <f t="shared" si="109"/>
        <v>0</v>
      </c>
      <c r="S373" s="146">
        <v>0</v>
      </c>
      <c r="T373" s="147">
        <f t="shared" si="110"/>
        <v>0</v>
      </c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R373" s="148" t="s">
        <v>109</v>
      </c>
      <c r="AT373" s="148" t="s">
        <v>105</v>
      </c>
      <c r="AU373" s="148" t="s">
        <v>110</v>
      </c>
      <c r="AY373" s="14" t="s">
        <v>102</v>
      </c>
      <c r="BE373" s="149">
        <f t="shared" si="111"/>
        <v>0</v>
      </c>
      <c r="BF373" s="149">
        <f t="shared" si="112"/>
        <v>0</v>
      </c>
      <c r="BG373" s="149">
        <f t="shared" si="113"/>
        <v>0</v>
      </c>
      <c r="BH373" s="149">
        <f t="shared" si="114"/>
        <v>0</v>
      </c>
      <c r="BI373" s="149">
        <f t="shared" si="115"/>
        <v>0</v>
      </c>
      <c r="BJ373" s="14" t="s">
        <v>110</v>
      </c>
      <c r="BK373" s="150">
        <f t="shared" si="116"/>
        <v>0</v>
      </c>
      <c r="BL373" s="14" t="s">
        <v>109</v>
      </c>
      <c r="BM373" s="148" t="s">
        <v>914</v>
      </c>
    </row>
    <row r="374" spans="1:65" s="12" customFormat="1" ht="22.9" customHeight="1">
      <c r="B374" s="127"/>
      <c r="D374" s="128" t="s">
        <v>65</v>
      </c>
      <c r="E374" s="136" t="s">
        <v>915</v>
      </c>
      <c r="F374" s="136" t="s">
        <v>916</v>
      </c>
      <c r="J374" s="158"/>
      <c r="L374" s="127"/>
      <c r="M374" s="130"/>
      <c r="N374" s="131"/>
      <c r="O374" s="131"/>
      <c r="P374" s="132">
        <f>SUM(P375:P380)</f>
        <v>0</v>
      </c>
      <c r="Q374" s="131"/>
      <c r="R374" s="132">
        <f>SUM(R375:R380)</f>
        <v>0</v>
      </c>
      <c r="S374" s="131"/>
      <c r="T374" s="133">
        <f>SUM(T375:T380)</f>
        <v>0</v>
      </c>
      <c r="AR374" s="128" t="s">
        <v>110</v>
      </c>
      <c r="AT374" s="134" t="s">
        <v>65</v>
      </c>
      <c r="AU374" s="134" t="s">
        <v>71</v>
      </c>
      <c r="AY374" s="128" t="s">
        <v>102</v>
      </c>
      <c r="BK374" s="135">
        <f>SUM(BK375:BK380)</f>
        <v>0</v>
      </c>
    </row>
    <row r="375" spans="1:65" s="2" customFormat="1" ht="16.5" customHeight="1">
      <c r="A375" s="26"/>
      <c r="B375" s="137"/>
      <c r="C375" s="138" t="s">
        <v>590</v>
      </c>
      <c r="D375" s="138" t="s">
        <v>105</v>
      </c>
      <c r="E375" s="139" t="s">
        <v>917</v>
      </c>
      <c r="F375" s="140" t="s">
        <v>918</v>
      </c>
      <c r="G375" s="141" t="s">
        <v>194</v>
      </c>
      <c r="H375" s="142">
        <v>2</v>
      </c>
      <c r="I375" s="142"/>
      <c r="J375" s="155"/>
      <c r="K375" s="143"/>
      <c r="L375" s="27"/>
      <c r="M375" s="144" t="s">
        <v>1</v>
      </c>
      <c r="N375" s="145" t="s">
        <v>32</v>
      </c>
      <c r="O375" s="146">
        <v>0</v>
      </c>
      <c r="P375" s="146">
        <f t="shared" ref="P375:P380" si="117">O375*H375</f>
        <v>0</v>
      </c>
      <c r="Q375" s="146">
        <v>0</v>
      </c>
      <c r="R375" s="146">
        <f t="shared" ref="R375:R380" si="118">Q375*H375</f>
        <v>0</v>
      </c>
      <c r="S375" s="146">
        <v>0</v>
      </c>
      <c r="T375" s="147">
        <f t="shared" ref="T375:T380" si="119">S375*H375</f>
        <v>0</v>
      </c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R375" s="148" t="s">
        <v>109</v>
      </c>
      <c r="AT375" s="148" t="s">
        <v>105</v>
      </c>
      <c r="AU375" s="148" t="s">
        <v>110</v>
      </c>
      <c r="AY375" s="14" t="s">
        <v>102</v>
      </c>
      <c r="BE375" s="149">
        <f t="shared" ref="BE375:BE380" si="120">IF(N375="základná",J375,0)</f>
        <v>0</v>
      </c>
      <c r="BF375" s="149">
        <f t="shared" ref="BF375:BF380" si="121">IF(N375="znížená",J375,0)</f>
        <v>0</v>
      </c>
      <c r="BG375" s="149">
        <f t="shared" ref="BG375:BG380" si="122">IF(N375="zákl. prenesená",J375,0)</f>
        <v>0</v>
      </c>
      <c r="BH375" s="149">
        <f t="shared" ref="BH375:BH380" si="123">IF(N375="zníž. prenesená",J375,0)</f>
        <v>0</v>
      </c>
      <c r="BI375" s="149">
        <f t="shared" ref="BI375:BI380" si="124">IF(N375="nulová",J375,0)</f>
        <v>0</v>
      </c>
      <c r="BJ375" s="14" t="s">
        <v>110</v>
      </c>
      <c r="BK375" s="150">
        <f t="shared" ref="BK375:BK380" si="125">ROUND(I375*H375,3)</f>
        <v>0</v>
      </c>
      <c r="BL375" s="14" t="s">
        <v>109</v>
      </c>
      <c r="BM375" s="148" t="s">
        <v>919</v>
      </c>
    </row>
    <row r="376" spans="1:65" s="2" customFormat="1" ht="24.2" customHeight="1">
      <c r="A376" s="26"/>
      <c r="B376" s="137"/>
      <c r="C376" s="138" t="s">
        <v>920</v>
      </c>
      <c r="D376" s="138" t="s">
        <v>105</v>
      </c>
      <c r="E376" s="139" t="s">
        <v>921</v>
      </c>
      <c r="F376" s="140" t="s">
        <v>922</v>
      </c>
      <c r="G376" s="141" t="s">
        <v>194</v>
      </c>
      <c r="H376" s="142">
        <v>2</v>
      </c>
      <c r="I376" s="142"/>
      <c r="J376" s="155"/>
      <c r="K376" s="143"/>
      <c r="L376" s="27"/>
      <c r="M376" s="144" t="s">
        <v>1</v>
      </c>
      <c r="N376" s="145" t="s">
        <v>32</v>
      </c>
      <c r="O376" s="146">
        <v>0</v>
      </c>
      <c r="P376" s="146">
        <f t="shared" si="117"/>
        <v>0</v>
      </c>
      <c r="Q376" s="146">
        <v>0</v>
      </c>
      <c r="R376" s="146">
        <f t="shared" si="118"/>
        <v>0</v>
      </c>
      <c r="S376" s="146">
        <v>0</v>
      </c>
      <c r="T376" s="147">
        <f t="shared" si="119"/>
        <v>0</v>
      </c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R376" s="148" t="s">
        <v>109</v>
      </c>
      <c r="AT376" s="148" t="s">
        <v>105</v>
      </c>
      <c r="AU376" s="148" t="s">
        <v>110</v>
      </c>
      <c r="AY376" s="14" t="s">
        <v>102</v>
      </c>
      <c r="BE376" s="149">
        <f t="shared" si="120"/>
        <v>0</v>
      </c>
      <c r="BF376" s="149">
        <f t="shared" si="121"/>
        <v>0</v>
      </c>
      <c r="BG376" s="149">
        <f t="shared" si="122"/>
        <v>0</v>
      </c>
      <c r="BH376" s="149">
        <f t="shared" si="123"/>
        <v>0</v>
      </c>
      <c r="BI376" s="149">
        <f t="shared" si="124"/>
        <v>0</v>
      </c>
      <c r="BJ376" s="14" t="s">
        <v>110</v>
      </c>
      <c r="BK376" s="150">
        <f t="shared" si="125"/>
        <v>0</v>
      </c>
      <c r="BL376" s="14" t="s">
        <v>109</v>
      </c>
      <c r="BM376" s="148" t="s">
        <v>923</v>
      </c>
    </row>
    <row r="377" spans="1:65" s="2" customFormat="1" ht="28.5" customHeight="1">
      <c r="A377" s="26"/>
      <c r="B377" s="137"/>
      <c r="C377" s="138" t="s">
        <v>591</v>
      </c>
      <c r="D377" s="138" t="s">
        <v>105</v>
      </c>
      <c r="E377" s="139" t="s">
        <v>924</v>
      </c>
      <c r="F377" s="140" t="s">
        <v>1741</v>
      </c>
      <c r="G377" s="141" t="s">
        <v>194</v>
      </c>
      <c r="H377" s="142">
        <v>2</v>
      </c>
      <c r="I377" s="142"/>
      <c r="J377" s="155"/>
      <c r="K377" s="143"/>
      <c r="L377" s="27"/>
      <c r="M377" s="144" t="s">
        <v>1</v>
      </c>
      <c r="N377" s="145" t="s">
        <v>32</v>
      </c>
      <c r="O377" s="146">
        <v>0</v>
      </c>
      <c r="P377" s="146">
        <f t="shared" si="117"/>
        <v>0</v>
      </c>
      <c r="Q377" s="146">
        <v>0</v>
      </c>
      <c r="R377" s="146">
        <f t="shared" si="118"/>
        <v>0</v>
      </c>
      <c r="S377" s="146">
        <v>0</v>
      </c>
      <c r="T377" s="147">
        <f t="shared" si="119"/>
        <v>0</v>
      </c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R377" s="148" t="s">
        <v>109</v>
      </c>
      <c r="AT377" s="148" t="s">
        <v>105</v>
      </c>
      <c r="AU377" s="148" t="s">
        <v>110</v>
      </c>
      <c r="AY377" s="14" t="s">
        <v>102</v>
      </c>
      <c r="BE377" s="149">
        <f t="shared" si="120"/>
        <v>0</v>
      </c>
      <c r="BF377" s="149">
        <f t="shared" si="121"/>
        <v>0</v>
      </c>
      <c r="BG377" s="149">
        <f t="shared" si="122"/>
        <v>0</v>
      </c>
      <c r="BH377" s="149">
        <f t="shared" si="123"/>
        <v>0</v>
      </c>
      <c r="BI377" s="149">
        <f t="shared" si="124"/>
        <v>0</v>
      </c>
      <c r="BJ377" s="14" t="s">
        <v>110</v>
      </c>
      <c r="BK377" s="150">
        <f t="shared" si="125"/>
        <v>0</v>
      </c>
      <c r="BL377" s="14" t="s">
        <v>109</v>
      </c>
      <c r="BM377" s="148" t="s">
        <v>925</v>
      </c>
    </row>
    <row r="378" spans="1:65" s="2" customFormat="1" ht="24.2" customHeight="1">
      <c r="A378" s="26"/>
      <c r="B378" s="137"/>
      <c r="C378" s="138" t="s">
        <v>926</v>
      </c>
      <c r="D378" s="138" t="s">
        <v>105</v>
      </c>
      <c r="E378" s="139" t="s">
        <v>927</v>
      </c>
      <c r="F378" s="140" t="s">
        <v>928</v>
      </c>
      <c r="G378" s="141" t="s">
        <v>194</v>
      </c>
      <c r="H378" s="142">
        <v>2</v>
      </c>
      <c r="I378" s="142"/>
      <c r="J378" s="155"/>
      <c r="K378" s="143"/>
      <c r="L378" s="27"/>
      <c r="M378" s="144" t="s">
        <v>1</v>
      </c>
      <c r="N378" s="145" t="s">
        <v>32</v>
      </c>
      <c r="O378" s="146">
        <v>0</v>
      </c>
      <c r="P378" s="146">
        <f t="shared" si="117"/>
        <v>0</v>
      </c>
      <c r="Q378" s="146">
        <v>0</v>
      </c>
      <c r="R378" s="146">
        <f t="shared" si="118"/>
        <v>0</v>
      </c>
      <c r="S378" s="146">
        <v>0</v>
      </c>
      <c r="T378" s="147">
        <f t="shared" si="119"/>
        <v>0</v>
      </c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R378" s="148" t="s">
        <v>109</v>
      </c>
      <c r="AT378" s="148" t="s">
        <v>105</v>
      </c>
      <c r="AU378" s="148" t="s">
        <v>110</v>
      </c>
      <c r="AY378" s="14" t="s">
        <v>102</v>
      </c>
      <c r="BE378" s="149">
        <f t="shared" si="120"/>
        <v>0</v>
      </c>
      <c r="BF378" s="149">
        <f t="shared" si="121"/>
        <v>0</v>
      </c>
      <c r="BG378" s="149">
        <f t="shared" si="122"/>
        <v>0</v>
      </c>
      <c r="BH378" s="149">
        <f t="shared" si="123"/>
        <v>0</v>
      </c>
      <c r="BI378" s="149">
        <f t="shared" si="124"/>
        <v>0</v>
      </c>
      <c r="BJ378" s="14" t="s">
        <v>110</v>
      </c>
      <c r="BK378" s="150">
        <f t="shared" si="125"/>
        <v>0</v>
      </c>
      <c r="BL378" s="14" t="s">
        <v>109</v>
      </c>
      <c r="BM378" s="148" t="s">
        <v>929</v>
      </c>
    </row>
    <row r="379" spans="1:65" s="2" customFormat="1" ht="24.2" customHeight="1">
      <c r="A379" s="26"/>
      <c r="B379" s="137"/>
      <c r="C379" s="138" t="s">
        <v>593</v>
      </c>
      <c r="D379" s="138" t="s">
        <v>105</v>
      </c>
      <c r="E379" s="139" t="s">
        <v>930</v>
      </c>
      <c r="F379" s="140" t="s">
        <v>1742</v>
      </c>
      <c r="G379" s="141" t="s">
        <v>194</v>
      </c>
      <c r="H379" s="142">
        <v>2</v>
      </c>
      <c r="I379" s="142"/>
      <c r="J379" s="155"/>
      <c r="K379" s="143"/>
      <c r="L379" s="27"/>
      <c r="M379" s="144" t="s">
        <v>1</v>
      </c>
      <c r="N379" s="145" t="s">
        <v>32</v>
      </c>
      <c r="O379" s="146">
        <v>0</v>
      </c>
      <c r="P379" s="146">
        <f t="shared" si="117"/>
        <v>0</v>
      </c>
      <c r="Q379" s="146">
        <v>0</v>
      </c>
      <c r="R379" s="146">
        <f t="shared" si="118"/>
        <v>0</v>
      </c>
      <c r="S379" s="146">
        <v>0</v>
      </c>
      <c r="T379" s="147">
        <f t="shared" si="119"/>
        <v>0</v>
      </c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R379" s="148" t="s">
        <v>109</v>
      </c>
      <c r="AT379" s="148" t="s">
        <v>105</v>
      </c>
      <c r="AU379" s="148" t="s">
        <v>110</v>
      </c>
      <c r="AY379" s="14" t="s">
        <v>102</v>
      </c>
      <c r="BE379" s="149">
        <f t="shared" si="120"/>
        <v>0</v>
      </c>
      <c r="BF379" s="149">
        <f t="shared" si="121"/>
        <v>0</v>
      </c>
      <c r="BG379" s="149">
        <f t="shared" si="122"/>
        <v>0</v>
      </c>
      <c r="BH379" s="149">
        <f t="shared" si="123"/>
        <v>0</v>
      </c>
      <c r="BI379" s="149">
        <f t="shared" si="124"/>
        <v>0</v>
      </c>
      <c r="BJ379" s="14" t="s">
        <v>110</v>
      </c>
      <c r="BK379" s="150">
        <f t="shared" si="125"/>
        <v>0</v>
      </c>
      <c r="BL379" s="14" t="s">
        <v>109</v>
      </c>
      <c r="BM379" s="148" t="s">
        <v>931</v>
      </c>
    </row>
    <row r="380" spans="1:65" s="2" customFormat="1" ht="24.2" customHeight="1">
      <c r="A380" s="26"/>
      <c r="B380" s="137"/>
      <c r="C380" s="138" t="s">
        <v>932</v>
      </c>
      <c r="D380" s="138" t="s">
        <v>105</v>
      </c>
      <c r="E380" s="139" t="s">
        <v>933</v>
      </c>
      <c r="F380" s="140" t="s">
        <v>934</v>
      </c>
      <c r="G380" s="141" t="s">
        <v>194</v>
      </c>
      <c r="H380" s="142">
        <v>4</v>
      </c>
      <c r="I380" s="142"/>
      <c r="J380" s="155"/>
      <c r="K380" s="143"/>
      <c r="L380" s="27"/>
      <c r="M380" s="144" t="s">
        <v>1</v>
      </c>
      <c r="N380" s="145" t="s">
        <v>32</v>
      </c>
      <c r="O380" s="146">
        <v>0</v>
      </c>
      <c r="P380" s="146">
        <f t="shared" si="117"/>
        <v>0</v>
      </c>
      <c r="Q380" s="146">
        <v>0</v>
      </c>
      <c r="R380" s="146">
        <f t="shared" si="118"/>
        <v>0</v>
      </c>
      <c r="S380" s="146">
        <v>0</v>
      </c>
      <c r="T380" s="147">
        <f t="shared" si="119"/>
        <v>0</v>
      </c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R380" s="148" t="s">
        <v>109</v>
      </c>
      <c r="AT380" s="148" t="s">
        <v>105</v>
      </c>
      <c r="AU380" s="148" t="s">
        <v>110</v>
      </c>
      <c r="AY380" s="14" t="s">
        <v>102</v>
      </c>
      <c r="BE380" s="149">
        <f t="shared" si="120"/>
        <v>0</v>
      </c>
      <c r="BF380" s="149">
        <f t="shared" si="121"/>
        <v>0</v>
      </c>
      <c r="BG380" s="149">
        <f t="shared" si="122"/>
        <v>0</v>
      </c>
      <c r="BH380" s="149">
        <f t="shared" si="123"/>
        <v>0</v>
      </c>
      <c r="BI380" s="149">
        <f t="shared" si="124"/>
        <v>0</v>
      </c>
      <c r="BJ380" s="14" t="s">
        <v>110</v>
      </c>
      <c r="BK380" s="150">
        <f t="shared" si="125"/>
        <v>0</v>
      </c>
      <c r="BL380" s="14" t="s">
        <v>109</v>
      </c>
      <c r="BM380" s="148" t="s">
        <v>935</v>
      </c>
    </row>
    <row r="381" spans="1:65" s="12" customFormat="1" ht="22.9" customHeight="1">
      <c r="B381" s="127"/>
      <c r="D381" s="128" t="s">
        <v>65</v>
      </c>
      <c r="E381" s="136" t="s">
        <v>936</v>
      </c>
      <c r="F381" s="136" t="s">
        <v>937</v>
      </c>
      <c r="J381" s="158"/>
      <c r="L381" s="127"/>
      <c r="M381" s="130"/>
      <c r="N381" s="131"/>
      <c r="O381" s="131"/>
      <c r="P381" s="132">
        <f>SUM(P382:P390)</f>
        <v>0</v>
      </c>
      <c r="Q381" s="131"/>
      <c r="R381" s="132">
        <f>SUM(R382:R390)</f>
        <v>0</v>
      </c>
      <c r="S381" s="131"/>
      <c r="T381" s="133">
        <f>SUM(T382:T390)</f>
        <v>0</v>
      </c>
      <c r="AR381" s="128" t="s">
        <v>110</v>
      </c>
      <c r="AT381" s="134" t="s">
        <v>65</v>
      </c>
      <c r="AU381" s="134" t="s">
        <v>71</v>
      </c>
      <c r="AY381" s="128" t="s">
        <v>102</v>
      </c>
      <c r="BK381" s="135">
        <f>SUM(BK382:BK390)</f>
        <v>0</v>
      </c>
    </row>
    <row r="382" spans="1:65" s="2" customFormat="1" ht="24.2" customHeight="1">
      <c r="A382" s="26"/>
      <c r="B382" s="137"/>
      <c r="C382" s="138" t="s">
        <v>598</v>
      </c>
      <c r="D382" s="138" t="s">
        <v>105</v>
      </c>
      <c r="E382" s="139" t="s">
        <v>938</v>
      </c>
      <c r="F382" s="140" t="s">
        <v>939</v>
      </c>
      <c r="G382" s="141" t="s">
        <v>108</v>
      </c>
      <c r="H382" s="142">
        <v>10.151999999999999</v>
      </c>
      <c r="I382" s="142"/>
      <c r="J382" s="155"/>
      <c r="K382" s="143"/>
      <c r="L382" s="27"/>
      <c r="M382" s="144" t="s">
        <v>1</v>
      </c>
      <c r="N382" s="145" t="s">
        <v>32</v>
      </c>
      <c r="O382" s="146">
        <v>0</v>
      </c>
      <c r="P382" s="146">
        <f t="shared" ref="P382:P390" si="126">O382*H382</f>
        <v>0</v>
      </c>
      <c r="Q382" s="146">
        <v>0</v>
      </c>
      <c r="R382" s="146">
        <f t="shared" ref="R382:R390" si="127">Q382*H382</f>
        <v>0</v>
      </c>
      <c r="S382" s="146">
        <v>0</v>
      </c>
      <c r="T382" s="147">
        <f t="shared" ref="T382:T390" si="128">S382*H382</f>
        <v>0</v>
      </c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R382" s="148" t="s">
        <v>109</v>
      </c>
      <c r="AT382" s="148" t="s">
        <v>105</v>
      </c>
      <c r="AU382" s="148" t="s">
        <v>110</v>
      </c>
      <c r="AY382" s="14" t="s">
        <v>102</v>
      </c>
      <c r="BE382" s="149">
        <f t="shared" ref="BE382:BE390" si="129">IF(N382="základná",J382,0)</f>
        <v>0</v>
      </c>
      <c r="BF382" s="149">
        <f t="shared" ref="BF382:BF390" si="130">IF(N382="znížená",J382,0)</f>
        <v>0</v>
      </c>
      <c r="BG382" s="149">
        <f t="shared" ref="BG382:BG390" si="131">IF(N382="zákl. prenesená",J382,0)</f>
        <v>0</v>
      </c>
      <c r="BH382" s="149">
        <f t="shared" ref="BH382:BH390" si="132">IF(N382="zníž. prenesená",J382,0)</f>
        <v>0</v>
      </c>
      <c r="BI382" s="149">
        <f t="shared" ref="BI382:BI390" si="133">IF(N382="nulová",J382,0)</f>
        <v>0</v>
      </c>
      <c r="BJ382" s="14" t="s">
        <v>110</v>
      </c>
      <c r="BK382" s="150">
        <f t="shared" ref="BK382:BK390" si="134">ROUND(I382*H382,3)</f>
        <v>0</v>
      </c>
      <c r="BL382" s="14" t="s">
        <v>109</v>
      </c>
      <c r="BM382" s="148" t="s">
        <v>940</v>
      </c>
    </row>
    <row r="383" spans="1:65" s="2" customFormat="1" ht="24.2" customHeight="1">
      <c r="A383" s="26"/>
      <c r="B383" s="137"/>
      <c r="C383" s="138" t="s">
        <v>941</v>
      </c>
      <c r="D383" s="138" t="s">
        <v>105</v>
      </c>
      <c r="E383" s="139" t="s">
        <v>942</v>
      </c>
      <c r="F383" s="140" t="s">
        <v>943</v>
      </c>
      <c r="G383" s="141" t="s">
        <v>108</v>
      </c>
      <c r="H383" s="142">
        <v>10.355</v>
      </c>
      <c r="I383" s="142"/>
      <c r="J383" s="155"/>
      <c r="K383" s="143"/>
      <c r="L383" s="27"/>
      <c r="M383" s="144" t="s">
        <v>1</v>
      </c>
      <c r="N383" s="145" t="s">
        <v>32</v>
      </c>
      <c r="O383" s="146">
        <v>0</v>
      </c>
      <c r="P383" s="146">
        <f t="shared" si="126"/>
        <v>0</v>
      </c>
      <c r="Q383" s="146">
        <v>0</v>
      </c>
      <c r="R383" s="146">
        <f t="shared" si="127"/>
        <v>0</v>
      </c>
      <c r="S383" s="146">
        <v>0</v>
      </c>
      <c r="T383" s="147">
        <f t="shared" si="128"/>
        <v>0</v>
      </c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R383" s="148" t="s">
        <v>109</v>
      </c>
      <c r="AT383" s="148" t="s">
        <v>105</v>
      </c>
      <c r="AU383" s="148" t="s">
        <v>110</v>
      </c>
      <c r="AY383" s="14" t="s">
        <v>102</v>
      </c>
      <c r="BE383" s="149">
        <f t="shared" si="129"/>
        <v>0</v>
      </c>
      <c r="BF383" s="149">
        <f t="shared" si="130"/>
        <v>0</v>
      </c>
      <c r="BG383" s="149">
        <f t="shared" si="131"/>
        <v>0</v>
      </c>
      <c r="BH383" s="149">
        <f t="shared" si="132"/>
        <v>0</v>
      </c>
      <c r="BI383" s="149">
        <f t="shared" si="133"/>
        <v>0</v>
      </c>
      <c r="BJ383" s="14" t="s">
        <v>110</v>
      </c>
      <c r="BK383" s="150">
        <f t="shared" si="134"/>
        <v>0</v>
      </c>
      <c r="BL383" s="14" t="s">
        <v>109</v>
      </c>
      <c r="BM383" s="148" t="s">
        <v>944</v>
      </c>
    </row>
    <row r="384" spans="1:65" s="2" customFormat="1" ht="24.2" customHeight="1">
      <c r="A384" s="26"/>
      <c r="B384" s="137"/>
      <c r="C384" s="138" t="s">
        <v>601</v>
      </c>
      <c r="D384" s="138" t="s">
        <v>105</v>
      </c>
      <c r="E384" s="139" t="s">
        <v>945</v>
      </c>
      <c r="F384" s="140" t="s">
        <v>946</v>
      </c>
      <c r="G384" s="141" t="s">
        <v>234</v>
      </c>
      <c r="H384" s="142">
        <v>30.85</v>
      </c>
      <c r="I384" s="142"/>
      <c r="J384" s="155"/>
      <c r="K384" s="143"/>
      <c r="L384" s="27"/>
      <c r="M384" s="144" t="s">
        <v>1</v>
      </c>
      <c r="N384" s="145" t="s">
        <v>32</v>
      </c>
      <c r="O384" s="146">
        <v>0</v>
      </c>
      <c r="P384" s="146">
        <f t="shared" si="126"/>
        <v>0</v>
      </c>
      <c r="Q384" s="146">
        <v>0</v>
      </c>
      <c r="R384" s="146">
        <f t="shared" si="127"/>
        <v>0</v>
      </c>
      <c r="S384" s="146">
        <v>0</v>
      </c>
      <c r="T384" s="147">
        <f t="shared" si="128"/>
        <v>0</v>
      </c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R384" s="148" t="s">
        <v>109</v>
      </c>
      <c r="AT384" s="148" t="s">
        <v>105</v>
      </c>
      <c r="AU384" s="148" t="s">
        <v>110</v>
      </c>
      <c r="AY384" s="14" t="s">
        <v>102</v>
      </c>
      <c r="BE384" s="149">
        <f t="shared" si="129"/>
        <v>0</v>
      </c>
      <c r="BF384" s="149">
        <f t="shared" si="130"/>
        <v>0</v>
      </c>
      <c r="BG384" s="149">
        <f t="shared" si="131"/>
        <v>0</v>
      </c>
      <c r="BH384" s="149">
        <f t="shared" si="132"/>
        <v>0</v>
      </c>
      <c r="BI384" s="149">
        <f t="shared" si="133"/>
        <v>0</v>
      </c>
      <c r="BJ384" s="14" t="s">
        <v>110</v>
      </c>
      <c r="BK384" s="150">
        <f t="shared" si="134"/>
        <v>0</v>
      </c>
      <c r="BL384" s="14" t="s">
        <v>109</v>
      </c>
      <c r="BM384" s="148" t="s">
        <v>947</v>
      </c>
    </row>
    <row r="385" spans="1:65" s="2" customFormat="1" ht="21.75" customHeight="1">
      <c r="A385" s="26"/>
      <c r="B385" s="137"/>
      <c r="C385" s="138" t="s">
        <v>948</v>
      </c>
      <c r="D385" s="138" t="s">
        <v>105</v>
      </c>
      <c r="E385" s="139" t="s">
        <v>949</v>
      </c>
      <c r="F385" s="140" t="s">
        <v>950</v>
      </c>
      <c r="G385" s="141" t="s">
        <v>108</v>
      </c>
      <c r="H385" s="142">
        <v>4.8010000000000002</v>
      </c>
      <c r="I385" s="142"/>
      <c r="J385" s="155"/>
      <c r="K385" s="143"/>
      <c r="L385" s="27"/>
      <c r="M385" s="144" t="s">
        <v>1</v>
      </c>
      <c r="N385" s="145" t="s">
        <v>32</v>
      </c>
      <c r="O385" s="146">
        <v>0</v>
      </c>
      <c r="P385" s="146">
        <f t="shared" si="126"/>
        <v>0</v>
      </c>
      <c r="Q385" s="146">
        <v>0</v>
      </c>
      <c r="R385" s="146">
        <f t="shared" si="127"/>
        <v>0</v>
      </c>
      <c r="S385" s="146">
        <v>0</v>
      </c>
      <c r="T385" s="147">
        <f t="shared" si="128"/>
        <v>0</v>
      </c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R385" s="148" t="s">
        <v>109</v>
      </c>
      <c r="AT385" s="148" t="s">
        <v>105</v>
      </c>
      <c r="AU385" s="148" t="s">
        <v>110</v>
      </c>
      <c r="AY385" s="14" t="s">
        <v>102</v>
      </c>
      <c r="BE385" s="149">
        <f t="shared" si="129"/>
        <v>0</v>
      </c>
      <c r="BF385" s="149">
        <f t="shared" si="130"/>
        <v>0</v>
      </c>
      <c r="BG385" s="149">
        <f t="shared" si="131"/>
        <v>0</v>
      </c>
      <c r="BH385" s="149">
        <f t="shared" si="132"/>
        <v>0</v>
      </c>
      <c r="BI385" s="149">
        <f t="shared" si="133"/>
        <v>0</v>
      </c>
      <c r="BJ385" s="14" t="s">
        <v>110</v>
      </c>
      <c r="BK385" s="150">
        <f t="shared" si="134"/>
        <v>0</v>
      </c>
      <c r="BL385" s="14" t="s">
        <v>109</v>
      </c>
      <c r="BM385" s="148" t="s">
        <v>951</v>
      </c>
    </row>
    <row r="386" spans="1:65" s="2" customFormat="1" ht="24.2" customHeight="1">
      <c r="A386" s="26"/>
      <c r="B386" s="137"/>
      <c r="C386" s="138" t="s">
        <v>604</v>
      </c>
      <c r="D386" s="138" t="s">
        <v>105</v>
      </c>
      <c r="E386" s="139" t="s">
        <v>952</v>
      </c>
      <c r="F386" s="140" t="s">
        <v>953</v>
      </c>
      <c r="G386" s="141" t="s">
        <v>108</v>
      </c>
      <c r="H386" s="142">
        <v>10.01</v>
      </c>
      <c r="I386" s="142"/>
      <c r="J386" s="155"/>
      <c r="K386" s="143"/>
      <c r="L386" s="27"/>
      <c r="M386" s="144" t="s">
        <v>1</v>
      </c>
      <c r="N386" s="145" t="s">
        <v>32</v>
      </c>
      <c r="O386" s="146">
        <v>0</v>
      </c>
      <c r="P386" s="146">
        <f t="shared" si="126"/>
        <v>0</v>
      </c>
      <c r="Q386" s="146">
        <v>0</v>
      </c>
      <c r="R386" s="146">
        <f t="shared" si="127"/>
        <v>0</v>
      </c>
      <c r="S386" s="146">
        <v>0</v>
      </c>
      <c r="T386" s="147">
        <f t="shared" si="128"/>
        <v>0</v>
      </c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R386" s="148" t="s">
        <v>109</v>
      </c>
      <c r="AT386" s="148" t="s">
        <v>105</v>
      </c>
      <c r="AU386" s="148" t="s">
        <v>110</v>
      </c>
      <c r="AY386" s="14" t="s">
        <v>102</v>
      </c>
      <c r="BE386" s="149">
        <f t="shared" si="129"/>
        <v>0</v>
      </c>
      <c r="BF386" s="149">
        <f t="shared" si="130"/>
        <v>0</v>
      </c>
      <c r="BG386" s="149">
        <f t="shared" si="131"/>
        <v>0</v>
      </c>
      <c r="BH386" s="149">
        <f t="shared" si="132"/>
        <v>0</v>
      </c>
      <c r="BI386" s="149">
        <f t="shared" si="133"/>
        <v>0</v>
      </c>
      <c r="BJ386" s="14" t="s">
        <v>110</v>
      </c>
      <c r="BK386" s="150">
        <f t="shared" si="134"/>
        <v>0</v>
      </c>
      <c r="BL386" s="14" t="s">
        <v>109</v>
      </c>
      <c r="BM386" s="148" t="s">
        <v>954</v>
      </c>
    </row>
    <row r="387" spans="1:65" s="2" customFormat="1" ht="24.2" customHeight="1">
      <c r="A387" s="26"/>
      <c r="B387" s="137"/>
      <c r="C387" s="138" t="s">
        <v>955</v>
      </c>
      <c r="D387" s="138" t="s">
        <v>105</v>
      </c>
      <c r="E387" s="139" t="s">
        <v>956</v>
      </c>
      <c r="F387" s="140" t="s">
        <v>1743</v>
      </c>
      <c r="G387" s="141" t="s">
        <v>108</v>
      </c>
      <c r="H387" s="142">
        <v>10.01</v>
      </c>
      <c r="I387" s="142"/>
      <c r="J387" s="155"/>
      <c r="K387" s="143"/>
      <c r="L387" s="27"/>
      <c r="M387" s="144" t="s">
        <v>1</v>
      </c>
      <c r="N387" s="145" t="s">
        <v>32</v>
      </c>
      <c r="O387" s="146">
        <v>0</v>
      </c>
      <c r="P387" s="146">
        <f t="shared" si="126"/>
        <v>0</v>
      </c>
      <c r="Q387" s="146">
        <v>0</v>
      </c>
      <c r="R387" s="146">
        <f t="shared" si="127"/>
        <v>0</v>
      </c>
      <c r="S387" s="146">
        <v>0</v>
      </c>
      <c r="T387" s="147">
        <f t="shared" si="128"/>
        <v>0</v>
      </c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R387" s="148" t="s">
        <v>109</v>
      </c>
      <c r="AT387" s="148" t="s">
        <v>105</v>
      </c>
      <c r="AU387" s="148" t="s">
        <v>110</v>
      </c>
      <c r="AY387" s="14" t="s">
        <v>102</v>
      </c>
      <c r="BE387" s="149">
        <f t="shared" si="129"/>
        <v>0</v>
      </c>
      <c r="BF387" s="149">
        <f t="shared" si="130"/>
        <v>0</v>
      </c>
      <c r="BG387" s="149">
        <f t="shared" si="131"/>
        <v>0</v>
      </c>
      <c r="BH387" s="149">
        <f t="shared" si="132"/>
        <v>0</v>
      </c>
      <c r="BI387" s="149">
        <f t="shared" si="133"/>
        <v>0</v>
      </c>
      <c r="BJ387" s="14" t="s">
        <v>110</v>
      </c>
      <c r="BK387" s="150">
        <f t="shared" si="134"/>
        <v>0</v>
      </c>
      <c r="BL387" s="14" t="s">
        <v>109</v>
      </c>
      <c r="BM387" s="148" t="s">
        <v>957</v>
      </c>
    </row>
    <row r="388" spans="1:65" s="2" customFormat="1" ht="24.2" customHeight="1">
      <c r="A388" s="26"/>
      <c r="B388" s="137"/>
      <c r="C388" s="138" t="s">
        <v>607</v>
      </c>
      <c r="D388" s="138" t="s">
        <v>105</v>
      </c>
      <c r="E388" s="139" t="s">
        <v>952</v>
      </c>
      <c r="F388" s="140" t="s">
        <v>953</v>
      </c>
      <c r="G388" s="141" t="s">
        <v>108</v>
      </c>
      <c r="H388" s="142">
        <v>7.6</v>
      </c>
      <c r="I388" s="142"/>
      <c r="J388" s="155"/>
      <c r="K388" s="143"/>
      <c r="L388" s="27"/>
      <c r="M388" s="144" t="s">
        <v>1</v>
      </c>
      <c r="N388" s="145" t="s">
        <v>32</v>
      </c>
      <c r="O388" s="146">
        <v>0</v>
      </c>
      <c r="P388" s="146">
        <f t="shared" si="126"/>
        <v>0</v>
      </c>
      <c r="Q388" s="146">
        <v>0</v>
      </c>
      <c r="R388" s="146">
        <f t="shared" si="127"/>
        <v>0</v>
      </c>
      <c r="S388" s="146">
        <v>0</v>
      </c>
      <c r="T388" s="147">
        <f t="shared" si="128"/>
        <v>0</v>
      </c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R388" s="148" t="s">
        <v>109</v>
      </c>
      <c r="AT388" s="148" t="s">
        <v>105</v>
      </c>
      <c r="AU388" s="148" t="s">
        <v>110</v>
      </c>
      <c r="AY388" s="14" t="s">
        <v>102</v>
      </c>
      <c r="BE388" s="149">
        <f t="shared" si="129"/>
        <v>0</v>
      </c>
      <c r="BF388" s="149">
        <f t="shared" si="130"/>
        <v>0</v>
      </c>
      <c r="BG388" s="149">
        <f t="shared" si="131"/>
        <v>0</v>
      </c>
      <c r="BH388" s="149">
        <f t="shared" si="132"/>
        <v>0</v>
      </c>
      <c r="BI388" s="149">
        <f t="shared" si="133"/>
        <v>0</v>
      </c>
      <c r="BJ388" s="14" t="s">
        <v>110</v>
      </c>
      <c r="BK388" s="150">
        <f t="shared" si="134"/>
        <v>0</v>
      </c>
      <c r="BL388" s="14" t="s">
        <v>109</v>
      </c>
      <c r="BM388" s="148" t="s">
        <v>958</v>
      </c>
    </row>
    <row r="389" spans="1:65" s="2" customFormat="1" ht="24.2" customHeight="1">
      <c r="A389" s="26"/>
      <c r="B389" s="137"/>
      <c r="C389" s="138" t="s">
        <v>959</v>
      </c>
      <c r="D389" s="138" t="s">
        <v>105</v>
      </c>
      <c r="E389" s="139" t="s">
        <v>960</v>
      </c>
      <c r="F389" s="140" t="s">
        <v>1744</v>
      </c>
      <c r="G389" s="141" t="s">
        <v>108</v>
      </c>
      <c r="H389" s="142">
        <v>7.7519999999999998</v>
      </c>
      <c r="I389" s="142"/>
      <c r="J389" s="155"/>
      <c r="K389" s="143"/>
      <c r="L389" s="27"/>
      <c r="M389" s="144" t="s">
        <v>1</v>
      </c>
      <c r="N389" s="145" t="s">
        <v>32</v>
      </c>
      <c r="O389" s="146">
        <v>0</v>
      </c>
      <c r="P389" s="146">
        <f t="shared" si="126"/>
        <v>0</v>
      </c>
      <c r="Q389" s="146">
        <v>0</v>
      </c>
      <c r="R389" s="146">
        <f t="shared" si="127"/>
        <v>0</v>
      </c>
      <c r="S389" s="146">
        <v>0</v>
      </c>
      <c r="T389" s="147">
        <f t="shared" si="128"/>
        <v>0</v>
      </c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R389" s="148" t="s">
        <v>109</v>
      </c>
      <c r="AT389" s="148" t="s">
        <v>105</v>
      </c>
      <c r="AU389" s="148" t="s">
        <v>110</v>
      </c>
      <c r="AY389" s="14" t="s">
        <v>102</v>
      </c>
      <c r="BE389" s="149">
        <f t="shared" si="129"/>
        <v>0</v>
      </c>
      <c r="BF389" s="149">
        <f t="shared" si="130"/>
        <v>0</v>
      </c>
      <c r="BG389" s="149">
        <f t="shared" si="131"/>
        <v>0</v>
      </c>
      <c r="BH389" s="149">
        <f t="shared" si="132"/>
        <v>0</v>
      </c>
      <c r="BI389" s="149">
        <f t="shared" si="133"/>
        <v>0</v>
      </c>
      <c r="BJ389" s="14" t="s">
        <v>110</v>
      </c>
      <c r="BK389" s="150">
        <f t="shared" si="134"/>
        <v>0</v>
      </c>
      <c r="BL389" s="14" t="s">
        <v>109</v>
      </c>
      <c r="BM389" s="148" t="s">
        <v>961</v>
      </c>
    </row>
    <row r="390" spans="1:65" s="2" customFormat="1" ht="24.2" customHeight="1">
      <c r="A390" s="26"/>
      <c r="B390" s="137"/>
      <c r="C390" s="138" t="s">
        <v>609</v>
      </c>
      <c r="D390" s="138" t="s">
        <v>105</v>
      </c>
      <c r="E390" s="139" t="s">
        <v>962</v>
      </c>
      <c r="F390" s="140" t="s">
        <v>963</v>
      </c>
      <c r="G390" s="141" t="s">
        <v>178</v>
      </c>
      <c r="H390" s="142">
        <v>2.19</v>
      </c>
      <c r="I390" s="142"/>
      <c r="J390" s="155"/>
      <c r="K390" s="143"/>
      <c r="L390" s="27"/>
      <c r="M390" s="144" t="s">
        <v>1</v>
      </c>
      <c r="N390" s="145" t="s">
        <v>32</v>
      </c>
      <c r="O390" s="146">
        <v>0</v>
      </c>
      <c r="P390" s="146">
        <f t="shared" si="126"/>
        <v>0</v>
      </c>
      <c r="Q390" s="146">
        <v>0</v>
      </c>
      <c r="R390" s="146">
        <f t="shared" si="127"/>
        <v>0</v>
      </c>
      <c r="S390" s="146">
        <v>0</v>
      </c>
      <c r="T390" s="147">
        <f t="shared" si="128"/>
        <v>0</v>
      </c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R390" s="148" t="s">
        <v>109</v>
      </c>
      <c r="AT390" s="148" t="s">
        <v>105</v>
      </c>
      <c r="AU390" s="148" t="s">
        <v>110</v>
      </c>
      <c r="AY390" s="14" t="s">
        <v>102</v>
      </c>
      <c r="BE390" s="149">
        <f t="shared" si="129"/>
        <v>0</v>
      </c>
      <c r="BF390" s="149">
        <f t="shared" si="130"/>
        <v>0</v>
      </c>
      <c r="BG390" s="149">
        <f t="shared" si="131"/>
        <v>0</v>
      </c>
      <c r="BH390" s="149">
        <f t="shared" si="132"/>
        <v>0</v>
      </c>
      <c r="BI390" s="149">
        <f t="shared" si="133"/>
        <v>0</v>
      </c>
      <c r="BJ390" s="14" t="s">
        <v>110</v>
      </c>
      <c r="BK390" s="150">
        <f t="shared" si="134"/>
        <v>0</v>
      </c>
      <c r="BL390" s="14" t="s">
        <v>109</v>
      </c>
      <c r="BM390" s="148" t="s">
        <v>964</v>
      </c>
    </row>
    <row r="391" spans="1:65" s="12" customFormat="1" ht="22.9" customHeight="1">
      <c r="B391" s="127"/>
      <c r="D391" s="128" t="s">
        <v>65</v>
      </c>
      <c r="E391" s="136" t="s">
        <v>965</v>
      </c>
      <c r="F391" s="136" t="s">
        <v>966</v>
      </c>
      <c r="J391" s="158"/>
      <c r="L391" s="127"/>
      <c r="M391" s="130"/>
      <c r="N391" s="131"/>
      <c r="O391" s="131"/>
      <c r="P391" s="132">
        <f>SUM(P392:P394)</f>
        <v>0</v>
      </c>
      <c r="Q391" s="131"/>
      <c r="R391" s="132">
        <f>SUM(R392:R394)</f>
        <v>0</v>
      </c>
      <c r="S391" s="131"/>
      <c r="T391" s="133">
        <f>SUM(T392:T394)</f>
        <v>0</v>
      </c>
      <c r="AR391" s="128" t="s">
        <v>110</v>
      </c>
      <c r="AT391" s="134" t="s">
        <v>65</v>
      </c>
      <c r="AU391" s="134" t="s">
        <v>71</v>
      </c>
      <c r="AY391" s="128" t="s">
        <v>102</v>
      </c>
      <c r="BK391" s="135">
        <f>SUM(BK392:BK394)</f>
        <v>0</v>
      </c>
    </row>
    <row r="392" spans="1:65" s="2" customFormat="1" ht="16.5" customHeight="1">
      <c r="A392" s="26"/>
      <c r="B392" s="137"/>
      <c r="C392" s="138" t="s">
        <v>967</v>
      </c>
      <c r="D392" s="138" t="s">
        <v>105</v>
      </c>
      <c r="E392" s="139" t="s">
        <v>968</v>
      </c>
      <c r="F392" s="140" t="s">
        <v>969</v>
      </c>
      <c r="G392" s="141" t="s">
        <v>108</v>
      </c>
      <c r="H392" s="142">
        <v>20.161999999999999</v>
      </c>
      <c r="I392" s="142"/>
      <c r="J392" s="155"/>
      <c r="K392" s="143"/>
      <c r="L392" s="27"/>
      <c r="M392" s="144" t="s">
        <v>1</v>
      </c>
      <c r="N392" s="145" t="s">
        <v>32</v>
      </c>
      <c r="O392" s="146">
        <v>0</v>
      </c>
      <c r="P392" s="146">
        <f>O392*H392</f>
        <v>0</v>
      </c>
      <c r="Q392" s="146">
        <v>0</v>
      </c>
      <c r="R392" s="146">
        <f>Q392*H392</f>
        <v>0</v>
      </c>
      <c r="S392" s="146">
        <v>0</v>
      </c>
      <c r="T392" s="147">
        <f>S392*H392</f>
        <v>0</v>
      </c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R392" s="148" t="s">
        <v>109</v>
      </c>
      <c r="AT392" s="148" t="s">
        <v>105</v>
      </c>
      <c r="AU392" s="148" t="s">
        <v>110</v>
      </c>
      <c r="AY392" s="14" t="s">
        <v>102</v>
      </c>
      <c r="BE392" s="149">
        <f>IF(N392="základná",J392,0)</f>
        <v>0</v>
      </c>
      <c r="BF392" s="149">
        <f>IF(N392="znížená",J392,0)</f>
        <v>0</v>
      </c>
      <c r="BG392" s="149">
        <f>IF(N392="zákl. prenesená",J392,0)</f>
        <v>0</v>
      </c>
      <c r="BH392" s="149">
        <f>IF(N392="zníž. prenesená",J392,0)</f>
        <v>0</v>
      </c>
      <c r="BI392" s="149">
        <f>IF(N392="nulová",J392,0)</f>
        <v>0</v>
      </c>
      <c r="BJ392" s="14" t="s">
        <v>110</v>
      </c>
      <c r="BK392" s="150">
        <f>ROUND(I392*H392,3)</f>
        <v>0</v>
      </c>
      <c r="BL392" s="14" t="s">
        <v>109</v>
      </c>
      <c r="BM392" s="148" t="s">
        <v>970</v>
      </c>
    </row>
    <row r="393" spans="1:65" s="2" customFormat="1" ht="16.5" customHeight="1">
      <c r="A393" s="26"/>
      <c r="B393" s="137"/>
      <c r="C393" s="138" t="s">
        <v>613</v>
      </c>
      <c r="D393" s="138" t="s">
        <v>105</v>
      </c>
      <c r="E393" s="139" t="s">
        <v>971</v>
      </c>
      <c r="F393" s="140" t="s">
        <v>972</v>
      </c>
      <c r="G393" s="141" t="s">
        <v>108</v>
      </c>
      <c r="H393" s="142">
        <v>40.323999999999998</v>
      </c>
      <c r="I393" s="142"/>
      <c r="J393" s="155"/>
      <c r="K393" s="143"/>
      <c r="L393" s="27"/>
      <c r="M393" s="144" t="s">
        <v>1</v>
      </c>
      <c r="N393" s="145" t="s">
        <v>32</v>
      </c>
      <c r="O393" s="146">
        <v>0</v>
      </c>
      <c r="P393" s="146">
        <f>O393*H393</f>
        <v>0</v>
      </c>
      <c r="Q393" s="146">
        <v>0</v>
      </c>
      <c r="R393" s="146">
        <f>Q393*H393</f>
        <v>0</v>
      </c>
      <c r="S393" s="146">
        <v>0</v>
      </c>
      <c r="T393" s="147">
        <f>S393*H393</f>
        <v>0</v>
      </c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R393" s="148" t="s">
        <v>109</v>
      </c>
      <c r="AT393" s="148" t="s">
        <v>105</v>
      </c>
      <c r="AU393" s="148" t="s">
        <v>110</v>
      </c>
      <c r="AY393" s="14" t="s">
        <v>102</v>
      </c>
      <c r="BE393" s="149">
        <f>IF(N393="základná",J393,0)</f>
        <v>0</v>
      </c>
      <c r="BF393" s="149">
        <f>IF(N393="znížená",J393,0)</f>
        <v>0</v>
      </c>
      <c r="BG393" s="149">
        <f>IF(N393="zákl. prenesená",J393,0)</f>
        <v>0</v>
      </c>
      <c r="BH393" s="149">
        <f>IF(N393="zníž. prenesená",J393,0)</f>
        <v>0</v>
      </c>
      <c r="BI393" s="149">
        <f>IF(N393="nulová",J393,0)</f>
        <v>0</v>
      </c>
      <c r="BJ393" s="14" t="s">
        <v>110</v>
      </c>
      <c r="BK393" s="150">
        <f>ROUND(I393*H393,3)</f>
        <v>0</v>
      </c>
      <c r="BL393" s="14" t="s">
        <v>109</v>
      </c>
      <c r="BM393" s="148" t="s">
        <v>973</v>
      </c>
    </row>
    <row r="394" spans="1:65" s="2" customFormat="1" ht="24.2" customHeight="1">
      <c r="A394" s="26"/>
      <c r="B394" s="137"/>
      <c r="C394" s="138" t="s">
        <v>974</v>
      </c>
      <c r="D394" s="138" t="s">
        <v>105</v>
      </c>
      <c r="E394" s="139" t="s">
        <v>975</v>
      </c>
      <c r="F394" s="140" t="s">
        <v>976</v>
      </c>
      <c r="G394" s="141" t="s">
        <v>108</v>
      </c>
      <c r="H394" s="142">
        <v>20.161999999999999</v>
      </c>
      <c r="I394" s="142"/>
      <c r="J394" s="155"/>
      <c r="K394" s="143"/>
      <c r="L394" s="27"/>
      <c r="M394" s="144" t="s">
        <v>1</v>
      </c>
      <c r="N394" s="145" t="s">
        <v>32</v>
      </c>
      <c r="O394" s="146">
        <v>0</v>
      </c>
      <c r="P394" s="146">
        <f>O394*H394</f>
        <v>0</v>
      </c>
      <c r="Q394" s="146">
        <v>0</v>
      </c>
      <c r="R394" s="146">
        <f>Q394*H394</f>
        <v>0</v>
      </c>
      <c r="S394" s="146">
        <v>0</v>
      </c>
      <c r="T394" s="147">
        <f>S394*H394</f>
        <v>0</v>
      </c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R394" s="148" t="s">
        <v>109</v>
      </c>
      <c r="AT394" s="148" t="s">
        <v>105</v>
      </c>
      <c r="AU394" s="148" t="s">
        <v>110</v>
      </c>
      <c r="AY394" s="14" t="s">
        <v>102</v>
      </c>
      <c r="BE394" s="149">
        <f>IF(N394="základná",J394,0)</f>
        <v>0</v>
      </c>
      <c r="BF394" s="149">
        <f>IF(N394="znížená",J394,0)</f>
        <v>0</v>
      </c>
      <c r="BG394" s="149">
        <f>IF(N394="zákl. prenesená",J394,0)</f>
        <v>0</v>
      </c>
      <c r="BH394" s="149">
        <f>IF(N394="zníž. prenesená",J394,0)</f>
        <v>0</v>
      </c>
      <c r="BI394" s="149">
        <f>IF(N394="nulová",J394,0)</f>
        <v>0</v>
      </c>
      <c r="BJ394" s="14" t="s">
        <v>110</v>
      </c>
      <c r="BK394" s="150">
        <f>ROUND(I394*H394,3)</f>
        <v>0</v>
      </c>
      <c r="BL394" s="14" t="s">
        <v>109</v>
      </c>
      <c r="BM394" s="148" t="s">
        <v>977</v>
      </c>
    </row>
    <row r="395" spans="1:65" s="12" customFormat="1" ht="22.9" customHeight="1">
      <c r="B395" s="127"/>
      <c r="D395" s="128" t="s">
        <v>65</v>
      </c>
      <c r="E395" s="136" t="s">
        <v>978</v>
      </c>
      <c r="F395" s="136" t="s">
        <v>979</v>
      </c>
      <c r="J395" s="158"/>
      <c r="L395" s="127"/>
      <c r="M395" s="130"/>
      <c r="N395" s="131"/>
      <c r="O395" s="131"/>
      <c r="P395" s="132">
        <f>SUM(P396:P397)</f>
        <v>0</v>
      </c>
      <c r="Q395" s="131"/>
      <c r="R395" s="132">
        <f>SUM(R396:R397)</f>
        <v>0</v>
      </c>
      <c r="S395" s="131"/>
      <c r="T395" s="133">
        <f>SUM(T396:T397)</f>
        <v>0</v>
      </c>
      <c r="AR395" s="128" t="s">
        <v>110</v>
      </c>
      <c r="AT395" s="134" t="s">
        <v>65</v>
      </c>
      <c r="AU395" s="134" t="s">
        <v>71</v>
      </c>
      <c r="AY395" s="128" t="s">
        <v>102</v>
      </c>
      <c r="BK395" s="135">
        <f>SUM(BK396:BK397)</f>
        <v>0</v>
      </c>
    </row>
    <row r="396" spans="1:65" s="2" customFormat="1" ht="21.75" customHeight="1">
      <c r="A396" s="26"/>
      <c r="B396" s="137"/>
      <c r="C396" s="138" t="s">
        <v>615</v>
      </c>
      <c r="D396" s="138" t="s">
        <v>105</v>
      </c>
      <c r="E396" s="139" t="s">
        <v>980</v>
      </c>
      <c r="F396" s="140" t="s">
        <v>981</v>
      </c>
      <c r="G396" s="141" t="s">
        <v>234</v>
      </c>
      <c r="H396" s="142">
        <v>10</v>
      </c>
      <c r="I396" s="142"/>
      <c r="J396" s="155"/>
      <c r="K396" s="143"/>
      <c r="L396" s="27"/>
      <c r="M396" s="144" t="s">
        <v>1</v>
      </c>
      <c r="N396" s="145" t="s">
        <v>32</v>
      </c>
      <c r="O396" s="146">
        <v>0</v>
      </c>
      <c r="P396" s="146">
        <f>O396*H396</f>
        <v>0</v>
      </c>
      <c r="Q396" s="146">
        <v>0</v>
      </c>
      <c r="R396" s="146">
        <f>Q396*H396</f>
        <v>0</v>
      </c>
      <c r="S396" s="146">
        <v>0</v>
      </c>
      <c r="T396" s="147">
        <f>S396*H396</f>
        <v>0</v>
      </c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R396" s="148" t="s">
        <v>109</v>
      </c>
      <c r="AT396" s="148" t="s">
        <v>105</v>
      </c>
      <c r="AU396" s="148" t="s">
        <v>110</v>
      </c>
      <c r="AY396" s="14" t="s">
        <v>102</v>
      </c>
      <c r="BE396" s="149">
        <f>IF(N396="základná",J396,0)</f>
        <v>0</v>
      </c>
      <c r="BF396" s="149">
        <f>IF(N396="znížená",J396,0)</f>
        <v>0</v>
      </c>
      <c r="BG396" s="149">
        <f>IF(N396="zákl. prenesená",J396,0)</f>
        <v>0</v>
      </c>
      <c r="BH396" s="149">
        <f>IF(N396="zníž. prenesená",J396,0)</f>
        <v>0</v>
      </c>
      <c r="BI396" s="149">
        <f>IF(N396="nulová",J396,0)</f>
        <v>0</v>
      </c>
      <c r="BJ396" s="14" t="s">
        <v>110</v>
      </c>
      <c r="BK396" s="150">
        <f>ROUND(I396*H396,3)</f>
        <v>0</v>
      </c>
      <c r="BL396" s="14" t="s">
        <v>109</v>
      </c>
      <c r="BM396" s="148" t="s">
        <v>982</v>
      </c>
    </row>
    <row r="397" spans="1:65" s="2" customFormat="1" ht="33" customHeight="1">
      <c r="A397" s="26"/>
      <c r="B397" s="137"/>
      <c r="C397" s="138" t="s">
        <v>983</v>
      </c>
      <c r="D397" s="138" t="s">
        <v>105</v>
      </c>
      <c r="E397" s="139" t="s">
        <v>984</v>
      </c>
      <c r="F397" s="140" t="s">
        <v>985</v>
      </c>
      <c r="G397" s="141" t="s">
        <v>108</v>
      </c>
      <c r="H397" s="142">
        <v>122</v>
      </c>
      <c r="I397" s="142"/>
      <c r="J397" s="155"/>
      <c r="K397" s="143"/>
      <c r="L397" s="27"/>
      <c r="M397" s="144" t="s">
        <v>1</v>
      </c>
      <c r="N397" s="145" t="s">
        <v>32</v>
      </c>
      <c r="O397" s="146">
        <v>0</v>
      </c>
      <c r="P397" s="146">
        <f>O397*H397</f>
        <v>0</v>
      </c>
      <c r="Q397" s="146">
        <v>0</v>
      </c>
      <c r="R397" s="146">
        <f>Q397*H397</f>
        <v>0</v>
      </c>
      <c r="S397" s="146">
        <v>0</v>
      </c>
      <c r="T397" s="147">
        <f>S397*H397</f>
        <v>0</v>
      </c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R397" s="148" t="s">
        <v>109</v>
      </c>
      <c r="AT397" s="148" t="s">
        <v>105</v>
      </c>
      <c r="AU397" s="148" t="s">
        <v>110</v>
      </c>
      <c r="AY397" s="14" t="s">
        <v>102</v>
      </c>
      <c r="BE397" s="149">
        <f>IF(N397="základná",J397,0)</f>
        <v>0</v>
      </c>
      <c r="BF397" s="149">
        <f>IF(N397="znížená",J397,0)</f>
        <v>0</v>
      </c>
      <c r="BG397" s="149">
        <f>IF(N397="zákl. prenesená",J397,0)</f>
        <v>0</v>
      </c>
      <c r="BH397" s="149">
        <f>IF(N397="zníž. prenesená",J397,0)</f>
        <v>0</v>
      </c>
      <c r="BI397" s="149">
        <f>IF(N397="nulová",J397,0)</f>
        <v>0</v>
      </c>
      <c r="BJ397" s="14" t="s">
        <v>110</v>
      </c>
      <c r="BK397" s="150">
        <f>ROUND(I397*H397,3)</f>
        <v>0</v>
      </c>
      <c r="BL397" s="14" t="s">
        <v>109</v>
      </c>
      <c r="BM397" s="148" t="s">
        <v>986</v>
      </c>
    </row>
    <row r="398" spans="1:65" s="12" customFormat="1" ht="22.9" customHeight="1">
      <c r="B398" s="127"/>
      <c r="D398" s="128" t="s">
        <v>65</v>
      </c>
      <c r="E398" s="136" t="s">
        <v>987</v>
      </c>
      <c r="F398" s="136" t="s">
        <v>988</v>
      </c>
      <c r="J398" s="158"/>
      <c r="L398" s="127"/>
      <c r="M398" s="130"/>
      <c r="N398" s="131"/>
      <c r="O398" s="131"/>
      <c r="P398" s="132">
        <f>SUM(P399:P401)</f>
        <v>0</v>
      </c>
      <c r="Q398" s="131"/>
      <c r="R398" s="132">
        <f>SUM(R399:R401)</f>
        <v>0</v>
      </c>
      <c r="S398" s="131"/>
      <c r="T398" s="133">
        <f>SUM(T399:T401)</f>
        <v>0</v>
      </c>
      <c r="AR398" s="128" t="s">
        <v>110</v>
      </c>
      <c r="AT398" s="134" t="s">
        <v>65</v>
      </c>
      <c r="AU398" s="134" t="s">
        <v>71</v>
      </c>
      <c r="AY398" s="128" t="s">
        <v>102</v>
      </c>
      <c r="BK398" s="135">
        <f>SUM(BK399:BK401)</f>
        <v>0</v>
      </c>
    </row>
    <row r="399" spans="1:65" s="2" customFormat="1" ht="24.2" customHeight="1">
      <c r="A399" s="26"/>
      <c r="B399" s="137"/>
      <c r="C399" s="138" t="s">
        <v>618</v>
      </c>
      <c r="D399" s="138" t="s">
        <v>105</v>
      </c>
      <c r="E399" s="139" t="s">
        <v>989</v>
      </c>
      <c r="F399" s="140" t="s">
        <v>990</v>
      </c>
      <c r="G399" s="141" t="s">
        <v>108</v>
      </c>
      <c r="H399" s="142">
        <v>1058.348</v>
      </c>
      <c r="I399" s="142"/>
      <c r="J399" s="155"/>
      <c r="K399" s="143"/>
      <c r="L399" s="27"/>
      <c r="M399" s="144" t="s">
        <v>1</v>
      </c>
      <c r="N399" s="145" t="s">
        <v>32</v>
      </c>
      <c r="O399" s="146">
        <v>0</v>
      </c>
      <c r="P399" s="146">
        <f>O399*H399</f>
        <v>0</v>
      </c>
      <c r="Q399" s="146">
        <v>0</v>
      </c>
      <c r="R399" s="146">
        <f>Q399*H399</f>
        <v>0</v>
      </c>
      <c r="S399" s="146">
        <v>0</v>
      </c>
      <c r="T399" s="147">
        <f>S399*H399</f>
        <v>0</v>
      </c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R399" s="148" t="s">
        <v>109</v>
      </c>
      <c r="AT399" s="148" t="s">
        <v>105</v>
      </c>
      <c r="AU399" s="148" t="s">
        <v>110</v>
      </c>
      <c r="AY399" s="14" t="s">
        <v>102</v>
      </c>
      <c r="BE399" s="149">
        <f>IF(N399="základná",J399,0)</f>
        <v>0</v>
      </c>
      <c r="BF399" s="149">
        <f>IF(N399="znížená",J399,0)</f>
        <v>0</v>
      </c>
      <c r="BG399" s="149">
        <f>IF(N399="zákl. prenesená",J399,0)</f>
        <v>0</v>
      </c>
      <c r="BH399" s="149">
        <f>IF(N399="zníž. prenesená",J399,0)</f>
        <v>0</v>
      </c>
      <c r="BI399" s="149">
        <f>IF(N399="nulová",J399,0)</f>
        <v>0</v>
      </c>
      <c r="BJ399" s="14" t="s">
        <v>110</v>
      </c>
      <c r="BK399" s="150">
        <f>ROUND(I399*H399,3)</f>
        <v>0</v>
      </c>
      <c r="BL399" s="14" t="s">
        <v>109</v>
      </c>
      <c r="BM399" s="148" t="s">
        <v>991</v>
      </c>
    </row>
    <row r="400" spans="1:65" s="2" customFormat="1" ht="24.2" customHeight="1">
      <c r="A400" s="26"/>
      <c r="B400" s="137"/>
      <c r="C400" s="138" t="s">
        <v>992</v>
      </c>
      <c r="D400" s="138" t="s">
        <v>105</v>
      </c>
      <c r="E400" s="139" t="s">
        <v>993</v>
      </c>
      <c r="F400" s="140" t="s">
        <v>994</v>
      </c>
      <c r="G400" s="141" t="s">
        <v>108</v>
      </c>
      <c r="H400" s="142">
        <v>489.72</v>
      </c>
      <c r="I400" s="142"/>
      <c r="J400" s="155"/>
      <c r="K400" s="143"/>
      <c r="L400" s="27"/>
      <c r="M400" s="144" t="s">
        <v>1</v>
      </c>
      <c r="N400" s="145" t="s">
        <v>32</v>
      </c>
      <c r="O400" s="146">
        <v>0</v>
      </c>
      <c r="P400" s="146">
        <f>O400*H400</f>
        <v>0</v>
      </c>
      <c r="Q400" s="146">
        <v>0</v>
      </c>
      <c r="R400" s="146">
        <f>Q400*H400</f>
        <v>0</v>
      </c>
      <c r="S400" s="146">
        <v>0</v>
      </c>
      <c r="T400" s="147">
        <f>S400*H400</f>
        <v>0</v>
      </c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R400" s="148" t="s">
        <v>109</v>
      </c>
      <c r="AT400" s="148" t="s">
        <v>105</v>
      </c>
      <c r="AU400" s="148" t="s">
        <v>110</v>
      </c>
      <c r="AY400" s="14" t="s">
        <v>102</v>
      </c>
      <c r="BE400" s="149">
        <f>IF(N400="základná",J400,0)</f>
        <v>0</v>
      </c>
      <c r="BF400" s="149">
        <f>IF(N400="znížená",J400,0)</f>
        <v>0</v>
      </c>
      <c r="BG400" s="149">
        <f>IF(N400="zákl. prenesená",J400,0)</f>
        <v>0</v>
      </c>
      <c r="BH400" s="149">
        <f>IF(N400="zníž. prenesená",J400,0)</f>
        <v>0</v>
      </c>
      <c r="BI400" s="149">
        <f>IF(N400="nulová",J400,0)</f>
        <v>0</v>
      </c>
      <c r="BJ400" s="14" t="s">
        <v>110</v>
      </c>
      <c r="BK400" s="150">
        <f>ROUND(I400*H400,3)</f>
        <v>0</v>
      </c>
      <c r="BL400" s="14" t="s">
        <v>109</v>
      </c>
      <c r="BM400" s="148" t="s">
        <v>995</v>
      </c>
    </row>
    <row r="401" spans="1:65" s="2" customFormat="1" ht="37.9" customHeight="1">
      <c r="A401" s="26"/>
      <c r="B401" s="137"/>
      <c r="C401" s="138" t="s">
        <v>621</v>
      </c>
      <c r="D401" s="138" t="s">
        <v>105</v>
      </c>
      <c r="E401" s="139" t="s">
        <v>996</v>
      </c>
      <c r="F401" s="140" t="s">
        <v>1745</v>
      </c>
      <c r="G401" s="141" t="s">
        <v>108</v>
      </c>
      <c r="H401" s="142">
        <v>1058.348</v>
      </c>
      <c r="I401" s="142"/>
      <c r="J401" s="155"/>
      <c r="K401" s="143"/>
      <c r="L401" s="27"/>
      <c r="M401" s="144" t="s">
        <v>1</v>
      </c>
      <c r="N401" s="145" t="s">
        <v>32</v>
      </c>
      <c r="O401" s="146">
        <v>0</v>
      </c>
      <c r="P401" s="146">
        <f>O401*H401</f>
        <v>0</v>
      </c>
      <c r="Q401" s="146">
        <v>0</v>
      </c>
      <c r="R401" s="146">
        <f>Q401*H401</f>
        <v>0</v>
      </c>
      <c r="S401" s="146">
        <v>0</v>
      </c>
      <c r="T401" s="147">
        <f>S401*H401</f>
        <v>0</v>
      </c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R401" s="148" t="s">
        <v>109</v>
      </c>
      <c r="AT401" s="148" t="s">
        <v>105</v>
      </c>
      <c r="AU401" s="148" t="s">
        <v>110</v>
      </c>
      <c r="AY401" s="14" t="s">
        <v>102</v>
      </c>
      <c r="BE401" s="149">
        <f>IF(N401="základná",J401,0)</f>
        <v>0</v>
      </c>
      <c r="BF401" s="149">
        <f>IF(N401="znížená",J401,0)</f>
        <v>0</v>
      </c>
      <c r="BG401" s="149">
        <f>IF(N401="zákl. prenesená",J401,0)</f>
        <v>0</v>
      </c>
      <c r="BH401" s="149">
        <f>IF(N401="zníž. prenesená",J401,0)</f>
        <v>0</v>
      </c>
      <c r="BI401" s="149">
        <f>IF(N401="nulová",J401,0)</f>
        <v>0</v>
      </c>
      <c r="BJ401" s="14" t="s">
        <v>110</v>
      </c>
      <c r="BK401" s="150">
        <f>ROUND(I401*H401,3)</f>
        <v>0</v>
      </c>
      <c r="BL401" s="14" t="s">
        <v>109</v>
      </c>
      <c r="BM401" s="148" t="s">
        <v>997</v>
      </c>
    </row>
    <row r="402" spans="1:65" s="12" customFormat="1" ht="25.9" customHeight="1">
      <c r="B402" s="127"/>
      <c r="D402" s="128" t="s">
        <v>65</v>
      </c>
      <c r="E402" s="129" t="s">
        <v>998</v>
      </c>
      <c r="F402" s="129" t="s">
        <v>999</v>
      </c>
      <c r="J402" s="157"/>
      <c r="L402" s="127"/>
      <c r="M402" s="130"/>
      <c r="N402" s="131"/>
      <c r="O402" s="131"/>
      <c r="P402" s="132">
        <f>P403+P405+P524+P535+P539</f>
        <v>0</v>
      </c>
      <c r="Q402" s="131"/>
      <c r="R402" s="132">
        <f>R403+R405+R524+R535+R539</f>
        <v>0</v>
      </c>
      <c r="S402" s="131"/>
      <c r="T402" s="133">
        <f>T403+T405+T524+T535+T539</f>
        <v>0</v>
      </c>
      <c r="AR402" s="128" t="s">
        <v>113</v>
      </c>
      <c r="AT402" s="134" t="s">
        <v>65</v>
      </c>
      <c r="AU402" s="134" t="s">
        <v>66</v>
      </c>
      <c r="AY402" s="128" t="s">
        <v>102</v>
      </c>
      <c r="BK402" s="135">
        <f>BK403+BK405+BK524+BK535+BK539</f>
        <v>0</v>
      </c>
    </row>
    <row r="403" spans="1:65" s="12" customFormat="1" ht="22.9" customHeight="1">
      <c r="B403" s="127"/>
      <c r="D403" s="128" t="s">
        <v>65</v>
      </c>
      <c r="E403" s="136" t="s">
        <v>1000</v>
      </c>
      <c r="F403" s="136" t="s">
        <v>1001</v>
      </c>
      <c r="J403" s="158"/>
      <c r="L403" s="127"/>
      <c r="M403" s="130"/>
      <c r="N403" s="131"/>
      <c r="O403" s="131"/>
      <c r="P403" s="132">
        <f>P404</f>
        <v>0</v>
      </c>
      <c r="Q403" s="131"/>
      <c r="R403" s="132">
        <f>R404</f>
        <v>0</v>
      </c>
      <c r="S403" s="131"/>
      <c r="T403" s="133">
        <f>T404</f>
        <v>0</v>
      </c>
      <c r="AR403" s="128" t="s">
        <v>113</v>
      </c>
      <c r="AT403" s="134" t="s">
        <v>65</v>
      </c>
      <c r="AU403" s="134" t="s">
        <v>71</v>
      </c>
      <c r="AY403" s="128" t="s">
        <v>102</v>
      </c>
      <c r="BK403" s="135">
        <f>BK404</f>
        <v>0</v>
      </c>
    </row>
    <row r="404" spans="1:65" s="2" customFormat="1" ht="33" customHeight="1">
      <c r="A404" s="26"/>
      <c r="B404" s="137"/>
      <c r="C404" s="138" t="s">
        <v>1002</v>
      </c>
      <c r="D404" s="138" t="s">
        <v>105</v>
      </c>
      <c r="E404" s="139" t="s">
        <v>1003</v>
      </c>
      <c r="F404" s="140" t="s">
        <v>1746</v>
      </c>
      <c r="G404" s="141" t="s">
        <v>194</v>
      </c>
      <c r="H404" s="142">
        <v>1</v>
      </c>
      <c r="I404" s="142"/>
      <c r="J404" s="155"/>
      <c r="K404" s="143"/>
      <c r="L404" s="27"/>
      <c r="M404" s="144" t="s">
        <v>1</v>
      </c>
      <c r="N404" s="145" t="s">
        <v>32</v>
      </c>
      <c r="O404" s="146">
        <v>0</v>
      </c>
      <c r="P404" s="146">
        <f>O404*H404</f>
        <v>0</v>
      </c>
      <c r="Q404" s="146">
        <v>0</v>
      </c>
      <c r="R404" s="146">
        <f>Q404*H404</f>
        <v>0</v>
      </c>
      <c r="S404" s="146">
        <v>0</v>
      </c>
      <c r="T404" s="147">
        <f>S404*H404</f>
        <v>0</v>
      </c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R404" s="148" t="s">
        <v>109</v>
      </c>
      <c r="AT404" s="148" t="s">
        <v>105</v>
      </c>
      <c r="AU404" s="148" t="s">
        <v>110</v>
      </c>
      <c r="AY404" s="14" t="s">
        <v>102</v>
      </c>
      <c r="BE404" s="149">
        <f>IF(N404="základná",J404,0)</f>
        <v>0</v>
      </c>
      <c r="BF404" s="149">
        <f>IF(N404="znížená",J404,0)</f>
        <v>0</v>
      </c>
      <c r="BG404" s="149">
        <f>IF(N404="zákl. prenesená",J404,0)</f>
        <v>0</v>
      </c>
      <c r="BH404" s="149">
        <f>IF(N404="zníž. prenesená",J404,0)</f>
        <v>0</v>
      </c>
      <c r="BI404" s="149">
        <f>IF(N404="nulová",J404,0)</f>
        <v>0</v>
      </c>
      <c r="BJ404" s="14" t="s">
        <v>110</v>
      </c>
      <c r="BK404" s="150">
        <f>ROUND(I404*H404,3)</f>
        <v>0</v>
      </c>
      <c r="BL404" s="14" t="s">
        <v>109</v>
      </c>
      <c r="BM404" s="148" t="s">
        <v>1004</v>
      </c>
    </row>
    <row r="405" spans="1:65" s="12" customFormat="1" ht="22.9" customHeight="1">
      <c r="B405" s="127"/>
      <c r="D405" s="128" t="s">
        <v>65</v>
      </c>
      <c r="E405" s="136" t="s">
        <v>1005</v>
      </c>
      <c r="F405" s="136" t="s">
        <v>1006</v>
      </c>
      <c r="J405" s="158"/>
      <c r="L405" s="127"/>
      <c r="M405" s="130"/>
      <c r="N405" s="131"/>
      <c r="O405" s="131"/>
      <c r="P405" s="132">
        <f>SUM(P406:P523)</f>
        <v>0</v>
      </c>
      <c r="Q405" s="131"/>
      <c r="R405" s="132">
        <f>SUM(R406:R523)</f>
        <v>0</v>
      </c>
      <c r="S405" s="131"/>
      <c r="T405" s="133">
        <f>SUM(T406:T523)</f>
        <v>0</v>
      </c>
      <c r="AR405" s="128" t="s">
        <v>113</v>
      </c>
      <c r="AT405" s="134" t="s">
        <v>65</v>
      </c>
      <c r="AU405" s="134" t="s">
        <v>71</v>
      </c>
      <c r="AY405" s="128" t="s">
        <v>102</v>
      </c>
      <c r="BK405" s="135">
        <f>SUM(BK406:BK523)</f>
        <v>0</v>
      </c>
    </row>
    <row r="406" spans="1:65" s="2" customFormat="1" ht="37.9" customHeight="1">
      <c r="A406" s="26"/>
      <c r="B406" s="137"/>
      <c r="C406" s="138" t="s">
        <v>625</v>
      </c>
      <c r="D406" s="138" t="s">
        <v>105</v>
      </c>
      <c r="E406" s="139" t="s">
        <v>1007</v>
      </c>
      <c r="F406" s="140" t="s">
        <v>1747</v>
      </c>
      <c r="G406" s="141" t="s">
        <v>234</v>
      </c>
      <c r="H406" s="142">
        <v>102</v>
      </c>
      <c r="I406" s="142"/>
      <c r="J406" s="155"/>
      <c r="K406" s="143"/>
      <c r="L406" s="27"/>
      <c r="M406" s="144" t="s">
        <v>1</v>
      </c>
      <c r="N406" s="145" t="s">
        <v>32</v>
      </c>
      <c r="O406" s="146">
        <v>0</v>
      </c>
      <c r="P406" s="146">
        <f t="shared" ref="P406:P437" si="135">O406*H406</f>
        <v>0</v>
      </c>
      <c r="Q406" s="146">
        <v>0</v>
      </c>
      <c r="R406" s="146">
        <f t="shared" ref="R406:R437" si="136">Q406*H406</f>
        <v>0</v>
      </c>
      <c r="S406" s="146">
        <v>0</v>
      </c>
      <c r="T406" s="147">
        <f t="shared" ref="T406:T437" si="137">S406*H406</f>
        <v>0</v>
      </c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R406" s="148" t="s">
        <v>109</v>
      </c>
      <c r="AT406" s="148" t="s">
        <v>105</v>
      </c>
      <c r="AU406" s="148" t="s">
        <v>110</v>
      </c>
      <c r="AY406" s="14" t="s">
        <v>102</v>
      </c>
      <c r="BE406" s="149">
        <f t="shared" ref="BE406:BE437" si="138">IF(N406="základná",J406,0)</f>
        <v>0</v>
      </c>
      <c r="BF406" s="149">
        <f t="shared" ref="BF406:BF437" si="139">IF(N406="znížená",J406,0)</f>
        <v>0</v>
      </c>
      <c r="BG406" s="149">
        <f t="shared" ref="BG406:BG437" si="140">IF(N406="zákl. prenesená",J406,0)</f>
        <v>0</v>
      </c>
      <c r="BH406" s="149">
        <f t="shared" ref="BH406:BH437" si="141">IF(N406="zníž. prenesená",J406,0)</f>
        <v>0</v>
      </c>
      <c r="BI406" s="149">
        <f t="shared" ref="BI406:BI437" si="142">IF(N406="nulová",J406,0)</f>
        <v>0</v>
      </c>
      <c r="BJ406" s="14" t="s">
        <v>110</v>
      </c>
      <c r="BK406" s="150">
        <f t="shared" ref="BK406:BK437" si="143">ROUND(I406*H406,3)</f>
        <v>0</v>
      </c>
      <c r="BL406" s="14" t="s">
        <v>109</v>
      </c>
      <c r="BM406" s="148" t="s">
        <v>1008</v>
      </c>
    </row>
    <row r="407" spans="1:65" s="2" customFormat="1" ht="16.5" customHeight="1">
      <c r="A407" s="26"/>
      <c r="B407" s="137"/>
      <c r="C407" s="138" t="s">
        <v>1009</v>
      </c>
      <c r="D407" s="138" t="s">
        <v>105</v>
      </c>
      <c r="E407" s="139" t="s">
        <v>1010</v>
      </c>
      <c r="F407" s="140" t="s">
        <v>1011</v>
      </c>
      <c r="G407" s="141" t="s">
        <v>234</v>
      </c>
      <c r="H407" s="142">
        <v>102</v>
      </c>
      <c r="I407" s="142"/>
      <c r="J407" s="155"/>
      <c r="K407" s="143"/>
      <c r="L407" s="27"/>
      <c r="M407" s="144" t="s">
        <v>1</v>
      </c>
      <c r="N407" s="145" t="s">
        <v>32</v>
      </c>
      <c r="O407" s="146">
        <v>0</v>
      </c>
      <c r="P407" s="146">
        <f t="shared" si="135"/>
        <v>0</v>
      </c>
      <c r="Q407" s="146">
        <v>0</v>
      </c>
      <c r="R407" s="146">
        <f t="shared" si="136"/>
        <v>0</v>
      </c>
      <c r="S407" s="146">
        <v>0</v>
      </c>
      <c r="T407" s="147">
        <f t="shared" si="137"/>
        <v>0</v>
      </c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R407" s="148" t="s">
        <v>109</v>
      </c>
      <c r="AT407" s="148" t="s">
        <v>105</v>
      </c>
      <c r="AU407" s="148" t="s">
        <v>110</v>
      </c>
      <c r="AY407" s="14" t="s">
        <v>102</v>
      </c>
      <c r="BE407" s="149">
        <f t="shared" si="138"/>
        <v>0</v>
      </c>
      <c r="BF407" s="149">
        <f t="shared" si="139"/>
        <v>0</v>
      </c>
      <c r="BG407" s="149">
        <f t="shared" si="140"/>
        <v>0</v>
      </c>
      <c r="BH407" s="149">
        <f t="shared" si="141"/>
        <v>0</v>
      </c>
      <c r="BI407" s="149">
        <f t="shared" si="142"/>
        <v>0</v>
      </c>
      <c r="BJ407" s="14" t="s">
        <v>110</v>
      </c>
      <c r="BK407" s="150">
        <f t="shared" si="143"/>
        <v>0</v>
      </c>
      <c r="BL407" s="14" t="s">
        <v>109</v>
      </c>
      <c r="BM407" s="148" t="s">
        <v>1012</v>
      </c>
    </row>
    <row r="408" spans="1:65" s="2" customFormat="1" ht="24.2" customHeight="1">
      <c r="A408" s="26"/>
      <c r="B408" s="137"/>
      <c r="C408" s="138" t="s">
        <v>627</v>
      </c>
      <c r="D408" s="138" t="s">
        <v>105</v>
      </c>
      <c r="E408" s="139" t="s">
        <v>1013</v>
      </c>
      <c r="F408" s="140" t="s">
        <v>1014</v>
      </c>
      <c r="G408" s="141" t="s">
        <v>234</v>
      </c>
      <c r="H408" s="142">
        <v>460</v>
      </c>
      <c r="I408" s="142"/>
      <c r="J408" s="155"/>
      <c r="K408" s="143"/>
      <c r="L408" s="27"/>
      <c r="M408" s="144" t="s">
        <v>1</v>
      </c>
      <c r="N408" s="145" t="s">
        <v>32</v>
      </c>
      <c r="O408" s="146">
        <v>0</v>
      </c>
      <c r="P408" s="146">
        <f t="shared" si="135"/>
        <v>0</v>
      </c>
      <c r="Q408" s="146">
        <v>0</v>
      </c>
      <c r="R408" s="146">
        <f t="shared" si="136"/>
        <v>0</v>
      </c>
      <c r="S408" s="146">
        <v>0</v>
      </c>
      <c r="T408" s="147">
        <f t="shared" si="137"/>
        <v>0</v>
      </c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R408" s="148" t="s">
        <v>109</v>
      </c>
      <c r="AT408" s="148" t="s">
        <v>105</v>
      </c>
      <c r="AU408" s="148" t="s">
        <v>110</v>
      </c>
      <c r="AY408" s="14" t="s">
        <v>102</v>
      </c>
      <c r="BE408" s="149">
        <f t="shared" si="138"/>
        <v>0</v>
      </c>
      <c r="BF408" s="149">
        <f t="shared" si="139"/>
        <v>0</v>
      </c>
      <c r="BG408" s="149">
        <f t="shared" si="140"/>
        <v>0</v>
      </c>
      <c r="BH408" s="149">
        <f t="shared" si="141"/>
        <v>0</v>
      </c>
      <c r="BI408" s="149">
        <f t="shared" si="142"/>
        <v>0</v>
      </c>
      <c r="BJ408" s="14" t="s">
        <v>110</v>
      </c>
      <c r="BK408" s="150">
        <f t="shared" si="143"/>
        <v>0</v>
      </c>
      <c r="BL408" s="14" t="s">
        <v>109</v>
      </c>
      <c r="BM408" s="148" t="s">
        <v>1015</v>
      </c>
    </row>
    <row r="409" spans="1:65" s="2" customFormat="1" ht="21.75" customHeight="1">
      <c r="A409" s="26"/>
      <c r="B409" s="137"/>
      <c r="C409" s="138" t="s">
        <v>1016</v>
      </c>
      <c r="D409" s="138" t="s">
        <v>105</v>
      </c>
      <c r="E409" s="139" t="s">
        <v>1017</v>
      </c>
      <c r="F409" s="140" t="s">
        <v>1018</v>
      </c>
      <c r="G409" s="141" t="s">
        <v>234</v>
      </c>
      <c r="H409" s="142">
        <v>460</v>
      </c>
      <c r="I409" s="142"/>
      <c r="J409" s="155"/>
      <c r="K409" s="143"/>
      <c r="L409" s="27"/>
      <c r="M409" s="144" t="s">
        <v>1</v>
      </c>
      <c r="N409" s="145" t="s">
        <v>32</v>
      </c>
      <c r="O409" s="146">
        <v>0</v>
      </c>
      <c r="P409" s="146">
        <f t="shared" si="135"/>
        <v>0</v>
      </c>
      <c r="Q409" s="146">
        <v>0</v>
      </c>
      <c r="R409" s="146">
        <f t="shared" si="136"/>
        <v>0</v>
      </c>
      <c r="S409" s="146">
        <v>0</v>
      </c>
      <c r="T409" s="147">
        <f t="shared" si="137"/>
        <v>0</v>
      </c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R409" s="148" t="s">
        <v>109</v>
      </c>
      <c r="AT409" s="148" t="s">
        <v>105</v>
      </c>
      <c r="AU409" s="148" t="s">
        <v>110</v>
      </c>
      <c r="AY409" s="14" t="s">
        <v>102</v>
      </c>
      <c r="BE409" s="149">
        <f t="shared" si="138"/>
        <v>0</v>
      </c>
      <c r="BF409" s="149">
        <f t="shared" si="139"/>
        <v>0</v>
      </c>
      <c r="BG409" s="149">
        <f t="shared" si="140"/>
        <v>0</v>
      </c>
      <c r="BH409" s="149">
        <f t="shared" si="141"/>
        <v>0</v>
      </c>
      <c r="BI409" s="149">
        <f t="shared" si="142"/>
        <v>0</v>
      </c>
      <c r="BJ409" s="14" t="s">
        <v>110</v>
      </c>
      <c r="BK409" s="150">
        <f t="shared" si="143"/>
        <v>0</v>
      </c>
      <c r="BL409" s="14" t="s">
        <v>109</v>
      </c>
      <c r="BM409" s="148" t="s">
        <v>1019</v>
      </c>
    </row>
    <row r="410" spans="1:65" s="2" customFormat="1" ht="24.2" customHeight="1">
      <c r="A410" s="26"/>
      <c r="B410" s="137"/>
      <c r="C410" s="138" t="s">
        <v>631</v>
      </c>
      <c r="D410" s="138" t="s">
        <v>105</v>
      </c>
      <c r="E410" s="139" t="s">
        <v>1020</v>
      </c>
      <c r="F410" s="140" t="s">
        <v>1021</v>
      </c>
      <c r="G410" s="141" t="s">
        <v>234</v>
      </c>
      <c r="H410" s="142">
        <v>180</v>
      </c>
      <c r="I410" s="142"/>
      <c r="J410" s="155"/>
      <c r="K410" s="143"/>
      <c r="L410" s="27"/>
      <c r="M410" s="144" t="s">
        <v>1</v>
      </c>
      <c r="N410" s="145" t="s">
        <v>32</v>
      </c>
      <c r="O410" s="146">
        <v>0</v>
      </c>
      <c r="P410" s="146">
        <f t="shared" si="135"/>
        <v>0</v>
      </c>
      <c r="Q410" s="146">
        <v>0</v>
      </c>
      <c r="R410" s="146">
        <f t="shared" si="136"/>
        <v>0</v>
      </c>
      <c r="S410" s="146">
        <v>0</v>
      </c>
      <c r="T410" s="147">
        <f t="shared" si="137"/>
        <v>0</v>
      </c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R410" s="148" t="s">
        <v>109</v>
      </c>
      <c r="AT410" s="148" t="s">
        <v>105</v>
      </c>
      <c r="AU410" s="148" t="s">
        <v>110</v>
      </c>
      <c r="AY410" s="14" t="s">
        <v>102</v>
      </c>
      <c r="BE410" s="149">
        <f t="shared" si="138"/>
        <v>0</v>
      </c>
      <c r="BF410" s="149">
        <f t="shared" si="139"/>
        <v>0</v>
      </c>
      <c r="BG410" s="149">
        <f t="shared" si="140"/>
        <v>0</v>
      </c>
      <c r="BH410" s="149">
        <f t="shared" si="141"/>
        <v>0</v>
      </c>
      <c r="BI410" s="149">
        <f t="shared" si="142"/>
        <v>0</v>
      </c>
      <c r="BJ410" s="14" t="s">
        <v>110</v>
      </c>
      <c r="BK410" s="150">
        <f t="shared" si="143"/>
        <v>0</v>
      </c>
      <c r="BL410" s="14" t="s">
        <v>109</v>
      </c>
      <c r="BM410" s="148" t="s">
        <v>1022</v>
      </c>
    </row>
    <row r="411" spans="1:65" s="2" customFormat="1" ht="21.75" customHeight="1">
      <c r="A411" s="26"/>
      <c r="B411" s="137"/>
      <c r="C411" s="138" t="s">
        <v>1023</v>
      </c>
      <c r="D411" s="138" t="s">
        <v>105</v>
      </c>
      <c r="E411" s="139" t="s">
        <v>1024</v>
      </c>
      <c r="F411" s="140" t="s">
        <v>1025</v>
      </c>
      <c r="G411" s="141" t="s">
        <v>234</v>
      </c>
      <c r="H411" s="142">
        <v>180</v>
      </c>
      <c r="I411" s="142"/>
      <c r="J411" s="155"/>
      <c r="K411" s="143"/>
      <c r="L411" s="27"/>
      <c r="M411" s="144" t="s">
        <v>1</v>
      </c>
      <c r="N411" s="145" t="s">
        <v>32</v>
      </c>
      <c r="O411" s="146">
        <v>0</v>
      </c>
      <c r="P411" s="146">
        <f t="shared" si="135"/>
        <v>0</v>
      </c>
      <c r="Q411" s="146">
        <v>0</v>
      </c>
      <c r="R411" s="146">
        <f t="shared" si="136"/>
        <v>0</v>
      </c>
      <c r="S411" s="146">
        <v>0</v>
      </c>
      <c r="T411" s="147">
        <f t="shared" si="137"/>
        <v>0</v>
      </c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R411" s="148" t="s">
        <v>109</v>
      </c>
      <c r="AT411" s="148" t="s">
        <v>105</v>
      </c>
      <c r="AU411" s="148" t="s">
        <v>110</v>
      </c>
      <c r="AY411" s="14" t="s">
        <v>102</v>
      </c>
      <c r="BE411" s="149">
        <f t="shared" si="138"/>
        <v>0</v>
      </c>
      <c r="BF411" s="149">
        <f t="shared" si="139"/>
        <v>0</v>
      </c>
      <c r="BG411" s="149">
        <f t="shared" si="140"/>
        <v>0</v>
      </c>
      <c r="BH411" s="149">
        <f t="shared" si="141"/>
        <v>0</v>
      </c>
      <c r="BI411" s="149">
        <f t="shared" si="142"/>
        <v>0</v>
      </c>
      <c r="BJ411" s="14" t="s">
        <v>110</v>
      </c>
      <c r="BK411" s="150">
        <f t="shared" si="143"/>
        <v>0</v>
      </c>
      <c r="BL411" s="14" t="s">
        <v>109</v>
      </c>
      <c r="BM411" s="148" t="s">
        <v>1026</v>
      </c>
    </row>
    <row r="412" spans="1:65" s="2" customFormat="1" ht="24.2" customHeight="1">
      <c r="A412" s="26"/>
      <c r="B412" s="137"/>
      <c r="C412" s="138" t="s">
        <v>633</v>
      </c>
      <c r="D412" s="138" t="s">
        <v>105</v>
      </c>
      <c r="E412" s="139" t="s">
        <v>1027</v>
      </c>
      <c r="F412" s="140" t="s">
        <v>1028</v>
      </c>
      <c r="G412" s="141" t="s">
        <v>234</v>
      </c>
      <c r="H412" s="142">
        <v>280</v>
      </c>
      <c r="I412" s="142"/>
      <c r="J412" s="155"/>
      <c r="K412" s="143"/>
      <c r="L412" s="27"/>
      <c r="M412" s="144" t="s">
        <v>1</v>
      </c>
      <c r="N412" s="145" t="s">
        <v>32</v>
      </c>
      <c r="O412" s="146">
        <v>0</v>
      </c>
      <c r="P412" s="146">
        <f t="shared" si="135"/>
        <v>0</v>
      </c>
      <c r="Q412" s="146">
        <v>0</v>
      </c>
      <c r="R412" s="146">
        <f t="shared" si="136"/>
        <v>0</v>
      </c>
      <c r="S412" s="146">
        <v>0</v>
      </c>
      <c r="T412" s="147">
        <f t="shared" si="137"/>
        <v>0</v>
      </c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R412" s="148" t="s">
        <v>109</v>
      </c>
      <c r="AT412" s="148" t="s">
        <v>105</v>
      </c>
      <c r="AU412" s="148" t="s">
        <v>110</v>
      </c>
      <c r="AY412" s="14" t="s">
        <v>102</v>
      </c>
      <c r="BE412" s="149">
        <f t="shared" si="138"/>
        <v>0</v>
      </c>
      <c r="BF412" s="149">
        <f t="shared" si="139"/>
        <v>0</v>
      </c>
      <c r="BG412" s="149">
        <f t="shared" si="140"/>
        <v>0</v>
      </c>
      <c r="BH412" s="149">
        <f t="shared" si="141"/>
        <v>0</v>
      </c>
      <c r="BI412" s="149">
        <f t="shared" si="142"/>
        <v>0</v>
      </c>
      <c r="BJ412" s="14" t="s">
        <v>110</v>
      </c>
      <c r="BK412" s="150">
        <f t="shared" si="143"/>
        <v>0</v>
      </c>
      <c r="BL412" s="14" t="s">
        <v>109</v>
      </c>
      <c r="BM412" s="148" t="s">
        <v>1029</v>
      </c>
    </row>
    <row r="413" spans="1:65" s="2" customFormat="1" ht="21.75" customHeight="1">
      <c r="A413" s="26"/>
      <c r="B413" s="137"/>
      <c r="C413" s="138" t="s">
        <v>1030</v>
      </c>
      <c r="D413" s="138" t="s">
        <v>105</v>
      </c>
      <c r="E413" s="139" t="s">
        <v>1031</v>
      </c>
      <c r="F413" s="140" t="s">
        <v>1032</v>
      </c>
      <c r="G413" s="141" t="s">
        <v>234</v>
      </c>
      <c r="H413" s="142">
        <v>280</v>
      </c>
      <c r="I413" s="142"/>
      <c r="J413" s="155"/>
      <c r="K413" s="143"/>
      <c r="L413" s="27"/>
      <c r="M413" s="144" t="s">
        <v>1</v>
      </c>
      <c r="N413" s="145" t="s">
        <v>32</v>
      </c>
      <c r="O413" s="146">
        <v>0</v>
      </c>
      <c r="P413" s="146">
        <f t="shared" si="135"/>
        <v>0</v>
      </c>
      <c r="Q413" s="146">
        <v>0</v>
      </c>
      <c r="R413" s="146">
        <f t="shared" si="136"/>
        <v>0</v>
      </c>
      <c r="S413" s="146">
        <v>0</v>
      </c>
      <c r="T413" s="147">
        <f t="shared" si="137"/>
        <v>0</v>
      </c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R413" s="148" t="s">
        <v>109</v>
      </c>
      <c r="AT413" s="148" t="s">
        <v>105</v>
      </c>
      <c r="AU413" s="148" t="s">
        <v>110</v>
      </c>
      <c r="AY413" s="14" t="s">
        <v>102</v>
      </c>
      <c r="BE413" s="149">
        <f t="shared" si="138"/>
        <v>0</v>
      </c>
      <c r="BF413" s="149">
        <f t="shared" si="139"/>
        <v>0</v>
      </c>
      <c r="BG413" s="149">
        <f t="shared" si="140"/>
        <v>0</v>
      </c>
      <c r="BH413" s="149">
        <f t="shared" si="141"/>
        <v>0</v>
      </c>
      <c r="BI413" s="149">
        <f t="shared" si="142"/>
        <v>0</v>
      </c>
      <c r="BJ413" s="14" t="s">
        <v>110</v>
      </c>
      <c r="BK413" s="150">
        <f t="shared" si="143"/>
        <v>0</v>
      </c>
      <c r="BL413" s="14" t="s">
        <v>109</v>
      </c>
      <c r="BM413" s="148" t="s">
        <v>1033</v>
      </c>
    </row>
    <row r="414" spans="1:65" s="2" customFormat="1" ht="24.2" customHeight="1">
      <c r="A414" s="26"/>
      <c r="B414" s="137"/>
      <c r="C414" s="138" t="s">
        <v>636</v>
      </c>
      <c r="D414" s="138" t="s">
        <v>105</v>
      </c>
      <c r="E414" s="139" t="s">
        <v>1034</v>
      </c>
      <c r="F414" s="140" t="s">
        <v>1035</v>
      </c>
      <c r="G414" s="141" t="s">
        <v>234</v>
      </c>
      <c r="H414" s="142">
        <v>80</v>
      </c>
      <c r="I414" s="142"/>
      <c r="J414" s="155"/>
      <c r="K414" s="143"/>
      <c r="L414" s="27"/>
      <c r="M414" s="144" t="s">
        <v>1</v>
      </c>
      <c r="N414" s="145" t="s">
        <v>32</v>
      </c>
      <c r="O414" s="146">
        <v>0</v>
      </c>
      <c r="P414" s="146">
        <f t="shared" si="135"/>
        <v>0</v>
      </c>
      <c r="Q414" s="146">
        <v>0</v>
      </c>
      <c r="R414" s="146">
        <f t="shared" si="136"/>
        <v>0</v>
      </c>
      <c r="S414" s="146">
        <v>0</v>
      </c>
      <c r="T414" s="147">
        <f t="shared" si="137"/>
        <v>0</v>
      </c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R414" s="148" t="s">
        <v>109</v>
      </c>
      <c r="AT414" s="148" t="s">
        <v>105</v>
      </c>
      <c r="AU414" s="148" t="s">
        <v>110</v>
      </c>
      <c r="AY414" s="14" t="s">
        <v>102</v>
      </c>
      <c r="BE414" s="149">
        <f t="shared" si="138"/>
        <v>0</v>
      </c>
      <c r="BF414" s="149">
        <f t="shared" si="139"/>
        <v>0</v>
      </c>
      <c r="BG414" s="149">
        <f t="shared" si="140"/>
        <v>0</v>
      </c>
      <c r="BH414" s="149">
        <f t="shared" si="141"/>
        <v>0</v>
      </c>
      <c r="BI414" s="149">
        <f t="shared" si="142"/>
        <v>0</v>
      </c>
      <c r="BJ414" s="14" t="s">
        <v>110</v>
      </c>
      <c r="BK414" s="150">
        <f t="shared" si="143"/>
        <v>0</v>
      </c>
      <c r="BL414" s="14" t="s">
        <v>109</v>
      </c>
      <c r="BM414" s="148" t="s">
        <v>1036</v>
      </c>
    </row>
    <row r="415" spans="1:65" s="2" customFormat="1" ht="24.2" customHeight="1">
      <c r="A415" s="26"/>
      <c r="B415" s="137"/>
      <c r="C415" s="138" t="s">
        <v>1037</v>
      </c>
      <c r="D415" s="138" t="s">
        <v>105</v>
      </c>
      <c r="E415" s="139" t="s">
        <v>1038</v>
      </c>
      <c r="F415" s="140" t="s">
        <v>1039</v>
      </c>
      <c r="G415" s="141" t="s">
        <v>234</v>
      </c>
      <c r="H415" s="142">
        <v>80</v>
      </c>
      <c r="I415" s="142"/>
      <c r="J415" s="155"/>
      <c r="K415" s="143"/>
      <c r="L415" s="27"/>
      <c r="M415" s="144" t="s">
        <v>1</v>
      </c>
      <c r="N415" s="145" t="s">
        <v>32</v>
      </c>
      <c r="O415" s="146">
        <v>0</v>
      </c>
      <c r="P415" s="146">
        <f t="shared" si="135"/>
        <v>0</v>
      </c>
      <c r="Q415" s="146">
        <v>0</v>
      </c>
      <c r="R415" s="146">
        <f t="shared" si="136"/>
        <v>0</v>
      </c>
      <c r="S415" s="146">
        <v>0</v>
      </c>
      <c r="T415" s="147">
        <f t="shared" si="137"/>
        <v>0</v>
      </c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R415" s="148" t="s">
        <v>109</v>
      </c>
      <c r="AT415" s="148" t="s">
        <v>105</v>
      </c>
      <c r="AU415" s="148" t="s">
        <v>110</v>
      </c>
      <c r="AY415" s="14" t="s">
        <v>102</v>
      </c>
      <c r="BE415" s="149">
        <f t="shared" si="138"/>
        <v>0</v>
      </c>
      <c r="BF415" s="149">
        <f t="shared" si="139"/>
        <v>0</v>
      </c>
      <c r="BG415" s="149">
        <f t="shared" si="140"/>
        <v>0</v>
      </c>
      <c r="BH415" s="149">
        <f t="shared" si="141"/>
        <v>0</v>
      </c>
      <c r="BI415" s="149">
        <f t="shared" si="142"/>
        <v>0</v>
      </c>
      <c r="BJ415" s="14" t="s">
        <v>110</v>
      </c>
      <c r="BK415" s="150">
        <f t="shared" si="143"/>
        <v>0</v>
      </c>
      <c r="BL415" s="14" t="s">
        <v>109</v>
      </c>
      <c r="BM415" s="148" t="s">
        <v>1040</v>
      </c>
    </row>
    <row r="416" spans="1:65" s="2" customFormat="1" ht="24.2" customHeight="1">
      <c r="A416" s="26"/>
      <c r="B416" s="137"/>
      <c r="C416" s="138" t="s">
        <v>638</v>
      </c>
      <c r="D416" s="138" t="s">
        <v>105</v>
      </c>
      <c r="E416" s="139" t="s">
        <v>1041</v>
      </c>
      <c r="F416" s="140" t="s">
        <v>1042</v>
      </c>
      <c r="G416" s="141" t="s">
        <v>194</v>
      </c>
      <c r="H416" s="142">
        <v>4</v>
      </c>
      <c r="I416" s="142"/>
      <c r="J416" s="155"/>
      <c r="K416" s="143"/>
      <c r="L416" s="27"/>
      <c r="M416" s="144" t="s">
        <v>1</v>
      </c>
      <c r="N416" s="145" t="s">
        <v>32</v>
      </c>
      <c r="O416" s="146">
        <v>0</v>
      </c>
      <c r="P416" s="146">
        <f t="shared" si="135"/>
        <v>0</v>
      </c>
      <c r="Q416" s="146">
        <v>0</v>
      </c>
      <c r="R416" s="146">
        <f t="shared" si="136"/>
        <v>0</v>
      </c>
      <c r="S416" s="146">
        <v>0</v>
      </c>
      <c r="T416" s="147">
        <f t="shared" si="137"/>
        <v>0</v>
      </c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R416" s="148" t="s">
        <v>109</v>
      </c>
      <c r="AT416" s="148" t="s">
        <v>105</v>
      </c>
      <c r="AU416" s="148" t="s">
        <v>110</v>
      </c>
      <c r="AY416" s="14" t="s">
        <v>102</v>
      </c>
      <c r="BE416" s="149">
        <f t="shared" si="138"/>
        <v>0</v>
      </c>
      <c r="BF416" s="149">
        <f t="shared" si="139"/>
        <v>0</v>
      </c>
      <c r="BG416" s="149">
        <f t="shared" si="140"/>
        <v>0</v>
      </c>
      <c r="BH416" s="149">
        <f t="shared" si="141"/>
        <v>0</v>
      </c>
      <c r="BI416" s="149">
        <f t="shared" si="142"/>
        <v>0</v>
      </c>
      <c r="BJ416" s="14" t="s">
        <v>110</v>
      </c>
      <c r="BK416" s="150">
        <f t="shared" si="143"/>
        <v>0</v>
      </c>
      <c r="BL416" s="14" t="s">
        <v>109</v>
      </c>
      <c r="BM416" s="148" t="s">
        <v>1043</v>
      </c>
    </row>
    <row r="417" spans="1:65" s="2" customFormat="1" ht="16.5" customHeight="1">
      <c r="A417" s="26"/>
      <c r="B417" s="137"/>
      <c r="C417" s="138" t="s">
        <v>1044</v>
      </c>
      <c r="D417" s="138" t="s">
        <v>105</v>
      </c>
      <c r="E417" s="139" t="s">
        <v>1045</v>
      </c>
      <c r="F417" s="140" t="s">
        <v>1046</v>
      </c>
      <c r="G417" s="141" t="s">
        <v>194</v>
      </c>
      <c r="H417" s="142">
        <v>4</v>
      </c>
      <c r="I417" s="142"/>
      <c r="J417" s="155"/>
      <c r="K417" s="143"/>
      <c r="L417" s="27"/>
      <c r="M417" s="144" t="s">
        <v>1</v>
      </c>
      <c r="N417" s="145" t="s">
        <v>32</v>
      </c>
      <c r="O417" s="146">
        <v>0</v>
      </c>
      <c r="P417" s="146">
        <f t="shared" si="135"/>
        <v>0</v>
      </c>
      <c r="Q417" s="146">
        <v>0</v>
      </c>
      <c r="R417" s="146">
        <f t="shared" si="136"/>
        <v>0</v>
      </c>
      <c r="S417" s="146">
        <v>0</v>
      </c>
      <c r="T417" s="147">
        <f t="shared" si="137"/>
        <v>0</v>
      </c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R417" s="148" t="s">
        <v>109</v>
      </c>
      <c r="AT417" s="148" t="s">
        <v>105</v>
      </c>
      <c r="AU417" s="148" t="s">
        <v>110</v>
      </c>
      <c r="AY417" s="14" t="s">
        <v>102</v>
      </c>
      <c r="BE417" s="149">
        <f t="shared" si="138"/>
        <v>0</v>
      </c>
      <c r="BF417" s="149">
        <f t="shared" si="139"/>
        <v>0</v>
      </c>
      <c r="BG417" s="149">
        <f t="shared" si="140"/>
        <v>0</v>
      </c>
      <c r="BH417" s="149">
        <f t="shared" si="141"/>
        <v>0</v>
      </c>
      <c r="BI417" s="149">
        <f t="shared" si="142"/>
        <v>0</v>
      </c>
      <c r="BJ417" s="14" t="s">
        <v>110</v>
      </c>
      <c r="BK417" s="150">
        <f t="shared" si="143"/>
        <v>0</v>
      </c>
      <c r="BL417" s="14" t="s">
        <v>109</v>
      </c>
      <c r="BM417" s="148" t="s">
        <v>1047</v>
      </c>
    </row>
    <row r="418" spans="1:65" s="2" customFormat="1" ht="24.2" customHeight="1">
      <c r="A418" s="26"/>
      <c r="B418" s="137"/>
      <c r="C418" s="138" t="s">
        <v>642</v>
      </c>
      <c r="D418" s="138" t="s">
        <v>105</v>
      </c>
      <c r="E418" s="139" t="s">
        <v>1048</v>
      </c>
      <c r="F418" s="140" t="s">
        <v>1049</v>
      </c>
      <c r="G418" s="141" t="s">
        <v>194</v>
      </c>
      <c r="H418" s="142">
        <v>109</v>
      </c>
      <c r="I418" s="142"/>
      <c r="J418" s="155"/>
      <c r="K418" s="143"/>
      <c r="L418" s="27"/>
      <c r="M418" s="144" t="s">
        <v>1</v>
      </c>
      <c r="N418" s="145" t="s">
        <v>32</v>
      </c>
      <c r="O418" s="146">
        <v>0</v>
      </c>
      <c r="P418" s="146">
        <f t="shared" si="135"/>
        <v>0</v>
      </c>
      <c r="Q418" s="146">
        <v>0</v>
      </c>
      <c r="R418" s="146">
        <f t="shared" si="136"/>
        <v>0</v>
      </c>
      <c r="S418" s="146">
        <v>0</v>
      </c>
      <c r="T418" s="147">
        <f t="shared" si="137"/>
        <v>0</v>
      </c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R418" s="148" t="s">
        <v>109</v>
      </c>
      <c r="AT418" s="148" t="s">
        <v>105</v>
      </c>
      <c r="AU418" s="148" t="s">
        <v>110</v>
      </c>
      <c r="AY418" s="14" t="s">
        <v>102</v>
      </c>
      <c r="BE418" s="149">
        <f t="shared" si="138"/>
        <v>0</v>
      </c>
      <c r="BF418" s="149">
        <f t="shared" si="139"/>
        <v>0</v>
      </c>
      <c r="BG418" s="149">
        <f t="shared" si="140"/>
        <v>0</v>
      </c>
      <c r="BH418" s="149">
        <f t="shared" si="141"/>
        <v>0</v>
      </c>
      <c r="BI418" s="149">
        <f t="shared" si="142"/>
        <v>0</v>
      </c>
      <c r="BJ418" s="14" t="s">
        <v>110</v>
      </c>
      <c r="BK418" s="150">
        <f t="shared" si="143"/>
        <v>0</v>
      </c>
      <c r="BL418" s="14" t="s">
        <v>109</v>
      </c>
      <c r="BM418" s="148" t="s">
        <v>1050</v>
      </c>
    </row>
    <row r="419" spans="1:65" s="2" customFormat="1" ht="24.2" customHeight="1">
      <c r="A419" s="26"/>
      <c r="B419" s="137"/>
      <c r="C419" s="138" t="s">
        <v>1051</v>
      </c>
      <c r="D419" s="138" t="s">
        <v>105</v>
      </c>
      <c r="E419" s="139" t="s">
        <v>1052</v>
      </c>
      <c r="F419" s="140" t="s">
        <v>1053</v>
      </c>
      <c r="G419" s="141" t="s">
        <v>194</v>
      </c>
      <c r="H419" s="142">
        <v>73</v>
      </c>
      <c r="I419" s="142"/>
      <c r="J419" s="155"/>
      <c r="K419" s="143"/>
      <c r="L419" s="27"/>
      <c r="M419" s="144" t="s">
        <v>1</v>
      </c>
      <c r="N419" s="145" t="s">
        <v>32</v>
      </c>
      <c r="O419" s="146">
        <v>0</v>
      </c>
      <c r="P419" s="146">
        <f t="shared" si="135"/>
        <v>0</v>
      </c>
      <c r="Q419" s="146">
        <v>0</v>
      </c>
      <c r="R419" s="146">
        <f t="shared" si="136"/>
        <v>0</v>
      </c>
      <c r="S419" s="146">
        <v>0</v>
      </c>
      <c r="T419" s="147">
        <f t="shared" si="137"/>
        <v>0</v>
      </c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R419" s="148" t="s">
        <v>109</v>
      </c>
      <c r="AT419" s="148" t="s">
        <v>105</v>
      </c>
      <c r="AU419" s="148" t="s">
        <v>110</v>
      </c>
      <c r="AY419" s="14" t="s">
        <v>102</v>
      </c>
      <c r="BE419" s="149">
        <f t="shared" si="138"/>
        <v>0</v>
      </c>
      <c r="BF419" s="149">
        <f t="shared" si="139"/>
        <v>0</v>
      </c>
      <c r="BG419" s="149">
        <f t="shared" si="140"/>
        <v>0</v>
      </c>
      <c r="BH419" s="149">
        <f t="shared" si="141"/>
        <v>0</v>
      </c>
      <c r="BI419" s="149">
        <f t="shared" si="142"/>
        <v>0</v>
      </c>
      <c r="BJ419" s="14" t="s">
        <v>110</v>
      </c>
      <c r="BK419" s="150">
        <f t="shared" si="143"/>
        <v>0</v>
      </c>
      <c r="BL419" s="14" t="s">
        <v>109</v>
      </c>
      <c r="BM419" s="148" t="s">
        <v>1054</v>
      </c>
    </row>
    <row r="420" spans="1:65" s="2" customFormat="1" ht="24.2" customHeight="1">
      <c r="A420" s="26"/>
      <c r="B420" s="137"/>
      <c r="C420" s="138" t="s">
        <v>645</v>
      </c>
      <c r="D420" s="138" t="s">
        <v>105</v>
      </c>
      <c r="E420" s="139" t="s">
        <v>1055</v>
      </c>
      <c r="F420" s="140" t="s">
        <v>1056</v>
      </c>
      <c r="G420" s="141" t="s">
        <v>194</v>
      </c>
      <c r="H420" s="142">
        <v>36</v>
      </c>
      <c r="I420" s="142"/>
      <c r="J420" s="155"/>
      <c r="K420" s="143"/>
      <c r="L420" s="27"/>
      <c r="M420" s="144" t="s">
        <v>1</v>
      </c>
      <c r="N420" s="145" t="s">
        <v>32</v>
      </c>
      <c r="O420" s="146">
        <v>0</v>
      </c>
      <c r="P420" s="146">
        <f t="shared" si="135"/>
        <v>0</v>
      </c>
      <c r="Q420" s="146">
        <v>0</v>
      </c>
      <c r="R420" s="146">
        <f t="shared" si="136"/>
        <v>0</v>
      </c>
      <c r="S420" s="146">
        <v>0</v>
      </c>
      <c r="T420" s="147">
        <f t="shared" si="137"/>
        <v>0</v>
      </c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R420" s="148" t="s">
        <v>109</v>
      </c>
      <c r="AT420" s="148" t="s">
        <v>105</v>
      </c>
      <c r="AU420" s="148" t="s">
        <v>110</v>
      </c>
      <c r="AY420" s="14" t="s">
        <v>102</v>
      </c>
      <c r="BE420" s="149">
        <f t="shared" si="138"/>
        <v>0</v>
      </c>
      <c r="BF420" s="149">
        <f t="shared" si="139"/>
        <v>0</v>
      </c>
      <c r="BG420" s="149">
        <f t="shared" si="140"/>
        <v>0</v>
      </c>
      <c r="BH420" s="149">
        <f t="shared" si="141"/>
        <v>0</v>
      </c>
      <c r="BI420" s="149">
        <f t="shared" si="142"/>
        <v>0</v>
      </c>
      <c r="BJ420" s="14" t="s">
        <v>110</v>
      </c>
      <c r="BK420" s="150">
        <f t="shared" si="143"/>
        <v>0</v>
      </c>
      <c r="BL420" s="14" t="s">
        <v>109</v>
      </c>
      <c r="BM420" s="148" t="s">
        <v>1057</v>
      </c>
    </row>
    <row r="421" spans="1:65" s="2" customFormat="1" ht="24.2" customHeight="1">
      <c r="A421" s="26"/>
      <c r="B421" s="137"/>
      <c r="C421" s="138" t="s">
        <v>1058</v>
      </c>
      <c r="D421" s="138" t="s">
        <v>105</v>
      </c>
      <c r="E421" s="139" t="s">
        <v>1059</v>
      </c>
      <c r="F421" s="140" t="s">
        <v>1060</v>
      </c>
      <c r="G421" s="141" t="s">
        <v>194</v>
      </c>
      <c r="H421" s="142">
        <v>97</v>
      </c>
      <c r="I421" s="142"/>
      <c r="J421" s="155"/>
      <c r="K421" s="143"/>
      <c r="L421" s="27"/>
      <c r="M421" s="144" t="s">
        <v>1</v>
      </c>
      <c r="N421" s="145" t="s">
        <v>32</v>
      </c>
      <c r="O421" s="146">
        <v>0</v>
      </c>
      <c r="P421" s="146">
        <f t="shared" si="135"/>
        <v>0</v>
      </c>
      <c r="Q421" s="146">
        <v>0</v>
      </c>
      <c r="R421" s="146">
        <f t="shared" si="136"/>
        <v>0</v>
      </c>
      <c r="S421" s="146">
        <v>0</v>
      </c>
      <c r="T421" s="147">
        <f t="shared" si="137"/>
        <v>0</v>
      </c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R421" s="148" t="s">
        <v>109</v>
      </c>
      <c r="AT421" s="148" t="s">
        <v>105</v>
      </c>
      <c r="AU421" s="148" t="s">
        <v>110</v>
      </c>
      <c r="AY421" s="14" t="s">
        <v>102</v>
      </c>
      <c r="BE421" s="149">
        <f t="shared" si="138"/>
        <v>0</v>
      </c>
      <c r="BF421" s="149">
        <f t="shared" si="139"/>
        <v>0</v>
      </c>
      <c r="BG421" s="149">
        <f t="shared" si="140"/>
        <v>0</v>
      </c>
      <c r="BH421" s="149">
        <f t="shared" si="141"/>
        <v>0</v>
      </c>
      <c r="BI421" s="149">
        <f t="shared" si="142"/>
        <v>0</v>
      </c>
      <c r="BJ421" s="14" t="s">
        <v>110</v>
      </c>
      <c r="BK421" s="150">
        <f t="shared" si="143"/>
        <v>0</v>
      </c>
      <c r="BL421" s="14" t="s">
        <v>109</v>
      </c>
      <c r="BM421" s="148" t="s">
        <v>1061</v>
      </c>
    </row>
    <row r="422" spans="1:65" s="2" customFormat="1" ht="33" customHeight="1">
      <c r="A422" s="26"/>
      <c r="B422" s="137"/>
      <c r="C422" s="138" t="s">
        <v>649</v>
      </c>
      <c r="D422" s="138" t="s">
        <v>105</v>
      </c>
      <c r="E422" s="139" t="s">
        <v>1062</v>
      </c>
      <c r="F422" s="140" t="s">
        <v>1063</v>
      </c>
      <c r="G422" s="141" t="s">
        <v>194</v>
      </c>
      <c r="H422" s="142">
        <v>56</v>
      </c>
      <c r="I422" s="142"/>
      <c r="J422" s="155"/>
      <c r="K422" s="143"/>
      <c r="L422" s="27"/>
      <c r="M422" s="144" t="s">
        <v>1</v>
      </c>
      <c r="N422" s="145" t="s">
        <v>32</v>
      </c>
      <c r="O422" s="146">
        <v>0</v>
      </c>
      <c r="P422" s="146">
        <f t="shared" si="135"/>
        <v>0</v>
      </c>
      <c r="Q422" s="146">
        <v>0</v>
      </c>
      <c r="R422" s="146">
        <f t="shared" si="136"/>
        <v>0</v>
      </c>
      <c r="S422" s="146">
        <v>0</v>
      </c>
      <c r="T422" s="147">
        <f t="shared" si="137"/>
        <v>0</v>
      </c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R422" s="148" t="s">
        <v>109</v>
      </c>
      <c r="AT422" s="148" t="s">
        <v>105</v>
      </c>
      <c r="AU422" s="148" t="s">
        <v>110</v>
      </c>
      <c r="AY422" s="14" t="s">
        <v>102</v>
      </c>
      <c r="BE422" s="149">
        <f t="shared" si="138"/>
        <v>0</v>
      </c>
      <c r="BF422" s="149">
        <f t="shared" si="139"/>
        <v>0</v>
      </c>
      <c r="BG422" s="149">
        <f t="shared" si="140"/>
        <v>0</v>
      </c>
      <c r="BH422" s="149">
        <f t="shared" si="141"/>
        <v>0</v>
      </c>
      <c r="BI422" s="149">
        <f t="shared" si="142"/>
        <v>0</v>
      </c>
      <c r="BJ422" s="14" t="s">
        <v>110</v>
      </c>
      <c r="BK422" s="150">
        <f t="shared" si="143"/>
        <v>0</v>
      </c>
      <c r="BL422" s="14" t="s">
        <v>109</v>
      </c>
      <c r="BM422" s="148" t="s">
        <v>1064</v>
      </c>
    </row>
    <row r="423" spans="1:65" s="2" customFormat="1" ht="37.9" customHeight="1">
      <c r="A423" s="26"/>
      <c r="B423" s="137"/>
      <c r="C423" s="138" t="s">
        <v>1065</v>
      </c>
      <c r="D423" s="138" t="s">
        <v>105</v>
      </c>
      <c r="E423" s="139" t="s">
        <v>1066</v>
      </c>
      <c r="F423" s="140" t="s">
        <v>1067</v>
      </c>
      <c r="G423" s="141" t="s">
        <v>194</v>
      </c>
      <c r="H423" s="142">
        <v>41</v>
      </c>
      <c r="I423" s="142"/>
      <c r="J423" s="155"/>
      <c r="K423" s="143"/>
      <c r="L423" s="27"/>
      <c r="M423" s="144" t="s">
        <v>1</v>
      </c>
      <c r="N423" s="145" t="s">
        <v>32</v>
      </c>
      <c r="O423" s="146">
        <v>0</v>
      </c>
      <c r="P423" s="146">
        <f t="shared" si="135"/>
        <v>0</v>
      </c>
      <c r="Q423" s="146">
        <v>0</v>
      </c>
      <c r="R423" s="146">
        <f t="shared" si="136"/>
        <v>0</v>
      </c>
      <c r="S423" s="146">
        <v>0</v>
      </c>
      <c r="T423" s="147">
        <f t="shared" si="137"/>
        <v>0</v>
      </c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R423" s="148" t="s">
        <v>109</v>
      </c>
      <c r="AT423" s="148" t="s">
        <v>105</v>
      </c>
      <c r="AU423" s="148" t="s">
        <v>110</v>
      </c>
      <c r="AY423" s="14" t="s">
        <v>102</v>
      </c>
      <c r="BE423" s="149">
        <f t="shared" si="138"/>
        <v>0</v>
      </c>
      <c r="BF423" s="149">
        <f t="shared" si="139"/>
        <v>0</v>
      </c>
      <c r="BG423" s="149">
        <f t="shared" si="140"/>
        <v>0</v>
      </c>
      <c r="BH423" s="149">
        <f t="shared" si="141"/>
        <v>0</v>
      </c>
      <c r="BI423" s="149">
        <f t="shared" si="142"/>
        <v>0</v>
      </c>
      <c r="BJ423" s="14" t="s">
        <v>110</v>
      </c>
      <c r="BK423" s="150">
        <f t="shared" si="143"/>
        <v>0</v>
      </c>
      <c r="BL423" s="14" t="s">
        <v>109</v>
      </c>
      <c r="BM423" s="148" t="s">
        <v>1068</v>
      </c>
    </row>
    <row r="424" spans="1:65" s="2" customFormat="1" ht="24.2" customHeight="1">
      <c r="A424" s="26"/>
      <c r="B424" s="137"/>
      <c r="C424" s="138" t="s">
        <v>652</v>
      </c>
      <c r="D424" s="138" t="s">
        <v>105</v>
      </c>
      <c r="E424" s="139" t="s">
        <v>1069</v>
      </c>
      <c r="F424" s="140" t="s">
        <v>1070</v>
      </c>
      <c r="G424" s="141" t="s">
        <v>194</v>
      </c>
      <c r="H424" s="142">
        <v>3612</v>
      </c>
      <c r="I424" s="142"/>
      <c r="J424" s="155"/>
      <c r="K424" s="143"/>
      <c r="L424" s="27"/>
      <c r="M424" s="144" t="s">
        <v>1</v>
      </c>
      <c r="N424" s="145" t="s">
        <v>32</v>
      </c>
      <c r="O424" s="146">
        <v>0</v>
      </c>
      <c r="P424" s="146">
        <f t="shared" si="135"/>
        <v>0</v>
      </c>
      <c r="Q424" s="146">
        <v>0</v>
      </c>
      <c r="R424" s="146">
        <f t="shared" si="136"/>
        <v>0</v>
      </c>
      <c r="S424" s="146">
        <v>0</v>
      </c>
      <c r="T424" s="147">
        <f t="shared" si="137"/>
        <v>0</v>
      </c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R424" s="148" t="s">
        <v>109</v>
      </c>
      <c r="AT424" s="148" t="s">
        <v>105</v>
      </c>
      <c r="AU424" s="148" t="s">
        <v>110</v>
      </c>
      <c r="AY424" s="14" t="s">
        <v>102</v>
      </c>
      <c r="BE424" s="149">
        <f t="shared" si="138"/>
        <v>0</v>
      </c>
      <c r="BF424" s="149">
        <f t="shared" si="139"/>
        <v>0</v>
      </c>
      <c r="BG424" s="149">
        <f t="shared" si="140"/>
        <v>0</v>
      </c>
      <c r="BH424" s="149">
        <f t="shared" si="141"/>
        <v>0</v>
      </c>
      <c r="BI424" s="149">
        <f t="shared" si="142"/>
        <v>0</v>
      </c>
      <c r="BJ424" s="14" t="s">
        <v>110</v>
      </c>
      <c r="BK424" s="150">
        <f t="shared" si="143"/>
        <v>0</v>
      </c>
      <c r="BL424" s="14" t="s">
        <v>109</v>
      </c>
      <c r="BM424" s="148" t="s">
        <v>1071</v>
      </c>
    </row>
    <row r="425" spans="1:65" s="2" customFormat="1" ht="16.5" customHeight="1">
      <c r="A425" s="26"/>
      <c r="B425" s="137"/>
      <c r="C425" s="138" t="s">
        <v>1072</v>
      </c>
      <c r="D425" s="138" t="s">
        <v>105</v>
      </c>
      <c r="E425" s="139" t="s">
        <v>1073</v>
      </c>
      <c r="F425" s="140" t="s">
        <v>1074</v>
      </c>
      <c r="G425" s="141" t="s">
        <v>194</v>
      </c>
      <c r="H425" s="142">
        <v>3612</v>
      </c>
      <c r="I425" s="142"/>
      <c r="J425" s="155"/>
      <c r="K425" s="143"/>
      <c r="L425" s="27"/>
      <c r="M425" s="144" t="s">
        <v>1</v>
      </c>
      <c r="N425" s="145" t="s">
        <v>32</v>
      </c>
      <c r="O425" s="146">
        <v>0</v>
      </c>
      <c r="P425" s="146">
        <f t="shared" si="135"/>
        <v>0</v>
      </c>
      <c r="Q425" s="146">
        <v>0</v>
      </c>
      <c r="R425" s="146">
        <f t="shared" si="136"/>
        <v>0</v>
      </c>
      <c r="S425" s="146">
        <v>0</v>
      </c>
      <c r="T425" s="147">
        <f t="shared" si="137"/>
        <v>0</v>
      </c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R425" s="148" t="s">
        <v>109</v>
      </c>
      <c r="AT425" s="148" t="s">
        <v>105</v>
      </c>
      <c r="AU425" s="148" t="s">
        <v>110</v>
      </c>
      <c r="AY425" s="14" t="s">
        <v>102</v>
      </c>
      <c r="BE425" s="149">
        <f t="shared" si="138"/>
        <v>0</v>
      </c>
      <c r="BF425" s="149">
        <f t="shared" si="139"/>
        <v>0</v>
      </c>
      <c r="BG425" s="149">
        <f t="shared" si="140"/>
        <v>0</v>
      </c>
      <c r="BH425" s="149">
        <f t="shared" si="141"/>
        <v>0</v>
      </c>
      <c r="BI425" s="149">
        <f t="shared" si="142"/>
        <v>0</v>
      </c>
      <c r="BJ425" s="14" t="s">
        <v>110</v>
      </c>
      <c r="BK425" s="150">
        <f t="shared" si="143"/>
        <v>0</v>
      </c>
      <c r="BL425" s="14" t="s">
        <v>109</v>
      </c>
      <c r="BM425" s="148" t="s">
        <v>1075</v>
      </c>
    </row>
    <row r="426" spans="1:65" s="2" customFormat="1" ht="24.2" customHeight="1">
      <c r="A426" s="26"/>
      <c r="B426" s="137"/>
      <c r="C426" s="138" t="s">
        <v>655</v>
      </c>
      <c r="D426" s="138" t="s">
        <v>105</v>
      </c>
      <c r="E426" s="139" t="s">
        <v>1076</v>
      </c>
      <c r="F426" s="140" t="s">
        <v>1077</v>
      </c>
      <c r="G426" s="141" t="s">
        <v>194</v>
      </c>
      <c r="H426" s="142">
        <v>180</v>
      </c>
      <c r="I426" s="142"/>
      <c r="J426" s="155"/>
      <c r="K426" s="143"/>
      <c r="L426" s="27"/>
      <c r="M426" s="144" t="s">
        <v>1</v>
      </c>
      <c r="N426" s="145" t="s">
        <v>32</v>
      </c>
      <c r="O426" s="146">
        <v>0</v>
      </c>
      <c r="P426" s="146">
        <f t="shared" si="135"/>
        <v>0</v>
      </c>
      <c r="Q426" s="146">
        <v>0</v>
      </c>
      <c r="R426" s="146">
        <f t="shared" si="136"/>
        <v>0</v>
      </c>
      <c r="S426" s="146">
        <v>0</v>
      </c>
      <c r="T426" s="147">
        <f t="shared" si="137"/>
        <v>0</v>
      </c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R426" s="148" t="s">
        <v>109</v>
      </c>
      <c r="AT426" s="148" t="s">
        <v>105</v>
      </c>
      <c r="AU426" s="148" t="s">
        <v>110</v>
      </c>
      <c r="AY426" s="14" t="s">
        <v>102</v>
      </c>
      <c r="BE426" s="149">
        <f t="shared" si="138"/>
        <v>0</v>
      </c>
      <c r="BF426" s="149">
        <f t="shared" si="139"/>
        <v>0</v>
      </c>
      <c r="BG426" s="149">
        <f t="shared" si="140"/>
        <v>0</v>
      </c>
      <c r="BH426" s="149">
        <f t="shared" si="141"/>
        <v>0</v>
      </c>
      <c r="BI426" s="149">
        <f t="shared" si="142"/>
        <v>0</v>
      </c>
      <c r="BJ426" s="14" t="s">
        <v>110</v>
      </c>
      <c r="BK426" s="150">
        <f t="shared" si="143"/>
        <v>0</v>
      </c>
      <c r="BL426" s="14" t="s">
        <v>109</v>
      </c>
      <c r="BM426" s="148" t="s">
        <v>1078</v>
      </c>
    </row>
    <row r="427" spans="1:65" s="2" customFormat="1" ht="24.2" customHeight="1">
      <c r="A427" s="26"/>
      <c r="B427" s="137"/>
      <c r="C427" s="138" t="s">
        <v>1079</v>
      </c>
      <c r="D427" s="138" t="s">
        <v>105</v>
      </c>
      <c r="E427" s="139" t="s">
        <v>1080</v>
      </c>
      <c r="F427" s="140" t="s">
        <v>1081</v>
      </c>
      <c r="G427" s="141" t="s">
        <v>194</v>
      </c>
      <c r="H427" s="142">
        <v>38</v>
      </c>
      <c r="I427" s="142"/>
      <c r="J427" s="155"/>
      <c r="K427" s="143"/>
      <c r="L427" s="27"/>
      <c r="M427" s="144" t="s">
        <v>1</v>
      </c>
      <c r="N427" s="145" t="s">
        <v>32</v>
      </c>
      <c r="O427" s="146">
        <v>0</v>
      </c>
      <c r="P427" s="146">
        <f t="shared" si="135"/>
        <v>0</v>
      </c>
      <c r="Q427" s="146">
        <v>0</v>
      </c>
      <c r="R427" s="146">
        <f t="shared" si="136"/>
        <v>0</v>
      </c>
      <c r="S427" s="146">
        <v>0</v>
      </c>
      <c r="T427" s="147">
        <f t="shared" si="137"/>
        <v>0</v>
      </c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R427" s="148" t="s">
        <v>109</v>
      </c>
      <c r="AT427" s="148" t="s">
        <v>105</v>
      </c>
      <c r="AU427" s="148" t="s">
        <v>110</v>
      </c>
      <c r="AY427" s="14" t="s">
        <v>102</v>
      </c>
      <c r="BE427" s="149">
        <f t="shared" si="138"/>
        <v>0</v>
      </c>
      <c r="BF427" s="149">
        <f t="shared" si="139"/>
        <v>0</v>
      </c>
      <c r="BG427" s="149">
        <f t="shared" si="140"/>
        <v>0</v>
      </c>
      <c r="BH427" s="149">
        <f t="shared" si="141"/>
        <v>0</v>
      </c>
      <c r="BI427" s="149">
        <f t="shared" si="142"/>
        <v>0</v>
      </c>
      <c r="BJ427" s="14" t="s">
        <v>110</v>
      </c>
      <c r="BK427" s="150">
        <f t="shared" si="143"/>
        <v>0</v>
      </c>
      <c r="BL427" s="14" t="s">
        <v>109</v>
      </c>
      <c r="BM427" s="148" t="s">
        <v>1082</v>
      </c>
    </row>
    <row r="428" spans="1:65" s="2" customFormat="1" ht="24.2" customHeight="1">
      <c r="A428" s="26"/>
      <c r="B428" s="137"/>
      <c r="C428" s="138" t="s">
        <v>658</v>
      </c>
      <c r="D428" s="138" t="s">
        <v>105</v>
      </c>
      <c r="E428" s="139" t="s">
        <v>1083</v>
      </c>
      <c r="F428" s="140" t="s">
        <v>1084</v>
      </c>
      <c r="G428" s="141" t="s">
        <v>194</v>
      </c>
      <c r="H428" s="142">
        <v>10</v>
      </c>
      <c r="I428" s="142"/>
      <c r="J428" s="155"/>
      <c r="K428" s="143"/>
      <c r="L428" s="27"/>
      <c r="M428" s="144" t="s">
        <v>1</v>
      </c>
      <c r="N428" s="145" t="s">
        <v>32</v>
      </c>
      <c r="O428" s="146">
        <v>0</v>
      </c>
      <c r="P428" s="146">
        <f t="shared" si="135"/>
        <v>0</v>
      </c>
      <c r="Q428" s="146">
        <v>0</v>
      </c>
      <c r="R428" s="146">
        <f t="shared" si="136"/>
        <v>0</v>
      </c>
      <c r="S428" s="146">
        <v>0</v>
      </c>
      <c r="T428" s="147">
        <f t="shared" si="137"/>
        <v>0</v>
      </c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R428" s="148" t="s">
        <v>109</v>
      </c>
      <c r="AT428" s="148" t="s">
        <v>105</v>
      </c>
      <c r="AU428" s="148" t="s">
        <v>110</v>
      </c>
      <c r="AY428" s="14" t="s">
        <v>102</v>
      </c>
      <c r="BE428" s="149">
        <f t="shared" si="138"/>
        <v>0</v>
      </c>
      <c r="BF428" s="149">
        <f t="shared" si="139"/>
        <v>0</v>
      </c>
      <c r="BG428" s="149">
        <f t="shared" si="140"/>
        <v>0</v>
      </c>
      <c r="BH428" s="149">
        <f t="shared" si="141"/>
        <v>0</v>
      </c>
      <c r="BI428" s="149">
        <f t="shared" si="142"/>
        <v>0</v>
      </c>
      <c r="BJ428" s="14" t="s">
        <v>110</v>
      </c>
      <c r="BK428" s="150">
        <f t="shared" si="143"/>
        <v>0</v>
      </c>
      <c r="BL428" s="14" t="s">
        <v>109</v>
      </c>
      <c r="BM428" s="148" t="s">
        <v>1085</v>
      </c>
    </row>
    <row r="429" spans="1:65" s="2" customFormat="1" ht="33" customHeight="1">
      <c r="A429" s="26"/>
      <c r="B429" s="137"/>
      <c r="C429" s="138" t="s">
        <v>1086</v>
      </c>
      <c r="D429" s="138" t="s">
        <v>105</v>
      </c>
      <c r="E429" s="139" t="s">
        <v>1087</v>
      </c>
      <c r="F429" s="140" t="s">
        <v>1088</v>
      </c>
      <c r="G429" s="141" t="s">
        <v>194</v>
      </c>
      <c r="H429" s="142">
        <v>4</v>
      </c>
      <c r="I429" s="142"/>
      <c r="J429" s="155"/>
      <c r="K429" s="143"/>
      <c r="L429" s="27"/>
      <c r="M429" s="144" t="s">
        <v>1</v>
      </c>
      <c r="N429" s="145" t="s">
        <v>32</v>
      </c>
      <c r="O429" s="146">
        <v>0</v>
      </c>
      <c r="P429" s="146">
        <f t="shared" si="135"/>
        <v>0</v>
      </c>
      <c r="Q429" s="146">
        <v>0</v>
      </c>
      <c r="R429" s="146">
        <f t="shared" si="136"/>
        <v>0</v>
      </c>
      <c r="S429" s="146">
        <v>0</v>
      </c>
      <c r="T429" s="147">
        <f t="shared" si="137"/>
        <v>0</v>
      </c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R429" s="148" t="s">
        <v>109</v>
      </c>
      <c r="AT429" s="148" t="s">
        <v>105</v>
      </c>
      <c r="AU429" s="148" t="s">
        <v>110</v>
      </c>
      <c r="AY429" s="14" t="s">
        <v>102</v>
      </c>
      <c r="BE429" s="149">
        <f t="shared" si="138"/>
        <v>0</v>
      </c>
      <c r="BF429" s="149">
        <f t="shared" si="139"/>
        <v>0</v>
      </c>
      <c r="BG429" s="149">
        <f t="shared" si="140"/>
        <v>0</v>
      </c>
      <c r="BH429" s="149">
        <f t="shared" si="141"/>
        <v>0</v>
      </c>
      <c r="BI429" s="149">
        <f t="shared" si="142"/>
        <v>0</v>
      </c>
      <c r="BJ429" s="14" t="s">
        <v>110</v>
      </c>
      <c r="BK429" s="150">
        <f t="shared" si="143"/>
        <v>0</v>
      </c>
      <c r="BL429" s="14" t="s">
        <v>109</v>
      </c>
      <c r="BM429" s="148" t="s">
        <v>1089</v>
      </c>
    </row>
    <row r="430" spans="1:65" s="2" customFormat="1" ht="24.2" customHeight="1">
      <c r="A430" s="26"/>
      <c r="B430" s="137"/>
      <c r="C430" s="138" t="s">
        <v>662</v>
      </c>
      <c r="D430" s="138" t="s">
        <v>105</v>
      </c>
      <c r="E430" s="139" t="s">
        <v>1090</v>
      </c>
      <c r="F430" s="140" t="s">
        <v>1091</v>
      </c>
      <c r="G430" s="141" t="s">
        <v>194</v>
      </c>
      <c r="H430" s="142">
        <v>4</v>
      </c>
      <c r="I430" s="142"/>
      <c r="J430" s="155"/>
      <c r="K430" s="143"/>
      <c r="L430" s="27"/>
      <c r="M430" s="144" t="s">
        <v>1</v>
      </c>
      <c r="N430" s="145" t="s">
        <v>32</v>
      </c>
      <c r="O430" s="146">
        <v>0</v>
      </c>
      <c r="P430" s="146">
        <f t="shared" si="135"/>
        <v>0</v>
      </c>
      <c r="Q430" s="146">
        <v>0</v>
      </c>
      <c r="R430" s="146">
        <f t="shared" si="136"/>
        <v>0</v>
      </c>
      <c r="S430" s="146">
        <v>0</v>
      </c>
      <c r="T430" s="147">
        <f t="shared" si="137"/>
        <v>0</v>
      </c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R430" s="148" t="s">
        <v>109</v>
      </c>
      <c r="AT430" s="148" t="s">
        <v>105</v>
      </c>
      <c r="AU430" s="148" t="s">
        <v>110</v>
      </c>
      <c r="AY430" s="14" t="s">
        <v>102</v>
      </c>
      <c r="BE430" s="149">
        <f t="shared" si="138"/>
        <v>0</v>
      </c>
      <c r="BF430" s="149">
        <f t="shared" si="139"/>
        <v>0</v>
      </c>
      <c r="BG430" s="149">
        <f t="shared" si="140"/>
        <v>0</v>
      </c>
      <c r="BH430" s="149">
        <f t="shared" si="141"/>
        <v>0</v>
      </c>
      <c r="BI430" s="149">
        <f t="shared" si="142"/>
        <v>0</v>
      </c>
      <c r="BJ430" s="14" t="s">
        <v>110</v>
      </c>
      <c r="BK430" s="150">
        <f t="shared" si="143"/>
        <v>0</v>
      </c>
      <c r="BL430" s="14" t="s">
        <v>109</v>
      </c>
      <c r="BM430" s="148" t="s">
        <v>1092</v>
      </c>
    </row>
    <row r="431" spans="1:65" s="2" customFormat="1" ht="33" customHeight="1">
      <c r="A431" s="26"/>
      <c r="B431" s="137"/>
      <c r="C431" s="138" t="s">
        <v>1093</v>
      </c>
      <c r="D431" s="138" t="s">
        <v>105</v>
      </c>
      <c r="E431" s="139" t="s">
        <v>1094</v>
      </c>
      <c r="F431" s="140" t="s">
        <v>1095</v>
      </c>
      <c r="G431" s="141" t="s">
        <v>194</v>
      </c>
      <c r="H431" s="142">
        <v>7</v>
      </c>
      <c r="I431" s="142"/>
      <c r="J431" s="155"/>
      <c r="K431" s="143"/>
      <c r="L431" s="27"/>
      <c r="M431" s="144" t="s">
        <v>1</v>
      </c>
      <c r="N431" s="145" t="s">
        <v>32</v>
      </c>
      <c r="O431" s="146">
        <v>0</v>
      </c>
      <c r="P431" s="146">
        <f t="shared" si="135"/>
        <v>0</v>
      </c>
      <c r="Q431" s="146">
        <v>0</v>
      </c>
      <c r="R431" s="146">
        <f t="shared" si="136"/>
        <v>0</v>
      </c>
      <c r="S431" s="146">
        <v>0</v>
      </c>
      <c r="T431" s="147">
        <f t="shared" si="137"/>
        <v>0</v>
      </c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R431" s="148" t="s">
        <v>109</v>
      </c>
      <c r="AT431" s="148" t="s">
        <v>105</v>
      </c>
      <c r="AU431" s="148" t="s">
        <v>110</v>
      </c>
      <c r="AY431" s="14" t="s">
        <v>102</v>
      </c>
      <c r="BE431" s="149">
        <f t="shared" si="138"/>
        <v>0</v>
      </c>
      <c r="BF431" s="149">
        <f t="shared" si="139"/>
        <v>0</v>
      </c>
      <c r="BG431" s="149">
        <f t="shared" si="140"/>
        <v>0</v>
      </c>
      <c r="BH431" s="149">
        <f t="shared" si="141"/>
        <v>0</v>
      </c>
      <c r="BI431" s="149">
        <f t="shared" si="142"/>
        <v>0</v>
      </c>
      <c r="BJ431" s="14" t="s">
        <v>110</v>
      </c>
      <c r="BK431" s="150">
        <f t="shared" si="143"/>
        <v>0</v>
      </c>
      <c r="BL431" s="14" t="s">
        <v>109</v>
      </c>
      <c r="BM431" s="148" t="s">
        <v>1096</v>
      </c>
    </row>
    <row r="432" spans="1:65" s="2" customFormat="1" ht="24.2" customHeight="1">
      <c r="A432" s="26"/>
      <c r="B432" s="137"/>
      <c r="C432" s="138" t="s">
        <v>665</v>
      </c>
      <c r="D432" s="138" t="s">
        <v>105</v>
      </c>
      <c r="E432" s="139" t="s">
        <v>1097</v>
      </c>
      <c r="F432" s="140" t="s">
        <v>1098</v>
      </c>
      <c r="G432" s="141" t="s">
        <v>194</v>
      </c>
      <c r="H432" s="142">
        <v>7</v>
      </c>
      <c r="I432" s="142"/>
      <c r="J432" s="155"/>
      <c r="K432" s="143"/>
      <c r="L432" s="27"/>
      <c r="M432" s="144" t="s">
        <v>1</v>
      </c>
      <c r="N432" s="145" t="s">
        <v>32</v>
      </c>
      <c r="O432" s="146">
        <v>0</v>
      </c>
      <c r="P432" s="146">
        <f t="shared" si="135"/>
        <v>0</v>
      </c>
      <c r="Q432" s="146">
        <v>0</v>
      </c>
      <c r="R432" s="146">
        <f t="shared" si="136"/>
        <v>0</v>
      </c>
      <c r="S432" s="146">
        <v>0</v>
      </c>
      <c r="T432" s="147">
        <f t="shared" si="137"/>
        <v>0</v>
      </c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R432" s="148" t="s">
        <v>109</v>
      </c>
      <c r="AT432" s="148" t="s">
        <v>105</v>
      </c>
      <c r="AU432" s="148" t="s">
        <v>110</v>
      </c>
      <c r="AY432" s="14" t="s">
        <v>102</v>
      </c>
      <c r="BE432" s="149">
        <f t="shared" si="138"/>
        <v>0</v>
      </c>
      <c r="BF432" s="149">
        <f t="shared" si="139"/>
        <v>0</v>
      </c>
      <c r="BG432" s="149">
        <f t="shared" si="140"/>
        <v>0</v>
      </c>
      <c r="BH432" s="149">
        <f t="shared" si="141"/>
        <v>0</v>
      </c>
      <c r="BI432" s="149">
        <f t="shared" si="142"/>
        <v>0</v>
      </c>
      <c r="BJ432" s="14" t="s">
        <v>110</v>
      </c>
      <c r="BK432" s="150">
        <f t="shared" si="143"/>
        <v>0</v>
      </c>
      <c r="BL432" s="14" t="s">
        <v>109</v>
      </c>
      <c r="BM432" s="148" t="s">
        <v>1099</v>
      </c>
    </row>
    <row r="433" spans="1:65" s="2" customFormat="1" ht="33" customHeight="1">
      <c r="A433" s="26"/>
      <c r="B433" s="137"/>
      <c r="C433" s="138" t="s">
        <v>1100</v>
      </c>
      <c r="D433" s="138" t="s">
        <v>105</v>
      </c>
      <c r="E433" s="139" t="s">
        <v>1101</v>
      </c>
      <c r="F433" s="140" t="s">
        <v>1102</v>
      </c>
      <c r="G433" s="141" t="s">
        <v>194</v>
      </c>
      <c r="H433" s="142">
        <v>6</v>
      </c>
      <c r="I433" s="142"/>
      <c r="J433" s="155"/>
      <c r="K433" s="143"/>
      <c r="L433" s="27"/>
      <c r="M433" s="144" t="s">
        <v>1</v>
      </c>
      <c r="N433" s="145" t="s">
        <v>32</v>
      </c>
      <c r="O433" s="146">
        <v>0</v>
      </c>
      <c r="P433" s="146">
        <f t="shared" si="135"/>
        <v>0</v>
      </c>
      <c r="Q433" s="146">
        <v>0</v>
      </c>
      <c r="R433" s="146">
        <f t="shared" si="136"/>
        <v>0</v>
      </c>
      <c r="S433" s="146">
        <v>0</v>
      </c>
      <c r="T433" s="147">
        <f t="shared" si="137"/>
        <v>0</v>
      </c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R433" s="148" t="s">
        <v>109</v>
      </c>
      <c r="AT433" s="148" t="s">
        <v>105</v>
      </c>
      <c r="AU433" s="148" t="s">
        <v>110</v>
      </c>
      <c r="AY433" s="14" t="s">
        <v>102</v>
      </c>
      <c r="BE433" s="149">
        <f t="shared" si="138"/>
        <v>0</v>
      </c>
      <c r="BF433" s="149">
        <f t="shared" si="139"/>
        <v>0</v>
      </c>
      <c r="BG433" s="149">
        <f t="shared" si="140"/>
        <v>0</v>
      </c>
      <c r="BH433" s="149">
        <f t="shared" si="141"/>
        <v>0</v>
      </c>
      <c r="BI433" s="149">
        <f t="shared" si="142"/>
        <v>0</v>
      </c>
      <c r="BJ433" s="14" t="s">
        <v>110</v>
      </c>
      <c r="BK433" s="150">
        <f t="shared" si="143"/>
        <v>0</v>
      </c>
      <c r="BL433" s="14" t="s">
        <v>109</v>
      </c>
      <c r="BM433" s="148" t="s">
        <v>1103</v>
      </c>
    </row>
    <row r="434" spans="1:65" s="2" customFormat="1" ht="24.2" customHeight="1">
      <c r="A434" s="26"/>
      <c r="B434" s="137"/>
      <c r="C434" s="138" t="s">
        <v>668</v>
      </c>
      <c r="D434" s="138" t="s">
        <v>105</v>
      </c>
      <c r="E434" s="139" t="s">
        <v>1104</v>
      </c>
      <c r="F434" s="140" t="s">
        <v>1105</v>
      </c>
      <c r="G434" s="141" t="s">
        <v>194</v>
      </c>
      <c r="H434" s="142">
        <v>6</v>
      </c>
      <c r="I434" s="142"/>
      <c r="J434" s="155"/>
      <c r="K434" s="143"/>
      <c r="L434" s="27"/>
      <c r="M434" s="144" t="s">
        <v>1</v>
      </c>
      <c r="N434" s="145" t="s">
        <v>32</v>
      </c>
      <c r="O434" s="146">
        <v>0</v>
      </c>
      <c r="P434" s="146">
        <f t="shared" si="135"/>
        <v>0</v>
      </c>
      <c r="Q434" s="146">
        <v>0</v>
      </c>
      <c r="R434" s="146">
        <f t="shared" si="136"/>
        <v>0</v>
      </c>
      <c r="S434" s="146">
        <v>0</v>
      </c>
      <c r="T434" s="147">
        <f t="shared" si="137"/>
        <v>0</v>
      </c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R434" s="148" t="s">
        <v>109</v>
      </c>
      <c r="AT434" s="148" t="s">
        <v>105</v>
      </c>
      <c r="AU434" s="148" t="s">
        <v>110</v>
      </c>
      <c r="AY434" s="14" t="s">
        <v>102</v>
      </c>
      <c r="BE434" s="149">
        <f t="shared" si="138"/>
        <v>0</v>
      </c>
      <c r="BF434" s="149">
        <f t="shared" si="139"/>
        <v>0</v>
      </c>
      <c r="BG434" s="149">
        <f t="shared" si="140"/>
        <v>0</v>
      </c>
      <c r="BH434" s="149">
        <f t="shared" si="141"/>
        <v>0</v>
      </c>
      <c r="BI434" s="149">
        <f t="shared" si="142"/>
        <v>0</v>
      </c>
      <c r="BJ434" s="14" t="s">
        <v>110</v>
      </c>
      <c r="BK434" s="150">
        <f t="shared" si="143"/>
        <v>0</v>
      </c>
      <c r="BL434" s="14" t="s">
        <v>109</v>
      </c>
      <c r="BM434" s="148" t="s">
        <v>1106</v>
      </c>
    </row>
    <row r="435" spans="1:65" s="2" customFormat="1" ht="33" customHeight="1">
      <c r="A435" s="26"/>
      <c r="B435" s="137"/>
      <c r="C435" s="138" t="s">
        <v>1107</v>
      </c>
      <c r="D435" s="138" t="s">
        <v>105</v>
      </c>
      <c r="E435" s="139" t="s">
        <v>1108</v>
      </c>
      <c r="F435" s="140" t="s">
        <v>1109</v>
      </c>
      <c r="G435" s="141" t="s">
        <v>194</v>
      </c>
      <c r="H435" s="142">
        <v>2</v>
      </c>
      <c r="I435" s="142"/>
      <c r="J435" s="155"/>
      <c r="K435" s="143"/>
      <c r="L435" s="27"/>
      <c r="M435" s="144" t="s">
        <v>1</v>
      </c>
      <c r="N435" s="145" t="s">
        <v>32</v>
      </c>
      <c r="O435" s="146">
        <v>0</v>
      </c>
      <c r="P435" s="146">
        <f t="shared" si="135"/>
        <v>0</v>
      </c>
      <c r="Q435" s="146">
        <v>0</v>
      </c>
      <c r="R435" s="146">
        <f t="shared" si="136"/>
        <v>0</v>
      </c>
      <c r="S435" s="146">
        <v>0</v>
      </c>
      <c r="T435" s="147">
        <f t="shared" si="137"/>
        <v>0</v>
      </c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R435" s="148" t="s">
        <v>109</v>
      </c>
      <c r="AT435" s="148" t="s">
        <v>105</v>
      </c>
      <c r="AU435" s="148" t="s">
        <v>110</v>
      </c>
      <c r="AY435" s="14" t="s">
        <v>102</v>
      </c>
      <c r="BE435" s="149">
        <f t="shared" si="138"/>
        <v>0</v>
      </c>
      <c r="BF435" s="149">
        <f t="shared" si="139"/>
        <v>0</v>
      </c>
      <c r="BG435" s="149">
        <f t="shared" si="140"/>
        <v>0</v>
      </c>
      <c r="BH435" s="149">
        <f t="shared" si="141"/>
        <v>0</v>
      </c>
      <c r="BI435" s="149">
        <f t="shared" si="142"/>
        <v>0</v>
      </c>
      <c r="BJ435" s="14" t="s">
        <v>110</v>
      </c>
      <c r="BK435" s="150">
        <f t="shared" si="143"/>
        <v>0</v>
      </c>
      <c r="BL435" s="14" t="s">
        <v>109</v>
      </c>
      <c r="BM435" s="148" t="s">
        <v>1110</v>
      </c>
    </row>
    <row r="436" spans="1:65" s="2" customFormat="1" ht="24.2" customHeight="1">
      <c r="A436" s="26"/>
      <c r="B436" s="137"/>
      <c r="C436" s="138" t="s">
        <v>670</v>
      </c>
      <c r="D436" s="138" t="s">
        <v>105</v>
      </c>
      <c r="E436" s="139" t="s">
        <v>1111</v>
      </c>
      <c r="F436" s="140" t="s">
        <v>1112</v>
      </c>
      <c r="G436" s="141" t="s">
        <v>194</v>
      </c>
      <c r="H436" s="142">
        <v>2</v>
      </c>
      <c r="I436" s="142"/>
      <c r="J436" s="155"/>
      <c r="K436" s="143"/>
      <c r="L436" s="27"/>
      <c r="M436" s="144" t="s">
        <v>1</v>
      </c>
      <c r="N436" s="145" t="s">
        <v>32</v>
      </c>
      <c r="O436" s="146">
        <v>0</v>
      </c>
      <c r="P436" s="146">
        <f t="shared" si="135"/>
        <v>0</v>
      </c>
      <c r="Q436" s="146">
        <v>0</v>
      </c>
      <c r="R436" s="146">
        <f t="shared" si="136"/>
        <v>0</v>
      </c>
      <c r="S436" s="146">
        <v>0</v>
      </c>
      <c r="T436" s="147">
        <f t="shared" si="137"/>
        <v>0</v>
      </c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R436" s="148" t="s">
        <v>109</v>
      </c>
      <c r="AT436" s="148" t="s">
        <v>105</v>
      </c>
      <c r="AU436" s="148" t="s">
        <v>110</v>
      </c>
      <c r="AY436" s="14" t="s">
        <v>102</v>
      </c>
      <c r="BE436" s="149">
        <f t="shared" si="138"/>
        <v>0</v>
      </c>
      <c r="BF436" s="149">
        <f t="shared" si="139"/>
        <v>0</v>
      </c>
      <c r="BG436" s="149">
        <f t="shared" si="140"/>
        <v>0</v>
      </c>
      <c r="BH436" s="149">
        <f t="shared" si="141"/>
        <v>0</v>
      </c>
      <c r="BI436" s="149">
        <f t="shared" si="142"/>
        <v>0</v>
      </c>
      <c r="BJ436" s="14" t="s">
        <v>110</v>
      </c>
      <c r="BK436" s="150">
        <f t="shared" si="143"/>
        <v>0</v>
      </c>
      <c r="BL436" s="14" t="s">
        <v>109</v>
      </c>
      <c r="BM436" s="148" t="s">
        <v>1113</v>
      </c>
    </row>
    <row r="437" spans="1:65" s="2" customFormat="1" ht="24.2" customHeight="1">
      <c r="A437" s="26"/>
      <c r="B437" s="137"/>
      <c r="C437" s="138" t="s">
        <v>1114</v>
      </c>
      <c r="D437" s="138" t="s">
        <v>105</v>
      </c>
      <c r="E437" s="139" t="s">
        <v>1115</v>
      </c>
      <c r="F437" s="140" t="s">
        <v>1116</v>
      </c>
      <c r="G437" s="141" t="s">
        <v>194</v>
      </c>
      <c r="H437" s="142">
        <v>13</v>
      </c>
      <c r="I437" s="142"/>
      <c r="J437" s="155"/>
      <c r="K437" s="143"/>
      <c r="L437" s="27"/>
      <c r="M437" s="144" t="s">
        <v>1</v>
      </c>
      <c r="N437" s="145" t="s">
        <v>32</v>
      </c>
      <c r="O437" s="146">
        <v>0</v>
      </c>
      <c r="P437" s="146">
        <f t="shared" si="135"/>
        <v>0</v>
      </c>
      <c r="Q437" s="146">
        <v>0</v>
      </c>
      <c r="R437" s="146">
        <f t="shared" si="136"/>
        <v>0</v>
      </c>
      <c r="S437" s="146">
        <v>0</v>
      </c>
      <c r="T437" s="147">
        <f t="shared" si="137"/>
        <v>0</v>
      </c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R437" s="148" t="s">
        <v>109</v>
      </c>
      <c r="AT437" s="148" t="s">
        <v>105</v>
      </c>
      <c r="AU437" s="148" t="s">
        <v>110</v>
      </c>
      <c r="AY437" s="14" t="s">
        <v>102</v>
      </c>
      <c r="BE437" s="149">
        <f t="shared" si="138"/>
        <v>0</v>
      </c>
      <c r="BF437" s="149">
        <f t="shared" si="139"/>
        <v>0</v>
      </c>
      <c r="BG437" s="149">
        <f t="shared" si="140"/>
        <v>0</v>
      </c>
      <c r="BH437" s="149">
        <f t="shared" si="141"/>
        <v>0</v>
      </c>
      <c r="BI437" s="149">
        <f t="shared" si="142"/>
        <v>0</v>
      </c>
      <c r="BJ437" s="14" t="s">
        <v>110</v>
      </c>
      <c r="BK437" s="150">
        <f t="shared" si="143"/>
        <v>0</v>
      </c>
      <c r="BL437" s="14" t="s">
        <v>109</v>
      </c>
      <c r="BM437" s="148" t="s">
        <v>1117</v>
      </c>
    </row>
    <row r="438" spans="1:65" s="2" customFormat="1" ht="37.9" customHeight="1">
      <c r="A438" s="26"/>
      <c r="B438" s="137"/>
      <c r="C438" s="138" t="s">
        <v>673</v>
      </c>
      <c r="D438" s="138" t="s">
        <v>105</v>
      </c>
      <c r="E438" s="139" t="s">
        <v>1118</v>
      </c>
      <c r="F438" s="140" t="s">
        <v>1119</v>
      </c>
      <c r="G438" s="141" t="s">
        <v>194</v>
      </c>
      <c r="H438" s="142">
        <v>13</v>
      </c>
      <c r="I438" s="142"/>
      <c r="J438" s="155"/>
      <c r="K438" s="143"/>
      <c r="L438" s="27"/>
      <c r="M438" s="144" t="s">
        <v>1</v>
      </c>
      <c r="N438" s="145" t="s">
        <v>32</v>
      </c>
      <c r="O438" s="146">
        <v>0</v>
      </c>
      <c r="P438" s="146">
        <f t="shared" ref="P438:P469" si="144">O438*H438</f>
        <v>0</v>
      </c>
      <c r="Q438" s="146">
        <v>0</v>
      </c>
      <c r="R438" s="146">
        <f t="shared" ref="R438:R469" si="145">Q438*H438</f>
        <v>0</v>
      </c>
      <c r="S438" s="146">
        <v>0</v>
      </c>
      <c r="T438" s="147">
        <f t="shared" ref="T438:T469" si="146">S438*H438</f>
        <v>0</v>
      </c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R438" s="148" t="s">
        <v>109</v>
      </c>
      <c r="AT438" s="148" t="s">
        <v>105</v>
      </c>
      <c r="AU438" s="148" t="s">
        <v>110</v>
      </c>
      <c r="AY438" s="14" t="s">
        <v>102</v>
      </c>
      <c r="BE438" s="149">
        <f t="shared" ref="BE438:BE469" si="147">IF(N438="základná",J438,0)</f>
        <v>0</v>
      </c>
      <c r="BF438" s="149">
        <f t="shared" ref="BF438:BF469" si="148">IF(N438="znížená",J438,0)</f>
        <v>0</v>
      </c>
      <c r="BG438" s="149">
        <f t="shared" ref="BG438:BG469" si="149">IF(N438="zákl. prenesená",J438,0)</f>
        <v>0</v>
      </c>
      <c r="BH438" s="149">
        <f t="shared" ref="BH438:BH469" si="150">IF(N438="zníž. prenesená",J438,0)</f>
        <v>0</v>
      </c>
      <c r="BI438" s="149">
        <f t="shared" ref="BI438:BI469" si="151">IF(N438="nulová",J438,0)</f>
        <v>0</v>
      </c>
      <c r="BJ438" s="14" t="s">
        <v>110</v>
      </c>
      <c r="BK438" s="150">
        <f t="shared" ref="BK438:BK469" si="152">ROUND(I438*H438,3)</f>
        <v>0</v>
      </c>
      <c r="BL438" s="14" t="s">
        <v>109</v>
      </c>
      <c r="BM438" s="148" t="s">
        <v>1120</v>
      </c>
    </row>
    <row r="439" spans="1:65" s="2" customFormat="1" ht="24.2" customHeight="1">
      <c r="A439" s="26"/>
      <c r="B439" s="137"/>
      <c r="C439" s="138" t="s">
        <v>1121</v>
      </c>
      <c r="D439" s="138" t="s">
        <v>105</v>
      </c>
      <c r="E439" s="139" t="s">
        <v>1122</v>
      </c>
      <c r="F439" s="140" t="s">
        <v>1123</v>
      </c>
      <c r="G439" s="141" t="s">
        <v>194</v>
      </c>
      <c r="H439" s="142">
        <v>17</v>
      </c>
      <c r="I439" s="142"/>
      <c r="J439" s="155"/>
      <c r="K439" s="143"/>
      <c r="L439" s="27"/>
      <c r="M439" s="144" t="s">
        <v>1</v>
      </c>
      <c r="N439" s="145" t="s">
        <v>32</v>
      </c>
      <c r="O439" s="146">
        <v>0</v>
      </c>
      <c r="P439" s="146">
        <f t="shared" si="144"/>
        <v>0</v>
      </c>
      <c r="Q439" s="146">
        <v>0</v>
      </c>
      <c r="R439" s="146">
        <f t="shared" si="145"/>
        <v>0</v>
      </c>
      <c r="S439" s="146">
        <v>0</v>
      </c>
      <c r="T439" s="147">
        <f t="shared" si="146"/>
        <v>0</v>
      </c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R439" s="148" t="s">
        <v>109</v>
      </c>
      <c r="AT439" s="148" t="s">
        <v>105</v>
      </c>
      <c r="AU439" s="148" t="s">
        <v>110</v>
      </c>
      <c r="AY439" s="14" t="s">
        <v>102</v>
      </c>
      <c r="BE439" s="149">
        <f t="shared" si="147"/>
        <v>0</v>
      </c>
      <c r="BF439" s="149">
        <f t="shared" si="148"/>
        <v>0</v>
      </c>
      <c r="BG439" s="149">
        <f t="shared" si="149"/>
        <v>0</v>
      </c>
      <c r="BH439" s="149">
        <f t="shared" si="150"/>
        <v>0</v>
      </c>
      <c r="BI439" s="149">
        <f t="shared" si="151"/>
        <v>0</v>
      </c>
      <c r="BJ439" s="14" t="s">
        <v>110</v>
      </c>
      <c r="BK439" s="150">
        <f t="shared" si="152"/>
        <v>0</v>
      </c>
      <c r="BL439" s="14" t="s">
        <v>109</v>
      </c>
      <c r="BM439" s="148" t="s">
        <v>1124</v>
      </c>
    </row>
    <row r="440" spans="1:65" s="2" customFormat="1" ht="37.9" customHeight="1">
      <c r="A440" s="26"/>
      <c r="B440" s="137"/>
      <c r="C440" s="138" t="s">
        <v>676</v>
      </c>
      <c r="D440" s="138" t="s">
        <v>105</v>
      </c>
      <c r="E440" s="139" t="s">
        <v>1125</v>
      </c>
      <c r="F440" s="140" t="s">
        <v>1126</v>
      </c>
      <c r="G440" s="141" t="s">
        <v>194</v>
      </c>
      <c r="H440" s="142">
        <v>17</v>
      </c>
      <c r="I440" s="142"/>
      <c r="J440" s="155"/>
      <c r="K440" s="143"/>
      <c r="L440" s="27"/>
      <c r="M440" s="144" t="s">
        <v>1</v>
      </c>
      <c r="N440" s="145" t="s">
        <v>32</v>
      </c>
      <c r="O440" s="146">
        <v>0</v>
      </c>
      <c r="P440" s="146">
        <f t="shared" si="144"/>
        <v>0</v>
      </c>
      <c r="Q440" s="146">
        <v>0</v>
      </c>
      <c r="R440" s="146">
        <f t="shared" si="145"/>
        <v>0</v>
      </c>
      <c r="S440" s="146">
        <v>0</v>
      </c>
      <c r="T440" s="147">
        <f t="shared" si="146"/>
        <v>0</v>
      </c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R440" s="148" t="s">
        <v>109</v>
      </c>
      <c r="AT440" s="148" t="s">
        <v>105</v>
      </c>
      <c r="AU440" s="148" t="s">
        <v>110</v>
      </c>
      <c r="AY440" s="14" t="s">
        <v>102</v>
      </c>
      <c r="BE440" s="149">
        <f t="shared" si="147"/>
        <v>0</v>
      </c>
      <c r="BF440" s="149">
        <f t="shared" si="148"/>
        <v>0</v>
      </c>
      <c r="BG440" s="149">
        <f t="shared" si="149"/>
        <v>0</v>
      </c>
      <c r="BH440" s="149">
        <f t="shared" si="150"/>
        <v>0</v>
      </c>
      <c r="BI440" s="149">
        <f t="shared" si="151"/>
        <v>0</v>
      </c>
      <c r="BJ440" s="14" t="s">
        <v>110</v>
      </c>
      <c r="BK440" s="150">
        <f t="shared" si="152"/>
        <v>0</v>
      </c>
      <c r="BL440" s="14" t="s">
        <v>109</v>
      </c>
      <c r="BM440" s="148" t="s">
        <v>1127</v>
      </c>
    </row>
    <row r="441" spans="1:65" s="2" customFormat="1" ht="24.2" customHeight="1">
      <c r="A441" s="26"/>
      <c r="B441" s="137"/>
      <c r="C441" s="138" t="s">
        <v>1128</v>
      </c>
      <c r="D441" s="138" t="s">
        <v>105</v>
      </c>
      <c r="E441" s="139" t="s">
        <v>1129</v>
      </c>
      <c r="F441" s="140" t="s">
        <v>1130</v>
      </c>
      <c r="G441" s="141" t="s">
        <v>194</v>
      </c>
      <c r="H441" s="142">
        <v>10</v>
      </c>
      <c r="I441" s="142"/>
      <c r="J441" s="155"/>
      <c r="K441" s="143"/>
      <c r="L441" s="27"/>
      <c r="M441" s="144" t="s">
        <v>1</v>
      </c>
      <c r="N441" s="145" t="s">
        <v>32</v>
      </c>
      <c r="O441" s="146">
        <v>0</v>
      </c>
      <c r="P441" s="146">
        <f t="shared" si="144"/>
        <v>0</v>
      </c>
      <c r="Q441" s="146">
        <v>0</v>
      </c>
      <c r="R441" s="146">
        <f t="shared" si="145"/>
        <v>0</v>
      </c>
      <c r="S441" s="146">
        <v>0</v>
      </c>
      <c r="T441" s="147">
        <f t="shared" si="146"/>
        <v>0</v>
      </c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R441" s="148" t="s">
        <v>109</v>
      </c>
      <c r="AT441" s="148" t="s">
        <v>105</v>
      </c>
      <c r="AU441" s="148" t="s">
        <v>110</v>
      </c>
      <c r="AY441" s="14" t="s">
        <v>102</v>
      </c>
      <c r="BE441" s="149">
        <f t="shared" si="147"/>
        <v>0</v>
      </c>
      <c r="BF441" s="149">
        <f t="shared" si="148"/>
        <v>0</v>
      </c>
      <c r="BG441" s="149">
        <f t="shared" si="149"/>
        <v>0</v>
      </c>
      <c r="BH441" s="149">
        <f t="shared" si="150"/>
        <v>0</v>
      </c>
      <c r="BI441" s="149">
        <f t="shared" si="151"/>
        <v>0</v>
      </c>
      <c r="BJ441" s="14" t="s">
        <v>110</v>
      </c>
      <c r="BK441" s="150">
        <f t="shared" si="152"/>
        <v>0</v>
      </c>
      <c r="BL441" s="14" t="s">
        <v>109</v>
      </c>
      <c r="BM441" s="148" t="s">
        <v>1131</v>
      </c>
    </row>
    <row r="442" spans="1:65" s="2" customFormat="1" ht="37.9" customHeight="1">
      <c r="A442" s="26"/>
      <c r="B442" s="137"/>
      <c r="C442" s="138" t="s">
        <v>680</v>
      </c>
      <c r="D442" s="138" t="s">
        <v>105</v>
      </c>
      <c r="E442" s="139" t="s">
        <v>1132</v>
      </c>
      <c r="F442" s="140" t="s">
        <v>1133</v>
      </c>
      <c r="G442" s="141" t="s">
        <v>194</v>
      </c>
      <c r="H442" s="142">
        <v>10</v>
      </c>
      <c r="I442" s="142"/>
      <c r="J442" s="155"/>
      <c r="K442" s="143"/>
      <c r="L442" s="27"/>
      <c r="M442" s="144" t="s">
        <v>1</v>
      </c>
      <c r="N442" s="145" t="s">
        <v>32</v>
      </c>
      <c r="O442" s="146">
        <v>0</v>
      </c>
      <c r="P442" s="146">
        <f t="shared" si="144"/>
        <v>0</v>
      </c>
      <c r="Q442" s="146">
        <v>0</v>
      </c>
      <c r="R442" s="146">
        <f t="shared" si="145"/>
        <v>0</v>
      </c>
      <c r="S442" s="146">
        <v>0</v>
      </c>
      <c r="T442" s="147">
        <f t="shared" si="146"/>
        <v>0</v>
      </c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R442" s="148" t="s">
        <v>109</v>
      </c>
      <c r="AT442" s="148" t="s">
        <v>105</v>
      </c>
      <c r="AU442" s="148" t="s">
        <v>110</v>
      </c>
      <c r="AY442" s="14" t="s">
        <v>102</v>
      </c>
      <c r="BE442" s="149">
        <f t="shared" si="147"/>
        <v>0</v>
      </c>
      <c r="BF442" s="149">
        <f t="shared" si="148"/>
        <v>0</v>
      </c>
      <c r="BG442" s="149">
        <f t="shared" si="149"/>
        <v>0</v>
      </c>
      <c r="BH442" s="149">
        <f t="shared" si="150"/>
        <v>0</v>
      </c>
      <c r="BI442" s="149">
        <f t="shared" si="151"/>
        <v>0</v>
      </c>
      <c r="BJ442" s="14" t="s">
        <v>110</v>
      </c>
      <c r="BK442" s="150">
        <f t="shared" si="152"/>
        <v>0</v>
      </c>
      <c r="BL442" s="14" t="s">
        <v>109</v>
      </c>
      <c r="BM442" s="148" t="s">
        <v>1134</v>
      </c>
    </row>
    <row r="443" spans="1:65" s="2" customFormat="1" ht="24.2" customHeight="1">
      <c r="A443" s="26"/>
      <c r="B443" s="137"/>
      <c r="C443" s="138" t="s">
        <v>1135</v>
      </c>
      <c r="D443" s="138" t="s">
        <v>105</v>
      </c>
      <c r="E443" s="139" t="s">
        <v>1136</v>
      </c>
      <c r="F443" s="140" t="s">
        <v>1137</v>
      </c>
      <c r="G443" s="141" t="s">
        <v>194</v>
      </c>
      <c r="H443" s="142">
        <v>1</v>
      </c>
      <c r="I443" s="142"/>
      <c r="J443" s="155"/>
      <c r="K443" s="143"/>
      <c r="L443" s="27"/>
      <c r="M443" s="144" t="s">
        <v>1</v>
      </c>
      <c r="N443" s="145" t="s">
        <v>32</v>
      </c>
      <c r="O443" s="146">
        <v>0</v>
      </c>
      <c r="P443" s="146">
        <f t="shared" si="144"/>
        <v>0</v>
      </c>
      <c r="Q443" s="146">
        <v>0</v>
      </c>
      <c r="R443" s="146">
        <f t="shared" si="145"/>
        <v>0</v>
      </c>
      <c r="S443" s="146">
        <v>0</v>
      </c>
      <c r="T443" s="147">
        <f t="shared" si="146"/>
        <v>0</v>
      </c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R443" s="148" t="s">
        <v>109</v>
      </c>
      <c r="AT443" s="148" t="s">
        <v>105</v>
      </c>
      <c r="AU443" s="148" t="s">
        <v>110</v>
      </c>
      <c r="AY443" s="14" t="s">
        <v>102</v>
      </c>
      <c r="BE443" s="149">
        <f t="shared" si="147"/>
        <v>0</v>
      </c>
      <c r="BF443" s="149">
        <f t="shared" si="148"/>
        <v>0</v>
      </c>
      <c r="BG443" s="149">
        <f t="shared" si="149"/>
        <v>0</v>
      </c>
      <c r="BH443" s="149">
        <f t="shared" si="150"/>
        <v>0</v>
      </c>
      <c r="BI443" s="149">
        <f t="shared" si="151"/>
        <v>0</v>
      </c>
      <c r="BJ443" s="14" t="s">
        <v>110</v>
      </c>
      <c r="BK443" s="150">
        <f t="shared" si="152"/>
        <v>0</v>
      </c>
      <c r="BL443" s="14" t="s">
        <v>109</v>
      </c>
      <c r="BM443" s="148" t="s">
        <v>1138</v>
      </c>
    </row>
    <row r="444" spans="1:65" s="2" customFormat="1" ht="37.9" customHeight="1">
      <c r="A444" s="26"/>
      <c r="B444" s="137"/>
      <c r="C444" s="138" t="s">
        <v>682</v>
      </c>
      <c r="D444" s="138" t="s">
        <v>105</v>
      </c>
      <c r="E444" s="139" t="s">
        <v>1139</v>
      </c>
      <c r="F444" s="140" t="s">
        <v>1140</v>
      </c>
      <c r="G444" s="141" t="s">
        <v>194</v>
      </c>
      <c r="H444" s="142">
        <v>1</v>
      </c>
      <c r="I444" s="142"/>
      <c r="J444" s="155"/>
      <c r="K444" s="143"/>
      <c r="L444" s="27"/>
      <c r="M444" s="144" t="s">
        <v>1</v>
      </c>
      <c r="N444" s="145" t="s">
        <v>32</v>
      </c>
      <c r="O444" s="146">
        <v>0</v>
      </c>
      <c r="P444" s="146">
        <f t="shared" si="144"/>
        <v>0</v>
      </c>
      <c r="Q444" s="146">
        <v>0</v>
      </c>
      <c r="R444" s="146">
        <f t="shared" si="145"/>
        <v>0</v>
      </c>
      <c r="S444" s="146">
        <v>0</v>
      </c>
      <c r="T444" s="147">
        <f t="shared" si="146"/>
        <v>0</v>
      </c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R444" s="148" t="s">
        <v>109</v>
      </c>
      <c r="AT444" s="148" t="s">
        <v>105</v>
      </c>
      <c r="AU444" s="148" t="s">
        <v>110</v>
      </c>
      <c r="AY444" s="14" t="s">
        <v>102</v>
      </c>
      <c r="BE444" s="149">
        <f t="shared" si="147"/>
        <v>0</v>
      </c>
      <c r="BF444" s="149">
        <f t="shared" si="148"/>
        <v>0</v>
      </c>
      <c r="BG444" s="149">
        <f t="shared" si="149"/>
        <v>0</v>
      </c>
      <c r="BH444" s="149">
        <f t="shared" si="150"/>
        <v>0</v>
      </c>
      <c r="BI444" s="149">
        <f t="shared" si="151"/>
        <v>0</v>
      </c>
      <c r="BJ444" s="14" t="s">
        <v>110</v>
      </c>
      <c r="BK444" s="150">
        <f t="shared" si="152"/>
        <v>0</v>
      </c>
      <c r="BL444" s="14" t="s">
        <v>109</v>
      </c>
      <c r="BM444" s="148" t="s">
        <v>1141</v>
      </c>
    </row>
    <row r="445" spans="1:65" s="2" customFormat="1" ht="24.2" customHeight="1">
      <c r="A445" s="26"/>
      <c r="B445" s="137"/>
      <c r="C445" s="138" t="s">
        <v>1142</v>
      </c>
      <c r="D445" s="138" t="s">
        <v>105</v>
      </c>
      <c r="E445" s="139" t="s">
        <v>1143</v>
      </c>
      <c r="F445" s="140" t="s">
        <v>1144</v>
      </c>
      <c r="G445" s="141" t="s">
        <v>194</v>
      </c>
      <c r="H445" s="142">
        <v>4</v>
      </c>
      <c r="I445" s="142"/>
      <c r="J445" s="155"/>
      <c r="K445" s="143"/>
      <c r="L445" s="27"/>
      <c r="M445" s="144" t="s">
        <v>1</v>
      </c>
      <c r="N445" s="145" t="s">
        <v>32</v>
      </c>
      <c r="O445" s="146">
        <v>0</v>
      </c>
      <c r="P445" s="146">
        <f t="shared" si="144"/>
        <v>0</v>
      </c>
      <c r="Q445" s="146">
        <v>0</v>
      </c>
      <c r="R445" s="146">
        <f t="shared" si="145"/>
        <v>0</v>
      </c>
      <c r="S445" s="146">
        <v>0</v>
      </c>
      <c r="T445" s="147">
        <f t="shared" si="146"/>
        <v>0</v>
      </c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R445" s="148" t="s">
        <v>109</v>
      </c>
      <c r="AT445" s="148" t="s">
        <v>105</v>
      </c>
      <c r="AU445" s="148" t="s">
        <v>110</v>
      </c>
      <c r="AY445" s="14" t="s">
        <v>102</v>
      </c>
      <c r="BE445" s="149">
        <f t="shared" si="147"/>
        <v>0</v>
      </c>
      <c r="BF445" s="149">
        <f t="shared" si="148"/>
        <v>0</v>
      </c>
      <c r="BG445" s="149">
        <f t="shared" si="149"/>
        <v>0</v>
      </c>
      <c r="BH445" s="149">
        <f t="shared" si="150"/>
        <v>0</v>
      </c>
      <c r="BI445" s="149">
        <f t="shared" si="151"/>
        <v>0</v>
      </c>
      <c r="BJ445" s="14" t="s">
        <v>110</v>
      </c>
      <c r="BK445" s="150">
        <f t="shared" si="152"/>
        <v>0</v>
      </c>
      <c r="BL445" s="14" t="s">
        <v>109</v>
      </c>
      <c r="BM445" s="148" t="s">
        <v>1145</v>
      </c>
    </row>
    <row r="446" spans="1:65" s="2" customFormat="1" ht="24.2" customHeight="1">
      <c r="A446" s="26"/>
      <c r="B446" s="137"/>
      <c r="C446" s="138" t="s">
        <v>684</v>
      </c>
      <c r="D446" s="138" t="s">
        <v>105</v>
      </c>
      <c r="E446" s="139" t="s">
        <v>1146</v>
      </c>
      <c r="F446" s="140" t="s">
        <v>1147</v>
      </c>
      <c r="G446" s="141" t="s">
        <v>194</v>
      </c>
      <c r="H446" s="142">
        <v>4</v>
      </c>
      <c r="I446" s="142"/>
      <c r="J446" s="155"/>
      <c r="K446" s="143"/>
      <c r="L446" s="27"/>
      <c r="M446" s="144" t="s">
        <v>1</v>
      </c>
      <c r="N446" s="145" t="s">
        <v>32</v>
      </c>
      <c r="O446" s="146">
        <v>0</v>
      </c>
      <c r="P446" s="146">
        <f t="shared" si="144"/>
        <v>0</v>
      </c>
      <c r="Q446" s="146">
        <v>0</v>
      </c>
      <c r="R446" s="146">
        <f t="shared" si="145"/>
        <v>0</v>
      </c>
      <c r="S446" s="146">
        <v>0</v>
      </c>
      <c r="T446" s="147">
        <f t="shared" si="146"/>
        <v>0</v>
      </c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R446" s="148" t="s">
        <v>109</v>
      </c>
      <c r="AT446" s="148" t="s">
        <v>105</v>
      </c>
      <c r="AU446" s="148" t="s">
        <v>110</v>
      </c>
      <c r="AY446" s="14" t="s">
        <v>102</v>
      </c>
      <c r="BE446" s="149">
        <f t="shared" si="147"/>
        <v>0</v>
      </c>
      <c r="BF446" s="149">
        <f t="shared" si="148"/>
        <v>0</v>
      </c>
      <c r="BG446" s="149">
        <f t="shared" si="149"/>
        <v>0</v>
      </c>
      <c r="BH446" s="149">
        <f t="shared" si="150"/>
        <v>0</v>
      </c>
      <c r="BI446" s="149">
        <f t="shared" si="151"/>
        <v>0</v>
      </c>
      <c r="BJ446" s="14" t="s">
        <v>110</v>
      </c>
      <c r="BK446" s="150">
        <f t="shared" si="152"/>
        <v>0</v>
      </c>
      <c r="BL446" s="14" t="s">
        <v>109</v>
      </c>
      <c r="BM446" s="148" t="s">
        <v>1148</v>
      </c>
    </row>
    <row r="447" spans="1:65" s="2" customFormat="1" ht="24.2" customHeight="1">
      <c r="A447" s="26"/>
      <c r="B447" s="137"/>
      <c r="C447" s="138" t="s">
        <v>1149</v>
      </c>
      <c r="D447" s="138" t="s">
        <v>105</v>
      </c>
      <c r="E447" s="139" t="s">
        <v>1150</v>
      </c>
      <c r="F447" s="140" t="s">
        <v>1151</v>
      </c>
      <c r="G447" s="141" t="s">
        <v>194</v>
      </c>
      <c r="H447" s="142">
        <v>1</v>
      </c>
      <c r="I447" s="142"/>
      <c r="J447" s="155"/>
      <c r="K447" s="143"/>
      <c r="L447" s="27"/>
      <c r="M447" s="144" t="s">
        <v>1</v>
      </c>
      <c r="N447" s="145" t="s">
        <v>32</v>
      </c>
      <c r="O447" s="146">
        <v>0</v>
      </c>
      <c r="P447" s="146">
        <f t="shared" si="144"/>
        <v>0</v>
      </c>
      <c r="Q447" s="146">
        <v>0</v>
      </c>
      <c r="R447" s="146">
        <f t="shared" si="145"/>
        <v>0</v>
      </c>
      <c r="S447" s="146">
        <v>0</v>
      </c>
      <c r="T447" s="147">
        <f t="shared" si="146"/>
        <v>0</v>
      </c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R447" s="148" t="s">
        <v>109</v>
      </c>
      <c r="AT447" s="148" t="s">
        <v>105</v>
      </c>
      <c r="AU447" s="148" t="s">
        <v>110</v>
      </c>
      <c r="AY447" s="14" t="s">
        <v>102</v>
      </c>
      <c r="BE447" s="149">
        <f t="shared" si="147"/>
        <v>0</v>
      </c>
      <c r="BF447" s="149">
        <f t="shared" si="148"/>
        <v>0</v>
      </c>
      <c r="BG447" s="149">
        <f t="shared" si="149"/>
        <v>0</v>
      </c>
      <c r="BH447" s="149">
        <f t="shared" si="150"/>
        <v>0</v>
      </c>
      <c r="BI447" s="149">
        <f t="shared" si="151"/>
        <v>0</v>
      </c>
      <c r="BJ447" s="14" t="s">
        <v>110</v>
      </c>
      <c r="BK447" s="150">
        <f t="shared" si="152"/>
        <v>0</v>
      </c>
      <c r="BL447" s="14" t="s">
        <v>109</v>
      </c>
      <c r="BM447" s="148" t="s">
        <v>1152</v>
      </c>
    </row>
    <row r="448" spans="1:65" s="2" customFormat="1" ht="37.9" customHeight="1">
      <c r="A448" s="26"/>
      <c r="B448" s="137"/>
      <c r="C448" s="138" t="s">
        <v>685</v>
      </c>
      <c r="D448" s="138" t="s">
        <v>105</v>
      </c>
      <c r="E448" s="139" t="s">
        <v>1153</v>
      </c>
      <c r="F448" s="140" t="s">
        <v>1154</v>
      </c>
      <c r="G448" s="141" t="s">
        <v>194</v>
      </c>
      <c r="H448" s="142">
        <v>1</v>
      </c>
      <c r="I448" s="142"/>
      <c r="J448" s="155"/>
      <c r="K448" s="143"/>
      <c r="L448" s="27"/>
      <c r="M448" s="144" t="s">
        <v>1</v>
      </c>
      <c r="N448" s="145" t="s">
        <v>32</v>
      </c>
      <c r="O448" s="146">
        <v>0</v>
      </c>
      <c r="P448" s="146">
        <f t="shared" si="144"/>
        <v>0</v>
      </c>
      <c r="Q448" s="146">
        <v>0</v>
      </c>
      <c r="R448" s="146">
        <f t="shared" si="145"/>
        <v>0</v>
      </c>
      <c r="S448" s="146">
        <v>0</v>
      </c>
      <c r="T448" s="147">
        <f t="shared" si="146"/>
        <v>0</v>
      </c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R448" s="148" t="s">
        <v>109</v>
      </c>
      <c r="AT448" s="148" t="s">
        <v>105</v>
      </c>
      <c r="AU448" s="148" t="s">
        <v>110</v>
      </c>
      <c r="AY448" s="14" t="s">
        <v>102</v>
      </c>
      <c r="BE448" s="149">
        <f t="shared" si="147"/>
        <v>0</v>
      </c>
      <c r="BF448" s="149">
        <f t="shared" si="148"/>
        <v>0</v>
      </c>
      <c r="BG448" s="149">
        <f t="shared" si="149"/>
        <v>0</v>
      </c>
      <c r="BH448" s="149">
        <f t="shared" si="150"/>
        <v>0</v>
      </c>
      <c r="BI448" s="149">
        <f t="shared" si="151"/>
        <v>0</v>
      </c>
      <c r="BJ448" s="14" t="s">
        <v>110</v>
      </c>
      <c r="BK448" s="150">
        <f t="shared" si="152"/>
        <v>0</v>
      </c>
      <c r="BL448" s="14" t="s">
        <v>109</v>
      </c>
      <c r="BM448" s="148" t="s">
        <v>1155</v>
      </c>
    </row>
    <row r="449" spans="1:65" s="2" customFormat="1" ht="16.5" customHeight="1">
      <c r="A449" s="26"/>
      <c r="B449" s="137"/>
      <c r="C449" s="138" t="s">
        <v>1156</v>
      </c>
      <c r="D449" s="138" t="s">
        <v>105</v>
      </c>
      <c r="E449" s="139" t="s">
        <v>1157</v>
      </c>
      <c r="F449" s="140" t="s">
        <v>1158</v>
      </c>
      <c r="G449" s="141" t="s">
        <v>194</v>
      </c>
      <c r="H449" s="142">
        <v>2</v>
      </c>
      <c r="I449" s="142"/>
      <c r="J449" s="155"/>
      <c r="K449" s="143"/>
      <c r="L449" s="27"/>
      <c r="M449" s="144" t="s">
        <v>1</v>
      </c>
      <c r="N449" s="145" t="s">
        <v>32</v>
      </c>
      <c r="O449" s="146">
        <v>0</v>
      </c>
      <c r="P449" s="146">
        <f t="shared" si="144"/>
        <v>0</v>
      </c>
      <c r="Q449" s="146">
        <v>0</v>
      </c>
      <c r="R449" s="146">
        <f t="shared" si="145"/>
        <v>0</v>
      </c>
      <c r="S449" s="146">
        <v>0</v>
      </c>
      <c r="T449" s="147">
        <f t="shared" si="146"/>
        <v>0</v>
      </c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R449" s="148" t="s">
        <v>109</v>
      </c>
      <c r="AT449" s="148" t="s">
        <v>105</v>
      </c>
      <c r="AU449" s="148" t="s">
        <v>110</v>
      </c>
      <c r="AY449" s="14" t="s">
        <v>102</v>
      </c>
      <c r="BE449" s="149">
        <f t="shared" si="147"/>
        <v>0</v>
      </c>
      <c r="BF449" s="149">
        <f t="shared" si="148"/>
        <v>0</v>
      </c>
      <c r="BG449" s="149">
        <f t="shared" si="149"/>
        <v>0</v>
      </c>
      <c r="BH449" s="149">
        <f t="shared" si="150"/>
        <v>0</v>
      </c>
      <c r="BI449" s="149">
        <f t="shared" si="151"/>
        <v>0</v>
      </c>
      <c r="BJ449" s="14" t="s">
        <v>110</v>
      </c>
      <c r="BK449" s="150">
        <f t="shared" si="152"/>
        <v>0</v>
      </c>
      <c r="BL449" s="14" t="s">
        <v>109</v>
      </c>
      <c r="BM449" s="148" t="s">
        <v>1159</v>
      </c>
    </row>
    <row r="450" spans="1:65" s="2" customFormat="1" ht="44.25" customHeight="1">
      <c r="A450" s="26"/>
      <c r="B450" s="137"/>
      <c r="C450" s="138" t="s">
        <v>691</v>
      </c>
      <c r="D450" s="138" t="s">
        <v>105</v>
      </c>
      <c r="E450" s="139" t="s">
        <v>1160</v>
      </c>
      <c r="F450" s="140" t="s">
        <v>1161</v>
      </c>
      <c r="G450" s="141" t="s">
        <v>194</v>
      </c>
      <c r="H450" s="142">
        <v>2</v>
      </c>
      <c r="I450" s="142"/>
      <c r="J450" s="155"/>
      <c r="K450" s="143"/>
      <c r="L450" s="27"/>
      <c r="M450" s="144" t="s">
        <v>1</v>
      </c>
      <c r="N450" s="145" t="s">
        <v>32</v>
      </c>
      <c r="O450" s="146">
        <v>0</v>
      </c>
      <c r="P450" s="146">
        <f t="shared" si="144"/>
        <v>0</v>
      </c>
      <c r="Q450" s="146">
        <v>0</v>
      </c>
      <c r="R450" s="146">
        <f t="shared" si="145"/>
        <v>0</v>
      </c>
      <c r="S450" s="146">
        <v>0</v>
      </c>
      <c r="T450" s="147">
        <f t="shared" si="146"/>
        <v>0</v>
      </c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R450" s="148" t="s">
        <v>109</v>
      </c>
      <c r="AT450" s="148" t="s">
        <v>105</v>
      </c>
      <c r="AU450" s="148" t="s">
        <v>110</v>
      </c>
      <c r="AY450" s="14" t="s">
        <v>102</v>
      </c>
      <c r="BE450" s="149">
        <f t="shared" si="147"/>
        <v>0</v>
      </c>
      <c r="BF450" s="149">
        <f t="shared" si="148"/>
        <v>0</v>
      </c>
      <c r="BG450" s="149">
        <f t="shared" si="149"/>
        <v>0</v>
      </c>
      <c r="BH450" s="149">
        <f t="shared" si="150"/>
        <v>0</v>
      </c>
      <c r="BI450" s="149">
        <f t="shared" si="151"/>
        <v>0</v>
      </c>
      <c r="BJ450" s="14" t="s">
        <v>110</v>
      </c>
      <c r="BK450" s="150">
        <f t="shared" si="152"/>
        <v>0</v>
      </c>
      <c r="BL450" s="14" t="s">
        <v>109</v>
      </c>
      <c r="BM450" s="148" t="s">
        <v>1162</v>
      </c>
    </row>
    <row r="451" spans="1:65" s="2" customFormat="1" ht="24.2" customHeight="1">
      <c r="A451" s="26"/>
      <c r="B451" s="137"/>
      <c r="C451" s="138" t="s">
        <v>1163</v>
      </c>
      <c r="D451" s="138" t="s">
        <v>105</v>
      </c>
      <c r="E451" s="139" t="s">
        <v>1164</v>
      </c>
      <c r="F451" s="140" t="s">
        <v>1165</v>
      </c>
      <c r="G451" s="141" t="s">
        <v>194</v>
      </c>
      <c r="H451" s="142">
        <v>130</v>
      </c>
      <c r="I451" s="142"/>
      <c r="J451" s="155"/>
      <c r="K451" s="143"/>
      <c r="L451" s="27"/>
      <c r="M451" s="144" t="s">
        <v>1</v>
      </c>
      <c r="N451" s="145" t="s">
        <v>32</v>
      </c>
      <c r="O451" s="146">
        <v>0</v>
      </c>
      <c r="P451" s="146">
        <f t="shared" si="144"/>
        <v>0</v>
      </c>
      <c r="Q451" s="146">
        <v>0</v>
      </c>
      <c r="R451" s="146">
        <f t="shared" si="145"/>
        <v>0</v>
      </c>
      <c r="S451" s="146">
        <v>0</v>
      </c>
      <c r="T451" s="147">
        <f t="shared" si="146"/>
        <v>0</v>
      </c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R451" s="148" t="s">
        <v>109</v>
      </c>
      <c r="AT451" s="148" t="s">
        <v>105</v>
      </c>
      <c r="AU451" s="148" t="s">
        <v>110</v>
      </c>
      <c r="AY451" s="14" t="s">
        <v>102</v>
      </c>
      <c r="BE451" s="149">
        <f t="shared" si="147"/>
        <v>0</v>
      </c>
      <c r="BF451" s="149">
        <f t="shared" si="148"/>
        <v>0</v>
      </c>
      <c r="BG451" s="149">
        <f t="shared" si="149"/>
        <v>0</v>
      </c>
      <c r="BH451" s="149">
        <f t="shared" si="150"/>
        <v>0</v>
      </c>
      <c r="BI451" s="149">
        <f t="shared" si="151"/>
        <v>0</v>
      </c>
      <c r="BJ451" s="14" t="s">
        <v>110</v>
      </c>
      <c r="BK451" s="150">
        <f t="shared" si="152"/>
        <v>0</v>
      </c>
      <c r="BL451" s="14" t="s">
        <v>109</v>
      </c>
      <c r="BM451" s="148" t="s">
        <v>1166</v>
      </c>
    </row>
    <row r="452" spans="1:65" s="2" customFormat="1" ht="24.2" customHeight="1">
      <c r="A452" s="26"/>
      <c r="B452" s="137"/>
      <c r="C452" s="138" t="s">
        <v>697</v>
      </c>
      <c r="D452" s="138" t="s">
        <v>105</v>
      </c>
      <c r="E452" s="139" t="s">
        <v>1167</v>
      </c>
      <c r="F452" s="140" t="s">
        <v>1168</v>
      </c>
      <c r="G452" s="141" t="s">
        <v>194</v>
      </c>
      <c r="H452" s="142">
        <v>130</v>
      </c>
      <c r="I452" s="142"/>
      <c r="J452" s="155"/>
      <c r="K452" s="143"/>
      <c r="L452" s="27"/>
      <c r="M452" s="144" t="s">
        <v>1</v>
      </c>
      <c r="N452" s="145" t="s">
        <v>32</v>
      </c>
      <c r="O452" s="146">
        <v>0</v>
      </c>
      <c r="P452" s="146">
        <f t="shared" si="144"/>
        <v>0</v>
      </c>
      <c r="Q452" s="146">
        <v>0</v>
      </c>
      <c r="R452" s="146">
        <f t="shared" si="145"/>
        <v>0</v>
      </c>
      <c r="S452" s="146">
        <v>0</v>
      </c>
      <c r="T452" s="147">
        <f t="shared" si="146"/>
        <v>0</v>
      </c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R452" s="148" t="s">
        <v>109</v>
      </c>
      <c r="AT452" s="148" t="s">
        <v>105</v>
      </c>
      <c r="AU452" s="148" t="s">
        <v>110</v>
      </c>
      <c r="AY452" s="14" t="s">
        <v>102</v>
      </c>
      <c r="BE452" s="149">
        <f t="shared" si="147"/>
        <v>0</v>
      </c>
      <c r="BF452" s="149">
        <f t="shared" si="148"/>
        <v>0</v>
      </c>
      <c r="BG452" s="149">
        <f t="shared" si="149"/>
        <v>0</v>
      </c>
      <c r="BH452" s="149">
        <f t="shared" si="150"/>
        <v>0</v>
      </c>
      <c r="BI452" s="149">
        <f t="shared" si="151"/>
        <v>0</v>
      </c>
      <c r="BJ452" s="14" t="s">
        <v>110</v>
      </c>
      <c r="BK452" s="150">
        <f t="shared" si="152"/>
        <v>0</v>
      </c>
      <c r="BL452" s="14" t="s">
        <v>109</v>
      </c>
      <c r="BM452" s="148" t="s">
        <v>1169</v>
      </c>
    </row>
    <row r="453" spans="1:65" s="2" customFormat="1" ht="37.9" customHeight="1">
      <c r="A453" s="26"/>
      <c r="B453" s="137"/>
      <c r="C453" s="138" t="s">
        <v>1170</v>
      </c>
      <c r="D453" s="138" t="s">
        <v>105</v>
      </c>
      <c r="E453" s="139" t="s">
        <v>1171</v>
      </c>
      <c r="F453" s="140" t="s">
        <v>1172</v>
      </c>
      <c r="G453" s="141" t="s">
        <v>194</v>
      </c>
      <c r="H453" s="142">
        <v>36</v>
      </c>
      <c r="I453" s="142"/>
      <c r="J453" s="155"/>
      <c r="K453" s="143"/>
      <c r="L453" s="27"/>
      <c r="M453" s="144" t="s">
        <v>1</v>
      </c>
      <c r="N453" s="145" t="s">
        <v>32</v>
      </c>
      <c r="O453" s="146">
        <v>0</v>
      </c>
      <c r="P453" s="146">
        <f t="shared" si="144"/>
        <v>0</v>
      </c>
      <c r="Q453" s="146">
        <v>0</v>
      </c>
      <c r="R453" s="146">
        <f t="shared" si="145"/>
        <v>0</v>
      </c>
      <c r="S453" s="146">
        <v>0</v>
      </c>
      <c r="T453" s="147">
        <f t="shared" si="146"/>
        <v>0</v>
      </c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R453" s="148" t="s">
        <v>109</v>
      </c>
      <c r="AT453" s="148" t="s">
        <v>105</v>
      </c>
      <c r="AU453" s="148" t="s">
        <v>110</v>
      </c>
      <c r="AY453" s="14" t="s">
        <v>102</v>
      </c>
      <c r="BE453" s="149">
        <f t="shared" si="147"/>
        <v>0</v>
      </c>
      <c r="BF453" s="149">
        <f t="shared" si="148"/>
        <v>0</v>
      </c>
      <c r="BG453" s="149">
        <f t="shared" si="149"/>
        <v>0</v>
      </c>
      <c r="BH453" s="149">
        <f t="shared" si="150"/>
        <v>0</v>
      </c>
      <c r="BI453" s="149">
        <f t="shared" si="151"/>
        <v>0</v>
      </c>
      <c r="BJ453" s="14" t="s">
        <v>110</v>
      </c>
      <c r="BK453" s="150">
        <f t="shared" si="152"/>
        <v>0</v>
      </c>
      <c r="BL453" s="14" t="s">
        <v>109</v>
      </c>
      <c r="BM453" s="148" t="s">
        <v>1173</v>
      </c>
    </row>
    <row r="454" spans="1:65" s="2" customFormat="1" ht="44.25" customHeight="1">
      <c r="A454" s="26"/>
      <c r="B454" s="137"/>
      <c r="C454" s="138" t="s">
        <v>703</v>
      </c>
      <c r="D454" s="138" t="s">
        <v>105</v>
      </c>
      <c r="E454" s="139" t="s">
        <v>1174</v>
      </c>
      <c r="F454" s="140" t="s">
        <v>1175</v>
      </c>
      <c r="G454" s="141" t="s">
        <v>194</v>
      </c>
      <c r="H454" s="142">
        <v>73</v>
      </c>
      <c r="I454" s="142"/>
      <c r="J454" s="155"/>
      <c r="K454" s="143"/>
      <c r="L454" s="27"/>
      <c r="M454" s="144" t="s">
        <v>1</v>
      </c>
      <c r="N454" s="145" t="s">
        <v>32</v>
      </c>
      <c r="O454" s="146">
        <v>0</v>
      </c>
      <c r="P454" s="146">
        <f t="shared" si="144"/>
        <v>0</v>
      </c>
      <c r="Q454" s="146">
        <v>0</v>
      </c>
      <c r="R454" s="146">
        <f t="shared" si="145"/>
        <v>0</v>
      </c>
      <c r="S454" s="146">
        <v>0</v>
      </c>
      <c r="T454" s="147">
        <f t="shared" si="146"/>
        <v>0</v>
      </c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R454" s="148" t="s">
        <v>109</v>
      </c>
      <c r="AT454" s="148" t="s">
        <v>105</v>
      </c>
      <c r="AU454" s="148" t="s">
        <v>110</v>
      </c>
      <c r="AY454" s="14" t="s">
        <v>102</v>
      </c>
      <c r="BE454" s="149">
        <f t="shared" si="147"/>
        <v>0</v>
      </c>
      <c r="BF454" s="149">
        <f t="shared" si="148"/>
        <v>0</v>
      </c>
      <c r="BG454" s="149">
        <f t="shared" si="149"/>
        <v>0</v>
      </c>
      <c r="BH454" s="149">
        <f t="shared" si="150"/>
        <v>0</v>
      </c>
      <c r="BI454" s="149">
        <f t="shared" si="151"/>
        <v>0</v>
      </c>
      <c r="BJ454" s="14" t="s">
        <v>110</v>
      </c>
      <c r="BK454" s="150">
        <f t="shared" si="152"/>
        <v>0</v>
      </c>
      <c r="BL454" s="14" t="s">
        <v>109</v>
      </c>
      <c r="BM454" s="148" t="s">
        <v>1176</v>
      </c>
    </row>
    <row r="455" spans="1:65" s="2" customFormat="1" ht="24.2" customHeight="1">
      <c r="A455" s="26"/>
      <c r="B455" s="137"/>
      <c r="C455" s="138" t="s">
        <v>1177</v>
      </c>
      <c r="D455" s="138" t="s">
        <v>105</v>
      </c>
      <c r="E455" s="139" t="s">
        <v>1178</v>
      </c>
      <c r="F455" s="140" t="s">
        <v>1179</v>
      </c>
      <c r="G455" s="141" t="s">
        <v>194</v>
      </c>
      <c r="H455" s="142">
        <v>18</v>
      </c>
      <c r="I455" s="142"/>
      <c r="J455" s="155"/>
      <c r="K455" s="143"/>
      <c r="L455" s="27"/>
      <c r="M455" s="144" t="s">
        <v>1</v>
      </c>
      <c r="N455" s="145" t="s">
        <v>32</v>
      </c>
      <c r="O455" s="146">
        <v>0</v>
      </c>
      <c r="P455" s="146">
        <f t="shared" si="144"/>
        <v>0</v>
      </c>
      <c r="Q455" s="146">
        <v>0</v>
      </c>
      <c r="R455" s="146">
        <f t="shared" si="145"/>
        <v>0</v>
      </c>
      <c r="S455" s="146">
        <v>0</v>
      </c>
      <c r="T455" s="147">
        <f t="shared" si="146"/>
        <v>0</v>
      </c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R455" s="148" t="s">
        <v>109</v>
      </c>
      <c r="AT455" s="148" t="s">
        <v>105</v>
      </c>
      <c r="AU455" s="148" t="s">
        <v>110</v>
      </c>
      <c r="AY455" s="14" t="s">
        <v>102</v>
      </c>
      <c r="BE455" s="149">
        <f t="shared" si="147"/>
        <v>0</v>
      </c>
      <c r="BF455" s="149">
        <f t="shared" si="148"/>
        <v>0</v>
      </c>
      <c r="BG455" s="149">
        <f t="shared" si="149"/>
        <v>0</v>
      </c>
      <c r="BH455" s="149">
        <f t="shared" si="150"/>
        <v>0</v>
      </c>
      <c r="BI455" s="149">
        <f t="shared" si="151"/>
        <v>0</v>
      </c>
      <c r="BJ455" s="14" t="s">
        <v>110</v>
      </c>
      <c r="BK455" s="150">
        <f t="shared" si="152"/>
        <v>0</v>
      </c>
      <c r="BL455" s="14" t="s">
        <v>109</v>
      </c>
      <c r="BM455" s="148" t="s">
        <v>1180</v>
      </c>
    </row>
    <row r="456" spans="1:65" s="2" customFormat="1" ht="33" customHeight="1">
      <c r="A456" s="26"/>
      <c r="B456" s="137"/>
      <c r="C456" s="138" t="s">
        <v>706</v>
      </c>
      <c r="D456" s="138" t="s">
        <v>105</v>
      </c>
      <c r="E456" s="139" t="s">
        <v>1181</v>
      </c>
      <c r="F456" s="140" t="s">
        <v>1182</v>
      </c>
      <c r="G456" s="141" t="s">
        <v>194</v>
      </c>
      <c r="H456" s="142">
        <v>10</v>
      </c>
      <c r="I456" s="142"/>
      <c r="J456" s="155"/>
      <c r="K456" s="143"/>
      <c r="L456" s="27"/>
      <c r="M456" s="144" t="s">
        <v>1</v>
      </c>
      <c r="N456" s="145" t="s">
        <v>32</v>
      </c>
      <c r="O456" s="146">
        <v>0</v>
      </c>
      <c r="P456" s="146">
        <f t="shared" si="144"/>
        <v>0</v>
      </c>
      <c r="Q456" s="146">
        <v>0</v>
      </c>
      <c r="R456" s="146">
        <f t="shared" si="145"/>
        <v>0</v>
      </c>
      <c r="S456" s="146">
        <v>0</v>
      </c>
      <c r="T456" s="147">
        <f t="shared" si="146"/>
        <v>0</v>
      </c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R456" s="148" t="s">
        <v>109</v>
      </c>
      <c r="AT456" s="148" t="s">
        <v>105</v>
      </c>
      <c r="AU456" s="148" t="s">
        <v>110</v>
      </c>
      <c r="AY456" s="14" t="s">
        <v>102</v>
      </c>
      <c r="BE456" s="149">
        <f t="shared" si="147"/>
        <v>0</v>
      </c>
      <c r="BF456" s="149">
        <f t="shared" si="148"/>
        <v>0</v>
      </c>
      <c r="BG456" s="149">
        <f t="shared" si="149"/>
        <v>0</v>
      </c>
      <c r="BH456" s="149">
        <f t="shared" si="150"/>
        <v>0</v>
      </c>
      <c r="BI456" s="149">
        <f t="shared" si="151"/>
        <v>0</v>
      </c>
      <c r="BJ456" s="14" t="s">
        <v>110</v>
      </c>
      <c r="BK456" s="150">
        <f t="shared" si="152"/>
        <v>0</v>
      </c>
      <c r="BL456" s="14" t="s">
        <v>109</v>
      </c>
      <c r="BM456" s="148" t="s">
        <v>1183</v>
      </c>
    </row>
    <row r="457" spans="1:65" s="2" customFormat="1" ht="24.2" customHeight="1">
      <c r="A457" s="26"/>
      <c r="B457" s="137"/>
      <c r="C457" s="138" t="s">
        <v>1184</v>
      </c>
      <c r="D457" s="138" t="s">
        <v>105</v>
      </c>
      <c r="E457" s="139" t="s">
        <v>1185</v>
      </c>
      <c r="F457" s="140" t="s">
        <v>1186</v>
      </c>
      <c r="G457" s="141" t="s">
        <v>194</v>
      </c>
      <c r="H457" s="142">
        <v>8</v>
      </c>
      <c r="I457" s="142"/>
      <c r="J457" s="155"/>
      <c r="K457" s="143"/>
      <c r="L457" s="27"/>
      <c r="M457" s="144" t="s">
        <v>1</v>
      </c>
      <c r="N457" s="145" t="s">
        <v>32</v>
      </c>
      <c r="O457" s="146">
        <v>0</v>
      </c>
      <c r="P457" s="146">
        <f t="shared" si="144"/>
        <v>0</v>
      </c>
      <c r="Q457" s="146">
        <v>0</v>
      </c>
      <c r="R457" s="146">
        <f t="shared" si="145"/>
        <v>0</v>
      </c>
      <c r="S457" s="146">
        <v>0</v>
      </c>
      <c r="T457" s="147">
        <f t="shared" si="146"/>
        <v>0</v>
      </c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R457" s="148" t="s">
        <v>109</v>
      </c>
      <c r="AT457" s="148" t="s">
        <v>105</v>
      </c>
      <c r="AU457" s="148" t="s">
        <v>110</v>
      </c>
      <c r="AY457" s="14" t="s">
        <v>102</v>
      </c>
      <c r="BE457" s="149">
        <f t="shared" si="147"/>
        <v>0</v>
      </c>
      <c r="BF457" s="149">
        <f t="shared" si="148"/>
        <v>0</v>
      </c>
      <c r="BG457" s="149">
        <f t="shared" si="149"/>
        <v>0</v>
      </c>
      <c r="BH457" s="149">
        <f t="shared" si="150"/>
        <v>0</v>
      </c>
      <c r="BI457" s="149">
        <f t="shared" si="151"/>
        <v>0</v>
      </c>
      <c r="BJ457" s="14" t="s">
        <v>110</v>
      </c>
      <c r="BK457" s="150">
        <f t="shared" si="152"/>
        <v>0</v>
      </c>
      <c r="BL457" s="14" t="s">
        <v>109</v>
      </c>
      <c r="BM457" s="148" t="s">
        <v>1187</v>
      </c>
    </row>
    <row r="458" spans="1:65" s="2" customFormat="1" ht="24.2" customHeight="1">
      <c r="A458" s="26"/>
      <c r="B458" s="137"/>
      <c r="C458" s="138" t="s">
        <v>710</v>
      </c>
      <c r="D458" s="138" t="s">
        <v>105</v>
      </c>
      <c r="E458" s="139" t="s">
        <v>1188</v>
      </c>
      <c r="F458" s="140" t="s">
        <v>1189</v>
      </c>
      <c r="G458" s="141" t="s">
        <v>194</v>
      </c>
      <c r="H458" s="142">
        <v>1</v>
      </c>
      <c r="I458" s="142"/>
      <c r="J458" s="155"/>
      <c r="K458" s="143"/>
      <c r="L458" s="27"/>
      <c r="M458" s="144" t="s">
        <v>1</v>
      </c>
      <c r="N458" s="145" t="s">
        <v>32</v>
      </c>
      <c r="O458" s="146">
        <v>0</v>
      </c>
      <c r="P458" s="146">
        <f t="shared" si="144"/>
        <v>0</v>
      </c>
      <c r="Q458" s="146">
        <v>0</v>
      </c>
      <c r="R458" s="146">
        <f t="shared" si="145"/>
        <v>0</v>
      </c>
      <c r="S458" s="146">
        <v>0</v>
      </c>
      <c r="T458" s="147">
        <f t="shared" si="146"/>
        <v>0</v>
      </c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R458" s="148" t="s">
        <v>109</v>
      </c>
      <c r="AT458" s="148" t="s">
        <v>105</v>
      </c>
      <c r="AU458" s="148" t="s">
        <v>110</v>
      </c>
      <c r="AY458" s="14" t="s">
        <v>102</v>
      </c>
      <c r="BE458" s="149">
        <f t="shared" si="147"/>
        <v>0</v>
      </c>
      <c r="BF458" s="149">
        <f t="shared" si="148"/>
        <v>0</v>
      </c>
      <c r="BG458" s="149">
        <f t="shared" si="149"/>
        <v>0</v>
      </c>
      <c r="BH458" s="149">
        <f t="shared" si="150"/>
        <v>0</v>
      </c>
      <c r="BI458" s="149">
        <f t="shared" si="151"/>
        <v>0</v>
      </c>
      <c r="BJ458" s="14" t="s">
        <v>110</v>
      </c>
      <c r="BK458" s="150">
        <f t="shared" si="152"/>
        <v>0</v>
      </c>
      <c r="BL458" s="14" t="s">
        <v>109</v>
      </c>
      <c r="BM458" s="148" t="s">
        <v>1190</v>
      </c>
    </row>
    <row r="459" spans="1:65" s="2" customFormat="1" ht="24.2" customHeight="1">
      <c r="A459" s="26"/>
      <c r="B459" s="137"/>
      <c r="C459" s="138" t="s">
        <v>1191</v>
      </c>
      <c r="D459" s="138" t="s">
        <v>105</v>
      </c>
      <c r="E459" s="139" t="s">
        <v>1192</v>
      </c>
      <c r="F459" s="140" t="s">
        <v>1193</v>
      </c>
      <c r="G459" s="141" t="s">
        <v>194</v>
      </c>
      <c r="H459" s="142">
        <v>1</v>
      </c>
      <c r="I459" s="142"/>
      <c r="J459" s="155"/>
      <c r="K459" s="143"/>
      <c r="L459" s="27"/>
      <c r="M459" s="144" t="s">
        <v>1</v>
      </c>
      <c r="N459" s="145" t="s">
        <v>32</v>
      </c>
      <c r="O459" s="146">
        <v>0</v>
      </c>
      <c r="P459" s="146">
        <f t="shared" si="144"/>
        <v>0</v>
      </c>
      <c r="Q459" s="146">
        <v>0</v>
      </c>
      <c r="R459" s="146">
        <f t="shared" si="145"/>
        <v>0</v>
      </c>
      <c r="S459" s="146">
        <v>0</v>
      </c>
      <c r="T459" s="147">
        <f t="shared" si="146"/>
        <v>0</v>
      </c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R459" s="148" t="s">
        <v>109</v>
      </c>
      <c r="AT459" s="148" t="s">
        <v>105</v>
      </c>
      <c r="AU459" s="148" t="s">
        <v>110</v>
      </c>
      <c r="AY459" s="14" t="s">
        <v>102</v>
      </c>
      <c r="BE459" s="149">
        <f t="shared" si="147"/>
        <v>0</v>
      </c>
      <c r="BF459" s="149">
        <f t="shared" si="148"/>
        <v>0</v>
      </c>
      <c r="BG459" s="149">
        <f t="shared" si="149"/>
        <v>0</v>
      </c>
      <c r="BH459" s="149">
        <f t="shared" si="150"/>
        <v>0</v>
      </c>
      <c r="BI459" s="149">
        <f t="shared" si="151"/>
        <v>0</v>
      </c>
      <c r="BJ459" s="14" t="s">
        <v>110</v>
      </c>
      <c r="BK459" s="150">
        <f t="shared" si="152"/>
        <v>0</v>
      </c>
      <c r="BL459" s="14" t="s">
        <v>109</v>
      </c>
      <c r="BM459" s="148" t="s">
        <v>1194</v>
      </c>
    </row>
    <row r="460" spans="1:65" s="2" customFormat="1" ht="16.5" customHeight="1">
      <c r="A460" s="26"/>
      <c r="B460" s="137"/>
      <c r="C460" s="138" t="s">
        <v>712</v>
      </c>
      <c r="D460" s="138" t="s">
        <v>105</v>
      </c>
      <c r="E460" s="139" t="s">
        <v>1195</v>
      </c>
      <c r="F460" s="140" t="s">
        <v>1196</v>
      </c>
      <c r="G460" s="141" t="s">
        <v>194</v>
      </c>
      <c r="H460" s="142">
        <v>1</v>
      </c>
      <c r="I460" s="142"/>
      <c r="J460" s="155"/>
      <c r="K460" s="143"/>
      <c r="L460" s="27"/>
      <c r="M460" s="144" t="s">
        <v>1</v>
      </c>
      <c r="N460" s="145" t="s">
        <v>32</v>
      </c>
      <c r="O460" s="146">
        <v>0</v>
      </c>
      <c r="P460" s="146">
        <f t="shared" si="144"/>
        <v>0</v>
      </c>
      <c r="Q460" s="146">
        <v>0</v>
      </c>
      <c r="R460" s="146">
        <f t="shared" si="145"/>
        <v>0</v>
      </c>
      <c r="S460" s="146">
        <v>0</v>
      </c>
      <c r="T460" s="147">
        <f t="shared" si="146"/>
        <v>0</v>
      </c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R460" s="148" t="s">
        <v>109</v>
      </c>
      <c r="AT460" s="148" t="s">
        <v>105</v>
      </c>
      <c r="AU460" s="148" t="s">
        <v>110</v>
      </c>
      <c r="AY460" s="14" t="s">
        <v>102</v>
      </c>
      <c r="BE460" s="149">
        <f t="shared" si="147"/>
        <v>0</v>
      </c>
      <c r="BF460" s="149">
        <f t="shared" si="148"/>
        <v>0</v>
      </c>
      <c r="BG460" s="149">
        <f t="shared" si="149"/>
        <v>0</v>
      </c>
      <c r="BH460" s="149">
        <f t="shared" si="150"/>
        <v>0</v>
      </c>
      <c r="BI460" s="149">
        <f t="shared" si="151"/>
        <v>0</v>
      </c>
      <c r="BJ460" s="14" t="s">
        <v>110</v>
      </c>
      <c r="BK460" s="150">
        <f t="shared" si="152"/>
        <v>0</v>
      </c>
      <c r="BL460" s="14" t="s">
        <v>109</v>
      </c>
      <c r="BM460" s="148" t="s">
        <v>1197</v>
      </c>
    </row>
    <row r="461" spans="1:65" s="2" customFormat="1" ht="37.9" customHeight="1">
      <c r="A461" s="26"/>
      <c r="B461" s="137"/>
      <c r="C461" s="138" t="s">
        <v>1198</v>
      </c>
      <c r="D461" s="138" t="s">
        <v>105</v>
      </c>
      <c r="E461" s="139" t="s">
        <v>1199</v>
      </c>
      <c r="F461" s="140" t="s">
        <v>1200</v>
      </c>
      <c r="G461" s="141" t="s">
        <v>194</v>
      </c>
      <c r="H461" s="142">
        <v>1</v>
      </c>
      <c r="I461" s="142"/>
      <c r="J461" s="155"/>
      <c r="K461" s="143"/>
      <c r="L461" s="27"/>
      <c r="M461" s="144" t="s">
        <v>1</v>
      </c>
      <c r="N461" s="145" t="s">
        <v>32</v>
      </c>
      <c r="O461" s="146">
        <v>0</v>
      </c>
      <c r="P461" s="146">
        <f t="shared" si="144"/>
        <v>0</v>
      </c>
      <c r="Q461" s="146">
        <v>0</v>
      </c>
      <c r="R461" s="146">
        <f t="shared" si="145"/>
        <v>0</v>
      </c>
      <c r="S461" s="146">
        <v>0</v>
      </c>
      <c r="T461" s="147">
        <f t="shared" si="146"/>
        <v>0</v>
      </c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R461" s="148" t="s">
        <v>109</v>
      </c>
      <c r="AT461" s="148" t="s">
        <v>105</v>
      </c>
      <c r="AU461" s="148" t="s">
        <v>110</v>
      </c>
      <c r="AY461" s="14" t="s">
        <v>102</v>
      </c>
      <c r="BE461" s="149">
        <f t="shared" si="147"/>
        <v>0</v>
      </c>
      <c r="BF461" s="149">
        <f t="shared" si="148"/>
        <v>0</v>
      </c>
      <c r="BG461" s="149">
        <f t="shared" si="149"/>
        <v>0</v>
      </c>
      <c r="BH461" s="149">
        <f t="shared" si="150"/>
        <v>0</v>
      </c>
      <c r="BI461" s="149">
        <f t="shared" si="151"/>
        <v>0</v>
      </c>
      <c r="BJ461" s="14" t="s">
        <v>110</v>
      </c>
      <c r="BK461" s="150">
        <f t="shared" si="152"/>
        <v>0</v>
      </c>
      <c r="BL461" s="14" t="s">
        <v>109</v>
      </c>
      <c r="BM461" s="148" t="s">
        <v>1201</v>
      </c>
    </row>
    <row r="462" spans="1:65" s="2" customFormat="1" ht="24.2" customHeight="1">
      <c r="A462" s="26"/>
      <c r="B462" s="137"/>
      <c r="C462" s="138" t="s">
        <v>716</v>
      </c>
      <c r="D462" s="138" t="s">
        <v>105</v>
      </c>
      <c r="E462" s="139" t="s">
        <v>1202</v>
      </c>
      <c r="F462" s="140" t="s">
        <v>1203</v>
      </c>
      <c r="G462" s="141" t="s">
        <v>194</v>
      </c>
      <c r="H462" s="142">
        <v>2</v>
      </c>
      <c r="I462" s="142"/>
      <c r="J462" s="155"/>
      <c r="K462" s="143"/>
      <c r="L462" s="27"/>
      <c r="M462" s="144" t="s">
        <v>1</v>
      </c>
      <c r="N462" s="145" t="s">
        <v>32</v>
      </c>
      <c r="O462" s="146">
        <v>0</v>
      </c>
      <c r="P462" s="146">
        <f t="shared" si="144"/>
        <v>0</v>
      </c>
      <c r="Q462" s="146">
        <v>0</v>
      </c>
      <c r="R462" s="146">
        <f t="shared" si="145"/>
        <v>0</v>
      </c>
      <c r="S462" s="146">
        <v>0</v>
      </c>
      <c r="T462" s="147">
        <f t="shared" si="146"/>
        <v>0</v>
      </c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R462" s="148" t="s">
        <v>109</v>
      </c>
      <c r="AT462" s="148" t="s">
        <v>105</v>
      </c>
      <c r="AU462" s="148" t="s">
        <v>110</v>
      </c>
      <c r="AY462" s="14" t="s">
        <v>102</v>
      </c>
      <c r="BE462" s="149">
        <f t="shared" si="147"/>
        <v>0</v>
      </c>
      <c r="BF462" s="149">
        <f t="shared" si="148"/>
        <v>0</v>
      </c>
      <c r="BG462" s="149">
        <f t="shared" si="149"/>
        <v>0</v>
      </c>
      <c r="BH462" s="149">
        <f t="shared" si="150"/>
        <v>0</v>
      </c>
      <c r="BI462" s="149">
        <f t="shared" si="151"/>
        <v>0</v>
      </c>
      <c r="BJ462" s="14" t="s">
        <v>110</v>
      </c>
      <c r="BK462" s="150">
        <f t="shared" si="152"/>
        <v>0</v>
      </c>
      <c r="BL462" s="14" t="s">
        <v>109</v>
      </c>
      <c r="BM462" s="148" t="s">
        <v>1204</v>
      </c>
    </row>
    <row r="463" spans="1:65" s="2" customFormat="1" ht="16.5" customHeight="1">
      <c r="A463" s="26"/>
      <c r="B463" s="137"/>
      <c r="C463" s="138" t="s">
        <v>1205</v>
      </c>
      <c r="D463" s="138" t="s">
        <v>105</v>
      </c>
      <c r="E463" s="139" t="s">
        <v>1206</v>
      </c>
      <c r="F463" s="140" t="s">
        <v>1207</v>
      </c>
      <c r="G463" s="141" t="s">
        <v>194</v>
      </c>
      <c r="H463" s="142">
        <v>1</v>
      </c>
      <c r="I463" s="142"/>
      <c r="J463" s="155"/>
      <c r="K463" s="143"/>
      <c r="L463" s="27"/>
      <c r="M463" s="144" t="s">
        <v>1</v>
      </c>
      <c r="N463" s="145" t="s">
        <v>32</v>
      </c>
      <c r="O463" s="146">
        <v>0</v>
      </c>
      <c r="P463" s="146">
        <f t="shared" si="144"/>
        <v>0</v>
      </c>
      <c r="Q463" s="146">
        <v>0</v>
      </c>
      <c r="R463" s="146">
        <f t="shared" si="145"/>
        <v>0</v>
      </c>
      <c r="S463" s="146">
        <v>0</v>
      </c>
      <c r="T463" s="147">
        <f t="shared" si="146"/>
        <v>0</v>
      </c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R463" s="148" t="s">
        <v>109</v>
      </c>
      <c r="AT463" s="148" t="s">
        <v>105</v>
      </c>
      <c r="AU463" s="148" t="s">
        <v>110</v>
      </c>
      <c r="AY463" s="14" t="s">
        <v>102</v>
      </c>
      <c r="BE463" s="149">
        <f t="shared" si="147"/>
        <v>0</v>
      </c>
      <c r="BF463" s="149">
        <f t="shared" si="148"/>
        <v>0</v>
      </c>
      <c r="BG463" s="149">
        <f t="shared" si="149"/>
        <v>0</v>
      </c>
      <c r="BH463" s="149">
        <f t="shared" si="150"/>
        <v>0</v>
      </c>
      <c r="BI463" s="149">
        <f t="shared" si="151"/>
        <v>0</v>
      </c>
      <c r="BJ463" s="14" t="s">
        <v>110</v>
      </c>
      <c r="BK463" s="150">
        <f t="shared" si="152"/>
        <v>0</v>
      </c>
      <c r="BL463" s="14" t="s">
        <v>109</v>
      </c>
      <c r="BM463" s="148" t="s">
        <v>1208</v>
      </c>
    </row>
    <row r="464" spans="1:65" s="2" customFormat="1" ht="16.5" customHeight="1">
      <c r="A464" s="26"/>
      <c r="B464" s="137"/>
      <c r="C464" s="138" t="s">
        <v>718</v>
      </c>
      <c r="D464" s="138" t="s">
        <v>105</v>
      </c>
      <c r="E464" s="139" t="s">
        <v>1209</v>
      </c>
      <c r="F464" s="140" t="s">
        <v>1210</v>
      </c>
      <c r="G464" s="141" t="s">
        <v>194</v>
      </c>
      <c r="H464" s="142">
        <v>1</v>
      </c>
      <c r="I464" s="142"/>
      <c r="J464" s="155"/>
      <c r="K464" s="143"/>
      <c r="L464" s="27"/>
      <c r="M464" s="144" t="s">
        <v>1</v>
      </c>
      <c r="N464" s="145" t="s">
        <v>32</v>
      </c>
      <c r="O464" s="146">
        <v>0</v>
      </c>
      <c r="P464" s="146">
        <f t="shared" si="144"/>
        <v>0</v>
      </c>
      <c r="Q464" s="146">
        <v>0</v>
      </c>
      <c r="R464" s="146">
        <f t="shared" si="145"/>
        <v>0</v>
      </c>
      <c r="S464" s="146">
        <v>0</v>
      </c>
      <c r="T464" s="147">
        <f t="shared" si="146"/>
        <v>0</v>
      </c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R464" s="148" t="s">
        <v>109</v>
      </c>
      <c r="AT464" s="148" t="s">
        <v>105</v>
      </c>
      <c r="AU464" s="148" t="s">
        <v>110</v>
      </c>
      <c r="AY464" s="14" t="s">
        <v>102</v>
      </c>
      <c r="BE464" s="149">
        <f t="shared" si="147"/>
        <v>0</v>
      </c>
      <c r="BF464" s="149">
        <f t="shared" si="148"/>
        <v>0</v>
      </c>
      <c r="BG464" s="149">
        <f t="shared" si="149"/>
        <v>0</v>
      </c>
      <c r="BH464" s="149">
        <f t="shared" si="150"/>
        <v>0</v>
      </c>
      <c r="BI464" s="149">
        <f t="shared" si="151"/>
        <v>0</v>
      </c>
      <c r="BJ464" s="14" t="s">
        <v>110</v>
      </c>
      <c r="BK464" s="150">
        <f t="shared" si="152"/>
        <v>0</v>
      </c>
      <c r="BL464" s="14" t="s">
        <v>109</v>
      </c>
      <c r="BM464" s="148" t="s">
        <v>1211</v>
      </c>
    </row>
    <row r="465" spans="1:65" s="2" customFormat="1" ht="24.2" customHeight="1">
      <c r="A465" s="26"/>
      <c r="B465" s="137"/>
      <c r="C465" s="138" t="s">
        <v>1212</v>
      </c>
      <c r="D465" s="138" t="s">
        <v>105</v>
      </c>
      <c r="E465" s="139" t="s">
        <v>1213</v>
      </c>
      <c r="F465" s="140" t="s">
        <v>1214</v>
      </c>
      <c r="G465" s="141" t="s">
        <v>194</v>
      </c>
      <c r="H465" s="142">
        <v>1</v>
      </c>
      <c r="I465" s="142"/>
      <c r="J465" s="155"/>
      <c r="K465" s="143"/>
      <c r="L465" s="27"/>
      <c r="M465" s="144" t="s">
        <v>1</v>
      </c>
      <c r="N465" s="145" t="s">
        <v>32</v>
      </c>
      <c r="O465" s="146">
        <v>0</v>
      </c>
      <c r="P465" s="146">
        <f t="shared" si="144"/>
        <v>0</v>
      </c>
      <c r="Q465" s="146">
        <v>0</v>
      </c>
      <c r="R465" s="146">
        <f t="shared" si="145"/>
        <v>0</v>
      </c>
      <c r="S465" s="146">
        <v>0</v>
      </c>
      <c r="T465" s="147">
        <f t="shared" si="146"/>
        <v>0</v>
      </c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R465" s="148" t="s">
        <v>109</v>
      </c>
      <c r="AT465" s="148" t="s">
        <v>105</v>
      </c>
      <c r="AU465" s="148" t="s">
        <v>110</v>
      </c>
      <c r="AY465" s="14" t="s">
        <v>102</v>
      </c>
      <c r="BE465" s="149">
        <f t="shared" si="147"/>
        <v>0</v>
      </c>
      <c r="BF465" s="149">
        <f t="shared" si="148"/>
        <v>0</v>
      </c>
      <c r="BG465" s="149">
        <f t="shared" si="149"/>
        <v>0</v>
      </c>
      <c r="BH465" s="149">
        <f t="shared" si="150"/>
        <v>0</v>
      </c>
      <c r="BI465" s="149">
        <f t="shared" si="151"/>
        <v>0</v>
      </c>
      <c r="BJ465" s="14" t="s">
        <v>110</v>
      </c>
      <c r="BK465" s="150">
        <f t="shared" si="152"/>
        <v>0</v>
      </c>
      <c r="BL465" s="14" t="s">
        <v>109</v>
      </c>
      <c r="BM465" s="148" t="s">
        <v>1215</v>
      </c>
    </row>
    <row r="466" spans="1:65" s="2" customFormat="1" ht="16.5" customHeight="1">
      <c r="A466" s="26"/>
      <c r="B466" s="137"/>
      <c r="C466" s="138" t="s">
        <v>722</v>
      </c>
      <c r="D466" s="138" t="s">
        <v>105</v>
      </c>
      <c r="E466" s="139" t="s">
        <v>1216</v>
      </c>
      <c r="F466" s="140" t="s">
        <v>1217</v>
      </c>
      <c r="G466" s="141" t="s">
        <v>194</v>
      </c>
      <c r="H466" s="142">
        <v>1</v>
      </c>
      <c r="I466" s="142"/>
      <c r="J466" s="155"/>
      <c r="K466" s="143"/>
      <c r="L466" s="27"/>
      <c r="M466" s="144" t="s">
        <v>1</v>
      </c>
      <c r="N466" s="145" t="s">
        <v>32</v>
      </c>
      <c r="O466" s="146">
        <v>0</v>
      </c>
      <c r="P466" s="146">
        <f t="shared" si="144"/>
        <v>0</v>
      </c>
      <c r="Q466" s="146">
        <v>0</v>
      </c>
      <c r="R466" s="146">
        <f t="shared" si="145"/>
        <v>0</v>
      </c>
      <c r="S466" s="146">
        <v>0</v>
      </c>
      <c r="T466" s="147">
        <f t="shared" si="146"/>
        <v>0</v>
      </c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R466" s="148" t="s">
        <v>109</v>
      </c>
      <c r="AT466" s="148" t="s">
        <v>105</v>
      </c>
      <c r="AU466" s="148" t="s">
        <v>110</v>
      </c>
      <c r="AY466" s="14" t="s">
        <v>102</v>
      </c>
      <c r="BE466" s="149">
        <f t="shared" si="147"/>
        <v>0</v>
      </c>
      <c r="BF466" s="149">
        <f t="shared" si="148"/>
        <v>0</v>
      </c>
      <c r="BG466" s="149">
        <f t="shared" si="149"/>
        <v>0</v>
      </c>
      <c r="BH466" s="149">
        <f t="shared" si="150"/>
        <v>0</v>
      </c>
      <c r="BI466" s="149">
        <f t="shared" si="151"/>
        <v>0</v>
      </c>
      <c r="BJ466" s="14" t="s">
        <v>110</v>
      </c>
      <c r="BK466" s="150">
        <f t="shared" si="152"/>
        <v>0</v>
      </c>
      <c r="BL466" s="14" t="s">
        <v>109</v>
      </c>
      <c r="BM466" s="148" t="s">
        <v>1218</v>
      </c>
    </row>
    <row r="467" spans="1:65" s="2" customFormat="1" ht="33" customHeight="1">
      <c r="A467" s="26"/>
      <c r="B467" s="137"/>
      <c r="C467" s="138" t="s">
        <v>1219</v>
      </c>
      <c r="D467" s="138" t="s">
        <v>105</v>
      </c>
      <c r="E467" s="139" t="s">
        <v>1220</v>
      </c>
      <c r="F467" s="140" t="s">
        <v>1221</v>
      </c>
      <c r="G467" s="141" t="s">
        <v>194</v>
      </c>
      <c r="H467" s="142">
        <v>64</v>
      </c>
      <c r="I467" s="142"/>
      <c r="J467" s="155"/>
      <c r="K467" s="143"/>
      <c r="L467" s="27"/>
      <c r="M467" s="144" t="s">
        <v>1</v>
      </c>
      <c r="N467" s="145" t="s">
        <v>32</v>
      </c>
      <c r="O467" s="146">
        <v>0</v>
      </c>
      <c r="P467" s="146">
        <f t="shared" si="144"/>
        <v>0</v>
      </c>
      <c r="Q467" s="146">
        <v>0</v>
      </c>
      <c r="R467" s="146">
        <f t="shared" si="145"/>
        <v>0</v>
      </c>
      <c r="S467" s="146">
        <v>0</v>
      </c>
      <c r="T467" s="147">
        <f t="shared" si="146"/>
        <v>0</v>
      </c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R467" s="148" t="s">
        <v>109</v>
      </c>
      <c r="AT467" s="148" t="s">
        <v>105</v>
      </c>
      <c r="AU467" s="148" t="s">
        <v>110</v>
      </c>
      <c r="AY467" s="14" t="s">
        <v>102</v>
      </c>
      <c r="BE467" s="149">
        <f t="shared" si="147"/>
        <v>0</v>
      </c>
      <c r="BF467" s="149">
        <f t="shared" si="148"/>
        <v>0</v>
      </c>
      <c r="BG467" s="149">
        <f t="shared" si="149"/>
        <v>0</v>
      </c>
      <c r="BH467" s="149">
        <f t="shared" si="150"/>
        <v>0</v>
      </c>
      <c r="BI467" s="149">
        <f t="shared" si="151"/>
        <v>0</v>
      </c>
      <c r="BJ467" s="14" t="s">
        <v>110</v>
      </c>
      <c r="BK467" s="150">
        <f t="shared" si="152"/>
        <v>0</v>
      </c>
      <c r="BL467" s="14" t="s">
        <v>109</v>
      </c>
      <c r="BM467" s="148" t="s">
        <v>1222</v>
      </c>
    </row>
    <row r="468" spans="1:65" s="2" customFormat="1" ht="50.25" customHeight="1">
      <c r="A468" s="26"/>
      <c r="B468" s="137"/>
      <c r="C468" s="138" t="s">
        <v>724</v>
      </c>
      <c r="D468" s="138" t="s">
        <v>105</v>
      </c>
      <c r="E468" s="139" t="s">
        <v>1223</v>
      </c>
      <c r="F468" s="140" t="s">
        <v>1748</v>
      </c>
      <c r="G468" s="141" t="s">
        <v>194</v>
      </c>
      <c r="H468" s="142">
        <v>21</v>
      </c>
      <c r="I468" s="142"/>
      <c r="J468" s="155"/>
      <c r="K468" s="143"/>
      <c r="L468" s="27"/>
      <c r="M468" s="144" t="s">
        <v>1</v>
      </c>
      <c r="N468" s="145" t="s">
        <v>32</v>
      </c>
      <c r="O468" s="146">
        <v>0</v>
      </c>
      <c r="P468" s="146">
        <f t="shared" si="144"/>
        <v>0</v>
      </c>
      <c r="Q468" s="146">
        <v>0</v>
      </c>
      <c r="R468" s="146">
        <f t="shared" si="145"/>
        <v>0</v>
      </c>
      <c r="S468" s="146">
        <v>0</v>
      </c>
      <c r="T468" s="147">
        <f t="shared" si="146"/>
        <v>0</v>
      </c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R468" s="148" t="s">
        <v>109</v>
      </c>
      <c r="AT468" s="148" t="s">
        <v>105</v>
      </c>
      <c r="AU468" s="148" t="s">
        <v>110</v>
      </c>
      <c r="AY468" s="14" t="s">
        <v>102</v>
      </c>
      <c r="BE468" s="149">
        <f t="shared" si="147"/>
        <v>0</v>
      </c>
      <c r="BF468" s="149">
        <f t="shared" si="148"/>
        <v>0</v>
      </c>
      <c r="BG468" s="149">
        <f t="shared" si="149"/>
        <v>0</v>
      </c>
      <c r="BH468" s="149">
        <f t="shared" si="150"/>
        <v>0</v>
      </c>
      <c r="BI468" s="149">
        <f t="shared" si="151"/>
        <v>0</v>
      </c>
      <c r="BJ468" s="14" t="s">
        <v>110</v>
      </c>
      <c r="BK468" s="150">
        <f t="shared" si="152"/>
        <v>0</v>
      </c>
      <c r="BL468" s="14" t="s">
        <v>109</v>
      </c>
      <c r="BM468" s="148" t="s">
        <v>1224</v>
      </c>
    </row>
    <row r="469" spans="1:65" s="2" customFormat="1" ht="37.9" customHeight="1">
      <c r="A469" s="26"/>
      <c r="B469" s="137"/>
      <c r="C469" s="138" t="s">
        <v>1225</v>
      </c>
      <c r="D469" s="138" t="s">
        <v>105</v>
      </c>
      <c r="E469" s="139" t="s">
        <v>1226</v>
      </c>
      <c r="F469" s="140" t="s">
        <v>1749</v>
      </c>
      <c r="G469" s="141" t="s">
        <v>194</v>
      </c>
      <c r="H469" s="142">
        <v>11</v>
      </c>
      <c r="I469" s="142"/>
      <c r="J469" s="155"/>
      <c r="K469" s="143"/>
      <c r="L469" s="27"/>
      <c r="M469" s="144" t="s">
        <v>1</v>
      </c>
      <c r="N469" s="145" t="s">
        <v>32</v>
      </c>
      <c r="O469" s="146">
        <v>0</v>
      </c>
      <c r="P469" s="146">
        <f t="shared" si="144"/>
        <v>0</v>
      </c>
      <c r="Q469" s="146">
        <v>0</v>
      </c>
      <c r="R469" s="146">
        <f t="shared" si="145"/>
        <v>0</v>
      </c>
      <c r="S469" s="146">
        <v>0</v>
      </c>
      <c r="T469" s="147">
        <f t="shared" si="146"/>
        <v>0</v>
      </c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R469" s="148" t="s">
        <v>109</v>
      </c>
      <c r="AT469" s="148" t="s">
        <v>105</v>
      </c>
      <c r="AU469" s="148" t="s">
        <v>110</v>
      </c>
      <c r="AY469" s="14" t="s">
        <v>102</v>
      </c>
      <c r="BE469" s="149">
        <f t="shared" si="147"/>
        <v>0</v>
      </c>
      <c r="BF469" s="149">
        <f t="shared" si="148"/>
        <v>0</v>
      </c>
      <c r="BG469" s="149">
        <f t="shared" si="149"/>
        <v>0</v>
      </c>
      <c r="BH469" s="149">
        <f t="shared" si="150"/>
        <v>0</v>
      </c>
      <c r="BI469" s="149">
        <f t="shared" si="151"/>
        <v>0</v>
      </c>
      <c r="BJ469" s="14" t="s">
        <v>110</v>
      </c>
      <c r="BK469" s="150">
        <f t="shared" si="152"/>
        <v>0</v>
      </c>
      <c r="BL469" s="14" t="s">
        <v>109</v>
      </c>
      <c r="BM469" s="148" t="s">
        <v>1227</v>
      </c>
    </row>
    <row r="470" spans="1:65" s="2" customFormat="1" ht="46.5" customHeight="1">
      <c r="A470" s="26"/>
      <c r="B470" s="137"/>
      <c r="C470" s="138" t="s">
        <v>727</v>
      </c>
      <c r="D470" s="138" t="s">
        <v>105</v>
      </c>
      <c r="E470" s="139" t="s">
        <v>1228</v>
      </c>
      <c r="F470" s="140" t="s">
        <v>1750</v>
      </c>
      <c r="G470" s="141" t="s">
        <v>194</v>
      </c>
      <c r="H470" s="142">
        <v>32</v>
      </c>
      <c r="I470" s="142"/>
      <c r="J470" s="155"/>
      <c r="K470" s="143"/>
      <c r="L470" s="27"/>
      <c r="M470" s="144" t="s">
        <v>1</v>
      </c>
      <c r="N470" s="145" t="s">
        <v>32</v>
      </c>
      <c r="O470" s="146">
        <v>0</v>
      </c>
      <c r="P470" s="146">
        <f t="shared" ref="P470:P501" si="153">O470*H470</f>
        <v>0</v>
      </c>
      <c r="Q470" s="146">
        <v>0</v>
      </c>
      <c r="R470" s="146">
        <f t="shared" ref="R470:R501" si="154">Q470*H470</f>
        <v>0</v>
      </c>
      <c r="S470" s="146">
        <v>0</v>
      </c>
      <c r="T470" s="147">
        <f t="shared" ref="T470:T501" si="155">S470*H470</f>
        <v>0</v>
      </c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R470" s="148" t="s">
        <v>109</v>
      </c>
      <c r="AT470" s="148" t="s">
        <v>105</v>
      </c>
      <c r="AU470" s="148" t="s">
        <v>110</v>
      </c>
      <c r="AY470" s="14" t="s">
        <v>102</v>
      </c>
      <c r="BE470" s="149">
        <f t="shared" ref="BE470:BE501" si="156">IF(N470="základná",J470,0)</f>
        <v>0</v>
      </c>
      <c r="BF470" s="149">
        <f t="shared" ref="BF470:BF501" si="157">IF(N470="znížená",J470,0)</f>
        <v>0</v>
      </c>
      <c r="BG470" s="149">
        <f t="shared" ref="BG470:BG501" si="158">IF(N470="zákl. prenesená",J470,0)</f>
        <v>0</v>
      </c>
      <c r="BH470" s="149">
        <f t="shared" ref="BH470:BH501" si="159">IF(N470="zníž. prenesená",J470,0)</f>
        <v>0</v>
      </c>
      <c r="BI470" s="149">
        <f t="shared" ref="BI470:BI501" si="160">IF(N470="nulová",J470,0)</f>
        <v>0</v>
      </c>
      <c r="BJ470" s="14" t="s">
        <v>110</v>
      </c>
      <c r="BK470" s="150">
        <f t="shared" ref="BK470:BK501" si="161">ROUND(I470*H470,3)</f>
        <v>0</v>
      </c>
      <c r="BL470" s="14" t="s">
        <v>109</v>
      </c>
      <c r="BM470" s="148" t="s">
        <v>1229</v>
      </c>
    </row>
    <row r="471" spans="1:65" s="2" customFormat="1" ht="24.2" customHeight="1">
      <c r="A471" s="26"/>
      <c r="B471" s="137"/>
      <c r="C471" s="138" t="s">
        <v>1230</v>
      </c>
      <c r="D471" s="138" t="s">
        <v>105</v>
      </c>
      <c r="E471" s="139" t="s">
        <v>1231</v>
      </c>
      <c r="F471" s="140" t="s">
        <v>1232</v>
      </c>
      <c r="G471" s="141" t="s">
        <v>194</v>
      </c>
      <c r="H471" s="142">
        <v>44</v>
      </c>
      <c r="I471" s="142"/>
      <c r="J471" s="155"/>
      <c r="K471" s="143"/>
      <c r="L471" s="27"/>
      <c r="M471" s="144" t="s">
        <v>1</v>
      </c>
      <c r="N471" s="145" t="s">
        <v>32</v>
      </c>
      <c r="O471" s="146">
        <v>0</v>
      </c>
      <c r="P471" s="146">
        <f t="shared" si="153"/>
        <v>0</v>
      </c>
      <c r="Q471" s="146">
        <v>0</v>
      </c>
      <c r="R471" s="146">
        <f t="shared" si="154"/>
        <v>0</v>
      </c>
      <c r="S471" s="146">
        <v>0</v>
      </c>
      <c r="T471" s="147">
        <f t="shared" si="155"/>
        <v>0</v>
      </c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R471" s="148" t="s">
        <v>109</v>
      </c>
      <c r="AT471" s="148" t="s">
        <v>105</v>
      </c>
      <c r="AU471" s="148" t="s">
        <v>110</v>
      </c>
      <c r="AY471" s="14" t="s">
        <v>102</v>
      </c>
      <c r="BE471" s="149">
        <f t="shared" si="156"/>
        <v>0</v>
      </c>
      <c r="BF471" s="149">
        <f t="shared" si="157"/>
        <v>0</v>
      </c>
      <c r="BG471" s="149">
        <f t="shared" si="158"/>
        <v>0</v>
      </c>
      <c r="BH471" s="149">
        <f t="shared" si="159"/>
        <v>0</v>
      </c>
      <c r="BI471" s="149">
        <f t="shared" si="160"/>
        <v>0</v>
      </c>
      <c r="BJ471" s="14" t="s">
        <v>110</v>
      </c>
      <c r="BK471" s="150">
        <f t="shared" si="161"/>
        <v>0</v>
      </c>
      <c r="BL471" s="14" t="s">
        <v>109</v>
      </c>
      <c r="BM471" s="148" t="s">
        <v>1233</v>
      </c>
    </row>
    <row r="472" spans="1:65" s="2" customFormat="1" ht="59.25" customHeight="1">
      <c r="A472" s="26"/>
      <c r="B472" s="137"/>
      <c r="C472" s="138" t="s">
        <v>730</v>
      </c>
      <c r="D472" s="138" t="s">
        <v>105</v>
      </c>
      <c r="E472" s="139" t="s">
        <v>1234</v>
      </c>
      <c r="F472" s="140" t="s">
        <v>1751</v>
      </c>
      <c r="G472" s="141" t="s">
        <v>194</v>
      </c>
      <c r="H472" s="142">
        <v>39</v>
      </c>
      <c r="I472" s="142"/>
      <c r="J472" s="155"/>
      <c r="K472" s="143"/>
      <c r="L472" s="27"/>
      <c r="M472" s="144" t="s">
        <v>1</v>
      </c>
      <c r="N472" s="145" t="s">
        <v>32</v>
      </c>
      <c r="O472" s="146">
        <v>0</v>
      </c>
      <c r="P472" s="146">
        <f t="shared" si="153"/>
        <v>0</v>
      </c>
      <c r="Q472" s="146">
        <v>0</v>
      </c>
      <c r="R472" s="146">
        <f t="shared" si="154"/>
        <v>0</v>
      </c>
      <c r="S472" s="146">
        <v>0</v>
      </c>
      <c r="T472" s="147">
        <f t="shared" si="155"/>
        <v>0</v>
      </c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R472" s="148" t="s">
        <v>109</v>
      </c>
      <c r="AT472" s="148" t="s">
        <v>105</v>
      </c>
      <c r="AU472" s="148" t="s">
        <v>110</v>
      </c>
      <c r="AY472" s="14" t="s">
        <v>102</v>
      </c>
      <c r="BE472" s="149">
        <f t="shared" si="156"/>
        <v>0</v>
      </c>
      <c r="BF472" s="149">
        <f t="shared" si="157"/>
        <v>0</v>
      </c>
      <c r="BG472" s="149">
        <f t="shared" si="158"/>
        <v>0</v>
      </c>
      <c r="BH472" s="149">
        <f t="shared" si="159"/>
        <v>0</v>
      </c>
      <c r="BI472" s="149">
        <f t="shared" si="160"/>
        <v>0</v>
      </c>
      <c r="BJ472" s="14" t="s">
        <v>110</v>
      </c>
      <c r="BK472" s="150">
        <f t="shared" si="161"/>
        <v>0</v>
      </c>
      <c r="BL472" s="14" t="s">
        <v>109</v>
      </c>
      <c r="BM472" s="148" t="s">
        <v>1235</v>
      </c>
    </row>
    <row r="473" spans="1:65" s="2" customFormat="1" ht="63" customHeight="1">
      <c r="A473" s="26"/>
      <c r="B473" s="137"/>
      <c r="C473" s="138" t="s">
        <v>1236</v>
      </c>
      <c r="D473" s="138" t="s">
        <v>105</v>
      </c>
      <c r="E473" s="139" t="s">
        <v>1237</v>
      </c>
      <c r="F473" s="140" t="s">
        <v>1752</v>
      </c>
      <c r="G473" s="141" t="s">
        <v>194</v>
      </c>
      <c r="H473" s="142">
        <v>4</v>
      </c>
      <c r="I473" s="142"/>
      <c r="J473" s="155"/>
      <c r="K473" s="143"/>
      <c r="L473" s="27"/>
      <c r="M473" s="144" t="s">
        <v>1</v>
      </c>
      <c r="N473" s="145" t="s">
        <v>32</v>
      </c>
      <c r="O473" s="146">
        <v>0</v>
      </c>
      <c r="P473" s="146">
        <f t="shared" si="153"/>
        <v>0</v>
      </c>
      <c r="Q473" s="146">
        <v>0</v>
      </c>
      <c r="R473" s="146">
        <f t="shared" si="154"/>
        <v>0</v>
      </c>
      <c r="S473" s="146">
        <v>0</v>
      </c>
      <c r="T473" s="147">
        <f t="shared" si="155"/>
        <v>0</v>
      </c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R473" s="148" t="s">
        <v>109</v>
      </c>
      <c r="AT473" s="148" t="s">
        <v>105</v>
      </c>
      <c r="AU473" s="148" t="s">
        <v>110</v>
      </c>
      <c r="AY473" s="14" t="s">
        <v>102</v>
      </c>
      <c r="BE473" s="149">
        <f t="shared" si="156"/>
        <v>0</v>
      </c>
      <c r="BF473" s="149">
        <f t="shared" si="157"/>
        <v>0</v>
      </c>
      <c r="BG473" s="149">
        <f t="shared" si="158"/>
        <v>0</v>
      </c>
      <c r="BH473" s="149">
        <f t="shared" si="159"/>
        <v>0</v>
      </c>
      <c r="BI473" s="149">
        <f t="shared" si="160"/>
        <v>0</v>
      </c>
      <c r="BJ473" s="14" t="s">
        <v>110</v>
      </c>
      <c r="BK473" s="150">
        <f t="shared" si="161"/>
        <v>0</v>
      </c>
      <c r="BL473" s="14" t="s">
        <v>109</v>
      </c>
      <c r="BM473" s="148" t="s">
        <v>1238</v>
      </c>
    </row>
    <row r="474" spans="1:65" s="2" customFormat="1" ht="51.75" customHeight="1">
      <c r="A474" s="26"/>
      <c r="B474" s="137"/>
      <c r="C474" s="138" t="s">
        <v>734</v>
      </c>
      <c r="D474" s="138" t="s">
        <v>105</v>
      </c>
      <c r="E474" s="139" t="s">
        <v>1239</v>
      </c>
      <c r="F474" s="140" t="s">
        <v>1753</v>
      </c>
      <c r="G474" s="141" t="s">
        <v>194</v>
      </c>
      <c r="H474" s="142">
        <v>1</v>
      </c>
      <c r="I474" s="142"/>
      <c r="J474" s="155"/>
      <c r="K474" s="143"/>
      <c r="L474" s="27"/>
      <c r="M474" s="144" t="s">
        <v>1</v>
      </c>
      <c r="N474" s="145" t="s">
        <v>32</v>
      </c>
      <c r="O474" s="146">
        <v>0</v>
      </c>
      <c r="P474" s="146">
        <f t="shared" si="153"/>
        <v>0</v>
      </c>
      <c r="Q474" s="146">
        <v>0</v>
      </c>
      <c r="R474" s="146">
        <f t="shared" si="154"/>
        <v>0</v>
      </c>
      <c r="S474" s="146">
        <v>0</v>
      </c>
      <c r="T474" s="147">
        <f t="shared" si="155"/>
        <v>0</v>
      </c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R474" s="148" t="s">
        <v>109</v>
      </c>
      <c r="AT474" s="148" t="s">
        <v>105</v>
      </c>
      <c r="AU474" s="148" t="s">
        <v>110</v>
      </c>
      <c r="AY474" s="14" t="s">
        <v>102</v>
      </c>
      <c r="BE474" s="149">
        <f t="shared" si="156"/>
        <v>0</v>
      </c>
      <c r="BF474" s="149">
        <f t="shared" si="157"/>
        <v>0</v>
      </c>
      <c r="BG474" s="149">
        <f t="shared" si="158"/>
        <v>0</v>
      </c>
      <c r="BH474" s="149">
        <f t="shared" si="159"/>
        <v>0</v>
      </c>
      <c r="BI474" s="149">
        <f t="shared" si="160"/>
        <v>0</v>
      </c>
      <c r="BJ474" s="14" t="s">
        <v>110</v>
      </c>
      <c r="BK474" s="150">
        <f t="shared" si="161"/>
        <v>0</v>
      </c>
      <c r="BL474" s="14" t="s">
        <v>109</v>
      </c>
      <c r="BM474" s="148" t="s">
        <v>1240</v>
      </c>
    </row>
    <row r="475" spans="1:65" s="2" customFormat="1" ht="24.2" customHeight="1">
      <c r="A475" s="26"/>
      <c r="B475" s="137"/>
      <c r="C475" s="138" t="s">
        <v>1241</v>
      </c>
      <c r="D475" s="138" t="s">
        <v>105</v>
      </c>
      <c r="E475" s="139" t="s">
        <v>1242</v>
      </c>
      <c r="F475" s="140" t="s">
        <v>1243</v>
      </c>
      <c r="G475" s="141" t="s">
        <v>194</v>
      </c>
      <c r="H475" s="142">
        <v>6</v>
      </c>
      <c r="I475" s="142"/>
      <c r="J475" s="155"/>
      <c r="K475" s="143"/>
      <c r="L475" s="27"/>
      <c r="M475" s="144" t="s">
        <v>1</v>
      </c>
      <c r="N475" s="145" t="s">
        <v>32</v>
      </c>
      <c r="O475" s="146">
        <v>0</v>
      </c>
      <c r="P475" s="146">
        <f t="shared" si="153"/>
        <v>0</v>
      </c>
      <c r="Q475" s="146">
        <v>0</v>
      </c>
      <c r="R475" s="146">
        <f t="shared" si="154"/>
        <v>0</v>
      </c>
      <c r="S475" s="146">
        <v>0</v>
      </c>
      <c r="T475" s="147">
        <f t="shared" si="155"/>
        <v>0</v>
      </c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R475" s="148" t="s">
        <v>109</v>
      </c>
      <c r="AT475" s="148" t="s">
        <v>105</v>
      </c>
      <c r="AU475" s="148" t="s">
        <v>110</v>
      </c>
      <c r="AY475" s="14" t="s">
        <v>102</v>
      </c>
      <c r="BE475" s="149">
        <f t="shared" si="156"/>
        <v>0</v>
      </c>
      <c r="BF475" s="149">
        <f t="shared" si="157"/>
        <v>0</v>
      </c>
      <c r="BG475" s="149">
        <f t="shared" si="158"/>
        <v>0</v>
      </c>
      <c r="BH475" s="149">
        <f t="shared" si="159"/>
        <v>0</v>
      </c>
      <c r="BI475" s="149">
        <f t="shared" si="160"/>
        <v>0</v>
      </c>
      <c r="BJ475" s="14" t="s">
        <v>110</v>
      </c>
      <c r="BK475" s="150">
        <f t="shared" si="161"/>
        <v>0</v>
      </c>
      <c r="BL475" s="14" t="s">
        <v>109</v>
      </c>
      <c r="BM475" s="148" t="s">
        <v>1244</v>
      </c>
    </row>
    <row r="476" spans="1:65" s="2" customFormat="1" ht="44.25" customHeight="1">
      <c r="A476" s="26"/>
      <c r="B476" s="137"/>
      <c r="C476" s="138" t="s">
        <v>737</v>
      </c>
      <c r="D476" s="138" t="s">
        <v>105</v>
      </c>
      <c r="E476" s="139" t="s">
        <v>1245</v>
      </c>
      <c r="F476" s="140" t="s">
        <v>1754</v>
      </c>
      <c r="G476" s="141" t="s">
        <v>194</v>
      </c>
      <c r="H476" s="142">
        <v>6</v>
      </c>
      <c r="I476" s="142"/>
      <c r="J476" s="155"/>
      <c r="K476" s="143"/>
      <c r="L476" s="27"/>
      <c r="M476" s="144" t="s">
        <v>1</v>
      </c>
      <c r="N476" s="145" t="s">
        <v>32</v>
      </c>
      <c r="O476" s="146">
        <v>0</v>
      </c>
      <c r="P476" s="146">
        <f t="shared" si="153"/>
        <v>0</v>
      </c>
      <c r="Q476" s="146">
        <v>0</v>
      </c>
      <c r="R476" s="146">
        <f t="shared" si="154"/>
        <v>0</v>
      </c>
      <c r="S476" s="146">
        <v>0</v>
      </c>
      <c r="T476" s="147">
        <f t="shared" si="155"/>
        <v>0</v>
      </c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R476" s="148" t="s">
        <v>109</v>
      </c>
      <c r="AT476" s="148" t="s">
        <v>105</v>
      </c>
      <c r="AU476" s="148" t="s">
        <v>110</v>
      </c>
      <c r="AY476" s="14" t="s">
        <v>102</v>
      </c>
      <c r="BE476" s="149">
        <f t="shared" si="156"/>
        <v>0</v>
      </c>
      <c r="BF476" s="149">
        <f t="shared" si="157"/>
        <v>0</v>
      </c>
      <c r="BG476" s="149">
        <f t="shared" si="158"/>
        <v>0</v>
      </c>
      <c r="BH476" s="149">
        <f t="shared" si="159"/>
        <v>0</v>
      </c>
      <c r="BI476" s="149">
        <f t="shared" si="160"/>
        <v>0</v>
      </c>
      <c r="BJ476" s="14" t="s">
        <v>110</v>
      </c>
      <c r="BK476" s="150">
        <f t="shared" si="161"/>
        <v>0</v>
      </c>
      <c r="BL476" s="14" t="s">
        <v>109</v>
      </c>
      <c r="BM476" s="148" t="s">
        <v>1246</v>
      </c>
    </row>
    <row r="477" spans="1:65" s="2" customFormat="1" ht="16.5" customHeight="1">
      <c r="A477" s="26"/>
      <c r="B477" s="137"/>
      <c r="C477" s="138" t="s">
        <v>1247</v>
      </c>
      <c r="D477" s="138" t="s">
        <v>105</v>
      </c>
      <c r="E477" s="139" t="s">
        <v>1248</v>
      </c>
      <c r="F477" s="140" t="s">
        <v>1249</v>
      </c>
      <c r="G477" s="141" t="s">
        <v>234</v>
      </c>
      <c r="H477" s="142">
        <v>160</v>
      </c>
      <c r="I477" s="142"/>
      <c r="J477" s="155"/>
      <c r="K477" s="143"/>
      <c r="L477" s="27"/>
      <c r="M477" s="144" t="s">
        <v>1</v>
      </c>
      <c r="N477" s="145" t="s">
        <v>32</v>
      </c>
      <c r="O477" s="146">
        <v>0</v>
      </c>
      <c r="P477" s="146">
        <f t="shared" si="153"/>
        <v>0</v>
      </c>
      <c r="Q477" s="146">
        <v>0</v>
      </c>
      <c r="R477" s="146">
        <f t="shared" si="154"/>
        <v>0</v>
      </c>
      <c r="S477" s="146">
        <v>0</v>
      </c>
      <c r="T477" s="147">
        <f t="shared" si="155"/>
        <v>0</v>
      </c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R477" s="148" t="s">
        <v>109</v>
      </c>
      <c r="AT477" s="148" t="s">
        <v>105</v>
      </c>
      <c r="AU477" s="148" t="s">
        <v>110</v>
      </c>
      <c r="AY477" s="14" t="s">
        <v>102</v>
      </c>
      <c r="BE477" s="149">
        <f t="shared" si="156"/>
        <v>0</v>
      </c>
      <c r="BF477" s="149">
        <f t="shared" si="157"/>
        <v>0</v>
      </c>
      <c r="BG477" s="149">
        <f t="shared" si="158"/>
        <v>0</v>
      </c>
      <c r="BH477" s="149">
        <f t="shared" si="159"/>
        <v>0</v>
      </c>
      <c r="BI477" s="149">
        <f t="shared" si="160"/>
        <v>0</v>
      </c>
      <c r="BJ477" s="14" t="s">
        <v>110</v>
      </c>
      <c r="BK477" s="150">
        <f t="shared" si="161"/>
        <v>0</v>
      </c>
      <c r="BL477" s="14" t="s">
        <v>109</v>
      </c>
      <c r="BM477" s="148" t="s">
        <v>1250</v>
      </c>
    </row>
    <row r="478" spans="1:65" s="2" customFormat="1" ht="24.2" customHeight="1">
      <c r="A478" s="26"/>
      <c r="B478" s="137"/>
      <c r="C478" s="138" t="s">
        <v>741</v>
      </c>
      <c r="D478" s="138" t="s">
        <v>105</v>
      </c>
      <c r="E478" s="139" t="s">
        <v>1251</v>
      </c>
      <c r="F478" s="140" t="s">
        <v>1252</v>
      </c>
      <c r="G478" s="141" t="s">
        <v>336</v>
      </c>
      <c r="H478" s="142">
        <v>64</v>
      </c>
      <c r="I478" s="142"/>
      <c r="J478" s="155"/>
      <c r="K478" s="143"/>
      <c r="L478" s="27"/>
      <c r="M478" s="144" t="s">
        <v>1</v>
      </c>
      <c r="N478" s="145" t="s">
        <v>32</v>
      </c>
      <c r="O478" s="146">
        <v>0</v>
      </c>
      <c r="P478" s="146">
        <f t="shared" si="153"/>
        <v>0</v>
      </c>
      <c r="Q478" s="146">
        <v>0</v>
      </c>
      <c r="R478" s="146">
        <f t="shared" si="154"/>
        <v>0</v>
      </c>
      <c r="S478" s="146">
        <v>0</v>
      </c>
      <c r="T478" s="147">
        <f t="shared" si="155"/>
        <v>0</v>
      </c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R478" s="148" t="s">
        <v>109</v>
      </c>
      <c r="AT478" s="148" t="s">
        <v>105</v>
      </c>
      <c r="AU478" s="148" t="s">
        <v>110</v>
      </c>
      <c r="AY478" s="14" t="s">
        <v>102</v>
      </c>
      <c r="BE478" s="149">
        <f t="shared" si="156"/>
        <v>0</v>
      </c>
      <c r="BF478" s="149">
        <f t="shared" si="157"/>
        <v>0</v>
      </c>
      <c r="BG478" s="149">
        <f t="shared" si="158"/>
        <v>0</v>
      </c>
      <c r="BH478" s="149">
        <f t="shared" si="159"/>
        <v>0</v>
      </c>
      <c r="BI478" s="149">
        <f t="shared" si="160"/>
        <v>0</v>
      </c>
      <c r="BJ478" s="14" t="s">
        <v>110</v>
      </c>
      <c r="BK478" s="150">
        <f t="shared" si="161"/>
        <v>0</v>
      </c>
      <c r="BL478" s="14" t="s">
        <v>109</v>
      </c>
      <c r="BM478" s="148" t="s">
        <v>1253</v>
      </c>
    </row>
    <row r="479" spans="1:65" s="2" customFormat="1" ht="24.2" customHeight="1">
      <c r="A479" s="26"/>
      <c r="B479" s="137"/>
      <c r="C479" s="138" t="s">
        <v>1254</v>
      </c>
      <c r="D479" s="138" t="s">
        <v>105</v>
      </c>
      <c r="E479" s="139" t="s">
        <v>1255</v>
      </c>
      <c r="F479" s="140" t="s">
        <v>1256</v>
      </c>
      <c r="G479" s="141" t="s">
        <v>234</v>
      </c>
      <c r="H479" s="142">
        <v>4</v>
      </c>
      <c r="I479" s="142"/>
      <c r="J479" s="155"/>
      <c r="K479" s="143"/>
      <c r="L479" s="27"/>
      <c r="M479" s="144" t="s">
        <v>1</v>
      </c>
      <c r="N479" s="145" t="s">
        <v>32</v>
      </c>
      <c r="O479" s="146">
        <v>0</v>
      </c>
      <c r="P479" s="146">
        <f t="shared" si="153"/>
        <v>0</v>
      </c>
      <c r="Q479" s="146">
        <v>0</v>
      </c>
      <c r="R479" s="146">
        <f t="shared" si="154"/>
        <v>0</v>
      </c>
      <c r="S479" s="146">
        <v>0</v>
      </c>
      <c r="T479" s="147">
        <f t="shared" si="155"/>
        <v>0</v>
      </c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R479" s="148" t="s">
        <v>109</v>
      </c>
      <c r="AT479" s="148" t="s">
        <v>105</v>
      </c>
      <c r="AU479" s="148" t="s">
        <v>110</v>
      </c>
      <c r="AY479" s="14" t="s">
        <v>102</v>
      </c>
      <c r="BE479" s="149">
        <f t="shared" si="156"/>
        <v>0</v>
      </c>
      <c r="BF479" s="149">
        <f t="shared" si="157"/>
        <v>0</v>
      </c>
      <c r="BG479" s="149">
        <f t="shared" si="158"/>
        <v>0</v>
      </c>
      <c r="BH479" s="149">
        <f t="shared" si="159"/>
        <v>0</v>
      </c>
      <c r="BI479" s="149">
        <f t="shared" si="160"/>
        <v>0</v>
      </c>
      <c r="BJ479" s="14" t="s">
        <v>110</v>
      </c>
      <c r="BK479" s="150">
        <f t="shared" si="161"/>
        <v>0</v>
      </c>
      <c r="BL479" s="14" t="s">
        <v>109</v>
      </c>
      <c r="BM479" s="148" t="s">
        <v>1257</v>
      </c>
    </row>
    <row r="480" spans="1:65" s="2" customFormat="1" ht="24.2" customHeight="1">
      <c r="A480" s="26"/>
      <c r="B480" s="137"/>
      <c r="C480" s="138" t="s">
        <v>743</v>
      </c>
      <c r="D480" s="138" t="s">
        <v>105</v>
      </c>
      <c r="E480" s="139" t="s">
        <v>1258</v>
      </c>
      <c r="F480" s="140" t="s">
        <v>1259</v>
      </c>
      <c r="G480" s="141" t="s">
        <v>336</v>
      </c>
      <c r="H480" s="142">
        <v>4</v>
      </c>
      <c r="I480" s="142"/>
      <c r="J480" s="155"/>
      <c r="K480" s="143"/>
      <c r="L480" s="27"/>
      <c r="M480" s="144" t="s">
        <v>1</v>
      </c>
      <c r="N480" s="145" t="s">
        <v>32</v>
      </c>
      <c r="O480" s="146">
        <v>0</v>
      </c>
      <c r="P480" s="146">
        <f t="shared" si="153"/>
        <v>0</v>
      </c>
      <c r="Q480" s="146">
        <v>0</v>
      </c>
      <c r="R480" s="146">
        <f t="shared" si="154"/>
        <v>0</v>
      </c>
      <c r="S480" s="146">
        <v>0</v>
      </c>
      <c r="T480" s="147">
        <f t="shared" si="155"/>
        <v>0</v>
      </c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R480" s="148" t="s">
        <v>109</v>
      </c>
      <c r="AT480" s="148" t="s">
        <v>105</v>
      </c>
      <c r="AU480" s="148" t="s">
        <v>110</v>
      </c>
      <c r="AY480" s="14" t="s">
        <v>102</v>
      </c>
      <c r="BE480" s="149">
        <f t="shared" si="156"/>
        <v>0</v>
      </c>
      <c r="BF480" s="149">
        <f t="shared" si="157"/>
        <v>0</v>
      </c>
      <c r="BG480" s="149">
        <f t="shared" si="158"/>
        <v>0</v>
      </c>
      <c r="BH480" s="149">
        <f t="shared" si="159"/>
        <v>0</v>
      </c>
      <c r="BI480" s="149">
        <f t="shared" si="160"/>
        <v>0</v>
      </c>
      <c r="BJ480" s="14" t="s">
        <v>110</v>
      </c>
      <c r="BK480" s="150">
        <f t="shared" si="161"/>
        <v>0</v>
      </c>
      <c r="BL480" s="14" t="s">
        <v>109</v>
      </c>
      <c r="BM480" s="148" t="s">
        <v>1260</v>
      </c>
    </row>
    <row r="481" spans="1:65" s="2" customFormat="1" ht="16.5" customHeight="1">
      <c r="A481" s="26"/>
      <c r="B481" s="137"/>
      <c r="C481" s="138" t="s">
        <v>1261</v>
      </c>
      <c r="D481" s="138" t="s">
        <v>105</v>
      </c>
      <c r="E481" s="139" t="s">
        <v>1262</v>
      </c>
      <c r="F481" s="140" t="s">
        <v>1263</v>
      </c>
      <c r="G481" s="141" t="s">
        <v>194</v>
      </c>
      <c r="H481" s="142">
        <v>4</v>
      </c>
      <c r="I481" s="142"/>
      <c r="J481" s="155"/>
      <c r="K481" s="143"/>
      <c r="L481" s="27"/>
      <c r="M481" s="144" t="s">
        <v>1</v>
      </c>
      <c r="N481" s="145" t="s">
        <v>32</v>
      </c>
      <c r="O481" s="146">
        <v>0</v>
      </c>
      <c r="P481" s="146">
        <f t="shared" si="153"/>
        <v>0</v>
      </c>
      <c r="Q481" s="146">
        <v>0</v>
      </c>
      <c r="R481" s="146">
        <f t="shared" si="154"/>
        <v>0</v>
      </c>
      <c r="S481" s="146">
        <v>0</v>
      </c>
      <c r="T481" s="147">
        <f t="shared" si="155"/>
        <v>0</v>
      </c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R481" s="148" t="s">
        <v>109</v>
      </c>
      <c r="AT481" s="148" t="s">
        <v>105</v>
      </c>
      <c r="AU481" s="148" t="s">
        <v>110</v>
      </c>
      <c r="AY481" s="14" t="s">
        <v>102</v>
      </c>
      <c r="BE481" s="149">
        <f t="shared" si="156"/>
        <v>0</v>
      </c>
      <c r="BF481" s="149">
        <f t="shared" si="157"/>
        <v>0</v>
      </c>
      <c r="BG481" s="149">
        <f t="shared" si="158"/>
        <v>0</v>
      </c>
      <c r="BH481" s="149">
        <f t="shared" si="159"/>
        <v>0</v>
      </c>
      <c r="BI481" s="149">
        <f t="shared" si="160"/>
        <v>0</v>
      </c>
      <c r="BJ481" s="14" t="s">
        <v>110</v>
      </c>
      <c r="BK481" s="150">
        <f t="shared" si="161"/>
        <v>0</v>
      </c>
      <c r="BL481" s="14" t="s">
        <v>109</v>
      </c>
      <c r="BM481" s="148" t="s">
        <v>1264</v>
      </c>
    </row>
    <row r="482" spans="1:65" s="2" customFormat="1" ht="16.5" customHeight="1">
      <c r="A482" s="26"/>
      <c r="B482" s="137"/>
      <c r="C482" s="138" t="s">
        <v>746</v>
      </c>
      <c r="D482" s="138" t="s">
        <v>105</v>
      </c>
      <c r="E482" s="139" t="s">
        <v>1265</v>
      </c>
      <c r="F482" s="140" t="s">
        <v>1266</v>
      </c>
      <c r="G482" s="141" t="s">
        <v>194</v>
      </c>
      <c r="H482" s="142">
        <v>4</v>
      </c>
      <c r="I482" s="142"/>
      <c r="J482" s="155"/>
      <c r="K482" s="143"/>
      <c r="L482" s="27"/>
      <c r="M482" s="144" t="s">
        <v>1</v>
      </c>
      <c r="N482" s="145" t="s">
        <v>32</v>
      </c>
      <c r="O482" s="146">
        <v>0</v>
      </c>
      <c r="P482" s="146">
        <f t="shared" si="153"/>
        <v>0</v>
      </c>
      <c r="Q482" s="146">
        <v>0</v>
      </c>
      <c r="R482" s="146">
        <f t="shared" si="154"/>
        <v>0</v>
      </c>
      <c r="S482" s="146">
        <v>0</v>
      </c>
      <c r="T482" s="147">
        <f t="shared" si="155"/>
        <v>0</v>
      </c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R482" s="148" t="s">
        <v>109</v>
      </c>
      <c r="AT482" s="148" t="s">
        <v>105</v>
      </c>
      <c r="AU482" s="148" t="s">
        <v>110</v>
      </c>
      <c r="AY482" s="14" t="s">
        <v>102</v>
      </c>
      <c r="BE482" s="149">
        <f t="shared" si="156"/>
        <v>0</v>
      </c>
      <c r="BF482" s="149">
        <f t="shared" si="157"/>
        <v>0</v>
      </c>
      <c r="BG482" s="149">
        <f t="shared" si="158"/>
        <v>0</v>
      </c>
      <c r="BH482" s="149">
        <f t="shared" si="159"/>
        <v>0</v>
      </c>
      <c r="BI482" s="149">
        <f t="shared" si="160"/>
        <v>0</v>
      </c>
      <c r="BJ482" s="14" t="s">
        <v>110</v>
      </c>
      <c r="BK482" s="150">
        <f t="shared" si="161"/>
        <v>0</v>
      </c>
      <c r="BL482" s="14" t="s">
        <v>109</v>
      </c>
      <c r="BM482" s="148" t="s">
        <v>1267</v>
      </c>
    </row>
    <row r="483" spans="1:65" s="2" customFormat="1" ht="16.5" customHeight="1">
      <c r="A483" s="26"/>
      <c r="B483" s="137"/>
      <c r="C483" s="138" t="s">
        <v>1268</v>
      </c>
      <c r="D483" s="138" t="s">
        <v>105</v>
      </c>
      <c r="E483" s="139" t="s">
        <v>1269</v>
      </c>
      <c r="F483" s="140" t="s">
        <v>1270</v>
      </c>
      <c r="G483" s="141" t="s">
        <v>194</v>
      </c>
      <c r="H483" s="142">
        <v>130</v>
      </c>
      <c r="I483" s="142"/>
      <c r="J483" s="155"/>
      <c r="K483" s="143"/>
      <c r="L483" s="27"/>
      <c r="M483" s="144" t="s">
        <v>1</v>
      </c>
      <c r="N483" s="145" t="s">
        <v>32</v>
      </c>
      <c r="O483" s="146">
        <v>0</v>
      </c>
      <c r="P483" s="146">
        <f t="shared" si="153"/>
        <v>0</v>
      </c>
      <c r="Q483" s="146">
        <v>0</v>
      </c>
      <c r="R483" s="146">
        <f t="shared" si="154"/>
        <v>0</v>
      </c>
      <c r="S483" s="146">
        <v>0</v>
      </c>
      <c r="T483" s="147">
        <f t="shared" si="155"/>
        <v>0</v>
      </c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R483" s="148" t="s">
        <v>109</v>
      </c>
      <c r="AT483" s="148" t="s">
        <v>105</v>
      </c>
      <c r="AU483" s="148" t="s">
        <v>110</v>
      </c>
      <c r="AY483" s="14" t="s">
        <v>102</v>
      </c>
      <c r="BE483" s="149">
        <f t="shared" si="156"/>
        <v>0</v>
      </c>
      <c r="BF483" s="149">
        <f t="shared" si="157"/>
        <v>0</v>
      </c>
      <c r="BG483" s="149">
        <f t="shared" si="158"/>
        <v>0</v>
      </c>
      <c r="BH483" s="149">
        <f t="shared" si="159"/>
        <v>0</v>
      </c>
      <c r="BI483" s="149">
        <f t="shared" si="160"/>
        <v>0</v>
      </c>
      <c r="BJ483" s="14" t="s">
        <v>110</v>
      </c>
      <c r="BK483" s="150">
        <f t="shared" si="161"/>
        <v>0</v>
      </c>
      <c r="BL483" s="14" t="s">
        <v>109</v>
      </c>
      <c r="BM483" s="148" t="s">
        <v>1271</v>
      </c>
    </row>
    <row r="484" spans="1:65" s="2" customFormat="1" ht="24.2" customHeight="1">
      <c r="A484" s="26"/>
      <c r="B484" s="137"/>
      <c r="C484" s="138" t="s">
        <v>748</v>
      </c>
      <c r="D484" s="138" t="s">
        <v>105</v>
      </c>
      <c r="E484" s="139" t="s">
        <v>1272</v>
      </c>
      <c r="F484" s="140" t="s">
        <v>1273</v>
      </c>
      <c r="G484" s="141" t="s">
        <v>194</v>
      </c>
      <c r="H484" s="142">
        <v>130</v>
      </c>
      <c r="I484" s="142"/>
      <c r="J484" s="155"/>
      <c r="K484" s="143"/>
      <c r="L484" s="27"/>
      <c r="M484" s="144" t="s">
        <v>1</v>
      </c>
      <c r="N484" s="145" t="s">
        <v>32</v>
      </c>
      <c r="O484" s="146">
        <v>0</v>
      </c>
      <c r="P484" s="146">
        <f t="shared" si="153"/>
        <v>0</v>
      </c>
      <c r="Q484" s="146">
        <v>0</v>
      </c>
      <c r="R484" s="146">
        <f t="shared" si="154"/>
        <v>0</v>
      </c>
      <c r="S484" s="146">
        <v>0</v>
      </c>
      <c r="T484" s="147">
        <f t="shared" si="155"/>
        <v>0</v>
      </c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R484" s="148" t="s">
        <v>109</v>
      </c>
      <c r="AT484" s="148" t="s">
        <v>105</v>
      </c>
      <c r="AU484" s="148" t="s">
        <v>110</v>
      </c>
      <c r="AY484" s="14" t="s">
        <v>102</v>
      </c>
      <c r="BE484" s="149">
        <f t="shared" si="156"/>
        <v>0</v>
      </c>
      <c r="BF484" s="149">
        <f t="shared" si="157"/>
        <v>0</v>
      </c>
      <c r="BG484" s="149">
        <f t="shared" si="158"/>
        <v>0</v>
      </c>
      <c r="BH484" s="149">
        <f t="shared" si="159"/>
        <v>0</v>
      </c>
      <c r="BI484" s="149">
        <f t="shared" si="160"/>
        <v>0</v>
      </c>
      <c r="BJ484" s="14" t="s">
        <v>110</v>
      </c>
      <c r="BK484" s="150">
        <f t="shared" si="161"/>
        <v>0</v>
      </c>
      <c r="BL484" s="14" t="s">
        <v>109</v>
      </c>
      <c r="BM484" s="148" t="s">
        <v>1274</v>
      </c>
    </row>
    <row r="485" spans="1:65" s="2" customFormat="1" ht="16.5" customHeight="1">
      <c r="A485" s="26"/>
      <c r="B485" s="137"/>
      <c r="C485" s="138" t="s">
        <v>1275</v>
      </c>
      <c r="D485" s="138" t="s">
        <v>105</v>
      </c>
      <c r="E485" s="139" t="s">
        <v>1276</v>
      </c>
      <c r="F485" s="140" t="s">
        <v>1277</v>
      </c>
      <c r="G485" s="141" t="s">
        <v>194</v>
      </c>
      <c r="H485" s="142">
        <v>15</v>
      </c>
      <c r="I485" s="142"/>
      <c r="J485" s="155"/>
      <c r="K485" s="143"/>
      <c r="L485" s="27"/>
      <c r="M485" s="144" t="s">
        <v>1</v>
      </c>
      <c r="N485" s="145" t="s">
        <v>32</v>
      </c>
      <c r="O485" s="146">
        <v>0</v>
      </c>
      <c r="P485" s="146">
        <f t="shared" si="153"/>
        <v>0</v>
      </c>
      <c r="Q485" s="146">
        <v>0</v>
      </c>
      <c r="R485" s="146">
        <f t="shared" si="154"/>
        <v>0</v>
      </c>
      <c r="S485" s="146">
        <v>0</v>
      </c>
      <c r="T485" s="147">
        <f t="shared" si="155"/>
        <v>0</v>
      </c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R485" s="148" t="s">
        <v>109</v>
      </c>
      <c r="AT485" s="148" t="s">
        <v>105</v>
      </c>
      <c r="AU485" s="148" t="s">
        <v>110</v>
      </c>
      <c r="AY485" s="14" t="s">
        <v>102</v>
      </c>
      <c r="BE485" s="149">
        <f t="shared" si="156"/>
        <v>0</v>
      </c>
      <c r="BF485" s="149">
        <f t="shared" si="157"/>
        <v>0</v>
      </c>
      <c r="BG485" s="149">
        <f t="shared" si="158"/>
        <v>0</v>
      </c>
      <c r="BH485" s="149">
        <f t="shared" si="159"/>
        <v>0</v>
      </c>
      <c r="BI485" s="149">
        <f t="shared" si="160"/>
        <v>0</v>
      </c>
      <c r="BJ485" s="14" t="s">
        <v>110</v>
      </c>
      <c r="BK485" s="150">
        <f t="shared" si="161"/>
        <v>0</v>
      </c>
      <c r="BL485" s="14" t="s">
        <v>109</v>
      </c>
      <c r="BM485" s="148" t="s">
        <v>1278</v>
      </c>
    </row>
    <row r="486" spans="1:65" s="2" customFormat="1" ht="16.5" customHeight="1">
      <c r="A486" s="26"/>
      <c r="B486" s="137"/>
      <c r="C486" s="138" t="s">
        <v>751</v>
      </c>
      <c r="D486" s="138" t="s">
        <v>105</v>
      </c>
      <c r="E486" s="139" t="s">
        <v>1279</v>
      </c>
      <c r="F486" s="140" t="s">
        <v>1280</v>
      </c>
      <c r="G486" s="141" t="s">
        <v>194</v>
      </c>
      <c r="H486" s="142">
        <v>15</v>
      </c>
      <c r="I486" s="142"/>
      <c r="J486" s="155"/>
      <c r="K486" s="143"/>
      <c r="L486" s="27"/>
      <c r="M486" s="144" t="s">
        <v>1</v>
      </c>
      <c r="N486" s="145" t="s">
        <v>32</v>
      </c>
      <c r="O486" s="146">
        <v>0</v>
      </c>
      <c r="P486" s="146">
        <f t="shared" si="153"/>
        <v>0</v>
      </c>
      <c r="Q486" s="146">
        <v>0</v>
      </c>
      <c r="R486" s="146">
        <f t="shared" si="154"/>
        <v>0</v>
      </c>
      <c r="S486" s="146">
        <v>0</v>
      </c>
      <c r="T486" s="147">
        <f t="shared" si="155"/>
        <v>0</v>
      </c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R486" s="148" t="s">
        <v>109</v>
      </c>
      <c r="AT486" s="148" t="s">
        <v>105</v>
      </c>
      <c r="AU486" s="148" t="s">
        <v>110</v>
      </c>
      <c r="AY486" s="14" t="s">
        <v>102</v>
      </c>
      <c r="BE486" s="149">
        <f t="shared" si="156"/>
        <v>0</v>
      </c>
      <c r="BF486" s="149">
        <f t="shared" si="157"/>
        <v>0</v>
      </c>
      <c r="BG486" s="149">
        <f t="shared" si="158"/>
        <v>0</v>
      </c>
      <c r="BH486" s="149">
        <f t="shared" si="159"/>
        <v>0</v>
      </c>
      <c r="BI486" s="149">
        <f t="shared" si="160"/>
        <v>0</v>
      </c>
      <c r="BJ486" s="14" t="s">
        <v>110</v>
      </c>
      <c r="BK486" s="150">
        <f t="shared" si="161"/>
        <v>0</v>
      </c>
      <c r="BL486" s="14" t="s">
        <v>109</v>
      </c>
      <c r="BM486" s="148" t="s">
        <v>1281</v>
      </c>
    </row>
    <row r="487" spans="1:65" s="2" customFormat="1" ht="16.5" customHeight="1">
      <c r="A487" s="26"/>
      <c r="B487" s="137"/>
      <c r="C487" s="138" t="s">
        <v>1282</v>
      </c>
      <c r="D487" s="138" t="s">
        <v>105</v>
      </c>
      <c r="E487" s="139" t="s">
        <v>1283</v>
      </c>
      <c r="F487" s="140" t="s">
        <v>1284</v>
      </c>
      <c r="G487" s="141" t="s">
        <v>194</v>
      </c>
      <c r="H487" s="142">
        <v>80</v>
      </c>
      <c r="I487" s="142"/>
      <c r="J487" s="155"/>
      <c r="K487" s="143"/>
      <c r="L487" s="27"/>
      <c r="M487" s="144" t="s">
        <v>1</v>
      </c>
      <c r="N487" s="145" t="s">
        <v>32</v>
      </c>
      <c r="O487" s="146">
        <v>0</v>
      </c>
      <c r="P487" s="146">
        <f t="shared" si="153"/>
        <v>0</v>
      </c>
      <c r="Q487" s="146">
        <v>0</v>
      </c>
      <c r="R487" s="146">
        <f t="shared" si="154"/>
        <v>0</v>
      </c>
      <c r="S487" s="146">
        <v>0</v>
      </c>
      <c r="T487" s="147">
        <f t="shared" si="155"/>
        <v>0</v>
      </c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R487" s="148" t="s">
        <v>109</v>
      </c>
      <c r="AT487" s="148" t="s">
        <v>105</v>
      </c>
      <c r="AU487" s="148" t="s">
        <v>110</v>
      </c>
      <c r="AY487" s="14" t="s">
        <v>102</v>
      </c>
      <c r="BE487" s="149">
        <f t="shared" si="156"/>
        <v>0</v>
      </c>
      <c r="BF487" s="149">
        <f t="shared" si="157"/>
        <v>0</v>
      </c>
      <c r="BG487" s="149">
        <f t="shared" si="158"/>
        <v>0</v>
      </c>
      <c r="BH487" s="149">
        <f t="shared" si="159"/>
        <v>0</v>
      </c>
      <c r="BI487" s="149">
        <f t="shared" si="160"/>
        <v>0</v>
      </c>
      <c r="BJ487" s="14" t="s">
        <v>110</v>
      </c>
      <c r="BK487" s="150">
        <f t="shared" si="161"/>
        <v>0</v>
      </c>
      <c r="BL487" s="14" t="s">
        <v>109</v>
      </c>
      <c r="BM487" s="148" t="s">
        <v>1285</v>
      </c>
    </row>
    <row r="488" spans="1:65" s="2" customFormat="1" ht="16.5" customHeight="1">
      <c r="A488" s="26"/>
      <c r="B488" s="137"/>
      <c r="C488" s="138" t="s">
        <v>753</v>
      </c>
      <c r="D488" s="138" t="s">
        <v>105</v>
      </c>
      <c r="E488" s="139" t="s">
        <v>1286</v>
      </c>
      <c r="F488" s="140" t="s">
        <v>1287</v>
      </c>
      <c r="G488" s="141" t="s">
        <v>194</v>
      </c>
      <c r="H488" s="142">
        <v>80</v>
      </c>
      <c r="I488" s="142"/>
      <c r="J488" s="155"/>
      <c r="K488" s="143"/>
      <c r="L488" s="27"/>
      <c r="M488" s="144" t="s">
        <v>1</v>
      </c>
      <c r="N488" s="145" t="s">
        <v>32</v>
      </c>
      <c r="O488" s="146">
        <v>0</v>
      </c>
      <c r="P488" s="146">
        <f t="shared" si="153"/>
        <v>0</v>
      </c>
      <c r="Q488" s="146">
        <v>0</v>
      </c>
      <c r="R488" s="146">
        <f t="shared" si="154"/>
        <v>0</v>
      </c>
      <c r="S488" s="146">
        <v>0</v>
      </c>
      <c r="T488" s="147">
        <f t="shared" si="155"/>
        <v>0</v>
      </c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R488" s="148" t="s">
        <v>109</v>
      </c>
      <c r="AT488" s="148" t="s">
        <v>105</v>
      </c>
      <c r="AU488" s="148" t="s">
        <v>110</v>
      </c>
      <c r="AY488" s="14" t="s">
        <v>102</v>
      </c>
      <c r="BE488" s="149">
        <f t="shared" si="156"/>
        <v>0</v>
      </c>
      <c r="BF488" s="149">
        <f t="shared" si="157"/>
        <v>0</v>
      </c>
      <c r="BG488" s="149">
        <f t="shared" si="158"/>
        <v>0</v>
      </c>
      <c r="BH488" s="149">
        <f t="shared" si="159"/>
        <v>0</v>
      </c>
      <c r="BI488" s="149">
        <f t="shared" si="160"/>
        <v>0</v>
      </c>
      <c r="BJ488" s="14" t="s">
        <v>110</v>
      </c>
      <c r="BK488" s="150">
        <f t="shared" si="161"/>
        <v>0</v>
      </c>
      <c r="BL488" s="14" t="s">
        <v>109</v>
      </c>
      <c r="BM488" s="148" t="s">
        <v>1288</v>
      </c>
    </row>
    <row r="489" spans="1:65" s="2" customFormat="1" ht="16.5" customHeight="1">
      <c r="A489" s="26"/>
      <c r="B489" s="137"/>
      <c r="C489" s="138" t="s">
        <v>1289</v>
      </c>
      <c r="D489" s="138" t="s">
        <v>105</v>
      </c>
      <c r="E489" s="139" t="s">
        <v>1290</v>
      </c>
      <c r="F489" s="140" t="s">
        <v>1291</v>
      </c>
      <c r="G489" s="141" t="s">
        <v>194</v>
      </c>
      <c r="H489" s="142">
        <v>2</v>
      </c>
      <c r="I489" s="142"/>
      <c r="J489" s="155"/>
      <c r="K489" s="143"/>
      <c r="L489" s="27"/>
      <c r="M489" s="144" t="s">
        <v>1</v>
      </c>
      <c r="N489" s="145" t="s">
        <v>32</v>
      </c>
      <c r="O489" s="146">
        <v>0</v>
      </c>
      <c r="P489" s="146">
        <f t="shared" si="153"/>
        <v>0</v>
      </c>
      <c r="Q489" s="146">
        <v>0</v>
      </c>
      <c r="R489" s="146">
        <f t="shared" si="154"/>
        <v>0</v>
      </c>
      <c r="S489" s="146">
        <v>0</v>
      </c>
      <c r="T489" s="147">
        <f t="shared" si="155"/>
        <v>0</v>
      </c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R489" s="148" t="s">
        <v>109</v>
      </c>
      <c r="AT489" s="148" t="s">
        <v>105</v>
      </c>
      <c r="AU489" s="148" t="s">
        <v>110</v>
      </c>
      <c r="AY489" s="14" t="s">
        <v>102</v>
      </c>
      <c r="BE489" s="149">
        <f t="shared" si="156"/>
        <v>0</v>
      </c>
      <c r="BF489" s="149">
        <f t="shared" si="157"/>
        <v>0</v>
      </c>
      <c r="BG489" s="149">
        <f t="shared" si="158"/>
        <v>0</v>
      </c>
      <c r="BH489" s="149">
        <f t="shared" si="159"/>
        <v>0</v>
      </c>
      <c r="BI489" s="149">
        <f t="shared" si="160"/>
        <v>0</v>
      </c>
      <c r="BJ489" s="14" t="s">
        <v>110</v>
      </c>
      <c r="BK489" s="150">
        <f t="shared" si="161"/>
        <v>0</v>
      </c>
      <c r="BL489" s="14" t="s">
        <v>109</v>
      </c>
      <c r="BM489" s="148" t="s">
        <v>1292</v>
      </c>
    </row>
    <row r="490" spans="1:65" s="2" customFormat="1" ht="21.75" customHeight="1">
      <c r="A490" s="26"/>
      <c r="B490" s="137"/>
      <c r="C490" s="138" t="s">
        <v>756</v>
      </c>
      <c r="D490" s="138" t="s">
        <v>105</v>
      </c>
      <c r="E490" s="139" t="s">
        <v>1293</v>
      </c>
      <c r="F490" s="140" t="s">
        <v>1294</v>
      </c>
      <c r="G490" s="141" t="s">
        <v>194</v>
      </c>
      <c r="H490" s="142">
        <v>2</v>
      </c>
      <c r="I490" s="142"/>
      <c r="J490" s="155"/>
      <c r="K490" s="143"/>
      <c r="L490" s="27"/>
      <c r="M490" s="144" t="s">
        <v>1</v>
      </c>
      <c r="N490" s="145" t="s">
        <v>32</v>
      </c>
      <c r="O490" s="146">
        <v>0</v>
      </c>
      <c r="P490" s="146">
        <f t="shared" si="153"/>
        <v>0</v>
      </c>
      <c r="Q490" s="146">
        <v>0</v>
      </c>
      <c r="R490" s="146">
        <f t="shared" si="154"/>
        <v>0</v>
      </c>
      <c r="S490" s="146">
        <v>0</v>
      </c>
      <c r="T490" s="147">
        <f t="shared" si="155"/>
        <v>0</v>
      </c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R490" s="148" t="s">
        <v>109</v>
      </c>
      <c r="AT490" s="148" t="s">
        <v>105</v>
      </c>
      <c r="AU490" s="148" t="s">
        <v>110</v>
      </c>
      <c r="AY490" s="14" t="s">
        <v>102</v>
      </c>
      <c r="BE490" s="149">
        <f t="shared" si="156"/>
        <v>0</v>
      </c>
      <c r="BF490" s="149">
        <f t="shared" si="157"/>
        <v>0</v>
      </c>
      <c r="BG490" s="149">
        <f t="shared" si="158"/>
        <v>0</v>
      </c>
      <c r="BH490" s="149">
        <f t="shared" si="159"/>
        <v>0</v>
      </c>
      <c r="BI490" s="149">
        <f t="shared" si="160"/>
        <v>0</v>
      </c>
      <c r="BJ490" s="14" t="s">
        <v>110</v>
      </c>
      <c r="BK490" s="150">
        <f t="shared" si="161"/>
        <v>0</v>
      </c>
      <c r="BL490" s="14" t="s">
        <v>109</v>
      </c>
      <c r="BM490" s="148" t="s">
        <v>1295</v>
      </c>
    </row>
    <row r="491" spans="1:65" s="2" customFormat="1" ht="16.5" customHeight="1">
      <c r="A491" s="26"/>
      <c r="B491" s="137"/>
      <c r="C491" s="138" t="s">
        <v>1296</v>
      </c>
      <c r="D491" s="138" t="s">
        <v>105</v>
      </c>
      <c r="E491" s="139" t="s">
        <v>1297</v>
      </c>
      <c r="F491" s="140" t="s">
        <v>1298</v>
      </c>
      <c r="G491" s="141" t="s">
        <v>194</v>
      </c>
      <c r="H491" s="142">
        <v>4</v>
      </c>
      <c r="I491" s="142"/>
      <c r="J491" s="155"/>
      <c r="K491" s="143"/>
      <c r="L491" s="27"/>
      <c r="M491" s="144" t="s">
        <v>1</v>
      </c>
      <c r="N491" s="145" t="s">
        <v>32</v>
      </c>
      <c r="O491" s="146">
        <v>0</v>
      </c>
      <c r="P491" s="146">
        <f t="shared" si="153"/>
        <v>0</v>
      </c>
      <c r="Q491" s="146">
        <v>0</v>
      </c>
      <c r="R491" s="146">
        <f t="shared" si="154"/>
        <v>0</v>
      </c>
      <c r="S491" s="146">
        <v>0</v>
      </c>
      <c r="T491" s="147">
        <f t="shared" si="155"/>
        <v>0</v>
      </c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R491" s="148" t="s">
        <v>109</v>
      </c>
      <c r="AT491" s="148" t="s">
        <v>105</v>
      </c>
      <c r="AU491" s="148" t="s">
        <v>110</v>
      </c>
      <c r="AY491" s="14" t="s">
        <v>102</v>
      </c>
      <c r="BE491" s="149">
        <f t="shared" si="156"/>
        <v>0</v>
      </c>
      <c r="BF491" s="149">
        <f t="shared" si="157"/>
        <v>0</v>
      </c>
      <c r="BG491" s="149">
        <f t="shared" si="158"/>
        <v>0</v>
      </c>
      <c r="BH491" s="149">
        <f t="shared" si="159"/>
        <v>0</v>
      </c>
      <c r="BI491" s="149">
        <f t="shared" si="160"/>
        <v>0</v>
      </c>
      <c r="BJ491" s="14" t="s">
        <v>110</v>
      </c>
      <c r="BK491" s="150">
        <f t="shared" si="161"/>
        <v>0</v>
      </c>
      <c r="BL491" s="14" t="s">
        <v>109</v>
      </c>
      <c r="BM491" s="148" t="s">
        <v>1299</v>
      </c>
    </row>
    <row r="492" spans="1:65" s="2" customFormat="1" ht="16.5" customHeight="1">
      <c r="A492" s="26"/>
      <c r="B492" s="137"/>
      <c r="C492" s="138" t="s">
        <v>758</v>
      </c>
      <c r="D492" s="138" t="s">
        <v>105</v>
      </c>
      <c r="E492" s="139" t="s">
        <v>1300</v>
      </c>
      <c r="F492" s="140" t="s">
        <v>1301</v>
      </c>
      <c r="G492" s="141" t="s">
        <v>194</v>
      </c>
      <c r="H492" s="142">
        <v>4</v>
      </c>
      <c r="I492" s="142"/>
      <c r="J492" s="155"/>
      <c r="K492" s="143"/>
      <c r="L492" s="27"/>
      <c r="M492" s="144" t="s">
        <v>1</v>
      </c>
      <c r="N492" s="145" t="s">
        <v>32</v>
      </c>
      <c r="O492" s="146">
        <v>0</v>
      </c>
      <c r="P492" s="146">
        <f t="shared" si="153"/>
        <v>0</v>
      </c>
      <c r="Q492" s="146">
        <v>0</v>
      </c>
      <c r="R492" s="146">
        <f t="shared" si="154"/>
        <v>0</v>
      </c>
      <c r="S492" s="146">
        <v>0</v>
      </c>
      <c r="T492" s="147">
        <f t="shared" si="155"/>
        <v>0</v>
      </c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R492" s="148" t="s">
        <v>109</v>
      </c>
      <c r="AT492" s="148" t="s">
        <v>105</v>
      </c>
      <c r="AU492" s="148" t="s">
        <v>110</v>
      </c>
      <c r="AY492" s="14" t="s">
        <v>102</v>
      </c>
      <c r="BE492" s="149">
        <f t="shared" si="156"/>
        <v>0</v>
      </c>
      <c r="BF492" s="149">
        <f t="shared" si="157"/>
        <v>0</v>
      </c>
      <c r="BG492" s="149">
        <f t="shared" si="158"/>
        <v>0</v>
      </c>
      <c r="BH492" s="149">
        <f t="shared" si="159"/>
        <v>0</v>
      </c>
      <c r="BI492" s="149">
        <f t="shared" si="160"/>
        <v>0</v>
      </c>
      <c r="BJ492" s="14" t="s">
        <v>110</v>
      </c>
      <c r="BK492" s="150">
        <f t="shared" si="161"/>
        <v>0</v>
      </c>
      <c r="BL492" s="14" t="s">
        <v>109</v>
      </c>
      <c r="BM492" s="148" t="s">
        <v>1302</v>
      </c>
    </row>
    <row r="493" spans="1:65" s="2" customFormat="1" ht="16.5" customHeight="1">
      <c r="A493" s="26"/>
      <c r="B493" s="137"/>
      <c r="C493" s="138" t="s">
        <v>1303</v>
      </c>
      <c r="D493" s="138" t="s">
        <v>105</v>
      </c>
      <c r="E493" s="139" t="s">
        <v>1304</v>
      </c>
      <c r="F493" s="140" t="s">
        <v>1305</v>
      </c>
      <c r="G493" s="141" t="s">
        <v>194</v>
      </c>
      <c r="H493" s="142">
        <v>4</v>
      </c>
      <c r="I493" s="142"/>
      <c r="J493" s="155"/>
      <c r="K493" s="143"/>
      <c r="L493" s="27"/>
      <c r="M493" s="144" t="s">
        <v>1</v>
      </c>
      <c r="N493" s="145" t="s">
        <v>32</v>
      </c>
      <c r="O493" s="146">
        <v>0</v>
      </c>
      <c r="P493" s="146">
        <f t="shared" si="153"/>
        <v>0</v>
      </c>
      <c r="Q493" s="146">
        <v>0</v>
      </c>
      <c r="R493" s="146">
        <f t="shared" si="154"/>
        <v>0</v>
      </c>
      <c r="S493" s="146">
        <v>0</v>
      </c>
      <c r="T493" s="147">
        <f t="shared" si="155"/>
        <v>0</v>
      </c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R493" s="148" t="s">
        <v>109</v>
      </c>
      <c r="AT493" s="148" t="s">
        <v>105</v>
      </c>
      <c r="AU493" s="148" t="s">
        <v>110</v>
      </c>
      <c r="AY493" s="14" t="s">
        <v>102</v>
      </c>
      <c r="BE493" s="149">
        <f t="shared" si="156"/>
        <v>0</v>
      </c>
      <c r="BF493" s="149">
        <f t="shared" si="157"/>
        <v>0</v>
      </c>
      <c r="BG493" s="149">
        <f t="shared" si="158"/>
        <v>0</v>
      </c>
      <c r="BH493" s="149">
        <f t="shared" si="159"/>
        <v>0</v>
      </c>
      <c r="BI493" s="149">
        <f t="shared" si="160"/>
        <v>0</v>
      </c>
      <c r="BJ493" s="14" t="s">
        <v>110</v>
      </c>
      <c r="BK493" s="150">
        <f t="shared" si="161"/>
        <v>0</v>
      </c>
      <c r="BL493" s="14" t="s">
        <v>109</v>
      </c>
      <c r="BM493" s="148" t="s">
        <v>1306</v>
      </c>
    </row>
    <row r="494" spans="1:65" s="2" customFormat="1" ht="16.5" customHeight="1">
      <c r="A494" s="26"/>
      <c r="B494" s="137"/>
      <c r="C494" s="138" t="s">
        <v>761</v>
      </c>
      <c r="D494" s="138" t="s">
        <v>105</v>
      </c>
      <c r="E494" s="139" t="s">
        <v>1307</v>
      </c>
      <c r="F494" s="140" t="s">
        <v>1308</v>
      </c>
      <c r="G494" s="141" t="s">
        <v>194</v>
      </c>
      <c r="H494" s="142">
        <v>4</v>
      </c>
      <c r="I494" s="142"/>
      <c r="J494" s="155"/>
      <c r="K494" s="143"/>
      <c r="L494" s="27"/>
      <c r="M494" s="144" t="s">
        <v>1</v>
      </c>
      <c r="N494" s="145" t="s">
        <v>32</v>
      </c>
      <c r="O494" s="146">
        <v>0</v>
      </c>
      <c r="P494" s="146">
        <f t="shared" si="153"/>
        <v>0</v>
      </c>
      <c r="Q494" s="146">
        <v>0</v>
      </c>
      <c r="R494" s="146">
        <f t="shared" si="154"/>
        <v>0</v>
      </c>
      <c r="S494" s="146">
        <v>0</v>
      </c>
      <c r="T494" s="147">
        <f t="shared" si="155"/>
        <v>0</v>
      </c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R494" s="148" t="s">
        <v>109</v>
      </c>
      <c r="AT494" s="148" t="s">
        <v>105</v>
      </c>
      <c r="AU494" s="148" t="s">
        <v>110</v>
      </c>
      <c r="AY494" s="14" t="s">
        <v>102</v>
      </c>
      <c r="BE494" s="149">
        <f t="shared" si="156"/>
        <v>0</v>
      </c>
      <c r="BF494" s="149">
        <f t="shared" si="157"/>
        <v>0</v>
      </c>
      <c r="BG494" s="149">
        <f t="shared" si="158"/>
        <v>0</v>
      </c>
      <c r="BH494" s="149">
        <f t="shared" si="159"/>
        <v>0</v>
      </c>
      <c r="BI494" s="149">
        <f t="shared" si="160"/>
        <v>0</v>
      </c>
      <c r="BJ494" s="14" t="s">
        <v>110</v>
      </c>
      <c r="BK494" s="150">
        <f t="shared" si="161"/>
        <v>0</v>
      </c>
      <c r="BL494" s="14" t="s">
        <v>109</v>
      </c>
      <c r="BM494" s="148" t="s">
        <v>1309</v>
      </c>
    </row>
    <row r="495" spans="1:65" s="2" customFormat="1" ht="16.5" customHeight="1">
      <c r="A495" s="26"/>
      <c r="B495" s="137"/>
      <c r="C495" s="138" t="s">
        <v>1310</v>
      </c>
      <c r="D495" s="138" t="s">
        <v>105</v>
      </c>
      <c r="E495" s="139" t="s">
        <v>1311</v>
      </c>
      <c r="F495" s="140" t="s">
        <v>1312</v>
      </c>
      <c r="G495" s="141" t="s">
        <v>194</v>
      </c>
      <c r="H495" s="142">
        <v>4</v>
      </c>
      <c r="I495" s="142"/>
      <c r="J495" s="155"/>
      <c r="K495" s="143"/>
      <c r="L495" s="27"/>
      <c r="M495" s="144" t="s">
        <v>1</v>
      </c>
      <c r="N495" s="145" t="s">
        <v>32</v>
      </c>
      <c r="O495" s="146">
        <v>0</v>
      </c>
      <c r="P495" s="146">
        <f t="shared" si="153"/>
        <v>0</v>
      </c>
      <c r="Q495" s="146">
        <v>0</v>
      </c>
      <c r="R495" s="146">
        <f t="shared" si="154"/>
        <v>0</v>
      </c>
      <c r="S495" s="146">
        <v>0</v>
      </c>
      <c r="T495" s="147">
        <f t="shared" si="155"/>
        <v>0</v>
      </c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R495" s="148" t="s">
        <v>109</v>
      </c>
      <c r="AT495" s="148" t="s">
        <v>105</v>
      </c>
      <c r="AU495" s="148" t="s">
        <v>110</v>
      </c>
      <c r="AY495" s="14" t="s">
        <v>102</v>
      </c>
      <c r="BE495" s="149">
        <f t="shared" si="156"/>
        <v>0</v>
      </c>
      <c r="BF495" s="149">
        <f t="shared" si="157"/>
        <v>0</v>
      </c>
      <c r="BG495" s="149">
        <f t="shared" si="158"/>
        <v>0</v>
      </c>
      <c r="BH495" s="149">
        <f t="shared" si="159"/>
        <v>0</v>
      </c>
      <c r="BI495" s="149">
        <f t="shared" si="160"/>
        <v>0</v>
      </c>
      <c r="BJ495" s="14" t="s">
        <v>110</v>
      </c>
      <c r="BK495" s="150">
        <f t="shared" si="161"/>
        <v>0</v>
      </c>
      <c r="BL495" s="14" t="s">
        <v>109</v>
      </c>
      <c r="BM495" s="148" t="s">
        <v>1313</v>
      </c>
    </row>
    <row r="496" spans="1:65" s="2" customFormat="1" ht="21.75" customHeight="1">
      <c r="A496" s="26"/>
      <c r="B496" s="137"/>
      <c r="C496" s="138" t="s">
        <v>763</v>
      </c>
      <c r="D496" s="138" t="s">
        <v>105</v>
      </c>
      <c r="E496" s="139" t="s">
        <v>1314</v>
      </c>
      <c r="F496" s="140" t="s">
        <v>1315</v>
      </c>
      <c r="G496" s="141" t="s">
        <v>194</v>
      </c>
      <c r="H496" s="142">
        <v>2</v>
      </c>
      <c r="I496" s="142"/>
      <c r="J496" s="155"/>
      <c r="K496" s="143"/>
      <c r="L496" s="27"/>
      <c r="M496" s="144" t="s">
        <v>1</v>
      </c>
      <c r="N496" s="145" t="s">
        <v>32</v>
      </c>
      <c r="O496" s="146">
        <v>0</v>
      </c>
      <c r="P496" s="146">
        <f t="shared" si="153"/>
        <v>0</v>
      </c>
      <c r="Q496" s="146">
        <v>0</v>
      </c>
      <c r="R496" s="146">
        <f t="shared" si="154"/>
        <v>0</v>
      </c>
      <c r="S496" s="146">
        <v>0</v>
      </c>
      <c r="T496" s="147">
        <f t="shared" si="155"/>
        <v>0</v>
      </c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R496" s="148" t="s">
        <v>109</v>
      </c>
      <c r="AT496" s="148" t="s">
        <v>105</v>
      </c>
      <c r="AU496" s="148" t="s">
        <v>110</v>
      </c>
      <c r="AY496" s="14" t="s">
        <v>102</v>
      </c>
      <c r="BE496" s="149">
        <f t="shared" si="156"/>
        <v>0</v>
      </c>
      <c r="BF496" s="149">
        <f t="shared" si="157"/>
        <v>0</v>
      </c>
      <c r="BG496" s="149">
        <f t="shared" si="158"/>
        <v>0</v>
      </c>
      <c r="BH496" s="149">
        <f t="shared" si="159"/>
        <v>0</v>
      </c>
      <c r="BI496" s="149">
        <f t="shared" si="160"/>
        <v>0</v>
      </c>
      <c r="BJ496" s="14" t="s">
        <v>110</v>
      </c>
      <c r="BK496" s="150">
        <f t="shared" si="161"/>
        <v>0</v>
      </c>
      <c r="BL496" s="14" t="s">
        <v>109</v>
      </c>
      <c r="BM496" s="148" t="s">
        <v>1316</v>
      </c>
    </row>
    <row r="497" spans="1:65" s="2" customFormat="1" ht="21.75" customHeight="1">
      <c r="A497" s="26"/>
      <c r="B497" s="137"/>
      <c r="C497" s="138" t="s">
        <v>1317</v>
      </c>
      <c r="D497" s="138" t="s">
        <v>105</v>
      </c>
      <c r="E497" s="139" t="s">
        <v>1318</v>
      </c>
      <c r="F497" s="140" t="s">
        <v>1319</v>
      </c>
      <c r="G497" s="141" t="s">
        <v>194</v>
      </c>
      <c r="H497" s="142">
        <v>2</v>
      </c>
      <c r="I497" s="142"/>
      <c r="J497" s="155"/>
      <c r="K497" s="143"/>
      <c r="L497" s="27"/>
      <c r="M497" s="144" t="s">
        <v>1</v>
      </c>
      <c r="N497" s="145" t="s">
        <v>32</v>
      </c>
      <c r="O497" s="146">
        <v>0</v>
      </c>
      <c r="P497" s="146">
        <f t="shared" si="153"/>
        <v>0</v>
      </c>
      <c r="Q497" s="146">
        <v>0</v>
      </c>
      <c r="R497" s="146">
        <f t="shared" si="154"/>
        <v>0</v>
      </c>
      <c r="S497" s="146">
        <v>0</v>
      </c>
      <c r="T497" s="147">
        <f t="shared" si="155"/>
        <v>0</v>
      </c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R497" s="148" t="s">
        <v>109</v>
      </c>
      <c r="AT497" s="148" t="s">
        <v>105</v>
      </c>
      <c r="AU497" s="148" t="s">
        <v>110</v>
      </c>
      <c r="AY497" s="14" t="s">
        <v>102</v>
      </c>
      <c r="BE497" s="149">
        <f t="shared" si="156"/>
        <v>0</v>
      </c>
      <c r="BF497" s="149">
        <f t="shared" si="157"/>
        <v>0</v>
      </c>
      <c r="BG497" s="149">
        <f t="shared" si="158"/>
        <v>0</v>
      </c>
      <c r="BH497" s="149">
        <f t="shared" si="159"/>
        <v>0</v>
      </c>
      <c r="BI497" s="149">
        <f t="shared" si="160"/>
        <v>0</v>
      </c>
      <c r="BJ497" s="14" t="s">
        <v>110</v>
      </c>
      <c r="BK497" s="150">
        <f t="shared" si="161"/>
        <v>0</v>
      </c>
      <c r="BL497" s="14" t="s">
        <v>109</v>
      </c>
      <c r="BM497" s="148" t="s">
        <v>1320</v>
      </c>
    </row>
    <row r="498" spans="1:65" s="2" customFormat="1" ht="16.5" customHeight="1">
      <c r="A498" s="26"/>
      <c r="B498" s="137"/>
      <c r="C498" s="138" t="s">
        <v>767</v>
      </c>
      <c r="D498" s="138" t="s">
        <v>105</v>
      </c>
      <c r="E498" s="139" t="s">
        <v>1321</v>
      </c>
      <c r="F498" s="140" t="s">
        <v>1322</v>
      </c>
      <c r="G498" s="141" t="s">
        <v>194</v>
      </c>
      <c r="H498" s="142">
        <v>2</v>
      </c>
      <c r="I498" s="142"/>
      <c r="J498" s="155"/>
      <c r="K498" s="143"/>
      <c r="L498" s="27"/>
      <c r="M498" s="144" t="s">
        <v>1</v>
      </c>
      <c r="N498" s="145" t="s">
        <v>32</v>
      </c>
      <c r="O498" s="146">
        <v>0</v>
      </c>
      <c r="P498" s="146">
        <f t="shared" si="153"/>
        <v>0</v>
      </c>
      <c r="Q498" s="146">
        <v>0</v>
      </c>
      <c r="R498" s="146">
        <f t="shared" si="154"/>
        <v>0</v>
      </c>
      <c r="S498" s="146">
        <v>0</v>
      </c>
      <c r="T498" s="147">
        <f t="shared" si="155"/>
        <v>0</v>
      </c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R498" s="148" t="s">
        <v>109</v>
      </c>
      <c r="AT498" s="148" t="s">
        <v>105</v>
      </c>
      <c r="AU498" s="148" t="s">
        <v>110</v>
      </c>
      <c r="AY498" s="14" t="s">
        <v>102</v>
      </c>
      <c r="BE498" s="149">
        <f t="shared" si="156"/>
        <v>0</v>
      </c>
      <c r="BF498" s="149">
        <f t="shared" si="157"/>
        <v>0</v>
      </c>
      <c r="BG498" s="149">
        <f t="shared" si="158"/>
        <v>0</v>
      </c>
      <c r="BH498" s="149">
        <f t="shared" si="159"/>
        <v>0</v>
      </c>
      <c r="BI498" s="149">
        <f t="shared" si="160"/>
        <v>0</v>
      </c>
      <c r="BJ498" s="14" t="s">
        <v>110</v>
      </c>
      <c r="BK498" s="150">
        <f t="shared" si="161"/>
        <v>0</v>
      </c>
      <c r="BL498" s="14" t="s">
        <v>109</v>
      </c>
      <c r="BM498" s="148" t="s">
        <v>1323</v>
      </c>
    </row>
    <row r="499" spans="1:65" s="2" customFormat="1" ht="24.2" customHeight="1">
      <c r="A499" s="26"/>
      <c r="B499" s="137"/>
      <c r="C499" s="138" t="s">
        <v>1324</v>
      </c>
      <c r="D499" s="138" t="s">
        <v>105</v>
      </c>
      <c r="E499" s="139" t="s">
        <v>1325</v>
      </c>
      <c r="F499" s="140" t="s">
        <v>1326</v>
      </c>
      <c r="G499" s="141" t="s">
        <v>194</v>
      </c>
      <c r="H499" s="142">
        <v>2</v>
      </c>
      <c r="I499" s="142"/>
      <c r="J499" s="155"/>
      <c r="K499" s="143"/>
      <c r="L499" s="27"/>
      <c r="M499" s="144" t="s">
        <v>1</v>
      </c>
      <c r="N499" s="145" t="s">
        <v>32</v>
      </c>
      <c r="O499" s="146">
        <v>0</v>
      </c>
      <c r="P499" s="146">
        <f t="shared" si="153"/>
        <v>0</v>
      </c>
      <c r="Q499" s="146">
        <v>0</v>
      </c>
      <c r="R499" s="146">
        <f t="shared" si="154"/>
        <v>0</v>
      </c>
      <c r="S499" s="146">
        <v>0</v>
      </c>
      <c r="T499" s="147">
        <f t="shared" si="155"/>
        <v>0</v>
      </c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R499" s="148" t="s">
        <v>109</v>
      </c>
      <c r="AT499" s="148" t="s">
        <v>105</v>
      </c>
      <c r="AU499" s="148" t="s">
        <v>110</v>
      </c>
      <c r="AY499" s="14" t="s">
        <v>102</v>
      </c>
      <c r="BE499" s="149">
        <f t="shared" si="156"/>
        <v>0</v>
      </c>
      <c r="BF499" s="149">
        <f t="shared" si="157"/>
        <v>0</v>
      </c>
      <c r="BG499" s="149">
        <f t="shared" si="158"/>
        <v>0</v>
      </c>
      <c r="BH499" s="149">
        <f t="shared" si="159"/>
        <v>0</v>
      </c>
      <c r="BI499" s="149">
        <f t="shared" si="160"/>
        <v>0</v>
      </c>
      <c r="BJ499" s="14" t="s">
        <v>110</v>
      </c>
      <c r="BK499" s="150">
        <f t="shared" si="161"/>
        <v>0</v>
      </c>
      <c r="BL499" s="14" t="s">
        <v>109</v>
      </c>
      <c r="BM499" s="148" t="s">
        <v>1327</v>
      </c>
    </row>
    <row r="500" spans="1:65" s="2" customFormat="1" ht="16.5" customHeight="1">
      <c r="A500" s="26"/>
      <c r="B500" s="137"/>
      <c r="C500" s="138" t="s">
        <v>770</v>
      </c>
      <c r="D500" s="138" t="s">
        <v>105</v>
      </c>
      <c r="E500" s="139" t="s">
        <v>1328</v>
      </c>
      <c r="F500" s="140" t="s">
        <v>1329</v>
      </c>
      <c r="G500" s="141" t="s">
        <v>234</v>
      </c>
      <c r="H500" s="142">
        <v>77</v>
      </c>
      <c r="I500" s="142"/>
      <c r="J500" s="155"/>
      <c r="K500" s="143"/>
      <c r="L500" s="27"/>
      <c r="M500" s="144" t="s">
        <v>1</v>
      </c>
      <c r="N500" s="145" t="s">
        <v>32</v>
      </c>
      <c r="O500" s="146">
        <v>0</v>
      </c>
      <c r="P500" s="146">
        <f t="shared" si="153"/>
        <v>0</v>
      </c>
      <c r="Q500" s="146">
        <v>0</v>
      </c>
      <c r="R500" s="146">
        <f t="shared" si="154"/>
        <v>0</v>
      </c>
      <c r="S500" s="146">
        <v>0</v>
      </c>
      <c r="T500" s="147">
        <f t="shared" si="155"/>
        <v>0</v>
      </c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R500" s="148" t="s">
        <v>109</v>
      </c>
      <c r="AT500" s="148" t="s">
        <v>105</v>
      </c>
      <c r="AU500" s="148" t="s">
        <v>110</v>
      </c>
      <c r="AY500" s="14" t="s">
        <v>102</v>
      </c>
      <c r="BE500" s="149">
        <f t="shared" si="156"/>
        <v>0</v>
      </c>
      <c r="BF500" s="149">
        <f t="shared" si="157"/>
        <v>0</v>
      </c>
      <c r="BG500" s="149">
        <f t="shared" si="158"/>
        <v>0</v>
      </c>
      <c r="BH500" s="149">
        <f t="shared" si="159"/>
        <v>0</v>
      </c>
      <c r="BI500" s="149">
        <f t="shared" si="160"/>
        <v>0</v>
      </c>
      <c r="BJ500" s="14" t="s">
        <v>110</v>
      </c>
      <c r="BK500" s="150">
        <f t="shared" si="161"/>
        <v>0</v>
      </c>
      <c r="BL500" s="14" t="s">
        <v>109</v>
      </c>
      <c r="BM500" s="148" t="s">
        <v>1330</v>
      </c>
    </row>
    <row r="501" spans="1:65" s="2" customFormat="1" ht="16.5" customHeight="1">
      <c r="A501" s="26"/>
      <c r="B501" s="137"/>
      <c r="C501" s="138" t="s">
        <v>1331</v>
      </c>
      <c r="D501" s="138" t="s">
        <v>105</v>
      </c>
      <c r="E501" s="139" t="s">
        <v>1332</v>
      </c>
      <c r="F501" s="140" t="s">
        <v>1333</v>
      </c>
      <c r="G501" s="141" t="s">
        <v>234</v>
      </c>
      <c r="H501" s="142">
        <v>70</v>
      </c>
      <c r="I501" s="142"/>
      <c r="J501" s="155"/>
      <c r="K501" s="143"/>
      <c r="L501" s="27"/>
      <c r="M501" s="144" t="s">
        <v>1</v>
      </c>
      <c r="N501" s="145" t="s">
        <v>32</v>
      </c>
      <c r="O501" s="146">
        <v>0</v>
      </c>
      <c r="P501" s="146">
        <f t="shared" si="153"/>
        <v>0</v>
      </c>
      <c r="Q501" s="146">
        <v>0</v>
      </c>
      <c r="R501" s="146">
        <f t="shared" si="154"/>
        <v>0</v>
      </c>
      <c r="S501" s="146">
        <v>0</v>
      </c>
      <c r="T501" s="147">
        <f t="shared" si="155"/>
        <v>0</v>
      </c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R501" s="148" t="s">
        <v>109</v>
      </c>
      <c r="AT501" s="148" t="s">
        <v>105</v>
      </c>
      <c r="AU501" s="148" t="s">
        <v>110</v>
      </c>
      <c r="AY501" s="14" t="s">
        <v>102</v>
      </c>
      <c r="BE501" s="149">
        <f t="shared" si="156"/>
        <v>0</v>
      </c>
      <c r="BF501" s="149">
        <f t="shared" si="157"/>
        <v>0</v>
      </c>
      <c r="BG501" s="149">
        <f t="shared" si="158"/>
        <v>0</v>
      </c>
      <c r="BH501" s="149">
        <f t="shared" si="159"/>
        <v>0</v>
      </c>
      <c r="BI501" s="149">
        <f t="shared" si="160"/>
        <v>0</v>
      </c>
      <c r="BJ501" s="14" t="s">
        <v>110</v>
      </c>
      <c r="BK501" s="150">
        <f t="shared" si="161"/>
        <v>0</v>
      </c>
      <c r="BL501" s="14" t="s">
        <v>109</v>
      </c>
      <c r="BM501" s="148" t="s">
        <v>1334</v>
      </c>
    </row>
    <row r="502" spans="1:65" s="2" customFormat="1" ht="16.5" customHeight="1">
      <c r="A502" s="26"/>
      <c r="B502" s="137"/>
      <c r="C502" s="138" t="s">
        <v>776</v>
      </c>
      <c r="D502" s="138" t="s">
        <v>105</v>
      </c>
      <c r="E502" s="139" t="s">
        <v>1335</v>
      </c>
      <c r="F502" s="140" t="s">
        <v>1336</v>
      </c>
      <c r="G502" s="141" t="s">
        <v>234</v>
      </c>
      <c r="H502" s="142">
        <v>7</v>
      </c>
      <c r="I502" s="142"/>
      <c r="J502" s="155"/>
      <c r="K502" s="143"/>
      <c r="L502" s="27"/>
      <c r="M502" s="144" t="s">
        <v>1</v>
      </c>
      <c r="N502" s="145" t="s">
        <v>32</v>
      </c>
      <c r="O502" s="146">
        <v>0</v>
      </c>
      <c r="P502" s="146">
        <f t="shared" ref="P502:P523" si="162">O502*H502</f>
        <v>0</v>
      </c>
      <c r="Q502" s="146">
        <v>0</v>
      </c>
      <c r="R502" s="146">
        <f t="shared" ref="R502:R523" si="163">Q502*H502</f>
        <v>0</v>
      </c>
      <c r="S502" s="146">
        <v>0</v>
      </c>
      <c r="T502" s="147">
        <f t="shared" ref="T502:T523" si="164">S502*H502</f>
        <v>0</v>
      </c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R502" s="148" t="s">
        <v>109</v>
      </c>
      <c r="AT502" s="148" t="s">
        <v>105</v>
      </c>
      <c r="AU502" s="148" t="s">
        <v>110</v>
      </c>
      <c r="AY502" s="14" t="s">
        <v>102</v>
      </c>
      <c r="BE502" s="149">
        <f t="shared" ref="BE502:BE523" si="165">IF(N502="základná",J502,0)</f>
        <v>0</v>
      </c>
      <c r="BF502" s="149">
        <f t="shared" ref="BF502:BF523" si="166">IF(N502="znížená",J502,0)</f>
        <v>0</v>
      </c>
      <c r="BG502" s="149">
        <f t="shared" ref="BG502:BG523" si="167">IF(N502="zákl. prenesená",J502,0)</f>
        <v>0</v>
      </c>
      <c r="BH502" s="149">
        <f t="shared" ref="BH502:BH523" si="168">IF(N502="zníž. prenesená",J502,0)</f>
        <v>0</v>
      </c>
      <c r="BI502" s="149">
        <f t="shared" ref="BI502:BI523" si="169">IF(N502="nulová",J502,0)</f>
        <v>0</v>
      </c>
      <c r="BJ502" s="14" t="s">
        <v>110</v>
      </c>
      <c r="BK502" s="150">
        <f t="shared" ref="BK502:BK523" si="170">ROUND(I502*H502,3)</f>
        <v>0</v>
      </c>
      <c r="BL502" s="14" t="s">
        <v>109</v>
      </c>
      <c r="BM502" s="148" t="s">
        <v>1337</v>
      </c>
    </row>
    <row r="503" spans="1:65" s="2" customFormat="1" ht="16.5" customHeight="1">
      <c r="A503" s="26"/>
      <c r="B503" s="137"/>
      <c r="C503" s="138" t="s">
        <v>1338</v>
      </c>
      <c r="D503" s="138" t="s">
        <v>105</v>
      </c>
      <c r="E503" s="139" t="s">
        <v>1339</v>
      </c>
      <c r="F503" s="140" t="s">
        <v>1340</v>
      </c>
      <c r="G503" s="141" t="s">
        <v>234</v>
      </c>
      <c r="H503" s="142">
        <v>1620</v>
      </c>
      <c r="I503" s="142"/>
      <c r="J503" s="155"/>
      <c r="K503" s="143"/>
      <c r="L503" s="27"/>
      <c r="M503" s="144" t="s">
        <v>1</v>
      </c>
      <c r="N503" s="145" t="s">
        <v>32</v>
      </c>
      <c r="O503" s="146">
        <v>0</v>
      </c>
      <c r="P503" s="146">
        <f t="shared" si="162"/>
        <v>0</v>
      </c>
      <c r="Q503" s="146">
        <v>0</v>
      </c>
      <c r="R503" s="146">
        <f t="shared" si="163"/>
        <v>0</v>
      </c>
      <c r="S503" s="146">
        <v>0</v>
      </c>
      <c r="T503" s="147">
        <f t="shared" si="164"/>
        <v>0</v>
      </c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R503" s="148" t="s">
        <v>109</v>
      </c>
      <c r="AT503" s="148" t="s">
        <v>105</v>
      </c>
      <c r="AU503" s="148" t="s">
        <v>110</v>
      </c>
      <c r="AY503" s="14" t="s">
        <v>102</v>
      </c>
      <c r="BE503" s="149">
        <f t="shared" si="165"/>
        <v>0</v>
      </c>
      <c r="BF503" s="149">
        <f t="shared" si="166"/>
        <v>0</v>
      </c>
      <c r="BG503" s="149">
        <f t="shared" si="167"/>
        <v>0</v>
      </c>
      <c r="BH503" s="149">
        <f t="shared" si="168"/>
        <v>0</v>
      </c>
      <c r="BI503" s="149">
        <f t="shared" si="169"/>
        <v>0</v>
      </c>
      <c r="BJ503" s="14" t="s">
        <v>110</v>
      </c>
      <c r="BK503" s="150">
        <f t="shared" si="170"/>
        <v>0</v>
      </c>
      <c r="BL503" s="14" t="s">
        <v>109</v>
      </c>
      <c r="BM503" s="148" t="s">
        <v>1341</v>
      </c>
    </row>
    <row r="504" spans="1:65" s="2" customFormat="1" ht="21.75" customHeight="1">
      <c r="A504" s="26"/>
      <c r="B504" s="137"/>
      <c r="C504" s="138" t="s">
        <v>779</v>
      </c>
      <c r="D504" s="138" t="s">
        <v>105</v>
      </c>
      <c r="E504" s="139" t="s">
        <v>1342</v>
      </c>
      <c r="F504" s="140" t="s">
        <v>1343</v>
      </c>
      <c r="G504" s="141" t="s">
        <v>234</v>
      </c>
      <c r="H504" s="142">
        <v>405</v>
      </c>
      <c r="I504" s="142"/>
      <c r="J504" s="155"/>
      <c r="K504" s="143"/>
      <c r="L504" s="27"/>
      <c r="M504" s="144" t="s">
        <v>1</v>
      </c>
      <c r="N504" s="145" t="s">
        <v>32</v>
      </c>
      <c r="O504" s="146">
        <v>0</v>
      </c>
      <c r="P504" s="146">
        <f t="shared" si="162"/>
        <v>0</v>
      </c>
      <c r="Q504" s="146">
        <v>0</v>
      </c>
      <c r="R504" s="146">
        <f t="shared" si="163"/>
        <v>0</v>
      </c>
      <c r="S504" s="146">
        <v>0</v>
      </c>
      <c r="T504" s="147">
        <f t="shared" si="164"/>
        <v>0</v>
      </c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R504" s="148" t="s">
        <v>109</v>
      </c>
      <c r="AT504" s="148" t="s">
        <v>105</v>
      </c>
      <c r="AU504" s="148" t="s">
        <v>110</v>
      </c>
      <c r="AY504" s="14" t="s">
        <v>102</v>
      </c>
      <c r="BE504" s="149">
        <f t="shared" si="165"/>
        <v>0</v>
      </c>
      <c r="BF504" s="149">
        <f t="shared" si="166"/>
        <v>0</v>
      </c>
      <c r="BG504" s="149">
        <f t="shared" si="167"/>
        <v>0</v>
      </c>
      <c r="BH504" s="149">
        <f t="shared" si="168"/>
        <v>0</v>
      </c>
      <c r="BI504" s="149">
        <f t="shared" si="169"/>
        <v>0</v>
      </c>
      <c r="BJ504" s="14" t="s">
        <v>110</v>
      </c>
      <c r="BK504" s="150">
        <f t="shared" si="170"/>
        <v>0</v>
      </c>
      <c r="BL504" s="14" t="s">
        <v>109</v>
      </c>
      <c r="BM504" s="148" t="s">
        <v>1344</v>
      </c>
    </row>
    <row r="505" spans="1:65" s="2" customFormat="1" ht="21.75" customHeight="1">
      <c r="A505" s="26"/>
      <c r="B505" s="137"/>
      <c r="C505" s="138" t="s">
        <v>1345</v>
      </c>
      <c r="D505" s="138" t="s">
        <v>105</v>
      </c>
      <c r="E505" s="139" t="s">
        <v>1346</v>
      </c>
      <c r="F505" s="140" t="s">
        <v>1347</v>
      </c>
      <c r="G505" s="141" t="s">
        <v>234</v>
      </c>
      <c r="H505" s="142">
        <v>1215</v>
      </c>
      <c r="I505" s="142"/>
      <c r="J505" s="155"/>
      <c r="K505" s="143"/>
      <c r="L505" s="27"/>
      <c r="M505" s="144" t="s">
        <v>1</v>
      </c>
      <c r="N505" s="145" t="s">
        <v>32</v>
      </c>
      <c r="O505" s="146">
        <v>0</v>
      </c>
      <c r="P505" s="146">
        <f t="shared" si="162"/>
        <v>0</v>
      </c>
      <c r="Q505" s="146">
        <v>0</v>
      </c>
      <c r="R505" s="146">
        <f t="shared" si="163"/>
        <v>0</v>
      </c>
      <c r="S505" s="146">
        <v>0</v>
      </c>
      <c r="T505" s="147">
        <f t="shared" si="164"/>
        <v>0</v>
      </c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R505" s="148" t="s">
        <v>109</v>
      </c>
      <c r="AT505" s="148" t="s">
        <v>105</v>
      </c>
      <c r="AU505" s="148" t="s">
        <v>110</v>
      </c>
      <c r="AY505" s="14" t="s">
        <v>102</v>
      </c>
      <c r="BE505" s="149">
        <f t="shared" si="165"/>
        <v>0</v>
      </c>
      <c r="BF505" s="149">
        <f t="shared" si="166"/>
        <v>0</v>
      </c>
      <c r="BG505" s="149">
        <f t="shared" si="167"/>
        <v>0</v>
      </c>
      <c r="BH505" s="149">
        <f t="shared" si="168"/>
        <v>0</v>
      </c>
      <c r="BI505" s="149">
        <f t="shared" si="169"/>
        <v>0</v>
      </c>
      <c r="BJ505" s="14" t="s">
        <v>110</v>
      </c>
      <c r="BK505" s="150">
        <f t="shared" si="170"/>
        <v>0</v>
      </c>
      <c r="BL505" s="14" t="s">
        <v>109</v>
      </c>
      <c r="BM505" s="148" t="s">
        <v>1348</v>
      </c>
    </row>
    <row r="506" spans="1:65" s="2" customFormat="1" ht="16.5" customHeight="1">
      <c r="A506" s="26"/>
      <c r="B506" s="137"/>
      <c r="C506" s="138" t="s">
        <v>783</v>
      </c>
      <c r="D506" s="138" t="s">
        <v>105</v>
      </c>
      <c r="E506" s="139" t="s">
        <v>1349</v>
      </c>
      <c r="F506" s="140" t="s">
        <v>1350</v>
      </c>
      <c r="G506" s="141" t="s">
        <v>234</v>
      </c>
      <c r="H506" s="142">
        <v>890</v>
      </c>
      <c r="I506" s="142"/>
      <c r="J506" s="155"/>
      <c r="K506" s="143"/>
      <c r="L506" s="27"/>
      <c r="M506" s="144" t="s">
        <v>1</v>
      </c>
      <c r="N506" s="145" t="s">
        <v>32</v>
      </c>
      <c r="O506" s="146">
        <v>0</v>
      </c>
      <c r="P506" s="146">
        <f t="shared" si="162"/>
        <v>0</v>
      </c>
      <c r="Q506" s="146">
        <v>0</v>
      </c>
      <c r="R506" s="146">
        <f t="shared" si="163"/>
        <v>0</v>
      </c>
      <c r="S506" s="146">
        <v>0</v>
      </c>
      <c r="T506" s="147">
        <f t="shared" si="164"/>
        <v>0</v>
      </c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R506" s="148" t="s">
        <v>109</v>
      </c>
      <c r="AT506" s="148" t="s">
        <v>105</v>
      </c>
      <c r="AU506" s="148" t="s">
        <v>110</v>
      </c>
      <c r="AY506" s="14" t="s">
        <v>102</v>
      </c>
      <c r="BE506" s="149">
        <f t="shared" si="165"/>
        <v>0</v>
      </c>
      <c r="BF506" s="149">
        <f t="shared" si="166"/>
        <v>0</v>
      </c>
      <c r="BG506" s="149">
        <f t="shared" si="167"/>
        <v>0</v>
      </c>
      <c r="BH506" s="149">
        <f t="shared" si="168"/>
        <v>0</v>
      </c>
      <c r="BI506" s="149">
        <f t="shared" si="169"/>
        <v>0</v>
      </c>
      <c r="BJ506" s="14" t="s">
        <v>110</v>
      </c>
      <c r="BK506" s="150">
        <f t="shared" si="170"/>
        <v>0</v>
      </c>
      <c r="BL506" s="14" t="s">
        <v>109</v>
      </c>
      <c r="BM506" s="148" t="s">
        <v>1351</v>
      </c>
    </row>
    <row r="507" spans="1:65" s="2" customFormat="1" ht="21.75" customHeight="1">
      <c r="A507" s="26"/>
      <c r="B507" s="137"/>
      <c r="C507" s="138" t="s">
        <v>1352</v>
      </c>
      <c r="D507" s="138" t="s">
        <v>105</v>
      </c>
      <c r="E507" s="139" t="s">
        <v>1353</v>
      </c>
      <c r="F507" s="140" t="s">
        <v>1354</v>
      </c>
      <c r="G507" s="141" t="s">
        <v>234</v>
      </c>
      <c r="H507" s="142">
        <v>890</v>
      </c>
      <c r="I507" s="142"/>
      <c r="J507" s="155"/>
      <c r="K507" s="143"/>
      <c r="L507" s="27"/>
      <c r="M507" s="144" t="s">
        <v>1</v>
      </c>
      <c r="N507" s="145" t="s">
        <v>32</v>
      </c>
      <c r="O507" s="146">
        <v>0</v>
      </c>
      <c r="P507" s="146">
        <f t="shared" si="162"/>
        <v>0</v>
      </c>
      <c r="Q507" s="146">
        <v>0</v>
      </c>
      <c r="R507" s="146">
        <f t="shared" si="163"/>
        <v>0</v>
      </c>
      <c r="S507" s="146">
        <v>0</v>
      </c>
      <c r="T507" s="147">
        <f t="shared" si="164"/>
        <v>0</v>
      </c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R507" s="148" t="s">
        <v>109</v>
      </c>
      <c r="AT507" s="148" t="s">
        <v>105</v>
      </c>
      <c r="AU507" s="148" t="s">
        <v>110</v>
      </c>
      <c r="AY507" s="14" t="s">
        <v>102</v>
      </c>
      <c r="BE507" s="149">
        <f t="shared" si="165"/>
        <v>0</v>
      </c>
      <c r="BF507" s="149">
        <f t="shared" si="166"/>
        <v>0</v>
      </c>
      <c r="BG507" s="149">
        <f t="shared" si="167"/>
        <v>0</v>
      </c>
      <c r="BH507" s="149">
        <f t="shared" si="168"/>
        <v>0</v>
      </c>
      <c r="BI507" s="149">
        <f t="shared" si="169"/>
        <v>0</v>
      </c>
      <c r="BJ507" s="14" t="s">
        <v>110</v>
      </c>
      <c r="BK507" s="150">
        <f t="shared" si="170"/>
        <v>0</v>
      </c>
      <c r="BL507" s="14" t="s">
        <v>109</v>
      </c>
      <c r="BM507" s="148" t="s">
        <v>1355</v>
      </c>
    </row>
    <row r="508" spans="1:65" s="2" customFormat="1" ht="16.5" customHeight="1">
      <c r="A508" s="26"/>
      <c r="B508" s="137"/>
      <c r="C508" s="138" t="s">
        <v>786</v>
      </c>
      <c r="D508" s="138" t="s">
        <v>105</v>
      </c>
      <c r="E508" s="139" t="s">
        <v>1356</v>
      </c>
      <c r="F508" s="140" t="s">
        <v>1357</v>
      </c>
      <c r="G508" s="141" t="s">
        <v>234</v>
      </c>
      <c r="H508" s="142">
        <v>7</v>
      </c>
      <c r="I508" s="142"/>
      <c r="J508" s="155"/>
      <c r="K508" s="143"/>
      <c r="L508" s="27"/>
      <c r="M508" s="144" t="s">
        <v>1</v>
      </c>
      <c r="N508" s="145" t="s">
        <v>32</v>
      </c>
      <c r="O508" s="146">
        <v>0</v>
      </c>
      <c r="P508" s="146">
        <f t="shared" si="162"/>
        <v>0</v>
      </c>
      <c r="Q508" s="146">
        <v>0</v>
      </c>
      <c r="R508" s="146">
        <f t="shared" si="163"/>
        <v>0</v>
      </c>
      <c r="S508" s="146">
        <v>0</v>
      </c>
      <c r="T508" s="147">
        <f t="shared" si="164"/>
        <v>0</v>
      </c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R508" s="148" t="s">
        <v>109</v>
      </c>
      <c r="AT508" s="148" t="s">
        <v>105</v>
      </c>
      <c r="AU508" s="148" t="s">
        <v>110</v>
      </c>
      <c r="AY508" s="14" t="s">
        <v>102</v>
      </c>
      <c r="BE508" s="149">
        <f t="shared" si="165"/>
        <v>0</v>
      </c>
      <c r="BF508" s="149">
        <f t="shared" si="166"/>
        <v>0</v>
      </c>
      <c r="BG508" s="149">
        <f t="shared" si="167"/>
        <v>0</v>
      </c>
      <c r="BH508" s="149">
        <f t="shared" si="168"/>
        <v>0</v>
      </c>
      <c r="BI508" s="149">
        <f t="shared" si="169"/>
        <v>0</v>
      </c>
      <c r="BJ508" s="14" t="s">
        <v>110</v>
      </c>
      <c r="BK508" s="150">
        <f t="shared" si="170"/>
        <v>0</v>
      </c>
      <c r="BL508" s="14" t="s">
        <v>109</v>
      </c>
      <c r="BM508" s="148" t="s">
        <v>1358</v>
      </c>
    </row>
    <row r="509" spans="1:65" s="2" customFormat="1" ht="21.75" customHeight="1">
      <c r="A509" s="26"/>
      <c r="B509" s="137"/>
      <c r="C509" s="138" t="s">
        <v>1359</v>
      </c>
      <c r="D509" s="138" t="s">
        <v>105</v>
      </c>
      <c r="E509" s="139" t="s">
        <v>1360</v>
      </c>
      <c r="F509" s="140" t="s">
        <v>1361</v>
      </c>
      <c r="G509" s="141" t="s">
        <v>234</v>
      </c>
      <c r="H509" s="142">
        <v>7</v>
      </c>
      <c r="I509" s="142"/>
      <c r="J509" s="155"/>
      <c r="K509" s="143"/>
      <c r="L509" s="27"/>
      <c r="M509" s="144" t="s">
        <v>1</v>
      </c>
      <c r="N509" s="145" t="s">
        <v>32</v>
      </c>
      <c r="O509" s="146">
        <v>0</v>
      </c>
      <c r="P509" s="146">
        <f t="shared" si="162"/>
        <v>0</v>
      </c>
      <c r="Q509" s="146">
        <v>0</v>
      </c>
      <c r="R509" s="146">
        <f t="shared" si="163"/>
        <v>0</v>
      </c>
      <c r="S509" s="146">
        <v>0</v>
      </c>
      <c r="T509" s="147">
        <f t="shared" si="164"/>
        <v>0</v>
      </c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R509" s="148" t="s">
        <v>109</v>
      </c>
      <c r="AT509" s="148" t="s">
        <v>105</v>
      </c>
      <c r="AU509" s="148" t="s">
        <v>110</v>
      </c>
      <c r="AY509" s="14" t="s">
        <v>102</v>
      </c>
      <c r="BE509" s="149">
        <f t="shared" si="165"/>
        <v>0</v>
      </c>
      <c r="BF509" s="149">
        <f t="shared" si="166"/>
        <v>0</v>
      </c>
      <c r="BG509" s="149">
        <f t="shared" si="167"/>
        <v>0</v>
      </c>
      <c r="BH509" s="149">
        <f t="shared" si="168"/>
        <v>0</v>
      </c>
      <c r="BI509" s="149">
        <f t="shared" si="169"/>
        <v>0</v>
      </c>
      <c r="BJ509" s="14" t="s">
        <v>110</v>
      </c>
      <c r="BK509" s="150">
        <f t="shared" si="170"/>
        <v>0</v>
      </c>
      <c r="BL509" s="14" t="s">
        <v>109</v>
      </c>
      <c r="BM509" s="148" t="s">
        <v>1362</v>
      </c>
    </row>
    <row r="510" spans="1:65" s="2" customFormat="1" ht="16.5" customHeight="1">
      <c r="A510" s="26"/>
      <c r="B510" s="137"/>
      <c r="C510" s="138" t="s">
        <v>791</v>
      </c>
      <c r="D510" s="138" t="s">
        <v>105</v>
      </c>
      <c r="E510" s="139" t="s">
        <v>1363</v>
      </c>
      <c r="F510" s="140" t="s">
        <v>1364</v>
      </c>
      <c r="G510" s="141" t="s">
        <v>234</v>
      </c>
      <c r="H510" s="142">
        <v>110</v>
      </c>
      <c r="I510" s="142"/>
      <c r="J510" s="155"/>
      <c r="K510" s="143"/>
      <c r="L510" s="27"/>
      <c r="M510" s="144" t="s">
        <v>1</v>
      </c>
      <c r="N510" s="145" t="s">
        <v>32</v>
      </c>
      <c r="O510" s="146">
        <v>0</v>
      </c>
      <c r="P510" s="146">
        <f t="shared" si="162"/>
        <v>0</v>
      </c>
      <c r="Q510" s="146">
        <v>0</v>
      </c>
      <c r="R510" s="146">
        <f t="shared" si="163"/>
        <v>0</v>
      </c>
      <c r="S510" s="146">
        <v>0</v>
      </c>
      <c r="T510" s="147">
        <f t="shared" si="164"/>
        <v>0</v>
      </c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R510" s="148" t="s">
        <v>109</v>
      </c>
      <c r="AT510" s="148" t="s">
        <v>105</v>
      </c>
      <c r="AU510" s="148" t="s">
        <v>110</v>
      </c>
      <c r="AY510" s="14" t="s">
        <v>102</v>
      </c>
      <c r="BE510" s="149">
        <f t="shared" si="165"/>
        <v>0</v>
      </c>
      <c r="BF510" s="149">
        <f t="shared" si="166"/>
        <v>0</v>
      </c>
      <c r="BG510" s="149">
        <f t="shared" si="167"/>
        <v>0</v>
      </c>
      <c r="BH510" s="149">
        <f t="shared" si="168"/>
        <v>0</v>
      </c>
      <c r="BI510" s="149">
        <f t="shared" si="169"/>
        <v>0</v>
      </c>
      <c r="BJ510" s="14" t="s">
        <v>110</v>
      </c>
      <c r="BK510" s="150">
        <f t="shared" si="170"/>
        <v>0</v>
      </c>
      <c r="BL510" s="14" t="s">
        <v>109</v>
      </c>
      <c r="BM510" s="148" t="s">
        <v>1365</v>
      </c>
    </row>
    <row r="511" spans="1:65" s="2" customFormat="1" ht="21.75" customHeight="1">
      <c r="A511" s="26"/>
      <c r="B511" s="137"/>
      <c r="C511" s="138" t="s">
        <v>1366</v>
      </c>
      <c r="D511" s="138" t="s">
        <v>105</v>
      </c>
      <c r="E511" s="139" t="s">
        <v>1367</v>
      </c>
      <c r="F511" s="140" t="s">
        <v>1368</v>
      </c>
      <c r="G511" s="141" t="s">
        <v>234</v>
      </c>
      <c r="H511" s="142">
        <v>30</v>
      </c>
      <c r="I511" s="142"/>
      <c r="J511" s="155"/>
      <c r="K511" s="143"/>
      <c r="L511" s="27"/>
      <c r="M511" s="144" t="s">
        <v>1</v>
      </c>
      <c r="N511" s="145" t="s">
        <v>32</v>
      </c>
      <c r="O511" s="146">
        <v>0</v>
      </c>
      <c r="P511" s="146">
        <f t="shared" si="162"/>
        <v>0</v>
      </c>
      <c r="Q511" s="146">
        <v>0</v>
      </c>
      <c r="R511" s="146">
        <f t="shared" si="163"/>
        <v>0</v>
      </c>
      <c r="S511" s="146">
        <v>0</v>
      </c>
      <c r="T511" s="147">
        <f t="shared" si="164"/>
        <v>0</v>
      </c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R511" s="148" t="s">
        <v>109</v>
      </c>
      <c r="AT511" s="148" t="s">
        <v>105</v>
      </c>
      <c r="AU511" s="148" t="s">
        <v>110</v>
      </c>
      <c r="AY511" s="14" t="s">
        <v>102</v>
      </c>
      <c r="BE511" s="149">
        <f t="shared" si="165"/>
        <v>0</v>
      </c>
      <c r="BF511" s="149">
        <f t="shared" si="166"/>
        <v>0</v>
      </c>
      <c r="BG511" s="149">
        <f t="shared" si="167"/>
        <v>0</v>
      </c>
      <c r="BH511" s="149">
        <f t="shared" si="168"/>
        <v>0</v>
      </c>
      <c r="BI511" s="149">
        <f t="shared" si="169"/>
        <v>0</v>
      </c>
      <c r="BJ511" s="14" t="s">
        <v>110</v>
      </c>
      <c r="BK511" s="150">
        <f t="shared" si="170"/>
        <v>0</v>
      </c>
      <c r="BL511" s="14" t="s">
        <v>109</v>
      </c>
      <c r="BM511" s="148" t="s">
        <v>1369</v>
      </c>
    </row>
    <row r="512" spans="1:65" s="2" customFormat="1" ht="21.75" customHeight="1">
      <c r="A512" s="26"/>
      <c r="B512" s="137"/>
      <c r="C512" s="138" t="s">
        <v>794</v>
      </c>
      <c r="D512" s="138" t="s">
        <v>105</v>
      </c>
      <c r="E512" s="139" t="s">
        <v>1370</v>
      </c>
      <c r="F512" s="140" t="s">
        <v>1371</v>
      </c>
      <c r="G512" s="141" t="s">
        <v>234</v>
      </c>
      <c r="H512" s="142">
        <v>80</v>
      </c>
      <c r="I512" s="142"/>
      <c r="J512" s="155"/>
      <c r="K512" s="143"/>
      <c r="L512" s="27"/>
      <c r="M512" s="144" t="s">
        <v>1</v>
      </c>
      <c r="N512" s="145" t="s">
        <v>32</v>
      </c>
      <c r="O512" s="146">
        <v>0</v>
      </c>
      <c r="P512" s="146">
        <f t="shared" si="162"/>
        <v>0</v>
      </c>
      <c r="Q512" s="146">
        <v>0</v>
      </c>
      <c r="R512" s="146">
        <f t="shared" si="163"/>
        <v>0</v>
      </c>
      <c r="S512" s="146">
        <v>0</v>
      </c>
      <c r="T512" s="147">
        <f t="shared" si="164"/>
        <v>0</v>
      </c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R512" s="148" t="s">
        <v>109</v>
      </c>
      <c r="AT512" s="148" t="s">
        <v>105</v>
      </c>
      <c r="AU512" s="148" t="s">
        <v>110</v>
      </c>
      <c r="AY512" s="14" t="s">
        <v>102</v>
      </c>
      <c r="BE512" s="149">
        <f t="shared" si="165"/>
        <v>0</v>
      </c>
      <c r="BF512" s="149">
        <f t="shared" si="166"/>
        <v>0</v>
      </c>
      <c r="BG512" s="149">
        <f t="shared" si="167"/>
        <v>0</v>
      </c>
      <c r="BH512" s="149">
        <f t="shared" si="168"/>
        <v>0</v>
      </c>
      <c r="BI512" s="149">
        <f t="shared" si="169"/>
        <v>0</v>
      </c>
      <c r="BJ512" s="14" t="s">
        <v>110</v>
      </c>
      <c r="BK512" s="150">
        <f t="shared" si="170"/>
        <v>0</v>
      </c>
      <c r="BL512" s="14" t="s">
        <v>109</v>
      </c>
      <c r="BM512" s="148" t="s">
        <v>1372</v>
      </c>
    </row>
    <row r="513" spans="1:65" s="2" customFormat="1" ht="16.5" customHeight="1">
      <c r="A513" s="26"/>
      <c r="B513" s="137"/>
      <c r="C513" s="138" t="s">
        <v>1373</v>
      </c>
      <c r="D513" s="138" t="s">
        <v>105</v>
      </c>
      <c r="E513" s="139" t="s">
        <v>1374</v>
      </c>
      <c r="F513" s="140" t="s">
        <v>1375</v>
      </c>
      <c r="G513" s="141" t="s">
        <v>234</v>
      </c>
      <c r="H513" s="142">
        <v>25</v>
      </c>
      <c r="I513" s="142"/>
      <c r="J513" s="155"/>
      <c r="K513" s="143"/>
      <c r="L513" s="27"/>
      <c r="M513" s="144" t="s">
        <v>1</v>
      </c>
      <c r="N513" s="145" t="s">
        <v>32</v>
      </c>
      <c r="O513" s="146">
        <v>0</v>
      </c>
      <c r="P513" s="146">
        <f t="shared" si="162"/>
        <v>0</v>
      </c>
      <c r="Q513" s="146">
        <v>0</v>
      </c>
      <c r="R513" s="146">
        <f t="shared" si="163"/>
        <v>0</v>
      </c>
      <c r="S513" s="146">
        <v>0</v>
      </c>
      <c r="T513" s="147">
        <f t="shared" si="164"/>
        <v>0</v>
      </c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R513" s="148" t="s">
        <v>109</v>
      </c>
      <c r="AT513" s="148" t="s">
        <v>105</v>
      </c>
      <c r="AU513" s="148" t="s">
        <v>110</v>
      </c>
      <c r="AY513" s="14" t="s">
        <v>102</v>
      </c>
      <c r="BE513" s="149">
        <f t="shared" si="165"/>
        <v>0</v>
      </c>
      <c r="BF513" s="149">
        <f t="shared" si="166"/>
        <v>0</v>
      </c>
      <c r="BG513" s="149">
        <f t="shared" si="167"/>
        <v>0</v>
      </c>
      <c r="BH513" s="149">
        <f t="shared" si="168"/>
        <v>0</v>
      </c>
      <c r="BI513" s="149">
        <f t="shared" si="169"/>
        <v>0</v>
      </c>
      <c r="BJ513" s="14" t="s">
        <v>110</v>
      </c>
      <c r="BK513" s="150">
        <f t="shared" si="170"/>
        <v>0</v>
      </c>
      <c r="BL513" s="14" t="s">
        <v>109</v>
      </c>
      <c r="BM513" s="148" t="s">
        <v>1376</v>
      </c>
    </row>
    <row r="514" spans="1:65" s="2" customFormat="1" ht="21.75" customHeight="1">
      <c r="A514" s="26"/>
      <c r="B514" s="137"/>
      <c r="C514" s="138" t="s">
        <v>798</v>
      </c>
      <c r="D514" s="138" t="s">
        <v>105</v>
      </c>
      <c r="E514" s="139" t="s">
        <v>1377</v>
      </c>
      <c r="F514" s="140" t="s">
        <v>1378</v>
      </c>
      <c r="G514" s="141" t="s">
        <v>234</v>
      </c>
      <c r="H514" s="142">
        <v>25</v>
      </c>
      <c r="I514" s="142"/>
      <c r="J514" s="155"/>
      <c r="K514" s="143"/>
      <c r="L514" s="27"/>
      <c r="M514" s="144" t="s">
        <v>1</v>
      </c>
      <c r="N514" s="145" t="s">
        <v>32</v>
      </c>
      <c r="O514" s="146">
        <v>0</v>
      </c>
      <c r="P514" s="146">
        <f t="shared" si="162"/>
        <v>0</v>
      </c>
      <c r="Q514" s="146">
        <v>0</v>
      </c>
      <c r="R514" s="146">
        <f t="shared" si="163"/>
        <v>0</v>
      </c>
      <c r="S514" s="146">
        <v>0</v>
      </c>
      <c r="T514" s="147">
        <f t="shared" si="164"/>
        <v>0</v>
      </c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R514" s="148" t="s">
        <v>109</v>
      </c>
      <c r="AT514" s="148" t="s">
        <v>105</v>
      </c>
      <c r="AU514" s="148" t="s">
        <v>110</v>
      </c>
      <c r="AY514" s="14" t="s">
        <v>102</v>
      </c>
      <c r="BE514" s="149">
        <f t="shared" si="165"/>
        <v>0</v>
      </c>
      <c r="BF514" s="149">
        <f t="shared" si="166"/>
        <v>0</v>
      </c>
      <c r="BG514" s="149">
        <f t="shared" si="167"/>
        <v>0</v>
      </c>
      <c r="BH514" s="149">
        <f t="shared" si="168"/>
        <v>0</v>
      </c>
      <c r="BI514" s="149">
        <f t="shared" si="169"/>
        <v>0</v>
      </c>
      <c r="BJ514" s="14" t="s">
        <v>110</v>
      </c>
      <c r="BK514" s="150">
        <f t="shared" si="170"/>
        <v>0</v>
      </c>
      <c r="BL514" s="14" t="s">
        <v>109</v>
      </c>
      <c r="BM514" s="148" t="s">
        <v>1379</v>
      </c>
    </row>
    <row r="515" spans="1:65" s="2" customFormat="1" ht="16.5" customHeight="1">
      <c r="A515" s="26"/>
      <c r="B515" s="137"/>
      <c r="C515" s="138" t="s">
        <v>1380</v>
      </c>
      <c r="D515" s="138" t="s">
        <v>105</v>
      </c>
      <c r="E515" s="139" t="s">
        <v>1381</v>
      </c>
      <c r="F515" s="140" t="s">
        <v>1382</v>
      </c>
      <c r="G515" s="141" t="s">
        <v>234</v>
      </c>
      <c r="H515" s="142">
        <v>10</v>
      </c>
      <c r="I515" s="142"/>
      <c r="J515" s="155"/>
      <c r="K515" s="143"/>
      <c r="L515" s="27"/>
      <c r="M515" s="144" t="s">
        <v>1</v>
      </c>
      <c r="N515" s="145" t="s">
        <v>32</v>
      </c>
      <c r="O515" s="146">
        <v>0</v>
      </c>
      <c r="P515" s="146">
        <f t="shared" si="162"/>
        <v>0</v>
      </c>
      <c r="Q515" s="146">
        <v>0</v>
      </c>
      <c r="R515" s="146">
        <f t="shared" si="163"/>
        <v>0</v>
      </c>
      <c r="S515" s="146">
        <v>0</v>
      </c>
      <c r="T515" s="147">
        <f t="shared" si="164"/>
        <v>0</v>
      </c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R515" s="148" t="s">
        <v>109</v>
      </c>
      <c r="AT515" s="148" t="s">
        <v>105</v>
      </c>
      <c r="AU515" s="148" t="s">
        <v>110</v>
      </c>
      <c r="AY515" s="14" t="s">
        <v>102</v>
      </c>
      <c r="BE515" s="149">
        <f t="shared" si="165"/>
        <v>0</v>
      </c>
      <c r="BF515" s="149">
        <f t="shared" si="166"/>
        <v>0</v>
      </c>
      <c r="BG515" s="149">
        <f t="shared" si="167"/>
        <v>0</v>
      </c>
      <c r="BH515" s="149">
        <f t="shared" si="168"/>
        <v>0</v>
      </c>
      <c r="BI515" s="149">
        <f t="shared" si="169"/>
        <v>0</v>
      </c>
      <c r="BJ515" s="14" t="s">
        <v>110</v>
      </c>
      <c r="BK515" s="150">
        <f t="shared" si="170"/>
        <v>0</v>
      </c>
      <c r="BL515" s="14" t="s">
        <v>109</v>
      </c>
      <c r="BM515" s="148" t="s">
        <v>1383</v>
      </c>
    </row>
    <row r="516" spans="1:65" s="2" customFormat="1" ht="21.75" customHeight="1">
      <c r="A516" s="26"/>
      <c r="B516" s="137"/>
      <c r="C516" s="138" t="s">
        <v>801</v>
      </c>
      <c r="D516" s="138" t="s">
        <v>105</v>
      </c>
      <c r="E516" s="139" t="s">
        <v>1384</v>
      </c>
      <c r="F516" s="140" t="s">
        <v>1385</v>
      </c>
      <c r="G516" s="141" t="s">
        <v>234</v>
      </c>
      <c r="H516" s="142">
        <v>10</v>
      </c>
      <c r="I516" s="142"/>
      <c r="J516" s="155"/>
      <c r="K516" s="143"/>
      <c r="L516" s="27"/>
      <c r="M516" s="144" t="s">
        <v>1</v>
      </c>
      <c r="N516" s="145" t="s">
        <v>32</v>
      </c>
      <c r="O516" s="146">
        <v>0</v>
      </c>
      <c r="P516" s="146">
        <f t="shared" si="162"/>
        <v>0</v>
      </c>
      <c r="Q516" s="146">
        <v>0</v>
      </c>
      <c r="R516" s="146">
        <f t="shared" si="163"/>
        <v>0</v>
      </c>
      <c r="S516" s="146">
        <v>0</v>
      </c>
      <c r="T516" s="147">
        <f t="shared" si="164"/>
        <v>0</v>
      </c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R516" s="148" t="s">
        <v>109</v>
      </c>
      <c r="AT516" s="148" t="s">
        <v>105</v>
      </c>
      <c r="AU516" s="148" t="s">
        <v>110</v>
      </c>
      <c r="AY516" s="14" t="s">
        <v>102</v>
      </c>
      <c r="BE516" s="149">
        <f t="shared" si="165"/>
        <v>0</v>
      </c>
      <c r="BF516" s="149">
        <f t="shared" si="166"/>
        <v>0</v>
      </c>
      <c r="BG516" s="149">
        <f t="shared" si="167"/>
        <v>0</v>
      </c>
      <c r="BH516" s="149">
        <f t="shared" si="168"/>
        <v>0</v>
      </c>
      <c r="BI516" s="149">
        <f t="shared" si="169"/>
        <v>0</v>
      </c>
      <c r="BJ516" s="14" t="s">
        <v>110</v>
      </c>
      <c r="BK516" s="150">
        <f t="shared" si="170"/>
        <v>0</v>
      </c>
      <c r="BL516" s="14" t="s">
        <v>109</v>
      </c>
      <c r="BM516" s="148" t="s">
        <v>1386</v>
      </c>
    </row>
    <row r="517" spans="1:65" s="2" customFormat="1" ht="16.5" customHeight="1">
      <c r="A517" s="26"/>
      <c r="B517" s="137"/>
      <c r="C517" s="138" t="s">
        <v>1387</v>
      </c>
      <c r="D517" s="138" t="s">
        <v>105</v>
      </c>
      <c r="E517" s="139" t="s">
        <v>1388</v>
      </c>
      <c r="F517" s="140" t="s">
        <v>1389</v>
      </c>
      <c r="G517" s="141" t="s">
        <v>234</v>
      </c>
      <c r="H517" s="142">
        <v>6</v>
      </c>
      <c r="I517" s="142"/>
      <c r="J517" s="155"/>
      <c r="K517" s="143"/>
      <c r="L517" s="27"/>
      <c r="M517" s="144" t="s">
        <v>1</v>
      </c>
      <c r="N517" s="145" t="s">
        <v>32</v>
      </c>
      <c r="O517" s="146">
        <v>0</v>
      </c>
      <c r="P517" s="146">
        <f t="shared" si="162"/>
        <v>0</v>
      </c>
      <c r="Q517" s="146">
        <v>0</v>
      </c>
      <c r="R517" s="146">
        <f t="shared" si="163"/>
        <v>0</v>
      </c>
      <c r="S517" s="146">
        <v>0</v>
      </c>
      <c r="T517" s="147">
        <f t="shared" si="164"/>
        <v>0</v>
      </c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R517" s="148" t="s">
        <v>109</v>
      </c>
      <c r="AT517" s="148" t="s">
        <v>105</v>
      </c>
      <c r="AU517" s="148" t="s">
        <v>110</v>
      </c>
      <c r="AY517" s="14" t="s">
        <v>102</v>
      </c>
      <c r="BE517" s="149">
        <f t="shared" si="165"/>
        <v>0</v>
      </c>
      <c r="BF517" s="149">
        <f t="shared" si="166"/>
        <v>0</v>
      </c>
      <c r="BG517" s="149">
        <f t="shared" si="167"/>
        <v>0</v>
      </c>
      <c r="BH517" s="149">
        <f t="shared" si="168"/>
        <v>0</v>
      </c>
      <c r="BI517" s="149">
        <f t="shared" si="169"/>
        <v>0</v>
      </c>
      <c r="BJ517" s="14" t="s">
        <v>110</v>
      </c>
      <c r="BK517" s="150">
        <f t="shared" si="170"/>
        <v>0</v>
      </c>
      <c r="BL517" s="14" t="s">
        <v>109</v>
      </c>
      <c r="BM517" s="148" t="s">
        <v>1390</v>
      </c>
    </row>
    <row r="518" spans="1:65" s="2" customFormat="1" ht="21.75" customHeight="1">
      <c r="A518" s="26"/>
      <c r="B518" s="137"/>
      <c r="C518" s="138" t="s">
        <v>805</v>
      </c>
      <c r="D518" s="138" t="s">
        <v>105</v>
      </c>
      <c r="E518" s="139" t="s">
        <v>1391</v>
      </c>
      <c r="F518" s="140" t="s">
        <v>1392</v>
      </c>
      <c r="G518" s="141" t="s">
        <v>234</v>
      </c>
      <c r="H518" s="142">
        <v>6</v>
      </c>
      <c r="I518" s="142"/>
      <c r="J518" s="155"/>
      <c r="K518" s="143"/>
      <c r="L518" s="27"/>
      <c r="M518" s="144" t="s">
        <v>1</v>
      </c>
      <c r="N518" s="145" t="s">
        <v>32</v>
      </c>
      <c r="O518" s="146">
        <v>0</v>
      </c>
      <c r="P518" s="146">
        <f t="shared" si="162"/>
        <v>0</v>
      </c>
      <c r="Q518" s="146">
        <v>0</v>
      </c>
      <c r="R518" s="146">
        <f t="shared" si="163"/>
        <v>0</v>
      </c>
      <c r="S518" s="146">
        <v>0</v>
      </c>
      <c r="T518" s="147">
        <f t="shared" si="164"/>
        <v>0</v>
      </c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R518" s="148" t="s">
        <v>109</v>
      </c>
      <c r="AT518" s="148" t="s">
        <v>105</v>
      </c>
      <c r="AU518" s="148" t="s">
        <v>110</v>
      </c>
      <c r="AY518" s="14" t="s">
        <v>102</v>
      </c>
      <c r="BE518" s="149">
        <f t="shared" si="165"/>
        <v>0</v>
      </c>
      <c r="BF518" s="149">
        <f t="shared" si="166"/>
        <v>0</v>
      </c>
      <c r="BG518" s="149">
        <f t="shared" si="167"/>
        <v>0</v>
      </c>
      <c r="BH518" s="149">
        <f t="shared" si="168"/>
        <v>0</v>
      </c>
      <c r="BI518" s="149">
        <f t="shared" si="169"/>
        <v>0</v>
      </c>
      <c r="BJ518" s="14" t="s">
        <v>110</v>
      </c>
      <c r="BK518" s="150">
        <f t="shared" si="170"/>
        <v>0</v>
      </c>
      <c r="BL518" s="14" t="s">
        <v>109</v>
      </c>
      <c r="BM518" s="148" t="s">
        <v>1393</v>
      </c>
    </row>
    <row r="519" spans="1:65" s="2" customFormat="1" ht="24.2" customHeight="1">
      <c r="A519" s="26"/>
      <c r="B519" s="137"/>
      <c r="C519" s="138" t="s">
        <v>1394</v>
      </c>
      <c r="D519" s="138" t="s">
        <v>105</v>
      </c>
      <c r="E519" s="139" t="s">
        <v>1395</v>
      </c>
      <c r="F519" s="140" t="s">
        <v>1396</v>
      </c>
      <c r="G519" s="141" t="s">
        <v>194</v>
      </c>
      <c r="H519" s="142">
        <v>2</v>
      </c>
      <c r="I519" s="142"/>
      <c r="J519" s="155"/>
      <c r="K519" s="143"/>
      <c r="L519" s="27"/>
      <c r="M519" s="144" t="s">
        <v>1</v>
      </c>
      <c r="N519" s="145" t="s">
        <v>32</v>
      </c>
      <c r="O519" s="146">
        <v>0</v>
      </c>
      <c r="P519" s="146">
        <f t="shared" si="162"/>
        <v>0</v>
      </c>
      <c r="Q519" s="146">
        <v>0</v>
      </c>
      <c r="R519" s="146">
        <f t="shared" si="163"/>
        <v>0</v>
      </c>
      <c r="S519" s="146">
        <v>0</v>
      </c>
      <c r="T519" s="147">
        <f t="shared" si="164"/>
        <v>0</v>
      </c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R519" s="148" t="s">
        <v>109</v>
      </c>
      <c r="AT519" s="148" t="s">
        <v>105</v>
      </c>
      <c r="AU519" s="148" t="s">
        <v>110</v>
      </c>
      <c r="AY519" s="14" t="s">
        <v>102</v>
      </c>
      <c r="BE519" s="149">
        <f t="shared" si="165"/>
        <v>0</v>
      </c>
      <c r="BF519" s="149">
        <f t="shared" si="166"/>
        <v>0</v>
      </c>
      <c r="BG519" s="149">
        <f t="shared" si="167"/>
        <v>0</v>
      </c>
      <c r="BH519" s="149">
        <f t="shared" si="168"/>
        <v>0</v>
      </c>
      <c r="BI519" s="149">
        <f t="shared" si="169"/>
        <v>0</v>
      </c>
      <c r="BJ519" s="14" t="s">
        <v>110</v>
      </c>
      <c r="BK519" s="150">
        <f t="shared" si="170"/>
        <v>0</v>
      </c>
      <c r="BL519" s="14" t="s">
        <v>109</v>
      </c>
      <c r="BM519" s="148" t="s">
        <v>1397</v>
      </c>
    </row>
    <row r="520" spans="1:65" s="2" customFormat="1" ht="24.2" customHeight="1">
      <c r="A520" s="26"/>
      <c r="B520" s="137"/>
      <c r="C520" s="138" t="s">
        <v>808</v>
      </c>
      <c r="D520" s="138" t="s">
        <v>105</v>
      </c>
      <c r="E520" s="139" t="s">
        <v>1398</v>
      </c>
      <c r="F520" s="140" t="s">
        <v>1399</v>
      </c>
      <c r="G520" s="141" t="s">
        <v>194</v>
      </c>
      <c r="H520" s="142">
        <v>2</v>
      </c>
      <c r="I520" s="142"/>
      <c r="J520" s="155"/>
      <c r="K520" s="143"/>
      <c r="L520" s="27"/>
      <c r="M520" s="144" t="s">
        <v>1</v>
      </c>
      <c r="N520" s="145" t="s">
        <v>32</v>
      </c>
      <c r="O520" s="146">
        <v>0</v>
      </c>
      <c r="P520" s="146">
        <f t="shared" si="162"/>
        <v>0</v>
      </c>
      <c r="Q520" s="146">
        <v>0</v>
      </c>
      <c r="R520" s="146">
        <f t="shared" si="163"/>
        <v>0</v>
      </c>
      <c r="S520" s="146">
        <v>0</v>
      </c>
      <c r="T520" s="147">
        <f t="shared" si="164"/>
        <v>0</v>
      </c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R520" s="148" t="s">
        <v>109</v>
      </c>
      <c r="AT520" s="148" t="s">
        <v>105</v>
      </c>
      <c r="AU520" s="148" t="s">
        <v>110</v>
      </c>
      <c r="AY520" s="14" t="s">
        <v>102</v>
      </c>
      <c r="BE520" s="149">
        <f t="shared" si="165"/>
        <v>0</v>
      </c>
      <c r="BF520" s="149">
        <f t="shared" si="166"/>
        <v>0</v>
      </c>
      <c r="BG520" s="149">
        <f t="shared" si="167"/>
        <v>0</v>
      </c>
      <c r="BH520" s="149">
        <f t="shared" si="168"/>
        <v>0</v>
      </c>
      <c r="BI520" s="149">
        <f t="shared" si="169"/>
        <v>0</v>
      </c>
      <c r="BJ520" s="14" t="s">
        <v>110</v>
      </c>
      <c r="BK520" s="150">
        <f t="shared" si="170"/>
        <v>0</v>
      </c>
      <c r="BL520" s="14" t="s">
        <v>109</v>
      </c>
      <c r="BM520" s="148" t="s">
        <v>1400</v>
      </c>
    </row>
    <row r="521" spans="1:65" s="2" customFormat="1" ht="16.5" customHeight="1">
      <c r="A521" s="26"/>
      <c r="B521" s="137"/>
      <c r="C521" s="138" t="s">
        <v>1401</v>
      </c>
      <c r="D521" s="138" t="s">
        <v>105</v>
      </c>
      <c r="E521" s="139" t="s">
        <v>1402</v>
      </c>
      <c r="F521" s="140" t="s">
        <v>1403</v>
      </c>
      <c r="G521" s="141" t="s">
        <v>1404</v>
      </c>
      <c r="H521" s="142">
        <v>296.48700000000002</v>
      </c>
      <c r="I521" s="142"/>
      <c r="J521" s="155"/>
      <c r="K521" s="143"/>
      <c r="L521" s="27"/>
      <c r="M521" s="144" t="s">
        <v>1</v>
      </c>
      <c r="N521" s="145" t="s">
        <v>32</v>
      </c>
      <c r="O521" s="146">
        <v>0</v>
      </c>
      <c r="P521" s="146">
        <f t="shared" si="162"/>
        <v>0</v>
      </c>
      <c r="Q521" s="146">
        <v>0</v>
      </c>
      <c r="R521" s="146">
        <f t="shared" si="163"/>
        <v>0</v>
      </c>
      <c r="S521" s="146">
        <v>0</v>
      </c>
      <c r="T521" s="147">
        <f t="shared" si="164"/>
        <v>0</v>
      </c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R521" s="148" t="s">
        <v>109</v>
      </c>
      <c r="AT521" s="148" t="s">
        <v>105</v>
      </c>
      <c r="AU521" s="148" t="s">
        <v>110</v>
      </c>
      <c r="AY521" s="14" t="s">
        <v>102</v>
      </c>
      <c r="BE521" s="149">
        <f t="shared" si="165"/>
        <v>0</v>
      </c>
      <c r="BF521" s="149">
        <f t="shared" si="166"/>
        <v>0</v>
      </c>
      <c r="BG521" s="149">
        <f t="shared" si="167"/>
        <v>0</v>
      </c>
      <c r="BH521" s="149">
        <f t="shared" si="168"/>
        <v>0</v>
      </c>
      <c r="BI521" s="149">
        <f t="shared" si="169"/>
        <v>0</v>
      </c>
      <c r="BJ521" s="14" t="s">
        <v>110</v>
      </c>
      <c r="BK521" s="150">
        <f t="shared" si="170"/>
        <v>0</v>
      </c>
      <c r="BL521" s="14" t="s">
        <v>109</v>
      </c>
      <c r="BM521" s="148" t="s">
        <v>1405</v>
      </c>
    </row>
    <row r="522" spans="1:65" s="2" customFormat="1" ht="16.5" customHeight="1">
      <c r="A522" s="26"/>
      <c r="B522" s="137"/>
      <c r="C522" s="138" t="s">
        <v>812</v>
      </c>
      <c r="D522" s="138" t="s">
        <v>105</v>
      </c>
      <c r="E522" s="139" t="s">
        <v>1406</v>
      </c>
      <c r="F522" s="140" t="s">
        <v>1407</v>
      </c>
      <c r="G522" s="141" t="s">
        <v>1404</v>
      </c>
      <c r="H522" s="142">
        <v>179.601</v>
      </c>
      <c r="I522" s="142"/>
      <c r="J522" s="155"/>
      <c r="K522" s="143"/>
      <c r="L522" s="27"/>
      <c r="M522" s="144" t="s">
        <v>1</v>
      </c>
      <c r="N522" s="145" t="s">
        <v>32</v>
      </c>
      <c r="O522" s="146">
        <v>0</v>
      </c>
      <c r="P522" s="146">
        <f t="shared" si="162"/>
        <v>0</v>
      </c>
      <c r="Q522" s="146">
        <v>0</v>
      </c>
      <c r="R522" s="146">
        <f t="shared" si="163"/>
        <v>0</v>
      </c>
      <c r="S522" s="146">
        <v>0</v>
      </c>
      <c r="T522" s="147">
        <f t="shared" si="164"/>
        <v>0</v>
      </c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R522" s="148" t="s">
        <v>109</v>
      </c>
      <c r="AT522" s="148" t="s">
        <v>105</v>
      </c>
      <c r="AU522" s="148" t="s">
        <v>110</v>
      </c>
      <c r="AY522" s="14" t="s">
        <v>102</v>
      </c>
      <c r="BE522" s="149">
        <f t="shared" si="165"/>
        <v>0</v>
      </c>
      <c r="BF522" s="149">
        <f t="shared" si="166"/>
        <v>0</v>
      </c>
      <c r="BG522" s="149">
        <f t="shared" si="167"/>
        <v>0</v>
      </c>
      <c r="BH522" s="149">
        <f t="shared" si="168"/>
        <v>0</v>
      </c>
      <c r="BI522" s="149">
        <f t="shared" si="169"/>
        <v>0</v>
      </c>
      <c r="BJ522" s="14" t="s">
        <v>110</v>
      </c>
      <c r="BK522" s="150">
        <f t="shared" si="170"/>
        <v>0</v>
      </c>
      <c r="BL522" s="14" t="s">
        <v>109</v>
      </c>
      <c r="BM522" s="148" t="s">
        <v>1408</v>
      </c>
    </row>
    <row r="523" spans="1:65" s="2" customFormat="1" ht="16.5" customHeight="1">
      <c r="A523" s="26"/>
      <c r="B523" s="137"/>
      <c r="C523" s="138" t="s">
        <v>1409</v>
      </c>
      <c r="D523" s="138" t="s">
        <v>105</v>
      </c>
      <c r="E523" s="139" t="s">
        <v>1410</v>
      </c>
      <c r="F523" s="140" t="s">
        <v>1411</v>
      </c>
      <c r="G523" s="141" t="s">
        <v>1404</v>
      </c>
      <c r="H523" s="142">
        <v>296.48700000000002</v>
      </c>
      <c r="I523" s="142"/>
      <c r="J523" s="155"/>
      <c r="K523" s="143"/>
      <c r="L523" s="27"/>
      <c r="M523" s="144" t="s">
        <v>1</v>
      </c>
      <c r="N523" s="145" t="s">
        <v>32</v>
      </c>
      <c r="O523" s="146">
        <v>0</v>
      </c>
      <c r="P523" s="146">
        <f t="shared" si="162"/>
        <v>0</v>
      </c>
      <c r="Q523" s="146">
        <v>0</v>
      </c>
      <c r="R523" s="146">
        <f t="shared" si="163"/>
        <v>0</v>
      </c>
      <c r="S523" s="146">
        <v>0</v>
      </c>
      <c r="T523" s="147">
        <f t="shared" si="164"/>
        <v>0</v>
      </c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R523" s="148" t="s">
        <v>109</v>
      </c>
      <c r="AT523" s="148" t="s">
        <v>105</v>
      </c>
      <c r="AU523" s="148" t="s">
        <v>110</v>
      </c>
      <c r="AY523" s="14" t="s">
        <v>102</v>
      </c>
      <c r="BE523" s="149">
        <f t="shared" si="165"/>
        <v>0</v>
      </c>
      <c r="BF523" s="149">
        <f t="shared" si="166"/>
        <v>0</v>
      </c>
      <c r="BG523" s="149">
        <f t="shared" si="167"/>
        <v>0</v>
      </c>
      <c r="BH523" s="149">
        <f t="shared" si="168"/>
        <v>0</v>
      </c>
      <c r="BI523" s="149">
        <f t="shared" si="169"/>
        <v>0</v>
      </c>
      <c r="BJ523" s="14" t="s">
        <v>110</v>
      </c>
      <c r="BK523" s="150">
        <f t="shared" si="170"/>
        <v>0</v>
      </c>
      <c r="BL523" s="14" t="s">
        <v>109</v>
      </c>
      <c r="BM523" s="148" t="s">
        <v>1412</v>
      </c>
    </row>
    <row r="524" spans="1:65" s="12" customFormat="1" ht="22.9" customHeight="1">
      <c r="B524" s="127"/>
      <c r="D524" s="128" t="s">
        <v>65</v>
      </c>
      <c r="E524" s="136" t="s">
        <v>1413</v>
      </c>
      <c r="F524" s="136" t="s">
        <v>1414</v>
      </c>
      <c r="J524" s="158"/>
      <c r="L524" s="127"/>
      <c r="M524" s="130"/>
      <c r="N524" s="131"/>
      <c r="O524" s="131"/>
      <c r="P524" s="132">
        <f>SUM(P525:P534)</f>
        <v>0</v>
      </c>
      <c r="Q524" s="131"/>
      <c r="R524" s="132">
        <f>SUM(R525:R534)</f>
        <v>0</v>
      </c>
      <c r="S524" s="131"/>
      <c r="T524" s="133">
        <f>SUM(T525:T534)</f>
        <v>0</v>
      </c>
      <c r="AR524" s="128" t="s">
        <v>113</v>
      </c>
      <c r="AT524" s="134" t="s">
        <v>65</v>
      </c>
      <c r="AU524" s="134" t="s">
        <v>71</v>
      </c>
      <c r="AY524" s="128" t="s">
        <v>102</v>
      </c>
      <c r="BK524" s="135">
        <f>SUM(BK525:BK534)</f>
        <v>0</v>
      </c>
    </row>
    <row r="525" spans="1:65" s="2" customFormat="1" ht="24.2" customHeight="1">
      <c r="A525" s="26"/>
      <c r="B525" s="137"/>
      <c r="C525" s="138" t="s">
        <v>815</v>
      </c>
      <c r="D525" s="138" t="s">
        <v>105</v>
      </c>
      <c r="E525" s="139" t="s">
        <v>1415</v>
      </c>
      <c r="F525" s="140" t="s">
        <v>1758</v>
      </c>
      <c r="G525" s="141" t="s">
        <v>234</v>
      </c>
      <c r="H525" s="142">
        <v>45</v>
      </c>
      <c r="I525" s="142"/>
      <c r="J525" s="155"/>
      <c r="K525" s="143"/>
      <c r="L525" s="27"/>
      <c r="M525" s="144" t="s">
        <v>1</v>
      </c>
      <c r="N525" s="145" t="s">
        <v>32</v>
      </c>
      <c r="O525" s="146">
        <v>0</v>
      </c>
      <c r="P525" s="146">
        <f t="shared" ref="P525:P534" si="171">O525*H525</f>
        <v>0</v>
      </c>
      <c r="Q525" s="146">
        <v>0</v>
      </c>
      <c r="R525" s="146">
        <f t="shared" ref="R525:R534" si="172">Q525*H525</f>
        <v>0</v>
      </c>
      <c r="S525" s="146">
        <v>0</v>
      </c>
      <c r="T525" s="147">
        <f t="shared" ref="T525:T534" si="173">S525*H525</f>
        <v>0</v>
      </c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R525" s="148" t="s">
        <v>109</v>
      </c>
      <c r="AT525" s="148" t="s">
        <v>105</v>
      </c>
      <c r="AU525" s="148" t="s">
        <v>110</v>
      </c>
      <c r="AY525" s="14" t="s">
        <v>102</v>
      </c>
      <c r="BE525" s="149">
        <f t="shared" ref="BE525:BE534" si="174">IF(N525="základná",J525,0)</f>
        <v>0</v>
      </c>
      <c r="BF525" s="149">
        <f t="shared" ref="BF525:BF534" si="175">IF(N525="znížená",J525,0)</f>
        <v>0</v>
      </c>
      <c r="BG525" s="149">
        <f t="shared" ref="BG525:BG534" si="176">IF(N525="zákl. prenesená",J525,0)</f>
        <v>0</v>
      </c>
      <c r="BH525" s="149">
        <f t="shared" ref="BH525:BH534" si="177">IF(N525="zníž. prenesená",J525,0)</f>
        <v>0</v>
      </c>
      <c r="BI525" s="149">
        <f t="shared" ref="BI525:BI534" si="178">IF(N525="nulová",J525,0)</f>
        <v>0</v>
      </c>
      <c r="BJ525" s="14" t="s">
        <v>110</v>
      </c>
      <c r="BK525" s="150">
        <f t="shared" ref="BK525:BK534" si="179">ROUND(I525*H525,3)</f>
        <v>0</v>
      </c>
      <c r="BL525" s="14" t="s">
        <v>109</v>
      </c>
      <c r="BM525" s="148" t="s">
        <v>1416</v>
      </c>
    </row>
    <row r="526" spans="1:65" s="2" customFormat="1" ht="16.5" customHeight="1">
      <c r="A526" s="26"/>
      <c r="B526" s="137"/>
      <c r="C526" s="138" t="s">
        <v>1417</v>
      </c>
      <c r="D526" s="138" t="s">
        <v>105</v>
      </c>
      <c r="E526" s="139" t="s">
        <v>1418</v>
      </c>
      <c r="F526" s="140" t="s">
        <v>1419</v>
      </c>
      <c r="G526" s="141" t="s">
        <v>234</v>
      </c>
      <c r="H526" s="142">
        <v>20</v>
      </c>
      <c r="I526" s="142"/>
      <c r="J526" s="155"/>
      <c r="K526" s="143"/>
      <c r="L526" s="27"/>
      <c r="M526" s="144" t="s">
        <v>1</v>
      </c>
      <c r="N526" s="145" t="s">
        <v>32</v>
      </c>
      <c r="O526" s="146">
        <v>0</v>
      </c>
      <c r="P526" s="146">
        <f t="shared" si="171"/>
        <v>0</v>
      </c>
      <c r="Q526" s="146">
        <v>0</v>
      </c>
      <c r="R526" s="146">
        <f t="shared" si="172"/>
        <v>0</v>
      </c>
      <c r="S526" s="146">
        <v>0</v>
      </c>
      <c r="T526" s="147">
        <f t="shared" si="173"/>
        <v>0</v>
      </c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R526" s="148" t="s">
        <v>109</v>
      </c>
      <c r="AT526" s="148" t="s">
        <v>105</v>
      </c>
      <c r="AU526" s="148" t="s">
        <v>110</v>
      </c>
      <c r="AY526" s="14" t="s">
        <v>102</v>
      </c>
      <c r="BE526" s="149">
        <f t="shared" si="174"/>
        <v>0</v>
      </c>
      <c r="BF526" s="149">
        <f t="shared" si="175"/>
        <v>0</v>
      </c>
      <c r="BG526" s="149">
        <f t="shared" si="176"/>
        <v>0</v>
      </c>
      <c r="BH526" s="149">
        <f t="shared" si="177"/>
        <v>0</v>
      </c>
      <c r="BI526" s="149">
        <f t="shared" si="178"/>
        <v>0</v>
      </c>
      <c r="BJ526" s="14" t="s">
        <v>110</v>
      </c>
      <c r="BK526" s="150">
        <f t="shared" si="179"/>
        <v>0</v>
      </c>
      <c r="BL526" s="14" t="s">
        <v>109</v>
      </c>
      <c r="BM526" s="148" t="s">
        <v>1420</v>
      </c>
    </row>
    <row r="527" spans="1:65" s="2" customFormat="1" ht="24.2" customHeight="1">
      <c r="A527" s="26"/>
      <c r="B527" s="137"/>
      <c r="C527" s="138" t="s">
        <v>819</v>
      </c>
      <c r="D527" s="138" t="s">
        <v>105</v>
      </c>
      <c r="E527" s="139" t="s">
        <v>1421</v>
      </c>
      <c r="F527" s="140" t="s">
        <v>1755</v>
      </c>
      <c r="G527" s="141" t="s">
        <v>234</v>
      </c>
      <c r="H527" s="142">
        <v>25</v>
      </c>
      <c r="I527" s="142"/>
      <c r="J527" s="155"/>
      <c r="K527" s="143"/>
      <c r="L527" s="27"/>
      <c r="M527" s="144" t="s">
        <v>1</v>
      </c>
      <c r="N527" s="145" t="s">
        <v>32</v>
      </c>
      <c r="O527" s="146">
        <v>0</v>
      </c>
      <c r="P527" s="146">
        <f t="shared" si="171"/>
        <v>0</v>
      </c>
      <c r="Q527" s="146">
        <v>0</v>
      </c>
      <c r="R527" s="146">
        <f t="shared" si="172"/>
        <v>0</v>
      </c>
      <c r="S527" s="146">
        <v>0</v>
      </c>
      <c r="T527" s="147">
        <f t="shared" si="173"/>
        <v>0</v>
      </c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R527" s="148" t="s">
        <v>109</v>
      </c>
      <c r="AT527" s="148" t="s">
        <v>105</v>
      </c>
      <c r="AU527" s="148" t="s">
        <v>110</v>
      </c>
      <c r="AY527" s="14" t="s">
        <v>102</v>
      </c>
      <c r="BE527" s="149">
        <f t="shared" si="174"/>
        <v>0</v>
      </c>
      <c r="BF527" s="149">
        <f t="shared" si="175"/>
        <v>0</v>
      </c>
      <c r="BG527" s="149">
        <f t="shared" si="176"/>
        <v>0</v>
      </c>
      <c r="BH527" s="149">
        <f t="shared" si="177"/>
        <v>0</v>
      </c>
      <c r="BI527" s="149">
        <f t="shared" si="178"/>
        <v>0</v>
      </c>
      <c r="BJ527" s="14" t="s">
        <v>110</v>
      </c>
      <c r="BK527" s="150">
        <f t="shared" si="179"/>
        <v>0</v>
      </c>
      <c r="BL527" s="14" t="s">
        <v>109</v>
      </c>
      <c r="BM527" s="148" t="s">
        <v>1422</v>
      </c>
    </row>
    <row r="528" spans="1:65" s="2" customFormat="1" ht="37.9" customHeight="1">
      <c r="A528" s="26"/>
      <c r="B528" s="137"/>
      <c r="C528" s="138" t="s">
        <v>1423</v>
      </c>
      <c r="D528" s="138" t="s">
        <v>105</v>
      </c>
      <c r="E528" s="139" t="s">
        <v>1424</v>
      </c>
      <c r="F528" s="140" t="s">
        <v>1425</v>
      </c>
      <c r="G528" s="141" t="s">
        <v>194</v>
      </c>
      <c r="H528" s="142">
        <v>1</v>
      </c>
      <c r="I528" s="142"/>
      <c r="J528" s="155"/>
      <c r="K528" s="143"/>
      <c r="L528" s="27"/>
      <c r="M528" s="144" t="s">
        <v>1</v>
      </c>
      <c r="N528" s="145" t="s">
        <v>32</v>
      </c>
      <c r="O528" s="146">
        <v>0</v>
      </c>
      <c r="P528" s="146">
        <f t="shared" si="171"/>
        <v>0</v>
      </c>
      <c r="Q528" s="146">
        <v>0</v>
      </c>
      <c r="R528" s="146">
        <f t="shared" si="172"/>
        <v>0</v>
      </c>
      <c r="S528" s="146">
        <v>0</v>
      </c>
      <c r="T528" s="147">
        <f t="shared" si="173"/>
        <v>0</v>
      </c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R528" s="148" t="s">
        <v>109</v>
      </c>
      <c r="AT528" s="148" t="s">
        <v>105</v>
      </c>
      <c r="AU528" s="148" t="s">
        <v>110</v>
      </c>
      <c r="AY528" s="14" t="s">
        <v>102</v>
      </c>
      <c r="BE528" s="149">
        <f t="shared" si="174"/>
        <v>0</v>
      </c>
      <c r="BF528" s="149">
        <f t="shared" si="175"/>
        <v>0</v>
      </c>
      <c r="BG528" s="149">
        <f t="shared" si="176"/>
        <v>0</v>
      </c>
      <c r="BH528" s="149">
        <f t="shared" si="177"/>
        <v>0</v>
      </c>
      <c r="BI528" s="149">
        <f t="shared" si="178"/>
        <v>0</v>
      </c>
      <c r="BJ528" s="14" t="s">
        <v>110</v>
      </c>
      <c r="BK528" s="150">
        <f t="shared" si="179"/>
        <v>0</v>
      </c>
      <c r="BL528" s="14" t="s">
        <v>109</v>
      </c>
      <c r="BM528" s="148" t="s">
        <v>1426</v>
      </c>
    </row>
    <row r="529" spans="1:65" s="2" customFormat="1" ht="24.2" customHeight="1">
      <c r="A529" s="26"/>
      <c r="B529" s="137"/>
      <c r="C529" s="138" t="s">
        <v>822</v>
      </c>
      <c r="D529" s="138" t="s">
        <v>105</v>
      </c>
      <c r="E529" s="139" t="s">
        <v>1427</v>
      </c>
      <c r="F529" s="140" t="s">
        <v>1756</v>
      </c>
      <c r="G529" s="141" t="s">
        <v>194</v>
      </c>
      <c r="H529" s="142">
        <v>1</v>
      </c>
      <c r="I529" s="142"/>
      <c r="J529" s="155"/>
      <c r="K529" s="143"/>
      <c r="L529" s="27"/>
      <c r="M529" s="144" t="s">
        <v>1</v>
      </c>
      <c r="N529" s="145" t="s">
        <v>32</v>
      </c>
      <c r="O529" s="146">
        <v>0</v>
      </c>
      <c r="P529" s="146">
        <f t="shared" si="171"/>
        <v>0</v>
      </c>
      <c r="Q529" s="146">
        <v>0</v>
      </c>
      <c r="R529" s="146">
        <f t="shared" si="172"/>
        <v>0</v>
      </c>
      <c r="S529" s="146">
        <v>0</v>
      </c>
      <c r="T529" s="147">
        <f t="shared" si="173"/>
        <v>0</v>
      </c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R529" s="148" t="s">
        <v>109</v>
      </c>
      <c r="AT529" s="148" t="s">
        <v>105</v>
      </c>
      <c r="AU529" s="148" t="s">
        <v>110</v>
      </c>
      <c r="AY529" s="14" t="s">
        <v>102</v>
      </c>
      <c r="BE529" s="149">
        <f t="shared" si="174"/>
        <v>0</v>
      </c>
      <c r="BF529" s="149">
        <f t="shared" si="175"/>
        <v>0</v>
      </c>
      <c r="BG529" s="149">
        <f t="shared" si="176"/>
        <v>0</v>
      </c>
      <c r="BH529" s="149">
        <f t="shared" si="177"/>
        <v>0</v>
      </c>
      <c r="BI529" s="149">
        <f t="shared" si="178"/>
        <v>0</v>
      </c>
      <c r="BJ529" s="14" t="s">
        <v>110</v>
      </c>
      <c r="BK529" s="150">
        <f t="shared" si="179"/>
        <v>0</v>
      </c>
      <c r="BL529" s="14" t="s">
        <v>109</v>
      </c>
      <c r="BM529" s="148" t="s">
        <v>1428</v>
      </c>
    </row>
    <row r="530" spans="1:65" s="2" customFormat="1" ht="24.2" customHeight="1">
      <c r="A530" s="26"/>
      <c r="B530" s="137"/>
      <c r="C530" s="138" t="s">
        <v>1429</v>
      </c>
      <c r="D530" s="138" t="s">
        <v>105</v>
      </c>
      <c r="E530" s="139" t="s">
        <v>1430</v>
      </c>
      <c r="F530" s="140" t="s">
        <v>1431</v>
      </c>
      <c r="G530" s="141" t="s">
        <v>194</v>
      </c>
      <c r="H530" s="142">
        <v>1</v>
      </c>
      <c r="I530" s="142"/>
      <c r="J530" s="155"/>
      <c r="K530" s="143"/>
      <c r="L530" s="27"/>
      <c r="M530" s="144" t="s">
        <v>1</v>
      </c>
      <c r="N530" s="145" t="s">
        <v>32</v>
      </c>
      <c r="O530" s="146">
        <v>0</v>
      </c>
      <c r="P530" s="146">
        <f t="shared" si="171"/>
        <v>0</v>
      </c>
      <c r="Q530" s="146">
        <v>0</v>
      </c>
      <c r="R530" s="146">
        <f t="shared" si="172"/>
        <v>0</v>
      </c>
      <c r="S530" s="146">
        <v>0</v>
      </c>
      <c r="T530" s="147">
        <f t="shared" si="173"/>
        <v>0</v>
      </c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R530" s="148" t="s">
        <v>109</v>
      </c>
      <c r="AT530" s="148" t="s">
        <v>105</v>
      </c>
      <c r="AU530" s="148" t="s">
        <v>110</v>
      </c>
      <c r="AY530" s="14" t="s">
        <v>102</v>
      </c>
      <c r="BE530" s="149">
        <f t="shared" si="174"/>
        <v>0</v>
      </c>
      <c r="BF530" s="149">
        <f t="shared" si="175"/>
        <v>0</v>
      </c>
      <c r="BG530" s="149">
        <f t="shared" si="176"/>
        <v>0</v>
      </c>
      <c r="BH530" s="149">
        <f t="shared" si="177"/>
        <v>0</v>
      </c>
      <c r="BI530" s="149">
        <f t="shared" si="178"/>
        <v>0</v>
      </c>
      <c r="BJ530" s="14" t="s">
        <v>110</v>
      </c>
      <c r="BK530" s="150">
        <f t="shared" si="179"/>
        <v>0</v>
      </c>
      <c r="BL530" s="14" t="s">
        <v>109</v>
      </c>
      <c r="BM530" s="148" t="s">
        <v>1432</v>
      </c>
    </row>
    <row r="531" spans="1:65" s="2" customFormat="1" ht="55.5" customHeight="1">
      <c r="A531" s="26"/>
      <c r="B531" s="137"/>
      <c r="C531" s="138" t="s">
        <v>826</v>
      </c>
      <c r="D531" s="138" t="s">
        <v>105</v>
      </c>
      <c r="E531" s="139" t="s">
        <v>1433</v>
      </c>
      <c r="F531" s="140" t="s">
        <v>1757</v>
      </c>
      <c r="G531" s="141" t="s">
        <v>194</v>
      </c>
      <c r="H531" s="142">
        <v>1</v>
      </c>
      <c r="I531" s="142"/>
      <c r="J531" s="155"/>
      <c r="K531" s="143"/>
      <c r="L531" s="27"/>
      <c r="M531" s="144" t="s">
        <v>1</v>
      </c>
      <c r="N531" s="145" t="s">
        <v>32</v>
      </c>
      <c r="O531" s="146">
        <v>0</v>
      </c>
      <c r="P531" s="146">
        <f t="shared" si="171"/>
        <v>0</v>
      </c>
      <c r="Q531" s="146">
        <v>0</v>
      </c>
      <c r="R531" s="146">
        <f t="shared" si="172"/>
        <v>0</v>
      </c>
      <c r="S531" s="146">
        <v>0</v>
      </c>
      <c r="T531" s="147">
        <f t="shared" si="173"/>
        <v>0</v>
      </c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R531" s="148" t="s">
        <v>109</v>
      </c>
      <c r="AT531" s="148" t="s">
        <v>105</v>
      </c>
      <c r="AU531" s="148" t="s">
        <v>110</v>
      </c>
      <c r="AY531" s="14" t="s">
        <v>102</v>
      </c>
      <c r="BE531" s="149">
        <f t="shared" si="174"/>
        <v>0</v>
      </c>
      <c r="BF531" s="149">
        <f t="shared" si="175"/>
        <v>0</v>
      </c>
      <c r="BG531" s="149">
        <f t="shared" si="176"/>
        <v>0</v>
      </c>
      <c r="BH531" s="149">
        <f t="shared" si="177"/>
        <v>0</v>
      </c>
      <c r="BI531" s="149">
        <f t="shared" si="178"/>
        <v>0</v>
      </c>
      <c r="BJ531" s="14" t="s">
        <v>110</v>
      </c>
      <c r="BK531" s="150">
        <f t="shared" si="179"/>
        <v>0</v>
      </c>
      <c r="BL531" s="14" t="s">
        <v>109</v>
      </c>
      <c r="BM531" s="148" t="s">
        <v>1434</v>
      </c>
    </row>
    <row r="532" spans="1:65" s="2" customFormat="1" ht="16.5" customHeight="1">
      <c r="A532" s="26"/>
      <c r="B532" s="137"/>
      <c r="C532" s="138" t="s">
        <v>1435</v>
      </c>
      <c r="D532" s="138" t="s">
        <v>105</v>
      </c>
      <c r="E532" s="139" t="s">
        <v>1402</v>
      </c>
      <c r="F532" s="140" t="s">
        <v>1403</v>
      </c>
      <c r="G532" s="141" t="s">
        <v>1404</v>
      </c>
      <c r="H532" s="142">
        <v>5.3120000000000003</v>
      </c>
      <c r="I532" s="142"/>
      <c r="J532" s="155"/>
      <c r="K532" s="143"/>
      <c r="L532" s="27"/>
      <c r="M532" s="144" t="s">
        <v>1</v>
      </c>
      <c r="N532" s="145" t="s">
        <v>32</v>
      </c>
      <c r="O532" s="146">
        <v>0</v>
      </c>
      <c r="P532" s="146">
        <f t="shared" si="171"/>
        <v>0</v>
      </c>
      <c r="Q532" s="146">
        <v>0</v>
      </c>
      <c r="R532" s="146">
        <f t="shared" si="172"/>
        <v>0</v>
      </c>
      <c r="S532" s="146">
        <v>0</v>
      </c>
      <c r="T532" s="147">
        <f t="shared" si="173"/>
        <v>0</v>
      </c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R532" s="148" t="s">
        <v>109</v>
      </c>
      <c r="AT532" s="148" t="s">
        <v>105</v>
      </c>
      <c r="AU532" s="148" t="s">
        <v>110</v>
      </c>
      <c r="AY532" s="14" t="s">
        <v>102</v>
      </c>
      <c r="BE532" s="149">
        <f t="shared" si="174"/>
        <v>0</v>
      </c>
      <c r="BF532" s="149">
        <f t="shared" si="175"/>
        <v>0</v>
      </c>
      <c r="BG532" s="149">
        <f t="shared" si="176"/>
        <v>0</v>
      </c>
      <c r="BH532" s="149">
        <f t="shared" si="177"/>
        <v>0</v>
      </c>
      <c r="BI532" s="149">
        <f t="shared" si="178"/>
        <v>0</v>
      </c>
      <c r="BJ532" s="14" t="s">
        <v>110</v>
      </c>
      <c r="BK532" s="150">
        <f t="shared" si="179"/>
        <v>0</v>
      </c>
      <c r="BL532" s="14" t="s">
        <v>109</v>
      </c>
      <c r="BM532" s="148" t="s">
        <v>1436</v>
      </c>
    </row>
    <row r="533" spans="1:65" s="2" customFormat="1" ht="16.5" customHeight="1">
      <c r="A533" s="26"/>
      <c r="B533" s="137"/>
      <c r="C533" s="138" t="s">
        <v>829</v>
      </c>
      <c r="D533" s="138" t="s">
        <v>105</v>
      </c>
      <c r="E533" s="139" t="s">
        <v>1406</v>
      </c>
      <c r="F533" s="140" t="s">
        <v>1407</v>
      </c>
      <c r="G533" s="141" t="s">
        <v>1404</v>
      </c>
      <c r="H533" s="142">
        <v>3.5870000000000002</v>
      </c>
      <c r="I533" s="142"/>
      <c r="J533" s="155"/>
      <c r="K533" s="143"/>
      <c r="L533" s="27"/>
      <c r="M533" s="144" t="s">
        <v>1</v>
      </c>
      <c r="N533" s="145" t="s">
        <v>32</v>
      </c>
      <c r="O533" s="146">
        <v>0</v>
      </c>
      <c r="P533" s="146">
        <f t="shared" si="171"/>
        <v>0</v>
      </c>
      <c r="Q533" s="146">
        <v>0</v>
      </c>
      <c r="R533" s="146">
        <f t="shared" si="172"/>
        <v>0</v>
      </c>
      <c r="S533" s="146">
        <v>0</v>
      </c>
      <c r="T533" s="147">
        <f t="shared" si="173"/>
        <v>0</v>
      </c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R533" s="148" t="s">
        <v>109</v>
      </c>
      <c r="AT533" s="148" t="s">
        <v>105</v>
      </c>
      <c r="AU533" s="148" t="s">
        <v>110</v>
      </c>
      <c r="AY533" s="14" t="s">
        <v>102</v>
      </c>
      <c r="BE533" s="149">
        <f t="shared" si="174"/>
        <v>0</v>
      </c>
      <c r="BF533" s="149">
        <f t="shared" si="175"/>
        <v>0</v>
      </c>
      <c r="BG533" s="149">
        <f t="shared" si="176"/>
        <v>0</v>
      </c>
      <c r="BH533" s="149">
        <f t="shared" si="177"/>
        <v>0</v>
      </c>
      <c r="BI533" s="149">
        <f t="shared" si="178"/>
        <v>0</v>
      </c>
      <c r="BJ533" s="14" t="s">
        <v>110</v>
      </c>
      <c r="BK533" s="150">
        <f t="shared" si="179"/>
        <v>0</v>
      </c>
      <c r="BL533" s="14" t="s">
        <v>109</v>
      </c>
      <c r="BM533" s="148" t="s">
        <v>1437</v>
      </c>
    </row>
    <row r="534" spans="1:65" s="2" customFormat="1" ht="16.5" customHeight="1">
      <c r="A534" s="26"/>
      <c r="B534" s="137"/>
      <c r="C534" s="138" t="s">
        <v>1438</v>
      </c>
      <c r="D534" s="138" t="s">
        <v>105</v>
      </c>
      <c r="E534" s="139" t="s">
        <v>1410</v>
      </c>
      <c r="F534" s="140" t="s">
        <v>1411</v>
      </c>
      <c r="G534" s="141" t="s">
        <v>1404</v>
      </c>
      <c r="H534" s="142">
        <v>5.3120000000000003</v>
      </c>
      <c r="I534" s="142"/>
      <c r="J534" s="155"/>
      <c r="K534" s="143"/>
      <c r="L534" s="27"/>
      <c r="M534" s="144" t="s">
        <v>1</v>
      </c>
      <c r="N534" s="145" t="s">
        <v>32</v>
      </c>
      <c r="O534" s="146">
        <v>0</v>
      </c>
      <c r="P534" s="146">
        <f t="shared" si="171"/>
        <v>0</v>
      </c>
      <c r="Q534" s="146">
        <v>0</v>
      </c>
      <c r="R534" s="146">
        <f t="shared" si="172"/>
        <v>0</v>
      </c>
      <c r="S534" s="146">
        <v>0</v>
      </c>
      <c r="T534" s="147">
        <f t="shared" si="173"/>
        <v>0</v>
      </c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R534" s="148" t="s">
        <v>109</v>
      </c>
      <c r="AT534" s="148" t="s">
        <v>105</v>
      </c>
      <c r="AU534" s="148" t="s">
        <v>110</v>
      </c>
      <c r="AY534" s="14" t="s">
        <v>102</v>
      </c>
      <c r="BE534" s="149">
        <f t="shared" si="174"/>
        <v>0</v>
      </c>
      <c r="BF534" s="149">
        <f t="shared" si="175"/>
        <v>0</v>
      </c>
      <c r="BG534" s="149">
        <f t="shared" si="176"/>
        <v>0</v>
      </c>
      <c r="BH534" s="149">
        <f t="shared" si="177"/>
        <v>0</v>
      </c>
      <c r="BI534" s="149">
        <f t="shared" si="178"/>
        <v>0</v>
      </c>
      <c r="BJ534" s="14" t="s">
        <v>110</v>
      </c>
      <c r="BK534" s="150">
        <f t="shared" si="179"/>
        <v>0</v>
      </c>
      <c r="BL534" s="14" t="s">
        <v>109</v>
      </c>
      <c r="BM534" s="148" t="s">
        <v>1439</v>
      </c>
    </row>
    <row r="535" spans="1:65" s="12" customFormat="1" ht="22.9" customHeight="1">
      <c r="B535" s="127"/>
      <c r="D535" s="128" t="s">
        <v>65</v>
      </c>
      <c r="E535" s="136" t="s">
        <v>1440</v>
      </c>
      <c r="F535" s="136" t="s">
        <v>1441</v>
      </c>
      <c r="J535" s="158"/>
      <c r="L535" s="127"/>
      <c r="M535" s="130"/>
      <c r="N535" s="131"/>
      <c r="O535" s="131"/>
      <c r="P535" s="132">
        <f>SUM(P536:P538)</f>
        <v>0</v>
      </c>
      <c r="Q535" s="131"/>
      <c r="R535" s="132">
        <f>SUM(R536:R538)</f>
        <v>0</v>
      </c>
      <c r="S535" s="131"/>
      <c r="T535" s="133">
        <f>SUM(T536:T538)</f>
        <v>0</v>
      </c>
      <c r="AR535" s="128" t="s">
        <v>113</v>
      </c>
      <c r="AT535" s="134" t="s">
        <v>65</v>
      </c>
      <c r="AU535" s="134" t="s">
        <v>71</v>
      </c>
      <c r="AY535" s="128" t="s">
        <v>102</v>
      </c>
      <c r="BK535" s="135">
        <f>SUM(BK536:BK538)</f>
        <v>0</v>
      </c>
    </row>
    <row r="536" spans="1:65" s="2" customFormat="1" ht="24.2" customHeight="1">
      <c r="A536" s="26"/>
      <c r="B536" s="137"/>
      <c r="C536" s="138" t="s">
        <v>833</v>
      </c>
      <c r="D536" s="138" t="s">
        <v>105</v>
      </c>
      <c r="E536" s="139" t="s">
        <v>1442</v>
      </c>
      <c r="F536" s="140" t="s">
        <v>1443</v>
      </c>
      <c r="G536" s="141" t="s">
        <v>234</v>
      </c>
      <c r="H536" s="142">
        <v>2</v>
      </c>
      <c r="I536" s="142"/>
      <c r="J536" s="155"/>
      <c r="K536" s="143"/>
      <c r="L536" s="27"/>
      <c r="M536" s="144" t="s">
        <v>1</v>
      </c>
      <c r="N536" s="145" t="s">
        <v>32</v>
      </c>
      <c r="O536" s="146">
        <v>0</v>
      </c>
      <c r="P536" s="146">
        <f>O536*H536</f>
        <v>0</v>
      </c>
      <c r="Q536" s="146">
        <v>0</v>
      </c>
      <c r="R536" s="146">
        <f>Q536*H536</f>
        <v>0</v>
      </c>
      <c r="S536" s="146">
        <v>0</v>
      </c>
      <c r="T536" s="147">
        <f>S536*H536</f>
        <v>0</v>
      </c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R536" s="148" t="s">
        <v>109</v>
      </c>
      <c r="AT536" s="148" t="s">
        <v>105</v>
      </c>
      <c r="AU536" s="148" t="s">
        <v>110</v>
      </c>
      <c r="AY536" s="14" t="s">
        <v>102</v>
      </c>
      <c r="BE536" s="149">
        <f>IF(N536="základná",J536,0)</f>
        <v>0</v>
      </c>
      <c r="BF536" s="149">
        <f>IF(N536="znížená",J536,0)</f>
        <v>0</v>
      </c>
      <c r="BG536" s="149">
        <f>IF(N536="zákl. prenesená",J536,0)</f>
        <v>0</v>
      </c>
      <c r="BH536" s="149">
        <f>IF(N536="zníž. prenesená",J536,0)</f>
        <v>0</v>
      </c>
      <c r="BI536" s="149">
        <f>IF(N536="nulová",J536,0)</f>
        <v>0</v>
      </c>
      <c r="BJ536" s="14" t="s">
        <v>110</v>
      </c>
      <c r="BK536" s="150">
        <f>ROUND(I536*H536,3)</f>
        <v>0</v>
      </c>
      <c r="BL536" s="14" t="s">
        <v>109</v>
      </c>
      <c r="BM536" s="148" t="s">
        <v>1444</v>
      </c>
    </row>
    <row r="537" spans="1:65" s="2" customFormat="1" ht="33" customHeight="1">
      <c r="A537" s="26"/>
      <c r="B537" s="137"/>
      <c r="C537" s="138" t="s">
        <v>1445</v>
      </c>
      <c r="D537" s="138" t="s">
        <v>105</v>
      </c>
      <c r="E537" s="139" t="s">
        <v>1446</v>
      </c>
      <c r="F537" s="140" t="s">
        <v>1447</v>
      </c>
      <c r="G537" s="141" t="s">
        <v>234</v>
      </c>
      <c r="H537" s="142">
        <v>2</v>
      </c>
      <c r="I537" s="142"/>
      <c r="J537" s="155"/>
      <c r="K537" s="143"/>
      <c r="L537" s="27"/>
      <c r="M537" s="144" t="s">
        <v>1</v>
      </c>
      <c r="N537" s="145" t="s">
        <v>32</v>
      </c>
      <c r="O537" s="146">
        <v>0</v>
      </c>
      <c r="P537" s="146">
        <f>O537*H537</f>
        <v>0</v>
      </c>
      <c r="Q537" s="146">
        <v>0</v>
      </c>
      <c r="R537" s="146">
        <f>Q537*H537</f>
        <v>0</v>
      </c>
      <c r="S537" s="146">
        <v>0</v>
      </c>
      <c r="T537" s="147">
        <f>S537*H537</f>
        <v>0</v>
      </c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R537" s="148" t="s">
        <v>109</v>
      </c>
      <c r="AT537" s="148" t="s">
        <v>105</v>
      </c>
      <c r="AU537" s="148" t="s">
        <v>110</v>
      </c>
      <c r="AY537" s="14" t="s">
        <v>102</v>
      </c>
      <c r="BE537" s="149">
        <f>IF(N537="základná",J537,0)</f>
        <v>0</v>
      </c>
      <c r="BF537" s="149">
        <f>IF(N537="znížená",J537,0)</f>
        <v>0</v>
      </c>
      <c r="BG537" s="149">
        <f>IF(N537="zákl. prenesená",J537,0)</f>
        <v>0</v>
      </c>
      <c r="BH537" s="149">
        <f>IF(N537="zníž. prenesená",J537,0)</f>
        <v>0</v>
      </c>
      <c r="BI537" s="149">
        <f>IF(N537="nulová",J537,0)</f>
        <v>0</v>
      </c>
      <c r="BJ537" s="14" t="s">
        <v>110</v>
      </c>
      <c r="BK537" s="150">
        <f>ROUND(I537*H537,3)</f>
        <v>0</v>
      </c>
      <c r="BL537" s="14" t="s">
        <v>109</v>
      </c>
      <c r="BM537" s="148" t="s">
        <v>1448</v>
      </c>
    </row>
    <row r="538" spans="1:65" s="2" customFormat="1" ht="16.5" customHeight="1">
      <c r="A538" s="26"/>
      <c r="B538" s="137"/>
      <c r="C538" s="138" t="s">
        <v>834</v>
      </c>
      <c r="D538" s="138" t="s">
        <v>105</v>
      </c>
      <c r="E538" s="139" t="s">
        <v>1410</v>
      </c>
      <c r="F538" s="140" t="s">
        <v>1411</v>
      </c>
      <c r="G538" s="141" t="s">
        <v>1404</v>
      </c>
      <c r="H538" s="142">
        <v>0.53600000000000003</v>
      </c>
      <c r="I538" s="142"/>
      <c r="J538" s="155"/>
      <c r="K538" s="143"/>
      <c r="L538" s="27"/>
      <c r="M538" s="144" t="s">
        <v>1</v>
      </c>
      <c r="N538" s="145" t="s">
        <v>32</v>
      </c>
      <c r="O538" s="146">
        <v>0</v>
      </c>
      <c r="P538" s="146">
        <f>O538*H538</f>
        <v>0</v>
      </c>
      <c r="Q538" s="146">
        <v>0</v>
      </c>
      <c r="R538" s="146">
        <f>Q538*H538</f>
        <v>0</v>
      </c>
      <c r="S538" s="146">
        <v>0</v>
      </c>
      <c r="T538" s="147">
        <f>S538*H538</f>
        <v>0</v>
      </c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R538" s="148" t="s">
        <v>109</v>
      </c>
      <c r="AT538" s="148" t="s">
        <v>105</v>
      </c>
      <c r="AU538" s="148" t="s">
        <v>110</v>
      </c>
      <c r="AY538" s="14" t="s">
        <v>102</v>
      </c>
      <c r="BE538" s="149">
        <f>IF(N538="základná",J538,0)</f>
        <v>0</v>
      </c>
      <c r="BF538" s="149">
        <f>IF(N538="znížená",J538,0)</f>
        <v>0</v>
      </c>
      <c r="BG538" s="149">
        <f>IF(N538="zákl. prenesená",J538,0)</f>
        <v>0</v>
      </c>
      <c r="BH538" s="149">
        <f>IF(N538="zníž. prenesená",J538,0)</f>
        <v>0</v>
      </c>
      <c r="BI538" s="149">
        <f>IF(N538="nulová",J538,0)</f>
        <v>0</v>
      </c>
      <c r="BJ538" s="14" t="s">
        <v>110</v>
      </c>
      <c r="BK538" s="150">
        <f>ROUND(I538*H538,3)</f>
        <v>0</v>
      </c>
      <c r="BL538" s="14" t="s">
        <v>109</v>
      </c>
      <c r="BM538" s="148" t="s">
        <v>185</v>
      </c>
    </row>
    <row r="539" spans="1:65" s="12" customFormat="1" ht="22.9" customHeight="1">
      <c r="B539" s="127"/>
      <c r="D539" s="128" t="s">
        <v>65</v>
      </c>
      <c r="E539" s="136" t="s">
        <v>1440</v>
      </c>
      <c r="F539" s="136" t="s">
        <v>1441</v>
      </c>
      <c r="J539" s="158"/>
      <c r="L539" s="127"/>
      <c r="M539" s="130"/>
      <c r="N539" s="131"/>
      <c r="O539" s="131"/>
      <c r="P539" s="132">
        <f>SUM(P540:P542)</f>
        <v>0</v>
      </c>
      <c r="Q539" s="131"/>
      <c r="R539" s="132">
        <f>SUM(R540:R542)</f>
        <v>0</v>
      </c>
      <c r="S539" s="131"/>
      <c r="T539" s="133">
        <f>SUM(T540:T542)</f>
        <v>0</v>
      </c>
      <c r="AR539" s="128" t="s">
        <v>113</v>
      </c>
      <c r="AT539" s="134" t="s">
        <v>65</v>
      </c>
      <c r="AU539" s="134" t="s">
        <v>71</v>
      </c>
      <c r="AY539" s="128" t="s">
        <v>102</v>
      </c>
      <c r="BK539" s="135">
        <f>SUM(BK540:BK542)</f>
        <v>0</v>
      </c>
    </row>
    <row r="540" spans="1:65" s="2" customFormat="1" ht="16.5" customHeight="1">
      <c r="A540" s="26"/>
      <c r="B540" s="137"/>
      <c r="C540" s="138" t="s">
        <v>1449</v>
      </c>
      <c r="D540" s="138" t="s">
        <v>105</v>
      </c>
      <c r="E540" s="139" t="s">
        <v>1450</v>
      </c>
      <c r="F540" s="140" t="s">
        <v>1451</v>
      </c>
      <c r="G540" s="141" t="s">
        <v>1452</v>
      </c>
      <c r="H540" s="142">
        <v>72</v>
      </c>
      <c r="I540" s="142"/>
      <c r="J540" s="155"/>
      <c r="K540" s="143"/>
      <c r="L540" s="27"/>
      <c r="M540" s="144" t="s">
        <v>1</v>
      </c>
      <c r="N540" s="145" t="s">
        <v>32</v>
      </c>
      <c r="O540" s="146">
        <v>0</v>
      </c>
      <c r="P540" s="146">
        <f>O540*H540</f>
        <v>0</v>
      </c>
      <c r="Q540" s="146">
        <v>0</v>
      </c>
      <c r="R540" s="146">
        <f>Q540*H540</f>
        <v>0</v>
      </c>
      <c r="S540" s="146">
        <v>0</v>
      </c>
      <c r="T540" s="147">
        <f>S540*H540</f>
        <v>0</v>
      </c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R540" s="148" t="s">
        <v>109</v>
      </c>
      <c r="AT540" s="148" t="s">
        <v>105</v>
      </c>
      <c r="AU540" s="148" t="s">
        <v>110</v>
      </c>
      <c r="AY540" s="14" t="s">
        <v>102</v>
      </c>
      <c r="BE540" s="149">
        <f>IF(N540="základná",J540,0)</f>
        <v>0</v>
      </c>
      <c r="BF540" s="149">
        <f>IF(N540="znížená",J540,0)</f>
        <v>0</v>
      </c>
      <c r="BG540" s="149">
        <f>IF(N540="zákl. prenesená",J540,0)</f>
        <v>0</v>
      </c>
      <c r="BH540" s="149">
        <f>IF(N540="zníž. prenesená",J540,0)</f>
        <v>0</v>
      </c>
      <c r="BI540" s="149">
        <f>IF(N540="nulová",J540,0)</f>
        <v>0</v>
      </c>
      <c r="BJ540" s="14" t="s">
        <v>110</v>
      </c>
      <c r="BK540" s="150">
        <f>ROUND(I540*H540,3)</f>
        <v>0</v>
      </c>
      <c r="BL540" s="14" t="s">
        <v>109</v>
      </c>
      <c r="BM540" s="148" t="s">
        <v>1453</v>
      </c>
    </row>
    <row r="541" spans="1:65" s="2" customFormat="1" ht="16.5" customHeight="1">
      <c r="A541" s="26"/>
      <c r="B541" s="137"/>
      <c r="C541" s="138" t="s">
        <v>838</v>
      </c>
      <c r="D541" s="138" t="s">
        <v>105</v>
      </c>
      <c r="E541" s="139" t="s">
        <v>1454</v>
      </c>
      <c r="F541" s="140" t="s">
        <v>1455</v>
      </c>
      <c r="G541" s="141" t="s">
        <v>1456</v>
      </c>
      <c r="H541" s="142">
        <v>1</v>
      </c>
      <c r="I541" s="142"/>
      <c r="J541" s="155"/>
      <c r="K541" s="143"/>
      <c r="L541" s="27"/>
      <c r="M541" s="144" t="s">
        <v>1</v>
      </c>
      <c r="N541" s="145" t="s">
        <v>32</v>
      </c>
      <c r="O541" s="146">
        <v>0</v>
      </c>
      <c r="P541" s="146">
        <f>O541*H541</f>
        <v>0</v>
      </c>
      <c r="Q541" s="146">
        <v>0</v>
      </c>
      <c r="R541" s="146">
        <f>Q541*H541</f>
        <v>0</v>
      </c>
      <c r="S541" s="146">
        <v>0</v>
      </c>
      <c r="T541" s="147">
        <f>S541*H541</f>
        <v>0</v>
      </c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R541" s="148" t="s">
        <v>109</v>
      </c>
      <c r="AT541" s="148" t="s">
        <v>105</v>
      </c>
      <c r="AU541" s="148" t="s">
        <v>110</v>
      </c>
      <c r="AY541" s="14" t="s">
        <v>102</v>
      </c>
      <c r="BE541" s="149">
        <f>IF(N541="základná",J541,0)</f>
        <v>0</v>
      </c>
      <c r="BF541" s="149">
        <f>IF(N541="znížená",J541,0)</f>
        <v>0</v>
      </c>
      <c r="BG541" s="149">
        <f>IF(N541="zákl. prenesená",J541,0)</f>
        <v>0</v>
      </c>
      <c r="BH541" s="149">
        <f>IF(N541="zníž. prenesená",J541,0)</f>
        <v>0</v>
      </c>
      <c r="BI541" s="149">
        <f>IF(N541="nulová",J541,0)</f>
        <v>0</v>
      </c>
      <c r="BJ541" s="14" t="s">
        <v>110</v>
      </c>
      <c r="BK541" s="150">
        <f>ROUND(I541*H541,3)</f>
        <v>0</v>
      </c>
      <c r="BL541" s="14" t="s">
        <v>109</v>
      </c>
      <c r="BM541" s="148" t="s">
        <v>1457</v>
      </c>
    </row>
    <row r="542" spans="1:65" s="2" customFormat="1" ht="16.5" customHeight="1">
      <c r="A542" s="26"/>
      <c r="B542" s="137"/>
      <c r="C542" s="138" t="s">
        <v>1458</v>
      </c>
      <c r="D542" s="138" t="s">
        <v>105</v>
      </c>
      <c r="E542" s="139" t="s">
        <v>1459</v>
      </c>
      <c r="F542" s="140" t="s">
        <v>1460</v>
      </c>
      <c r="G542" s="141" t="s">
        <v>1456</v>
      </c>
      <c r="H542" s="142">
        <v>1</v>
      </c>
      <c r="I542" s="142"/>
      <c r="J542" s="155"/>
      <c r="K542" s="143"/>
      <c r="L542" s="27"/>
      <c r="M542" s="144" t="s">
        <v>1</v>
      </c>
      <c r="N542" s="145" t="s">
        <v>32</v>
      </c>
      <c r="O542" s="146">
        <v>0</v>
      </c>
      <c r="P542" s="146">
        <f>O542*H542</f>
        <v>0</v>
      </c>
      <c r="Q542" s="146">
        <v>0</v>
      </c>
      <c r="R542" s="146">
        <f>Q542*H542</f>
        <v>0</v>
      </c>
      <c r="S542" s="146">
        <v>0</v>
      </c>
      <c r="T542" s="147">
        <f>S542*H542</f>
        <v>0</v>
      </c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R542" s="148" t="s">
        <v>109</v>
      </c>
      <c r="AT542" s="148" t="s">
        <v>105</v>
      </c>
      <c r="AU542" s="148" t="s">
        <v>110</v>
      </c>
      <c r="AY542" s="14" t="s">
        <v>102</v>
      </c>
      <c r="BE542" s="149">
        <f>IF(N542="základná",J542,0)</f>
        <v>0</v>
      </c>
      <c r="BF542" s="149">
        <f>IF(N542="znížená",J542,0)</f>
        <v>0</v>
      </c>
      <c r="BG542" s="149">
        <f>IF(N542="zákl. prenesená",J542,0)</f>
        <v>0</v>
      </c>
      <c r="BH542" s="149">
        <f>IF(N542="zníž. prenesená",J542,0)</f>
        <v>0</v>
      </c>
      <c r="BI542" s="149">
        <f>IF(N542="nulová",J542,0)</f>
        <v>0</v>
      </c>
      <c r="BJ542" s="14" t="s">
        <v>110</v>
      </c>
      <c r="BK542" s="150">
        <f>ROUND(I542*H542,3)</f>
        <v>0</v>
      </c>
      <c r="BL542" s="14" t="s">
        <v>109</v>
      </c>
      <c r="BM542" s="148" t="s">
        <v>1461</v>
      </c>
    </row>
    <row r="543" spans="1:65" s="12" customFormat="1" ht="25.9" customHeight="1">
      <c r="B543" s="127"/>
      <c r="D543" s="128" t="s">
        <v>65</v>
      </c>
      <c r="E543" s="129" t="s">
        <v>1462</v>
      </c>
      <c r="F543" s="129" t="s">
        <v>1463</v>
      </c>
      <c r="J543" s="157"/>
      <c r="L543" s="127"/>
      <c r="M543" s="130"/>
      <c r="N543" s="131"/>
      <c r="O543" s="131"/>
      <c r="P543" s="132">
        <f>SUM(P544:P549)</f>
        <v>0</v>
      </c>
      <c r="Q543" s="131"/>
      <c r="R543" s="132">
        <f>SUM(R544:R549)</f>
        <v>0</v>
      </c>
      <c r="S543" s="131"/>
      <c r="T543" s="133">
        <f>SUM(T544:T549)</f>
        <v>0</v>
      </c>
      <c r="AR543" s="128" t="s">
        <v>109</v>
      </c>
      <c r="AT543" s="134" t="s">
        <v>65</v>
      </c>
      <c r="AU543" s="134" t="s">
        <v>66</v>
      </c>
      <c r="AY543" s="128" t="s">
        <v>102</v>
      </c>
      <c r="BK543" s="135">
        <f>SUM(BK544:BK549)</f>
        <v>0</v>
      </c>
    </row>
    <row r="544" spans="1:65" s="2" customFormat="1" ht="62.65" customHeight="1">
      <c r="A544" s="26"/>
      <c r="B544" s="137"/>
      <c r="C544" s="138" t="s">
        <v>841</v>
      </c>
      <c r="D544" s="138" t="s">
        <v>105</v>
      </c>
      <c r="E544" s="139" t="s">
        <v>1464</v>
      </c>
      <c r="F544" s="140" t="s">
        <v>1465</v>
      </c>
      <c r="G544" s="141" t="s">
        <v>1452</v>
      </c>
      <c r="H544" s="142">
        <v>120</v>
      </c>
      <c r="I544" s="142"/>
      <c r="J544" s="155"/>
      <c r="K544" s="143"/>
      <c r="L544" s="27"/>
      <c r="M544" s="144" t="s">
        <v>1</v>
      </c>
      <c r="N544" s="145" t="s">
        <v>32</v>
      </c>
      <c r="O544" s="146">
        <v>0</v>
      </c>
      <c r="P544" s="146">
        <f t="shared" ref="P544:P549" si="180">O544*H544</f>
        <v>0</v>
      </c>
      <c r="Q544" s="146">
        <v>0</v>
      </c>
      <c r="R544" s="146">
        <f t="shared" ref="R544:R549" si="181">Q544*H544</f>
        <v>0</v>
      </c>
      <c r="S544" s="146">
        <v>0</v>
      </c>
      <c r="T544" s="147">
        <f t="shared" ref="T544:T549" si="182">S544*H544</f>
        <v>0</v>
      </c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R544" s="148" t="s">
        <v>109</v>
      </c>
      <c r="AT544" s="148" t="s">
        <v>105</v>
      </c>
      <c r="AU544" s="148" t="s">
        <v>71</v>
      </c>
      <c r="AY544" s="14" t="s">
        <v>102</v>
      </c>
      <c r="BE544" s="149">
        <f t="shared" ref="BE544:BE549" si="183">IF(N544="základná",J544,0)</f>
        <v>0</v>
      </c>
      <c r="BF544" s="149">
        <f t="shared" ref="BF544:BF549" si="184">IF(N544="znížená",J544,0)</f>
        <v>0</v>
      </c>
      <c r="BG544" s="149">
        <f t="shared" ref="BG544:BG549" si="185">IF(N544="zákl. prenesená",J544,0)</f>
        <v>0</v>
      </c>
      <c r="BH544" s="149">
        <f t="shared" ref="BH544:BH549" si="186">IF(N544="zníž. prenesená",J544,0)</f>
        <v>0</v>
      </c>
      <c r="BI544" s="149">
        <f t="shared" ref="BI544:BI549" si="187">IF(N544="nulová",J544,0)</f>
        <v>0</v>
      </c>
      <c r="BJ544" s="14" t="s">
        <v>110</v>
      </c>
      <c r="BK544" s="150">
        <f t="shared" ref="BK544:BK549" si="188">ROUND(I544*H544,3)</f>
        <v>0</v>
      </c>
      <c r="BL544" s="14" t="s">
        <v>109</v>
      </c>
      <c r="BM544" s="148" t="s">
        <v>1466</v>
      </c>
    </row>
    <row r="545" spans="1:65" s="2" customFormat="1" ht="55.5" customHeight="1">
      <c r="A545" s="26"/>
      <c r="B545" s="137"/>
      <c r="C545" s="138" t="s">
        <v>1467</v>
      </c>
      <c r="D545" s="138" t="s">
        <v>105</v>
      </c>
      <c r="E545" s="139" t="s">
        <v>1468</v>
      </c>
      <c r="F545" s="140" t="s">
        <v>1469</v>
      </c>
      <c r="G545" s="141" t="s">
        <v>1452</v>
      </c>
      <c r="H545" s="142">
        <v>10</v>
      </c>
      <c r="I545" s="142"/>
      <c r="J545" s="155"/>
      <c r="K545" s="143"/>
      <c r="L545" s="27"/>
      <c r="M545" s="144" t="s">
        <v>1</v>
      </c>
      <c r="N545" s="145" t="s">
        <v>32</v>
      </c>
      <c r="O545" s="146">
        <v>0</v>
      </c>
      <c r="P545" s="146">
        <f t="shared" si="180"/>
        <v>0</v>
      </c>
      <c r="Q545" s="146">
        <v>0</v>
      </c>
      <c r="R545" s="146">
        <f t="shared" si="181"/>
        <v>0</v>
      </c>
      <c r="S545" s="146">
        <v>0</v>
      </c>
      <c r="T545" s="147">
        <f t="shared" si="182"/>
        <v>0</v>
      </c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R545" s="148" t="s">
        <v>109</v>
      </c>
      <c r="AT545" s="148" t="s">
        <v>105</v>
      </c>
      <c r="AU545" s="148" t="s">
        <v>71</v>
      </c>
      <c r="AY545" s="14" t="s">
        <v>102</v>
      </c>
      <c r="BE545" s="149">
        <f t="shared" si="183"/>
        <v>0</v>
      </c>
      <c r="BF545" s="149">
        <f t="shared" si="184"/>
        <v>0</v>
      </c>
      <c r="BG545" s="149">
        <f t="shared" si="185"/>
        <v>0</v>
      </c>
      <c r="BH545" s="149">
        <f t="shared" si="186"/>
        <v>0</v>
      </c>
      <c r="BI545" s="149">
        <f t="shared" si="187"/>
        <v>0</v>
      </c>
      <c r="BJ545" s="14" t="s">
        <v>110</v>
      </c>
      <c r="BK545" s="150">
        <f t="shared" si="188"/>
        <v>0</v>
      </c>
      <c r="BL545" s="14" t="s">
        <v>109</v>
      </c>
      <c r="BM545" s="148" t="s">
        <v>1470</v>
      </c>
    </row>
    <row r="546" spans="1:65" s="2" customFormat="1" ht="49.15" customHeight="1">
      <c r="A546" s="26"/>
      <c r="B546" s="137"/>
      <c r="C546" s="138" t="s">
        <v>845</v>
      </c>
      <c r="D546" s="138" t="s">
        <v>105</v>
      </c>
      <c r="E546" s="139" t="s">
        <v>1471</v>
      </c>
      <c r="F546" s="140" t="s">
        <v>1472</v>
      </c>
      <c r="G546" s="141" t="s">
        <v>1452</v>
      </c>
      <c r="H546" s="142">
        <v>15</v>
      </c>
      <c r="I546" s="142"/>
      <c r="J546" s="155"/>
      <c r="K546" s="143"/>
      <c r="L546" s="27"/>
      <c r="M546" s="144" t="s">
        <v>1</v>
      </c>
      <c r="N546" s="145" t="s">
        <v>32</v>
      </c>
      <c r="O546" s="146">
        <v>0</v>
      </c>
      <c r="P546" s="146">
        <f t="shared" si="180"/>
        <v>0</v>
      </c>
      <c r="Q546" s="146">
        <v>0</v>
      </c>
      <c r="R546" s="146">
        <f t="shared" si="181"/>
        <v>0</v>
      </c>
      <c r="S546" s="146">
        <v>0</v>
      </c>
      <c r="T546" s="147">
        <f t="shared" si="182"/>
        <v>0</v>
      </c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R546" s="148" t="s">
        <v>109</v>
      </c>
      <c r="AT546" s="148" t="s">
        <v>105</v>
      </c>
      <c r="AU546" s="148" t="s">
        <v>71</v>
      </c>
      <c r="AY546" s="14" t="s">
        <v>102</v>
      </c>
      <c r="BE546" s="149">
        <f t="shared" si="183"/>
        <v>0</v>
      </c>
      <c r="BF546" s="149">
        <f t="shared" si="184"/>
        <v>0</v>
      </c>
      <c r="BG546" s="149">
        <f t="shared" si="185"/>
        <v>0</v>
      </c>
      <c r="BH546" s="149">
        <f t="shared" si="186"/>
        <v>0</v>
      </c>
      <c r="BI546" s="149">
        <f t="shared" si="187"/>
        <v>0</v>
      </c>
      <c r="BJ546" s="14" t="s">
        <v>110</v>
      </c>
      <c r="BK546" s="150">
        <f t="shared" si="188"/>
        <v>0</v>
      </c>
      <c r="BL546" s="14" t="s">
        <v>109</v>
      </c>
      <c r="BM546" s="148" t="s">
        <v>1473</v>
      </c>
    </row>
    <row r="547" spans="1:65" s="2" customFormat="1" ht="55.5" customHeight="1">
      <c r="A547" s="26"/>
      <c r="B547" s="137"/>
      <c r="C547" s="138" t="s">
        <v>1474</v>
      </c>
      <c r="D547" s="138" t="s">
        <v>105</v>
      </c>
      <c r="E547" s="139" t="s">
        <v>1475</v>
      </c>
      <c r="F547" s="140" t="s">
        <v>1476</v>
      </c>
      <c r="G547" s="141" t="s">
        <v>1452</v>
      </c>
      <c r="H547" s="142">
        <v>15</v>
      </c>
      <c r="I547" s="142"/>
      <c r="J547" s="155"/>
      <c r="K547" s="143"/>
      <c r="L547" s="27"/>
      <c r="M547" s="144" t="s">
        <v>1</v>
      </c>
      <c r="N547" s="145" t="s">
        <v>32</v>
      </c>
      <c r="O547" s="146">
        <v>0</v>
      </c>
      <c r="P547" s="146">
        <f t="shared" si="180"/>
        <v>0</v>
      </c>
      <c r="Q547" s="146">
        <v>0</v>
      </c>
      <c r="R547" s="146">
        <f t="shared" si="181"/>
        <v>0</v>
      </c>
      <c r="S547" s="146">
        <v>0</v>
      </c>
      <c r="T547" s="147">
        <f t="shared" si="182"/>
        <v>0</v>
      </c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R547" s="148" t="s">
        <v>109</v>
      </c>
      <c r="AT547" s="148" t="s">
        <v>105</v>
      </c>
      <c r="AU547" s="148" t="s">
        <v>71</v>
      </c>
      <c r="AY547" s="14" t="s">
        <v>102</v>
      </c>
      <c r="BE547" s="149">
        <f t="shared" si="183"/>
        <v>0</v>
      </c>
      <c r="BF547" s="149">
        <f t="shared" si="184"/>
        <v>0</v>
      </c>
      <c r="BG547" s="149">
        <f t="shared" si="185"/>
        <v>0</v>
      </c>
      <c r="BH547" s="149">
        <f t="shared" si="186"/>
        <v>0</v>
      </c>
      <c r="BI547" s="149">
        <f t="shared" si="187"/>
        <v>0</v>
      </c>
      <c r="BJ547" s="14" t="s">
        <v>110</v>
      </c>
      <c r="BK547" s="150">
        <f t="shared" si="188"/>
        <v>0</v>
      </c>
      <c r="BL547" s="14" t="s">
        <v>109</v>
      </c>
      <c r="BM547" s="148" t="s">
        <v>1477</v>
      </c>
    </row>
    <row r="548" spans="1:65" s="2" customFormat="1" ht="66.75" customHeight="1">
      <c r="A548" s="26"/>
      <c r="B548" s="137"/>
      <c r="C548" s="138" t="s">
        <v>848</v>
      </c>
      <c r="D548" s="138" t="s">
        <v>105</v>
      </c>
      <c r="E548" s="139" t="s">
        <v>1478</v>
      </c>
      <c r="F548" s="140" t="s">
        <v>1479</v>
      </c>
      <c r="G548" s="141" t="s">
        <v>1452</v>
      </c>
      <c r="H548" s="142">
        <v>270</v>
      </c>
      <c r="I548" s="142"/>
      <c r="J548" s="155"/>
      <c r="K548" s="143"/>
      <c r="L548" s="27"/>
      <c r="M548" s="144" t="s">
        <v>1</v>
      </c>
      <c r="N548" s="145" t="s">
        <v>32</v>
      </c>
      <c r="O548" s="146">
        <v>0</v>
      </c>
      <c r="P548" s="146">
        <f t="shared" si="180"/>
        <v>0</v>
      </c>
      <c r="Q548" s="146">
        <v>0</v>
      </c>
      <c r="R548" s="146">
        <f t="shared" si="181"/>
        <v>0</v>
      </c>
      <c r="S548" s="146">
        <v>0</v>
      </c>
      <c r="T548" s="147">
        <f t="shared" si="182"/>
        <v>0</v>
      </c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R548" s="148" t="s">
        <v>109</v>
      </c>
      <c r="AT548" s="148" t="s">
        <v>105</v>
      </c>
      <c r="AU548" s="148" t="s">
        <v>71</v>
      </c>
      <c r="AY548" s="14" t="s">
        <v>102</v>
      </c>
      <c r="BE548" s="149">
        <f t="shared" si="183"/>
        <v>0</v>
      </c>
      <c r="BF548" s="149">
        <f t="shared" si="184"/>
        <v>0</v>
      </c>
      <c r="BG548" s="149">
        <f t="shared" si="185"/>
        <v>0</v>
      </c>
      <c r="BH548" s="149">
        <f t="shared" si="186"/>
        <v>0</v>
      </c>
      <c r="BI548" s="149">
        <f t="shared" si="187"/>
        <v>0</v>
      </c>
      <c r="BJ548" s="14" t="s">
        <v>110</v>
      </c>
      <c r="BK548" s="150">
        <f t="shared" si="188"/>
        <v>0</v>
      </c>
      <c r="BL548" s="14" t="s">
        <v>109</v>
      </c>
      <c r="BM548" s="148" t="s">
        <v>1480</v>
      </c>
    </row>
    <row r="549" spans="1:65" s="2" customFormat="1" ht="37.9" customHeight="1">
      <c r="A549" s="26"/>
      <c r="B549" s="137"/>
      <c r="C549" s="138" t="s">
        <v>1481</v>
      </c>
      <c r="D549" s="138" t="s">
        <v>105</v>
      </c>
      <c r="E549" s="139" t="s">
        <v>1482</v>
      </c>
      <c r="F549" s="140" t="s">
        <v>1483</v>
      </c>
      <c r="G549" s="141" t="s">
        <v>1452</v>
      </c>
      <c r="H549" s="142">
        <v>68</v>
      </c>
      <c r="I549" s="142"/>
      <c r="J549" s="155"/>
      <c r="K549" s="143"/>
      <c r="L549" s="27"/>
      <c r="M549" s="151" t="s">
        <v>1</v>
      </c>
      <c r="N549" s="152" t="s">
        <v>32</v>
      </c>
      <c r="O549" s="153">
        <v>0</v>
      </c>
      <c r="P549" s="153">
        <f t="shared" si="180"/>
        <v>0</v>
      </c>
      <c r="Q549" s="153">
        <v>0</v>
      </c>
      <c r="R549" s="153">
        <f t="shared" si="181"/>
        <v>0</v>
      </c>
      <c r="S549" s="153">
        <v>0</v>
      </c>
      <c r="T549" s="154">
        <f t="shared" si="182"/>
        <v>0</v>
      </c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R549" s="148" t="s">
        <v>109</v>
      </c>
      <c r="AT549" s="148" t="s">
        <v>105</v>
      </c>
      <c r="AU549" s="148" t="s">
        <v>71</v>
      </c>
      <c r="AY549" s="14" t="s">
        <v>102</v>
      </c>
      <c r="BE549" s="149">
        <f t="shared" si="183"/>
        <v>0</v>
      </c>
      <c r="BF549" s="149">
        <f t="shared" si="184"/>
        <v>0</v>
      </c>
      <c r="BG549" s="149">
        <f t="shared" si="185"/>
        <v>0</v>
      </c>
      <c r="BH549" s="149">
        <f t="shared" si="186"/>
        <v>0</v>
      </c>
      <c r="BI549" s="149">
        <f t="shared" si="187"/>
        <v>0</v>
      </c>
      <c r="BJ549" s="14" t="s">
        <v>110</v>
      </c>
      <c r="BK549" s="150">
        <f t="shared" si="188"/>
        <v>0</v>
      </c>
      <c r="BL549" s="14" t="s">
        <v>109</v>
      </c>
      <c r="BM549" s="148" t="s">
        <v>1484</v>
      </c>
    </row>
    <row r="550" spans="1:65" s="2" customFormat="1" ht="6.95" customHeight="1">
      <c r="A550" s="26"/>
      <c r="B550" s="44"/>
      <c r="C550" s="45"/>
      <c r="D550" s="45"/>
      <c r="E550" s="45"/>
      <c r="F550" s="45"/>
      <c r="G550" s="45"/>
      <c r="H550" s="45"/>
      <c r="I550" s="45"/>
      <c r="J550" s="45"/>
      <c r="K550" s="45"/>
      <c r="L550" s="27"/>
      <c r="M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</row>
  </sheetData>
  <autoFilter ref="C149:K549"/>
  <mergeCells count="9">
    <mergeCell ref="E87:H87"/>
    <mergeCell ref="E140:H140"/>
    <mergeCell ref="E142:H14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275"/>
  <sheetViews>
    <sheetView showGridLines="0" topLeftCell="A170" workbookViewId="0">
      <selection activeCell="Y181" sqref="Y181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9"/>
    </row>
    <row r="2" spans="1:46" s="1" customFormat="1" ht="36.950000000000003" customHeight="1">
      <c r="L2" s="203" t="s">
        <v>5</v>
      </c>
      <c r="M2" s="196"/>
      <c r="N2" s="196"/>
      <c r="O2" s="196"/>
      <c r="P2" s="196"/>
      <c r="Q2" s="196"/>
      <c r="R2" s="196"/>
      <c r="S2" s="196"/>
      <c r="T2" s="196"/>
      <c r="U2" s="196"/>
      <c r="V2" s="196"/>
      <c r="AT2" s="14" t="s">
        <v>76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77</v>
      </c>
      <c r="L4" s="17"/>
      <c r="M4" s="90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16.5" customHeight="1">
      <c r="B7" s="17"/>
      <c r="E7" s="216" t="str">
        <f>'Rekapitulácia stavby'!K6</f>
        <v>Vrútky OO PZ , rekonštrukcia a modernizácia objektu</v>
      </c>
      <c r="F7" s="217"/>
      <c r="G7" s="217"/>
      <c r="H7" s="217"/>
      <c r="L7" s="17"/>
    </row>
    <row r="8" spans="1:46" s="2" customFormat="1" ht="12" customHeight="1">
      <c r="A8" s="26"/>
      <c r="B8" s="27"/>
      <c r="C8" s="26"/>
      <c r="D8" s="23" t="s">
        <v>78</v>
      </c>
      <c r="E8" s="26"/>
      <c r="F8" s="26"/>
      <c r="G8" s="26"/>
      <c r="H8" s="26"/>
      <c r="I8" s="26"/>
      <c r="J8" s="26"/>
      <c r="K8" s="26"/>
      <c r="L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72" t="s">
        <v>1679</v>
      </c>
      <c r="F9" s="215"/>
      <c r="G9" s="215"/>
      <c r="H9" s="215"/>
      <c r="I9" s="26"/>
      <c r="J9" s="26"/>
      <c r="K9" s="26"/>
      <c r="L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52"/>
      <c r="K12" s="26"/>
      <c r="L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 t="s">
        <v>1662</v>
      </c>
      <c r="G14" s="26"/>
      <c r="H14" s="26"/>
      <c r="I14" s="23" t="s">
        <v>19</v>
      </c>
      <c r="J14" s="21" t="str">
        <f>IF('Rekapitulácia stavby'!AN10="","",'Rekapitulácia stavby'!AN10)</f>
        <v/>
      </c>
      <c r="K14" s="26"/>
      <c r="L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20</v>
      </c>
      <c r="J15" s="21" t="str">
        <f>IF('Rekapitulácia stavby'!AN11="","",'Rekapitulácia stavby'!AN11)</f>
        <v/>
      </c>
      <c r="K15" s="26"/>
      <c r="L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95" t="str">
        <f>'Rekapitulácia stavby'!E14</f>
        <v xml:space="preserve"> </v>
      </c>
      <c r="F18" s="195"/>
      <c r="G18" s="195"/>
      <c r="H18" s="195"/>
      <c r="I18" s="23" t="s">
        <v>20</v>
      </c>
      <c r="J18" s="21" t="str">
        <f>'Rekapitulácia stavby'!AN14</f>
        <v/>
      </c>
      <c r="K18" s="26"/>
      <c r="L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22</v>
      </c>
      <c r="E20" s="26"/>
      <c r="F20" s="26" t="s">
        <v>1663</v>
      </c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20</v>
      </c>
      <c r="J21" s="21" t="str">
        <f>IF('Rekapitulácia stavby'!AN17="","",'Rekapitulácia stavby'!AN17)</f>
        <v/>
      </c>
      <c r="K21" s="26"/>
      <c r="L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19</v>
      </c>
      <c r="J23" s="21" t="str">
        <f>IF('Rekapitulácia stavby'!AN19="","",'Rekapitulácia stavby'!AN19)</f>
        <v/>
      </c>
      <c r="K23" s="26"/>
      <c r="L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20</v>
      </c>
      <c r="J24" s="21" t="str">
        <f>IF('Rekapitulácia stavby'!AN20="","",'Rekapitulácia stavby'!AN20)</f>
        <v/>
      </c>
      <c r="K24" s="26"/>
      <c r="L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91"/>
      <c r="B27" s="92"/>
      <c r="C27" s="91"/>
      <c r="D27" s="91"/>
      <c r="E27" s="198" t="s">
        <v>1</v>
      </c>
      <c r="F27" s="198"/>
      <c r="G27" s="198"/>
      <c r="H27" s="198"/>
      <c r="I27" s="91"/>
      <c r="J27" s="91"/>
      <c r="K27" s="91"/>
      <c r="L27" s="93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4" t="s">
        <v>26</v>
      </c>
      <c r="E30" s="26"/>
      <c r="F30" s="26"/>
      <c r="G30" s="26"/>
      <c r="H30" s="26"/>
      <c r="I30" s="26"/>
      <c r="J30" s="160"/>
      <c r="K30" s="26"/>
      <c r="L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3"/>
      <c r="E31" s="63"/>
      <c r="F31" s="63"/>
      <c r="G31" s="63"/>
      <c r="H31" s="63"/>
      <c r="I31" s="63"/>
      <c r="J31" s="163"/>
      <c r="K31" s="63"/>
      <c r="L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28</v>
      </c>
      <c r="G32" s="26"/>
      <c r="H32" s="26"/>
      <c r="I32" s="30" t="s">
        <v>27</v>
      </c>
      <c r="J32" s="164" t="s">
        <v>29</v>
      </c>
      <c r="K32" s="26"/>
      <c r="L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95" t="s">
        <v>30</v>
      </c>
      <c r="E33" s="32" t="s">
        <v>31</v>
      </c>
      <c r="F33" s="96">
        <f>ROUND((SUM(BE136:BE274)),  3)</f>
        <v>0</v>
      </c>
      <c r="G33" s="97"/>
      <c r="H33" s="97"/>
      <c r="I33" s="98">
        <v>0.2</v>
      </c>
      <c r="J33" s="165">
        <f>ROUND(((SUM(BE136:BE274))*I33),  3)</f>
        <v>0</v>
      </c>
      <c r="K33" s="26"/>
      <c r="L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32" t="s">
        <v>32</v>
      </c>
      <c r="F34" s="166"/>
      <c r="G34" s="26"/>
      <c r="H34" s="26"/>
      <c r="I34" s="100">
        <v>0.2</v>
      </c>
      <c r="J34" s="166"/>
      <c r="K34" s="26"/>
      <c r="L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33</v>
      </c>
      <c r="F35" s="99">
        <f>ROUND((SUM(BG136:BG274)),  3)</f>
        <v>0</v>
      </c>
      <c r="G35" s="26"/>
      <c r="H35" s="26"/>
      <c r="I35" s="100">
        <v>0.2</v>
      </c>
      <c r="J35" s="166">
        <f>0</f>
        <v>0</v>
      </c>
      <c r="K35" s="26"/>
      <c r="L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34</v>
      </c>
      <c r="F36" s="99">
        <f>ROUND((SUM(BH136:BH274)),  3)</f>
        <v>0</v>
      </c>
      <c r="G36" s="26"/>
      <c r="H36" s="26"/>
      <c r="I36" s="100">
        <v>0.2</v>
      </c>
      <c r="J36" s="166">
        <f>0</f>
        <v>0</v>
      </c>
      <c r="K36" s="26"/>
      <c r="L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32" t="s">
        <v>35</v>
      </c>
      <c r="F37" s="96">
        <f>ROUND((SUM(BI136:BI274)),  3)</f>
        <v>0</v>
      </c>
      <c r="G37" s="97"/>
      <c r="H37" s="97"/>
      <c r="I37" s="98">
        <v>0</v>
      </c>
      <c r="J37" s="165">
        <f>0</f>
        <v>0</v>
      </c>
      <c r="K37" s="26"/>
      <c r="L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149"/>
      <c r="K38" s="26"/>
      <c r="L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101"/>
      <c r="D39" s="102" t="s">
        <v>36</v>
      </c>
      <c r="E39" s="57"/>
      <c r="F39" s="57"/>
      <c r="G39" s="103" t="s">
        <v>37</v>
      </c>
      <c r="H39" s="104" t="s">
        <v>38</v>
      </c>
      <c r="I39" s="57"/>
      <c r="J39" s="167"/>
      <c r="K39" s="105"/>
      <c r="L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9"/>
      <c r="D50" s="40" t="s">
        <v>39</v>
      </c>
      <c r="E50" s="41"/>
      <c r="F50" s="41"/>
      <c r="G50" s="40" t="s">
        <v>40</v>
      </c>
      <c r="H50" s="41"/>
      <c r="I50" s="41"/>
      <c r="J50" s="41"/>
      <c r="K50" s="41"/>
      <c r="L50" s="39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42" t="s">
        <v>41</v>
      </c>
      <c r="E61" s="29"/>
      <c r="F61" s="106" t="s">
        <v>42</v>
      </c>
      <c r="G61" s="42" t="s">
        <v>41</v>
      </c>
      <c r="H61" s="29"/>
      <c r="I61" s="29"/>
      <c r="J61" s="107" t="s">
        <v>42</v>
      </c>
      <c r="K61" s="29"/>
      <c r="L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40" t="s">
        <v>43</v>
      </c>
      <c r="E65" s="43"/>
      <c r="F65" s="43"/>
      <c r="G65" s="40" t="s">
        <v>44</v>
      </c>
      <c r="H65" s="43"/>
      <c r="I65" s="43"/>
      <c r="J65" s="43"/>
      <c r="K65" s="43"/>
      <c r="L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42" t="s">
        <v>41</v>
      </c>
      <c r="E76" s="29"/>
      <c r="F76" s="106" t="s">
        <v>42</v>
      </c>
      <c r="G76" s="42" t="s">
        <v>41</v>
      </c>
      <c r="H76" s="29"/>
      <c r="I76" s="29"/>
      <c r="J76" s="107" t="s">
        <v>42</v>
      </c>
      <c r="K76" s="29"/>
      <c r="L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79</v>
      </c>
      <c r="D82" s="26"/>
      <c r="E82" s="26"/>
      <c r="F82" s="26"/>
      <c r="G82" s="26"/>
      <c r="H82" s="26"/>
      <c r="I82" s="26"/>
      <c r="J82" s="26"/>
      <c r="K82" s="26"/>
      <c r="L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6" t="str">
        <f>E7</f>
        <v>Vrútky OO PZ , rekonštrukcia a modernizácia objektu</v>
      </c>
      <c r="F85" s="217"/>
      <c r="G85" s="217"/>
      <c r="H85" s="217"/>
      <c r="I85" s="26"/>
      <c r="J85" s="26"/>
      <c r="K85" s="26"/>
      <c r="L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78</v>
      </c>
      <c r="D86" s="26"/>
      <c r="E86" s="26"/>
      <c r="F86" s="26"/>
      <c r="G86" s="26"/>
      <c r="H86" s="26"/>
      <c r="I86" s="26"/>
      <c r="J86" s="26"/>
      <c r="K86" s="26"/>
      <c r="L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72" t="str">
        <f>E9</f>
        <v>SO-01.2 Budova OO PZ Vrútky - neoprávnené</v>
      </c>
      <c r="F87" s="215"/>
      <c r="G87" s="215"/>
      <c r="H87" s="215"/>
      <c r="I87" s="26"/>
      <c r="J87" s="26"/>
      <c r="K87" s="26"/>
      <c r="L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52" t="str">
        <f>IF(J12="","",J12)</f>
        <v/>
      </c>
      <c r="K89" s="26"/>
      <c r="L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4.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33" customHeight="1">
      <c r="A91" s="26"/>
      <c r="B91" s="27"/>
      <c r="C91" s="23" t="s">
        <v>18</v>
      </c>
      <c r="D91" s="26"/>
      <c r="E91" s="26"/>
      <c r="F91" s="21" t="s">
        <v>1662</v>
      </c>
      <c r="G91" s="26"/>
      <c r="H91" s="26"/>
      <c r="I91" s="23" t="s">
        <v>22</v>
      </c>
      <c r="J91" s="24" t="s">
        <v>1663</v>
      </c>
      <c r="K91" s="26"/>
      <c r="L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24</v>
      </c>
      <c r="J92" s="24" t="str">
        <f>E24</f>
        <v xml:space="preserve"> </v>
      </c>
      <c r="K92" s="26"/>
      <c r="L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8" t="s">
        <v>80</v>
      </c>
      <c r="D94" s="101"/>
      <c r="E94" s="101"/>
      <c r="F94" s="101"/>
      <c r="G94" s="101"/>
      <c r="H94" s="101"/>
      <c r="I94" s="101"/>
      <c r="J94" s="109" t="s">
        <v>81</v>
      </c>
      <c r="K94" s="101"/>
      <c r="L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10" t="s">
        <v>82</v>
      </c>
      <c r="D96" s="26"/>
      <c r="E96" s="26"/>
      <c r="F96" s="26"/>
      <c r="G96" s="26"/>
      <c r="H96" s="26"/>
      <c r="I96" s="26"/>
      <c r="J96" s="160"/>
      <c r="K96" s="26"/>
      <c r="L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83</v>
      </c>
    </row>
    <row r="97" spans="2:12" s="9" customFormat="1" ht="24.95" customHeight="1">
      <c r="B97" s="111"/>
      <c r="D97" s="112" t="s">
        <v>84</v>
      </c>
      <c r="E97" s="113"/>
      <c r="F97" s="113"/>
      <c r="G97" s="113"/>
      <c r="H97" s="113"/>
      <c r="I97" s="113"/>
      <c r="J97" s="161"/>
      <c r="L97" s="111"/>
    </row>
    <row r="98" spans="2:12" s="10" customFormat="1" ht="19.899999999999999" customHeight="1">
      <c r="B98" s="114"/>
      <c r="D98" s="115" t="s">
        <v>288</v>
      </c>
      <c r="E98" s="116"/>
      <c r="F98" s="116"/>
      <c r="G98" s="116"/>
      <c r="H98" s="116"/>
      <c r="I98" s="116"/>
      <c r="J98" s="162"/>
      <c r="L98" s="114"/>
    </row>
    <row r="99" spans="2:12" s="10" customFormat="1" ht="19.899999999999999" customHeight="1">
      <c r="B99" s="114"/>
      <c r="D99" s="115" t="s">
        <v>85</v>
      </c>
      <c r="E99" s="116"/>
      <c r="F99" s="116"/>
      <c r="G99" s="116"/>
      <c r="H99" s="116"/>
      <c r="I99" s="116"/>
      <c r="J99" s="162"/>
      <c r="L99" s="114"/>
    </row>
    <row r="100" spans="2:12" s="10" customFormat="1" ht="19.899999999999999" customHeight="1">
      <c r="B100" s="114"/>
      <c r="D100" s="115" t="s">
        <v>86</v>
      </c>
      <c r="E100" s="116"/>
      <c r="F100" s="116"/>
      <c r="G100" s="116"/>
      <c r="H100" s="116"/>
      <c r="I100" s="116"/>
      <c r="J100" s="162"/>
      <c r="L100" s="114"/>
    </row>
    <row r="101" spans="2:12" s="10" customFormat="1" ht="19.899999999999999" customHeight="1">
      <c r="B101" s="114"/>
      <c r="D101" s="115" t="s">
        <v>87</v>
      </c>
      <c r="E101" s="116"/>
      <c r="F101" s="116"/>
      <c r="G101" s="116"/>
      <c r="H101" s="116"/>
      <c r="I101" s="116"/>
      <c r="J101" s="162"/>
      <c r="L101" s="114"/>
    </row>
    <row r="102" spans="2:12" s="9" customFormat="1" ht="24.95" customHeight="1">
      <c r="B102" s="111"/>
      <c r="D102" s="112" t="s">
        <v>180</v>
      </c>
      <c r="E102" s="113"/>
      <c r="F102" s="113"/>
      <c r="G102" s="113"/>
      <c r="H102" s="113"/>
      <c r="I102" s="113"/>
      <c r="J102" s="161"/>
      <c r="L102" s="111"/>
    </row>
    <row r="103" spans="2:12" s="10" customFormat="1" ht="19.899999999999999" customHeight="1">
      <c r="B103" s="114"/>
      <c r="D103" s="115" t="s">
        <v>293</v>
      </c>
      <c r="E103" s="116"/>
      <c r="F103" s="116"/>
      <c r="G103" s="116"/>
      <c r="H103" s="116"/>
      <c r="I103" s="116"/>
      <c r="J103" s="162"/>
      <c r="L103" s="114"/>
    </row>
    <row r="104" spans="2:12" s="10" customFormat="1" ht="19.899999999999999" customHeight="1">
      <c r="B104" s="114"/>
      <c r="D104" s="115" t="s">
        <v>182</v>
      </c>
      <c r="E104" s="116"/>
      <c r="F104" s="116"/>
      <c r="G104" s="116"/>
      <c r="H104" s="116"/>
      <c r="I104" s="116"/>
      <c r="J104" s="162"/>
      <c r="L104" s="114"/>
    </row>
    <row r="105" spans="2:12" s="10" customFormat="1" ht="19.899999999999999" customHeight="1">
      <c r="B105" s="114"/>
      <c r="D105" s="115" t="s">
        <v>294</v>
      </c>
      <c r="E105" s="116"/>
      <c r="F105" s="116"/>
      <c r="G105" s="116"/>
      <c r="H105" s="116"/>
      <c r="I105" s="116"/>
      <c r="J105" s="162"/>
      <c r="L105" s="114"/>
    </row>
    <row r="106" spans="2:12" s="10" customFormat="1" ht="19.899999999999999" customHeight="1">
      <c r="B106" s="114"/>
      <c r="D106" s="115" t="s">
        <v>1485</v>
      </c>
      <c r="E106" s="116"/>
      <c r="F106" s="116"/>
      <c r="G106" s="116"/>
      <c r="H106" s="116"/>
      <c r="I106" s="116"/>
      <c r="J106" s="162"/>
      <c r="L106" s="114"/>
    </row>
    <row r="107" spans="2:12" s="10" customFormat="1" ht="19.899999999999999" customHeight="1">
      <c r="B107" s="114"/>
      <c r="D107" s="115" t="s">
        <v>1486</v>
      </c>
      <c r="E107" s="116"/>
      <c r="F107" s="116"/>
      <c r="G107" s="116"/>
      <c r="H107" s="116"/>
      <c r="I107" s="116"/>
      <c r="J107" s="162"/>
      <c r="L107" s="114"/>
    </row>
    <row r="108" spans="2:12" s="10" customFormat="1" ht="19.899999999999999" customHeight="1">
      <c r="B108" s="114"/>
      <c r="D108" s="115" t="s">
        <v>298</v>
      </c>
      <c r="E108" s="116"/>
      <c r="F108" s="116"/>
      <c r="G108" s="116"/>
      <c r="H108" s="116"/>
      <c r="I108" s="116"/>
      <c r="J108" s="162"/>
      <c r="L108" s="114"/>
    </row>
    <row r="109" spans="2:12" s="10" customFormat="1" ht="19.899999999999999" customHeight="1">
      <c r="B109" s="114"/>
      <c r="D109" s="115" t="s">
        <v>213</v>
      </c>
      <c r="E109" s="116"/>
      <c r="F109" s="116"/>
      <c r="G109" s="116"/>
      <c r="H109" s="116"/>
      <c r="I109" s="116"/>
      <c r="J109" s="162"/>
      <c r="L109" s="114"/>
    </row>
    <row r="110" spans="2:12" s="10" customFormat="1" ht="19.899999999999999" customHeight="1">
      <c r="B110" s="114"/>
      <c r="D110" s="115" t="s">
        <v>300</v>
      </c>
      <c r="E110" s="116"/>
      <c r="F110" s="116"/>
      <c r="G110" s="116"/>
      <c r="H110" s="116"/>
      <c r="I110" s="116"/>
      <c r="J110" s="162"/>
      <c r="L110" s="114"/>
    </row>
    <row r="111" spans="2:12" s="10" customFormat="1" ht="19.899999999999999" customHeight="1">
      <c r="B111" s="114"/>
      <c r="D111" s="115" t="s">
        <v>302</v>
      </c>
      <c r="E111" s="116"/>
      <c r="F111" s="116"/>
      <c r="G111" s="116"/>
      <c r="H111" s="116"/>
      <c r="I111" s="116"/>
      <c r="J111" s="162"/>
      <c r="L111" s="114"/>
    </row>
    <row r="112" spans="2:12" s="10" customFormat="1" ht="19.899999999999999" customHeight="1">
      <c r="B112" s="114"/>
      <c r="D112" s="115" t="s">
        <v>303</v>
      </c>
      <c r="E112" s="116"/>
      <c r="F112" s="116"/>
      <c r="G112" s="116"/>
      <c r="H112" s="116"/>
      <c r="I112" s="116"/>
      <c r="J112" s="162"/>
      <c r="L112" s="114"/>
    </row>
    <row r="113" spans="1:31" s="10" customFormat="1" ht="19.899999999999999" customHeight="1">
      <c r="B113" s="114"/>
      <c r="D113" s="115" t="s">
        <v>1487</v>
      </c>
      <c r="E113" s="116"/>
      <c r="F113" s="116"/>
      <c r="G113" s="116"/>
      <c r="H113" s="116"/>
      <c r="I113" s="116"/>
      <c r="J113" s="162"/>
      <c r="L113" s="114"/>
    </row>
    <row r="114" spans="1:31" s="10" customFormat="1" ht="19.899999999999999" customHeight="1">
      <c r="B114" s="114"/>
      <c r="D114" s="115" t="s">
        <v>305</v>
      </c>
      <c r="E114" s="116"/>
      <c r="F114" s="116"/>
      <c r="G114" s="116"/>
      <c r="H114" s="116"/>
      <c r="I114" s="116"/>
      <c r="J114" s="162"/>
      <c r="L114" s="114"/>
    </row>
    <row r="115" spans="1:31" s="9" customFormat="1" ht="24.95" customHeight="1">
      <c r="B115" s="111"/>
      <c r="D115" s="112" t="s">
        <v>306</v>
      </c>
      <c r="E115" s="113"/>
      <c r="F115" s="113"/>
      <c r="G115" s="113"/>
      <c r="H115" s="113"/>
      <c r="I115" s="113"/>
      <c r="J115" s="161"/>
      <c r="L115" s="111"/>
    </row>
    <row r="116" spans="1:31" s="10" customFormat="1" ht="19.899999999999999" customHeight="1">
      <c r="B116" s="114"/>
      <c r="D116" s="115" t="s">
        <v>1488</v>
      </c>
      <c r="E116" s="116"/>
      <c r="F116" s="116"/>
      <c r="G116" s="116"/>
      <c r="H116" s="116"/>
      <c r="I116" s="116"/>
      <c r="J116" s="162"/>
      <c r="L116" s="114"/>
    </row>
    <row r="117" spans="1:31" s="2" customFormat="1" ht="21.75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s="2" customFormat="1" ht="6.95" customHeight="1">
      <c r="A118" s="26"/>
      <c r="B118" s="44"/>
      <c r="C118" s="45"/>
      <c r="D118" s="45"/>
      <c r="E118" s="45"/>
      <c r="F118" s="45"/>
      <c r="G118" s="45"/>
      <c r="H118" s="45"/>
      <c r="I118" s="45"/>
      <c r="J118" s="45"/>
      <c r="K118" s="45"/>
      <c r="L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22" spans="1:31" s="2" customFormat="1" ht="6.95" customHeight="1">
      <c r="A122" s="26"/>
      <c r="B122" s="46"/>
      <c r="C122" s="47"/>
      <c r="D122" s="47"/>
      <c r="E122" s="47"/>
      <c r="F122" s="47"/>
      <c r="G122" s="47"/>
      <c r="H122" s="47"/>
      <c r="I122" s="47"/>
      <c r="J122" s="47"/>
      <c r="K122" s="47"/>
      <c r="L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24.95" customHeight="1">
      <c r="A123" s="26"/>
      <c r="B123" s="27"/>
      <c r="C123" s="18" t="s">
        <v>88</v>
      </c>
      <c r="D123" s="26"/>
      <c r="E123" s="26"/>
      <c r="F123" s="26"/>
      <c r="G123" s="26"/>
      <c r="H123" s="26"/>
      <c r="I123" s="26"/>
      <c r="J123" s="26"/>
      <c r="K123" s="26"/>
      <c r="L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6.95" customHeight="1">
      <c r="A124" s="26"/>
      <c r="B124" s="27"/>
      <c r="C124" s="26"/>
      <c r="D124" s="26"/>
      <c r="E124" s="26"/>
      <c r="F124" s="26"/>
      <c r="G124" s="26"/>
      <c r="H124" s="26"/>
      <c r="I124" s="26"/>
      <c r="J124" s="26"/>
      <c r="K124" s="26"/>
      <c r="L124" s="39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12</v>
      </c>
      <c r="D125" s="26"/>
      <c r="E125" s="26"/>
      <c r="F125" s="26"/>
      <c r="G125" s="26"/>
      <c r="H125" s="26"/>
      <c r="I125" s="26"/>
      <c r="J125" s="26"/>
      <c r="K125" s="26"/>
      <c r="L125" s="39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6.5" customHeight="1">
      <c r="A126" s="26"/>
      <c r="B126" s="27"/>
      <c r="C126" s="26"/>
      <c r="D126" s="26"/>
      <c r="E126" s="216" t="str">
        <f>E7</f>
        <v>Vrútky OO PZ , rekonštrukcia a modernizácia objektu</v>
      </c>
      <c r="F126" s="217"/>
      <c r="G126" s="217"/>
      <c r="H126" s="217"/>
      <c r="I126" s="26"/>
      <c r="J126" s="26"/>
      <c r="K126" s="26"/>
      <c r="L126" s="39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12" customHeight="1">
      <c r="A127" s="26"/>
      <c r="B127" s="27"/>
      <c r="C127" s="23" t="s">
        <v>78</v>
      </c>
      <c r="D127" s="26"/>
      <c r="E127" s="26"/>
      <c r="F127" s="26"/>
      <c r="G127" s="26"/>
      <c r="H127" s="26"/>
      <c r="I127" s="26"/>
      <c r="J127" s="26"/>
      <c r="K127" s="26"/>
      <c r="L127" s="39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6.5" customHeight="1">
      <c r="A128" s="26"/>
      <c r="B128" s="27"/>
      <c r="C128" s="26"/>
      <c r="D128" s="26"/>
      <c r="E128" s="172" t="str">
        <f>E9</f>
        <v>SO-01.2 Budova OO PZ Vrútky - neoprávnené</v>
      </c>
      <c r="F128" s="215"/>
      <c r="G128" s="215"/>
      <c r="H128" s="215"/>
      <c r="I128" s="26"/>
      <c r="J128" s="26"/>
      <c r="K128" s="26"/>
      <c r="L128" s="39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6.9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9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2" customHeight="1">
      <c r="A130" s="26"/>
      <c r="B130" s="27"/>
      <c r="C130" s="23" t="s">
        <v>15</v>
      </c>
      <c r="D130" s="26"/>
      <c r="E130" s="26"/>
      <c r="F130" s="21" t="str">
        <f>F12</f>
        <v xml:space="preserve"> </v>
      </c>
      <c r="G130" s="26"/>
      <c r="H130" s="26"/>
      <c r="I130" s="23" t="s">
        <v>17</v>
      </c>
      <c r="J130" s="52" t="str">
        <f>IF(J12="","",J12)</f>
        <v/>
      </c>
      <c r="K130" s="26"/>
      <c r="L130" s="39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6.95" customHeight="1">
      <c r="A131" s="26"/>
      <c r="B131" s="27"/>
      <c r="C131" s="26"/>
      <c r="D131" s="26"/>
      <c r="E131" s="26"/>
      <c r="F131" s="26"/>
      <c r="G131" s="26"/>
      <c r="H131" s="26"/>
      <c r="I131" s="26"/>
      <c r="J131" s="26"/>
      <c r="K131" s="26"/>
      <c r="L131" s="39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5.2" customHeight="1">
      <c r="A132" s="26"/>
      <c r="B132" s="27"/>
      <c r="C132" s="23" t="s">
        <v>18</v>
      </c>
      <c r="D132" s="26"/>
      <c r="E132" s="26"/>
      <c r="F132" s="21" t="str">
        <f>E15</f>
        <v xml:space="preserve"> </v>
      </c>
      <c r="G132" s="26"/>
      <c r="H132" s="26"/>
      <c r="I132" s="23" t="s">
        <v>22</v>
      </c>
      <c r="J132" s="24" t="str">
        <f>E21</f>
        <v xml:space="preserve"> </v>
      </c>
      <c r="K132" s="26"/>
      <c r="L132" s="39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2" customFormat="1" ht="15.2" customHeight="1">
      <c r="A133" s="26"/>
      <c r="B133" s="27"/>
      <c r="C133" s="23" t="s">
        <v>21</v>
      </c>
      <c r="D133" s="26"/>
      <c r="E133" s="26"/>
      <c r="F133" s="21" t="str">
        <f>IF(E18="","",E18)</f>
        <v xml:space="preserve"> </v>
      </c>
      <c r="G133" s="26"/>
      <c r="H133" s="26"/>
      <c r="I133" s="23" t="s">
        <v>24</v>
      </c>
      <c r="J133" s="24" t="str">
        <f>E24</f>
        <v xml:space="preserve"> </v>
      </c>
      <c r="K133" s="26"/>
      <c r="L133" s="39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65" s="2" customFormat="1" ht="10.35" customHeight="1">
      <c r="A134" s="26"/>
      <c r="B134" s="27"/>
      <c r="C134" s="26"/>
      <c r="D134" s="26"/>
      <c r="E134" s="26"/>
      <c r="F134" s="26"/>
      <c r="G134" s="26"/>
      <c r="H134" s="26"/>
      <c r="I134" s="26"/>
      <c r="J134" s="26"/>
      <c r="K134" s="26"/>
      <c r="L134" s="39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65" s="11" customFormat="1" ht="29.25" customHeight="1">
      <c r="A135" s="117"/>
      <c r="B135" s="118"/>
      <c r="C135" s="119" t="s">
        <v>89</v>
      </c>
      <c r="D135" s="120" t="s">
        <v>51</v>
      </c>
      <c r="E135" s="120" t="s">
        <v>47</v>
      </c>
      <c r="F135" s="120" t="s">
        <v>48</v>
      </c>
      <c r="G135" s="120" t="s">
        <v>90</v>
      </c>
      <c r="H135" s="120" t="s">
        <v>91</v>
      </c>
      <c r="I135" s="120" t="s">
        <v>92</v>
      </c>
      <c r="J135" s="121" t="s">
        <v>81</v>
      </c>
      <c r="K135" s="122" t="s">
        <v>93</v>
      </c>
      <c r="L135" s="123"/>
      <c r="M135" s="59" t="s">
        <v>1</v>
      </c>
      <c r="N135" s="60" t="s">
        <v>30</v>
      </c>
      <c r="O135" s="60" t="s">
        <v>94</v>
      </c>
      <c r="P135" s="60" t="s">
        <v>95</v>
      </c>
      <c r="Q135" s="60" t="s">
        <v>96</v>
      </c>
      <c r="R135" s="60" t="s">
        <v>97</v>
      </c>
      <c r="S135" s="60" t="s">
        <v>98</v>
      </c>
      <c r="T135" s="61" t="s">
        <v>99</v>
      </c>
      <c r="U135" s="117"/>
      <c r="V135" s="117"/>
      <c r="W135" s="117"/>
      <c r="X135" s="117"/>
      <c r="Y135" s="117"/>
      <c r="Z135" s="117"/>
      <c r="AA135" s="117"/>
      <c r="AB135" s="117"/>
      <c r="AC135" s="117"/>
      <c r="AD135" s="117"/>
      <c r="AE135" s="117"/>
    </row>
    <row r="136" spans="1:65" s="2" customFormat="1" ht="22.9" customHeight="1">
      <c r="A136" s="26"/>
      <c r="B136" s="27"/>
      <c r="C136" s="66" t="s">
        <v>82</v>
      </c>
      <c r="D136" s="26"/>
      <c r="E136" s="26"/>
      <c r="F136" s="26"/>
      <c r="G136" s="26"/>
      <c r="H136" s="26"/>
      <c r="I136" s="26"/>
      <c r="J136" s="156"/>
      <c r="K136" s="26"/>
      <c r="L136" s="27"/>
      <c r="M136" s="62"/>
      <c r="N136" s="53"/>
      <c r="O136" s="63"/>
      <c r="P136" s="124">
        <f>P137+P176+P262</f>
        <v>0</v>
      </c>
      <c r="Q136" s="63"/>
      <c r="R136" s="124">
        <f>R137+R176+R262</f>
        <v>0</v>
      </c>
      <c r="S136" s="63"/>
      <c r="T136" s="125">
        <f>T137+T176+T262</f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T136" s="14" t="s">
        <v>65</v>
      </c>
      <c r="AU136" s="14" t="s">
        <v>83</v>
      </c>
      <c r="BK136" s="126">
        <f>BK137+BK176+BK262</f>
        <v>0</v>
      </c>
    </row>
    <row r="137" spans="1:65" s="12" customFormat="1" ht="25.9" customHeight="1">
      <c r="B137" s="127"/>
      <c r="D137" s="128" t="s">
        <v>65</v>
      </c>
      <c r="E137" s="129" t="s">
        <v>100</v>
      </c>
      <c r="F137" s="129" t="s">
        <v>101</v>
      </c>
      <c r="J137" s="157"/>
      <c r="L137" s="127"/>
      <c r="M137" s="130"/>
      <c r="N137" s="131"/>
      <c r="O137" s="131"/>
      <c r="P137" s="132">
        <f>P138+P144+P157+P174</f>
        <v>0</v>
      </c>
      <c r="Q137" s="131"/>
      <c r="R137" s="132">
        <f>R138+R144+R157+R174</f>
        <v>0</v>
      </c>
      <c r="S137" s="131"/>
      <c r="T137" s="133">
        <f>T138+T144+T157+T174</f>
        <v>0</v>
      </c>
      <c r="AR137" s="128" t="s">
        <v>71</v>
      </c>
      <c r="AT137" s="134" t="s">
        <v>65</v>
      </c>
      <c r="AU137" s="134" t="s">
        <v>66</v>
      </c>
      <c r="AY137" s="128" t="s">
        <v>102</v>
      </c>
      <c r="BK137" s="135">
        <f>BK138+BK144+BK157+BK174</f>
        <v>0</v>
      </c>
    </row>
    <row r="138" spans="1:65" s="12" customFormat="1" ht="22.9" customHeight="1">
      <c r="B138" s="127"/>
      <c r="D138" s="128" t="s">
        <v>65</v>
      </c>
      <c r="E138" s="136" t="s">
        <v>113</v>
      </c>
      <c r="F138" s="136" t="s">
        <v>349</v>
      </c>
      <c r="J138" s="158"/>
      <c r="L138" s="127"/>
      <c r="M138" s="130"/>
      <c r="N138" s="131"/>
      <c r="O138" s="131"/>
      <c r="P138" s="132">
        <f>SUM(P139:P143)</f>
        <v>0</v>
      </c>
      <c r="Q138" s="131"/>
      <c r="R138" s="132">
        <f>SUM(R139:R143)</f>
        <v>0</v>
      </c>
      <c r="S138" s="131"/>
      <c r="T138" s="133">
        <f>SUM(T139:T143)</f>
        <v>0</v>
      </c>
      <c r="AR138" s="128" t="s">
        <v>71</v>
      </c>
      <c r="AT138" s="134" t="s">
        <v>65</v>
      </c>
      <c r="AU138" s="134" t="s">
        <v>71</v>
      </c>
      <c r="AY138" s="128" t="s">
        <v>102</v>
      </c>
      <c r="BK138" s="135">
        <f>SUM(BK139:BK143)</f>
        <v>0</v>
      </c>
    </row>
    <row r="139" spans="1:65" s="2" customFormat="1" ht="24.2" customHeight="1">
      <c r="A139" s="26"/>
      <c r="B139" s="137"/>
      <c r="C139" s="138" t="s">
        <v>71</v>
      </c>
      <c r="D139" s="138" t="s">
        <v>105</v>
      </c>
      <c r="E139" s="139" t="s">
        <v>1489</v>
      </c>
      <c r="F139" s="140" t="s">
        <v>1761</v>
      </c>
      <c r="G139" s="141" t="s">
        <v>234</v>
      </c>
      <c r="H139" s="142">
        <v>13.8</v>
      </c>
      <c r="I139" s="142"/>
      <c r="J139" s="155"/>
      <c r="K139" s="143"/>
      <c r="L139" s="27"/>
      <c r="M139" s="144" t="s">
        <v>1</v>
      </c>
      <c r="N139" s="145" t="s">
        <v>32</v>
      </c>
      <c r="O139" s="146">
        <v>0</v>
      </c>
      <c r="P139" s="146">
        <f>O139*H139</f>
        <v>0</v>
      </c>
      <c r="Q139" s="146">
        <v>0</v>
      </c>
      <c r="R139" s="146">
        <f>Q139*H139</f>
        <v>0</v>
      </c>
      <c r="S139" s="146">
        <v>0</v>
      </c>
      <c r="T139" s="147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8" t="s">
        <v>109</v>
      </c>
      <c r="AT139" s="148" t="s">
        <v>105</v>
      </c>
      <c r="AU139" s="148" t="s">
        <v>110</v>
      </c>
      <c r="AY139" s="14" t="s">
        <v>102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4" t="s">
        <v>110</v>
      </c>
      <c r="BK139" s="150">
        <f>ROUND(I139*H139,3)</f>
        <v>0</v>
      </c>
      <c r="BL139" s="14" t="s">
        <v>109</v>
      </c>
      <c r="BM139" s="148" t="s">
        <v>110</v>
      </c>
    </row>
    <row r="140" spans="1:65" s="2" customFormat="1" ht="24.2" customHeight="1">
      <c r="A140" s="26"/>
      <c r="B140" s="137"/>
      <c r="C140" s="138" t="s">
        <v>110</v>
      </c>
      <c r="D140" s="138" t="s">
        <v>105</v>
      </c>
      <c r="E140" s="139" t="s">
        <v>1490</v>
      </c>
      <c r="F140" s="140" t="s">
        <v>1760</v>
      </c>
      <c r="G140" s="141" t="s">
        <v>194</v>
      </c>
      <c r="H140" s="142">
        <v>1</v>
      </c>
      <c r="I140" s="142"/>
      <c r="J140" s="155"/>
      <c r="K140" s="143"/>
      <c r="L140" s="27"/>
      <c r="M140" s="144" t="s">
        <v>1</v>
      </c>
      <c r="N140" s="145" t="s">
        <v>32</v>
      </c>
      <c r="O140" s="146">
        <v>0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8" t="s">
        <v>109</v>
      </c>
      <c r="AT140" s="148" t="s">
        <v>105</v>
      </c>
      <c r="AU140" s="148" t="s">
        <v>110</v>
      </c>
      <c r="AY140" s="14" t="s">
        <v>102</v>
      </c>
      <c r="BE140" s="149">
        <f>IF(N140="základná",J140,0)</f>
        <v>0</v>
      </c>
      <c r="BF140" s="149">
        <f>IF(N140="znížená",J140,0)</f>
        <v>0</v>
      </c>
      <c r="BG140" s="149">
        <f>IF(N140="zákl. prenesená",J140,0)</f>
        <v>0</v>
      </c>
      <c r="BH140" s="149">
        <f>IF(N140="zníž. prenesená",J140,0)</f>
        <v>0</v>
      </c>
      <c r="BI140" s="149">
        <f>IF(N140="nulová",J140,0)</f>
        <v>0</v>
      </c>
      <c r="BJ140" s="14" t="s">
        <v>110</v>
      </c>
      <c r="BK140" s="150">
        <f>ROUND(I140*H140,3)</f>
        <v>0</v>
      </c>
      <c r="BL140" s="14" t="s">
        <v>109</v>
      </c>
      <c r="BM140" s="148" t="s">
        <v>109</v>
      </c>
    </row>
    <row r="141" spans="1:65" s="2" customFormat="1" ht="24.2" customHeight="1">
      <c r="A141" s="26"/>
      <c r="B141" s="137"/>
      <c r="C141" s="138" t="s">
        <v>113</v>
      </c>
      <c r="D141" s="138" t="s">
        <v>105</v>
      </c>
      <c r="E141" s="139" t="s">
        <v>1491</v>
      </c>
      <c r="F141" s="140" t="s">
        <v>1680</v>
      </c>
      <c r="G141" s="141" t="s">
        <v>194</v>
      </c>
      <c r="H141" s="142">
        <v>1</v>
      </c>
      <c r="I141" s="142"/>
      <c r="J141" s="155"/>
      <c r="K141" s="143"/>
      <c r="L141" s="27"/>
      <c r="M141" s="144" t="s">
        <v>1</v>
      </c>
      <c r="N141" s="145" t="s">
        <v>32</v>
      </c>
      <c r="O141" s="146">
        <v>0</v>
      </c>
      <c r="P141" s="146">
        <f>O141*H141</f>
        <v>0</v>
      </c>
      <c r="Q141" s="146">
        <v>0</v>
      </c>
      <c r="R141" s="146">
        <f>Q141*H141</f>
        <v>0</v>
      </c>
      <c r="S141" s="146">
        <v>0</v>
      </c>
      <c r="T141" s="147">
        <f>S141*H141</f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8" t="s">
        <v>109</v>
      </c>
      <c r="AT141" s="148" t="s">
        <v>105</v>
      </c>
      <c r="AU141" s="148" t="s">
        <v>110</v>
      </c>
      <c r="AY141" s="14" t="s">
        <v>102</v>
      </c>
      <c r="BE141" s="149">
        <f>IF(N141="základná",J141,0)</f>
        <v>0</v>
      </c>
      <c r="BF141" s="149">
        <f>IF(N141="znížená",J141,0)</f>
        <v>0</v>
      </c>
      <c r="BG141" s="149">
        <f>IF(N141="zákl. prenesená",J141,0)</f>
        <v>0</v>
      </c>
      <c r="BH141" s="149">
        <f>IF(N141="zníž. prenesená",J141,0)</f>
        <v>0</v>
      </c>
      <c r="BI141" s="149">
        <f>IF(N141="nulová",J141,0)</f>
        <v>0</v>
      </c>
      <c r="BJ141" s="14" t="s">
        <v>110</v>
      </c>
      <c r="BK141" s="150">
        <f>ROUND(I141*H141,3)</f>
        <v>0</v>
      </c>
      <c r="BL141" s="14" t="s">
        <v>109</v>
      </c>
      <c r="BM141" s="148" t="s">
        <v>103</v>
      </c>
    </row>
    <row r="142" spans="1:65" s="2" customFormat="1" ht="33" customHeight="1">
      <c r="A142" s="26"/>
      <c r="B142" s="137"/>
      <c r="C142" s="138" t="s">
        <v>109</v>
      </c>
      <c r="D142" s="138" t="s">
        <v>105</v>
      </c>
      <c r="E142" s="139" t="s">
        <v>1492</v>
      </c>
      <c r="F142" s="140" t="s">
        <v>1759</v>
      </c>
      <c r="G142" s="141" t="s">
        <v>108</v>
      </c>
      <c r="H142" s="142">
        <v>6.22</v>
      </c>
      <c r="I142" s="142"/>
      <c r="J142" s="155"/>
      <c r="K142" s="143"/>
      <c r="L142" s="27"/>
      <c r="M142" s="144" t="s">
        <v>1</v>
      </c>
      <c r="N142" s="145" t="s">
        <v>32</v>
      </c>
      <c r="O142" s="146">
        <v>0</v>
      </c>
      <c r="P142" s="146">
        <f>O142*H142</f>
        <v>0</v>
      </c>
      <c r="Q142" s="146">
        <v>0</v>
      </c>
      <c r="R142" s="146">
        <f>Q142*H142</f>
        <v>0</v>
      </c>
      <c r="S142" s="146">
        <v>0</v>
      </c>
      <c r="T142" s="147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8" t="s">
        <v>109</v>
      </c>
      <c r="AT142" s="148" t="s">
        <v>105</v>
      </c>
      <c r="AU142" s="148" t="s">
        <v>110</v>
      </c>
      <c r="AY142" s="14" t="s">
        <v>102</v>
      </c>
      <c r="BE142" s="149">
        <f>IF(N142="základná",J142,0)</f>
        <v>0</v>
      </c>
      <c r="BF142" s="149">
        <f>IF(N142="znížená",J142,0)</f>
        <v>0</v>
      </c>
      <c r="BG142" s="149">
        <f>IF(N142="zákl. prenesená",J142,0)</f>
        <v>0</v>
      </c>
      <c r="BH142" s="149">
        <f>IF(N142="zníž. prenesená",J142,0)</f>
        <v>0</v>
      </c>
      <c r="BI142" s="149">
        <f>IF(N142="nulová",J142,0)</f>
        <v>0</v>
      </c>
      <c r="BJ142" s="14" t="s">
        <v>110</v>
      </c>
      <c r="BK142" s="150">
        <f>ROUND(I142*H142,3)</f>
        <v>0</v>
      </c>
      <c r="BL142" s="14" t="s">
        <v>109</v>
      </c>
      <c r="BM142" s="148" t="s">
        <v>118</v>
      </c>
    </row>
    <row r="143" spans="1:65" s="2" customFormat="1" ht="33" customHeight="1">
      <c r="A143" s="26"/>
      <c r="B143" s="137"/>
      <c r="C143" s="138" t="s">
        <v>119</v>
      </c>
      <c r="D143" s="138" t="s">
        <v>105</v>
      </c>
      <c r="E143" s="139" t="s">
        <v>1493</v>
      </c>
      <c r="F143" s="140" t="s">
        <v>1762</v>
      </c>
      <c r="G143" s="141" t="s">
        <v>108</v>
      </c>
      <c r="H143" s="142">
        <v>12.744</v>
      </c>
      <c r="I143" s="142"/>
      <c r="J143" s="155"/>
      <c r="K143" s="143"/>
      <c r="L143" s="27"/>
      <c r="M143" s="144" t="s">
        <v>1</v>
      </c>
      <c r="N143" s="145" t="s">
        <v>32</v>
      </c>
      <c r="O143" s="146">
        <v>0</v>
      </c>
      <c r="P143" s="146">
        <f>O143*H143</f>
        <v>0</v>
      </c>
      <c r="Q143" s="146">
        <v>0</v>
      </c>
      <c r="R143" s="146">
        <f>Q143*H143</f>
        <v>0</v>
      </c>
      <c r="S143" s="146">
        <v>0</v>
      </c>
      <c r="T143" s="147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8" t="s">
        <v>109</v>
      </c>
      <c r="AT143" s="148" t="s">
        <v>105</v>
      </c>
      <c r="AU143" s="148" t="s">
        <v>110</v>
      </c>
      <c r="AY143" s="14" t="s">
        <v>102</v>
      </c>
      <c r="BE143" s="149">
        <f>IF(N143="základná",J143,0)</f>
        <v>0</v>
      </c>
      <c r="BF143" s="149">
        <f>IF(N143="znížená",J143,0)</f>
        <v>0</v>
      </c>
      <c r="BG143" s="149">
        <f>IF(N143="zákl. prenesená",J143,0)</f>
        <v>0</v>
      </c>
      <c r="BH143" s="149">
        <f>IF(N143="zníž. prenesená",J143,0)</f>
        <v>0</v>
      </c>
      <c r="BI143" s="149">
        <f>IF(N143="nulová",J143,0)</f>
        <v>0</v>
      </c>
      <c r="BJ143" s="14" t="s">
        <v>110</v>
      </c>
      <c r="BK143" s="150">
        <f>ROUND(I143*H143,3)</f>
        <v>0</v>
      </c>
      <c r="BL143" s="14" t="s">
        <v>109</v>
      </c>
      <c r="BM143" s="148" t="s">
        <v>122</v>
      </c>
    </row>
    <row r="144" spans="1:65" s="12" customFormat="1" ht="22.9" customHeight="1">
      <c r="B144" s="127"/>
      <c r="D144" s="128" t="s">
        <v>65</v>
      </c>
      <c r="E144" s="136" t="s">
        <v>103</v>
      </c>
      <c r="F144" s="136" t="s">
        <v>104</v>
      </c>
      <c r="J144" s="158"/>
      <c r="L144" s="127"/>
      <c r="M144" s="130"/>
      <c r="N144" s="131"/>
      <c r="O144" s="131"/>
      <c r="P144" s="132">
        <f>SUM(P145:P156)</f>
        <v>0</v>
      </c>
      <c r="Q144" s="131"/>
      <c r="R144" s="132">
        <f>SUM(R145:R156)</f>
        <v>0</v>
      </c>
      <c r="S144" s="131"/>
      <c r="T144" s="133">
        <f>SUM(T145:T156)</f>
        <v>0</v>
      </c>
      <c r="AR144" s="128" t="s">
        <v>71</v>
      </c>
      <c r="AT144" s="134" t="s">
        <v>65</v>
      </c>
      <c r="AU144" s="134" t="s">
        <v>71</v>
      </c>
      <c r="AY144" s="128" t="s">
        <v>102</v>
      </c>
      <c r="BK144" s="135">
        <f>SUM(BK145:BK156)</f>
        <v>0</v>
      </c>
    </row>
    <row r="145" spans="1:65" s="2" customFormat="1" ht="24.2" customHeight="1">
      <c r="A145" s="26"/>
      <c r="B145" s="137"/>
      <c r="C145" s="138" t="s">
        <v>103</v>
      </c>
      <c r="D145" s="138" t="s">
        <v>105</v>
      </c>
      <c r="E145" s="139" t="s">
        <v>440</v>
      </c>
      <c r="F145" s="140" t="s">
        <v>1494</v>
      </c>
      <c r="G145" s="141" t="s">
        <v>108</v>
      </c>
      <c r="H145" s="142">
        <v>73.138999999999996</v>
      </c>
      <c r="I145" s="142"/>
      <c r="J145" s="155"/>
      <c r="K145" s="143"/>
      <c r="L145" s="27"/>
      <c r="M145" s="144" t="s">
        <v>1</v>
      </c>
      <c r="N145" s="145" t="s">
        <v>32</v>
      </c>
      <c r="O145" s="146">
        <v>0</v>
      </c>
      <c r="P145" s="146">
        <f t="shared" ref="P145:P156" si="0">O145*H145</f>
        <v>0</v>
      </c>
      <c r="Q145" s="146">
        <v>0</v>
      </c>
      <c r="R145" s="146">
        <f t="shared" ref="R145:R156" si="1">Q145*H145</f>
        <v>0</v>
      </c>
      <c r="S145" s="146">
        <v>0</v>
      </c>
      <c r="T145" s="147">
        <f t="shared" ref="T145:T156" si="2"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8" t="s">
        <v>109</v>
      </c>
      <c r="AT145" s="148" t="s">
        <v>105</v>
      </c>
      <c r="AU145" s="148" t="s">
        <v>110</v>
      </c>
      <c r="AY145" s="14" t="s">
        <v>102</v>
      </c>
      <c r="BE145" s="149">
        <f t="shared" ref="BE145:BE156" si="3">IF(N145="základná",J145,0)</f>
        <v>0</v>
      </c>
      <c r="BF145" s="149">
        <f t="shared" ref="BF145:BF156" si="4">IF(N145="znížená",J145,0)</f>
        <v>0</v>
      </c>
      <c r="BG145" s="149">
        <f t="shared" ref="BG145:BG156" si="5">IF(N145="zákl. prenesená",J145,0)</f>
        <v>0</v>
      </c>
      <c r="BH145" s="149">
        <f t="shared" ref="BH145:BH156" si="6">IF(N145="zníž. prenesená",J145,0)</f>
        <v>0</v>
      </c>
      <c r="BI145" s="149">
        <f t="shared" ref="BI145:BI156" si="7">IF(N145="nulová",J145,0)</f>
        <v>0</v>
      </c>
      <c r="BJ145" s="14" t="s">
        <v>110</v>
      </c>
      <c r="BK145" s="150">
        <f t="shared" ref="BK145:BK156" si="8">ROUND(I145*H145,3)</f>
        <v>0</v>
      </c>
      <c r="BL145" s="14" t="s">
        <v>109</v>
      </c>
      <c r="BM145" s="148" t="s">
        <v>125</v>
      </c>
    </row>
    <row r="146" spans="1:65" s="2" customFormat="1" ht="21.75" customHeight="1">
      <c r="A146" s="26"/>
      <c r="B146" s="137"/>
      <c r="C146" s="138" t="s">
        <v>126</v>
      </c>
      <c r="D146" s="138" t="s">
        <v>105</v>
      </c>
      <c r="E146" s="139" t="s">
        <v>1495</v>
      </c>
      <c r="F146" s="140" t="s">
        <v>1496</v>
      </c>
      <c r="G146" s="141" t="s">
        <v>108</v>
      </c>
      <c r="H146" s="142">
        <v>73.138999999999996</v>
      </c>
      <c r="I146" s="142"/>
      <c r="J146" s="155"/>
      <c r="K146" s="143"/>
      <c r="L146" s="27"/>
      <c r="M146" s="144" t="s">
        <v>1</v>
      </c>
      <c r="N146" s="145" t="s">
        <v>32</v>
      </c>
      <c r="O146" s="146">
        <v>0</v>
      </c>
      <c r="P146" s="146">
        <f t="shared" si="0"/>
        <v>0</v>
      </c>
      <c r="Q146" s="146">
        <v>0</v>
      </c>
      <c r="R146" s="146">
        <f t="shared" si="1"/>
        <v>0</v>
      </c>
      <c r="S146" s="146">
        <v>0</v>
      </c>
      <c r="T146" s="147">
        <f t="shared" si="2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8" t="s">
        <v>109</v>
      </c>
      <c r="AT146" s="148" t="s">
        <v>105</v>
      </c>
      <c r="AU146" s="148" t="s">
        <v>110</v>
      </c>
      <c r="AY146" s="14" t="s">
        <v>102</v>
      </c>
      <c r="BE146" s="149">
        <f t="shared" si="3"/>
        <v>0</v>
      </c>
      <c r="BF146" s="149">
        <f t="shared" si="4"/>
        <v>0</v>
      </c>
      <c r="BG146" s="149">
        <f t="shared" si="5"/>
        <v>0</v>
      </c>
      <c r="BH146" s="149">
        <f t="shared" si="6"/>
        <v>0</v>
      </c>
      <c r="BI146" s="149">
        <f t="shared" si="7"/>
        <v>0</v>
      </c>
      <c r="BJ146" s="14" t="s">
        <v>110</v>
      </c>
      <c r="BK146" s="150">
        <f t="shared" si="8"/>
        <v>0</v>
      </c>
      <c r="BL146" s="14" t="s">
        <v>109</v>
      </c>
      <c r="BM146" s="148" t="s">
        <v>129</v>
      </c>
    </row>
    <row r="147" spans="1:65" s="2" customFormat="1" ht="21.75" customHeight="1">
      <c r="A147" s="26"/>
      <c r="B147" s="137"/>
      <c r="C147" s="138" t="s">
        <v>118</v>
      </c>
      <c r="D147" s="138" t="s">
        <v>105</v>
      </c>
      <c r="E147" s="139" t="s">
        <v>1497</v>
      </c>
      <c r="F147" s="140" t="s">
        <v>1496</v>
      </c>
      <c r="G147" s="141" t="s">
        <v>108</v>
      </c>
      <c r="H147" s="142">
        <v>73.138999999999996</v>
      </c>
      <c r="I147" s="142"/>
      <c r="J147" s="155"/>
      <c r="K147" s="143"/>
      <c r="L147" s="27"/>
      <c r="M147" s="144" t="s">
        <v>1</v>
      </c>
      <c r="N147" s="145" t="s">
        <v>32</v>
      </c>
      <c r="O147" s="146">
        <v>0</v>
      </c>
      <c r="P147" s="146">
        <f t="shared" si="0"/>
        <v>0</v>
      </c>
      <c r="Q147" s="146">
        <v>0</v>
      </c>
      <c r="R147" s="146">
        <f t="shared" si="1"/>
        <v>0</v>
      </c>
      <c r="S147" s="146">
        <v>0</v>
      </c>
      <c r="T147" s="147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8" t="s">
        <v>109</v>
      </c>
      <c r="AT147" s="148" t="s">
        <v>105</v>
      </c>
      <c r="AU147" s="148" t="s">
        <v>110</v>
      </c>
      <c r="AY147" s="14" t="s">
        <v>102</v>
      </c>
      <c r="BE147" s="149">
        <f t="shared" si="3"/>
        <v>0</v>
      </c>
      <c r="BF147" s="149">
        <f t="shared" si="4"/>
        <v>0</v>
      </c>
      <c r="BG147" s="149">
        <f t="shared" si="5"/>
        <v>0</v>
      </c>
      <c r="BH147" s="149">
        <f t="shared" si="6"/>
        <v>0</v>
      </c>
      <c r="BI147" s="149">
        <f t="shared" si="7"/>
        <v>0</v>
      </c>
      <c r="BJ147" s="14" t="s">
        <v>110</v>
      </c>
      <c r="BK147" s="150">
        <f t="shared" si="8"/>
        <v>0</v>
      </c>
      <c r="BL147" s="14" t="s">
        <v>109</v>
      </c>
      <c r="BM147" s="148" t="s">
        <v>132</v>
      </c>
    </row>
    <row r="148" spans="1:65" s="2" customFormat="1" ht="24.2" customHeight="1">
      <c r="A148" s="26"/>
      <c r="B148" s="137"/>
      <c r="C148" s="138" t="s">
        <v>133</v>
      </c>
      <c r="D148" s="138" t="s">
        <v>105</v>
      </c>
      <c r="E148" s="139" t="s">
        <v>1498</v>
      </c>
      <c r="F148" s="140" t="s">
        <v>1499</v>
      </c>
      <c r="G148" s="141" t="s">
        <v>108</v>
      </c>
      <c r="H148" s="142">
        <v>10.35</v>
      </c>
      <c r="I148" s="142"/>
      <c r="J148" s="155"/>
      <c r="K148" s="143"/>
      <c r="L148" s="27"/>
      <c r="M148" s="144" t="s">
        <v>1</v>
      </c>
      <c r="N148" s="145" t="s">
        <v>32</v>
      </c>
      <c r="O148" s="146">
        <v>0</v>
      </c>
      <c r="P148" s="146">
        <f t="shared" si="0"/>
        <v>0</v>
      </c>
      <c r="Q148" s="146">
        <v>0</v>
      </c>
      <c r="R148" s="146">
        <f t="shared" si="1"/>
        <v>0</v>
      </c>
      <c r="S148" s="146">
        <v>0</v>
      </c>
      <c r="T148" s="147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8" t="s">
        <v>109</v>
      </c>
      <c r="AT148" s="148" t="s">
        <v>105</v>
      </c>
      <c r="AU148" s="148" t="s">
        <v>110</v>
      </c>
      <c r="AY148" s="14" t="s">
        <v>102</v>
      </c>
      <c r="BE148" s="149">
        <f t="shared" si="3"/>
        <v>0</v>
      </c>
      <c r="BF148" s="149">
        <f t="shared" si="4"/>
        <v>0</v>
      </c>
      <c r="BG148" s="149">
        <f t="shared" si="5"/>
        <v>0</v>
      </c>
      <c r="BH148" s="149">
        <f t="shared" si="6"/>
        <v>0</v>
      </c>
      <c r="BI148" s="149">
        <f t="shared" si="7"/>
        <v>0</v>
      </c>
      <c r="BJ148" s="14" t="s">
        <v>110</v>
      </c>
      <c r="BK148" s="150">
        <f t="shared" si="8"/>
        <v>0</v>
      </c>
      <c r="BL148" s="14" t="s">
        <v>109</v>
      </c>
      <c r="BM148" s="148" t="s">
        <v>135</v>
      </c>
    </row>
    <row r="149" spans="1:65" s="2" customFormat="1" ht="24.2" customHeight="1">
      <c r="A149" s="26"/>
      <c r="B149" s="137"/>
      <c r="C149" s="138" t="s">
        <v>122</v>
      </c>
      <c r="D149" s="138" t="s">
        <v>105</v>
      </c>
      <c r="E149" s="139" t="s">
        <v>429</v>
      </c>
      <c r="F149" s="140" t="s">
        <v>1500</v>
      </c>
      <c r="G149" s="141" t="s">
        <v>108</v>
      </c>
      <c r="H149" s="142">
        <v>27.928999999999998</v>
      </c>
      <c r="I149" s="142"/>
      <c r="J149" s="155"/>
      <c r="K149" s="143"/>
      <c r="L149" s="27"/>
      <c r="M149" s="144" t="s">
        <v>1</v>
      </c>
      <c r="N149" s="145" t="s">
        <v>32</v>
      </c>
      <c r="O149" s="146">
        <v>0</v>
      </c>
      <c r="P149" s="146">
        <f t="shared" si="0"/>
        <v>0</v>
      </c>
      <c r="Q149" s="146">
        <v>0</v>
      </c>
      <c r="R149" s="146">
        <f t="shared" si="1"/>
        <v>0</v>
      </c>
      <c r="S149" s="146">
        <v>0</v>
      </c>
      <c r="T149" s="147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8" t="s">
        <v>109</v>
      </c>
      <c r="AT149" s="148" t="s">
        <v>105</v>
      </c>
      <c r="AU149" s="148" t="s">
        <v>110</v>
      </c>
      <c r="AY149" s="14" t="s">
        <v>102</v>
      </c>
      <c r="BE149" s="149">
        <f t="shared" si="3"/>
        <v>0</v>
      </c>
      <c r="BF149" s="149">
        <f t="shared" si="4"/>
        <v>0</v>
      </c>
      <c r="BG149" s="149">
        <f t="shared" si="5"/>
        <v>0</v>
      </c>
      <c r="BH149" s="149">
        <f t="shared" si="6"/>
        <v>0</v>
      </c>
      <c r="BI149" s="149">
        <f t="shared" si="7"/>
        <v>0</v>
      </c>
      <c r="BJ149" s="14" t="s">
        <v>110</v>
      </c>
      <c r="BK149" s="150">
        <f t="shared" si="8"/>
        <v>0</v>
      </c>
      <c r="BL149" s="14" t="s">
        <v>109</v>
      </c>
      <c r="BM149" s="148" t="s">
        <v>7</v>
      </c>
    </row>
    <row r="150" spans="1:65" s="2" customFormat="1" ht="33" customHeight="1">
      <c r="A150" s="26"/>
      <c r="B150" s="137"/>
      <c r="C150" s="138" t="s">
        <v>137</v>
      </c>
      <c r="D150" s="138" t="s">
        <v>105</v>
      </c>
      <c r="E150" s="139" t="s">
        <v>1501</v>
      </c>
      <c r="F150" s="140" t="s">
        <v>1502</v>
      </c>
      <c r="G150" s="141" t="s">
        <v>108</v>
      </c>
      <c r="H150" s="142">
        <v>73.138999999999996</v>
      </c>
      <c r="I150" s="142"/>
      <c r="J150" s="155"/>
      <c r="K150" s="143"/>
      <c r="L150" s="27"/>
      <c r="M150" s="144" t="s">
        <v>1</v>
      </c>
      <c r="N150" s="145" t="s">
        <v>32</v>
      </c>
      <c r="O150" s="146">
        <v>0</v>
      </c>
      <c r="P150" s="146">
        <f t="shared" si="0"/>
        <v>0</v>
      </c>
      <c r="Q150" s="146">
        <v>0</v>
      </c>
      <c r="R150" s="146">
        <f t="shared" si="1"/>
        <v>0</v>
      </c>
      <c r="S150" s="146">
        <v>0</v>
      </c>
      <c r="T150" s="147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8" t="s">
        <v>109</v>
      </c>
      <c r="AT150" s="148" t="s">
        <v>105</v>
      </c>
      <c r="AU150" s="148" t="s">
        <v>110</v>
      </c>
      <c r="AY150" s="14" t="s">
        <v>102</v>
      </c>
      <c r="BE150" s="149">
        <f t="shared" si="3"/>
        <v>0</v>
      </c>
      <c r="BF150" s="149">
        <f t="shared" si="4"/>
        <v>0</v>
      </c>
      <c r="BG150" s="149">
        <f t="shared" si="5"/>
        <v>0</v>
      </c>
      <c r="BH150" s="149">
        <f t="shared" si="6"/>
        <v>0</v>
      </c>
      <c r="BI150" s="149">
        <f t="shared" si="7"/>
        <v>0</v>
      </c>
      <c r="BJ150" s="14" t="s">
        <v>110</v>
      </c>
      <c r="BK150" s="150">
        <f t="shared" si="8"/>
        <v>0</v>
      </c>
      <c r="BL150" s="14" t="s">
        <v>109</v>
      </c>
      <c r="BM150" s="148" t="s">
        <v>139</v>
      </c>
    </row>
    <row r="151" spans="1:65" s="2" customFormat="1" ht="24.2" customHeight="1">
      <c r="A151" s="26"/>
      <c r="B151" s="137"/>
      <c r="C151" s="138" t="s">
        <v>125</v>
      </c>
      <c r="D151" s="138" t="s">
        <v>105</v>
      </c>
      <c r="E151" s="139" t="s">
        <v>432</v>
      </c>
      <c r="F151" s="140" t="s">
        <v>433</v>
      </c>
      <c r="G151" s="141" t="s">
        <v>108</v>
      </c>
      <c r="H151" s="142">
        <v>39.927999999999997</v>
      </c>
      <c r="I151" s="142"/>
      <c r="J151" s="155"/>
      <c r="K151" s="143"/>
      <c r="L151" s="27"/>
      <c r="M151" s="144" t="s">
        <v>1</v>
      </c>
      <c r="N151" s="145" t="s">
        <v>32</v>
      </c>
      <c r="O151" s="146">
        <v>0</v>
      </c>
      <c r="P151" s="146">
        <f t="shared" si="0"/>
        <v>0</v>
      </c>
      <c r="Q151" s="146">
        <v>0</v>
      </c>
      <c r="R151" s="146">
        <f t="shared" si="1"/>
        <v>0</v>
      </c>
      <c r="S151" s="146">
        <v>0</v>
      </c>
      <c r="T151" s="147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8" t="s">
        <v>109</v>
      </c>
      <c r="AT151" s="148" t="s">
        <v>105</v>
      </c>
      <c r="AU151" s="148" t="s">
        <v>110</v>
      </c>
      <c r="AY151" s="14" t="s">
        <v>102</v>
      </c>
      <c r="BE151" s="149">
        <f t="shared" si="3"/>
        <v>0</v>
      </c>
      <c r="BF151" s="149">
        <f t="shared" si="4"/>
        <v>0</v>
      </c>
      <c r="BG151" s="149">
        <f t="shared" si="5"/>
        <v>0</v>
      </c>
      <c r="BH151" s="149">
        <f t="shared" si="6"/>
        <v>0</v>
      </c>
      <c r="BI151" s="149">
        <f t="shared" si="7"/>
        <v>0</v>
      </c>
      <c r="BJ151" s="14" t="s">
        <v>110</v>
      </c>
      <c r="BK151" s="150">
        <f t="shared" si="8"/>
        <v>0</v>
      </c>
      <c r="BL151" s="14" t="s">
        <v>109</v>
      </c>
      <c r="BM151" s="148" t="s">
        <v>141</v>
      </c>
    </row>
    <row r="152" spans="1:65" s="2" customFormat="1" ht="21.75" customHeight="1">
      <c r="A152" s="26"/>
      <c r="B152" s="137"/>
      <c r="C152" s="138" t="s">
        <v>142</v>
      </c>
      <c r="D152" s="138" t="s">
        <v>105</v>
      </c>
      <c r="E152" s="139" t="s">
        <v>460</v>
      </c>
      <c r="F152" s="140" t="s">
        <v>1503</v>
      </c>
      <c r="G152" s="141" t="s">
        <v>108</v>
      </c>
      <c r="H152" s="142">
        <v>9.5399999999999991</v>
      </c>
      <c r="I152" s="142"/>
      <c r="J152" s="155"/>
      <c r="K152" s="143"/>
      <c r="L152" s="27"/>
      <c r="M152" s="144" t="s">
        <v>1</v>
      </c>
      <c r="N152" s="145" t="s">
        <v>32</v>
      </c>
      <c r="O152" s="146">
        <v>0</v>
      </c>
      <c r="P152" s="146">
        <f t="shared" si="0"/>
        <v>0</v>
      </c>
      <c r="Q152" s="146">
        <v>0</v>
      </c>
      <c r="R152" s="146">
        <f t="shared" si="1"/>
        <v>0</v>
      </c>
      <c r="S152" s="146">
        <v>0</v>
      </c>
      <c r="T152" s="147">
        <f t="shared" si="2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8" t="s">
        <v>109</v>
      </c>
      <c r="AT152" s="148" t="s">
        <v>105</v>
      </c>
      <c r="AU152" s="148" t="s">
        <v>110</v>
      </c>
      <c r="AY152" s="14" t="s">
        <v>102</v>
      </c>
      <c r="BE152" s="149">
        <f t="shared" si="3"/>
        <v>0</v>
      </c>
      <c r="BF152" s="149">
        <f t="shared" si="4"/>
        <v>0</v>
      </c>
      <c r="BG152" s="149">
        <f t="shared" si="5"/>
        <v>0</v>
      </c>
      <c r="BH152" s="149">
        <f t="shared" si="6"/>
        <v>0</v>
      </c>
      <c r="BI152" s="149">
        <f t="shared" si="7"/>
        <v>0</v>
      </c>
      <c r="BJ152" s="14" t="s">
        <v>110</v>
      </c>
      <c r="BK152" s="150">
        <f t="shared" si="8"/>
        <v>0</v>
      </c>
      <c r="BL152" s="14" t="s">
        <v>109</v>
      </c>
      <c r="BM152" s="148" t="s">
        <v>144</v>
      </c>
    </row>
    <row r="153" spans="1:65" s="2" customFormat="1" ht="24.2" customHeight="1">
      <c r="A153" s="26"/>
      <c r="B153" s="137"/>
      <c r="C153" s="138" t="s">
        <v>129</v>
      </c>
      <c r="D153" s="138" t="s">
        <v>105</v>
      </c>
      <c r="E153" s="139" t="s">
        <v>464</v>
      </c>
      <c r="F153" s="140" t="s">
        <v>1707</v>
      </c>
      <c r="G153" s="141" t="s">
        <v>108</v>
      </c>
      <c r="H153" s="142">
        <v>9.5399999999999991</v>
      </c>
      <c r="I153" s="142"/>
      <c r="J153" s="155"/>
      <c r="K153" s="143"/>
      <c r="L153" s="27"/>
      <c r="M153" s="144" t="s">
        <v>1</v>
      </c>
      <c r="N153" s="145" t="s">
        <v>32</v>
      </c>
      <c r="O153" s="146">
        <v>0</v>
      </c>
      <c r="P153" s="146">
        <f t="shared" si="0"/>
        <v>0</v>
      </c>
      <c r="Q153" s="146">
        <v>0</v>
      </c>
      <c r="R153" s="146">
        <f t="shared" si="1"/>
        <v>0</v>
      </c>
      <c r="S153" s="146">
        <v>0</v>
      </c>
      <c r="T153" s="147">
        <f t="shared" si="2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8" t="s">
        <v>109</v>
      </c>
      <c r="AT153" s="148" t="s">
        <v>105</v>
      </c>
      <c r="AU153" s="148" t="s">
        <v>110</v>
      </c>
      <c r="AY153" s="14" t="s">
        <v>102</v>
      </c>
      <c r="BE153" s="149">
        <f t="shared" si="3"/>
        <v>0</v>
      </c>
      <c r="BF153" s="149">
        <f t="shared" si="4"/>
        <v>0</v>
      </c>
      <c r="BG153" s="149">
        <f t="shared" si="5"/>
        <v>0</v>
      </c>
      <c r="BH153" s="149">
        <f t="shared" si="6"/>
        <v>0</v>
      </c>
      <c r="BI153" s="149">
        <f t="shared" si="7"/>
        <v>0</v>
      </c>
      <c r="BJ153" s="14" t="s">
        <v>110</v>
      </c>
      <c r="BK153" s="150">
        <f t="shared" si="8"/>
        <v>0</v>
      </c>
      <c r="BL153" s="14" t="s">
        <v>109</v>
      </c>
      <c r="BM153" s="148" t="s">
        <v>146</v>
      </c>
    </row>
    <row r="154" spans="1:65" s="2" customFormat="1" ht="24.2" customHeight="1">
      <c r="A154" s="26"/>
      <c r="B154" s="137"/>
      <c r="C154" s="138" t="s">
        <v>147</v>
      </c>
      <c r="D154" s="138" t="s">
        <v>105</v>
      </c>
      <c r="E154" s="139" t="s">
        <v>1504</v>
      </c>
      <c r="F154" s="140" t="s">
        <v>1505</v>
      </c>
      <c r="G154" s="141" t="s">
        <v>194</v>
      </c>
      <c r="H154" s="142">
        <v>2</v>
      </c>
      <c r="I154" s="142"/>
      <c r="J154" s="155"/>
      <c r="K154" s="143"/>
      <c r="L154" s="27"/>
      <c r="M154" s="144" t="s">
        <v>1</v>
      </c>
      <c r="N154" s="145" t="s">
        <v>32</v>
      </c>
      <c r="O154" s="146">
        <v>0</v>
      </c>
      <c r="P154" s="146">
        <f t="shared" si="0"/>
        <v>0</v>
      </c>
      <c r="Q154" s="146">
        <v>0</v>
      </c>
      <c r="R154" s="146">
        <f t="shared" si="1"/>
        <v>0</v>
      </c>
      <c r="S154" s="146">
        <v>0</v>
      </c>
      <c r="T154" s="147">
        <f t="shared" si="2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8" t="s">
        <v>109</v>
      </c>
      <c r="AT154" s="148" t="s">
        <v>105</v>
      </c>
      <c r="AU154" s="148" t="s">
        <v>110</v>
      </c>
      <c r="AY154" s="14" t="s">
        <v>102</v>
      </c>
      <c r="BE154" s="149">
        <f t="shared" si="3"/>
        <v>0</v>
      </c>
      <c r="BF154" s="149">
        <f t="shared" si="4"/>
        <v>0</v>
      </c>
      <c r="BG154" s="149">
        <f t="shared" si="5"/>
        <v>0</v>
      </c>
      <c r="BH154" s="149">
        <f t="shared" si="6"/>
        <v>0</v>
      </c>
      <c r="BI154" s="149">
        <f t="shared" si="7"/>
        <v>0</v>
      </c>
      <c r="BJ154" s="14" t="s">
        <v>110</v>
      </c>
      <c r="BK154" s="150">
        <f t="shared" si="8"/>
        <v>0</v>
      </c>
      <c r="BL154" s="14" t="s">
        <v>109</v>
      </c>
      <c r="BM154" s="148" t="s">
        <v>149</v>
      </c>
    </row>
    <row r="155" spans="1:65" s="2" customFormat="1" ht="16.5" customHeight="1">
      <c r="A155" s="26"/>
      <c r="B155" s="137"/>
      <c r="C155" s="138" t="s">
        <v>132</v>
      </c>
      <c r="D155" s="138" t="s">
        <v>105</v>
      </c>
      <c r="E155" s="139" t="s">
        <v>1506</v>
      </c>
      <c r="F155" s="140" t="s">
        <v>1763</v>
      </c>
      <c r="G155" s="141" t="s">
        <v>194</v>
      </c>
      <c r="H155" s="142">
        <v>1</v>
      </c>
      <c r="I155" s="142"/>
      <c r="J155" s="155"/>
      <c r="K155" s="143"/>
      <c r="L155" s="27"/>
      <c r="M155" s="144" t="s">
        <v>1</v>
      </c>
      <c r="N155" s="145" t="s">
        <v>32</v>
      </c>
      <c r="O155" s="146">
        <v>0</v>
      </c>
      <c r="P155" s="146">
        <f t="shared" si="0"/>
        <v>0</v>
      </c>
      <c r="Q155" s="146">
        <v>0</v>
      </c>
      <c r="R155" s="146">
        <f t="shared" si="1"/>
        <v>0</v>
      </c>
      <c r="S155" s="146">
        <v>0</v>
      </c>
      <c r="T155" s="147">
        <f t="shared" si="2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8" t="s">
        <v>109</v>
      </c>
      <c r="AT155" s="148" t="s">
        <v>105</v>
      </c>
      <c r="AU155" s="148" t="s">
        <v>110</v>
      </c>
      <c r="AY155" s="14" t="s">
        <v>102</v>
      </c>
      <c r="BE155" s="149">
        <f t="shared" si="3"/>
        <v>0</v>
      </c>
      <c r="BF155" s="149">
        <f t="shared" si="4"/>
        <v>0</v>
      </c>
      <c r="BG155" s="149">
        <f t="shared" si="5"/>
        <v>0</v>
      </c>
      <c r="BH155" s="149">
        <f t="shared" si="6"/>
        <v>0</v>
      </c>
      <c r="BI155" s="149">
        <f t="shared" si="7"/>
        <v>0</v>
      </c>
      <c r="BJ155" s="14" t="s">
        <v>110</v>
      </c>
      <c r="BK155" s="150">
        <f t="shared" si="8"/>
        <v>0</v>
      </c>
      <c r="BL155" s="14" t="s">
        <v>109</v>
      </c>
      <c r="BM155" s="148" t="s">
        <v>151</v>
      </c>
    </row>
    <row r="156" spans="1:65" s="2" customFormat="1" ht="16.5" customHeight="1">
      <c r="A156" s="26"/>
      <c r="B156" s="137"/>
      <c r="C156" s="138" t="s">
        <v>152</v>
      </c>
      <c r="D156" s="138" t="s">
        <v>105</v>
      </c>
      <c r="E156" s="139" t="s">
        <v>1507</v>
      </c>
      <c r="F156" s="140" t="s">
        <v>1764</v>
      </c>
      <c r="G156" s="141" t="s">
        <v>194</v>
      </c>
      <c r="H156" s="142">
        <v>1</v>
      </c>
      <c r="I156" s="142"/>
      <c r="J156" s="155"/>
      <c r="K156" s="143"/>
      <c r="L156" s="27"/>
      <c r="M156" s="144" t="s">
        <v>1</v>
      </c>
      <c r="N156" s="145" t="s">
        <v>32</v>
      </c>
      <c r="O156" s="146">
        <v>0</v>
      </c>
      <c r="P156" s="146">
        <f t="shared" si="0"/>
        <v>0</v>
      </c>
      <c r="Q156" s="146">
        <v>0</v>
      </c>
      <c r="R156" s="146">
        <f t="shared" si="1"/>
        <v>0</v>
      </c>
      <c r="S156" s="146">
        <v>0</v>
      </c>
      <c r="T156" s="147">
        <f t="shared" si="2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8" t="s">
        <v>109</v>
      </c>
      <c r="AT156" s="148" t="s">
        <v>105</v>
      </c>
      <c r="AU156" s="148" t="s">
        <v>110</v>
      </c>
      <c r="AY156" s="14" t="s">
        <v>102</v>
      </c>
      <c r="BE156" s="149">
        <f t="shared" si="3"/>
        <v>0</v>
      </c>
      <c r="BF156" s="149">
        <f t="shared" si="4"/>
        <v>0</v>
      </c>
      <c r="BG156" s="149">
        <f t="shared" si="5"/>
        <v>0</v>
      </c>
      <c r="BH156" s="149">
        <f t="shared" si="6"/>
        <v>0</v>
      </c>
      <c r="BI156" s="149">
        <f t="shared" si="7"/>
        <v>0</v>
      </c>
      <c r="BJ156" s="14" t="s">
        <v>110</v>
      </c>
      <c r="BK156" s="150">
        <f t="shared" si="8"/>
        <v>0</v>
      </c>
      <c r="BL156" s="14" t="s">
        <v>109</v>
      </c>
      <c r="BM156" s="148" t="s">
        <v>154</v>
      </c>
    </row>
    <row r="157" spans="1:65" s="12" customFormat="1" ht="22.9" customHeight="1">
      <c r="B157" s="127"/>
      <c r="D157" s="128" t="s">
        <v>65</v>
      </c>
      <c r="E157" s="136" t="s">
        <v>133</v>
      </c>
      <c r="F157" s="136" t="s">
        <v>155</v>
      </c>
      <c r="J157" s="158"/>
      <c r="L157" s="127"/>
      <c r="M157" s="130"/>
      <c r="N157" s="131"/>
      <c r="O157" s="131"/>
      <c r="P157" s="132">
        <f>SUM(P158:P173)</f>
        <v>0</v>
      </c>
      <c r="Q157" s="131"/>
      <c r="R157" s="132">
        <f>SUM(R158:R173)</f>
        <v>0</v>
      </c>
      <c r="S157" s="131"/>
      <c r="T157" s="133">
        <f>SUM(T158:T173)</f>
        <v>0</v>
      </c>
      <c r="AR157" s="128" t="s">
        <v>71</v>
      </c>
      <c r="AT157" s="134" t="s">
        <v>65</v>
      </c>
      <c r="AU157" s="134" t="s">
        <v>71</v>
      </c>
      <c r="AY157" s="128" t="s">
        <v>102</v>
      </c>
      <c r="BK157" s="135">
        <f>SUM(BK158:BK173)</f>
        <v>0</v>
      </c>
    </row>
    <row r="158" spans="1:65" s="2" customFormat="1" ht="24.2" customHeight="1">
      <c r="A158" s="26"/>
      <c r="B158" s="137"/>
      <c r="C158" s="138" t="s">
        <v>135</v>
      </c>
      <c r="D158" s="138" t="s">
        <v>105</v>
      </c>
      <c r="E158" s="139" t="s">
        <v>484</v>
      </c>
      <c r="F158" s="140" t="s">
        <v>1508</v>
      </c>
      <c r="G158" s="141" t="s">
        <v>108</v>
      </c>
      <c r="H158" s="142">
        <v>10.35</v>
      </c>
      <c r="I158" s="142"/>
      <c r="J158" s="155"/>
      <c r="K158" s="143"/>
      <c r="L158" s="27"/>
      <c r="M158" s="144" t="s">
        <v>1</v>
      </c>
      <c r="N158" s="145" t="s">
        <v>32</v>
      </c>
      <c r="O158" s="146">
        <v>0</v>
      </c>
      <c r="P158" s="146">
        <f t="shared" ref="P158:P173" si="9">O158*H158</f>
        <v>0</v>
      </c>
      <c r="Q158" s="146">
        <v>0</v>
      </c>
      <c r="R158" s="146">
        <f t="shared" ref="R158:R173" si="10">Q158*H158</f>
        <v>0</v>
      </c>
      <c r="S158" s="146">
        <v>0</v>
      </c>
      <c r="T158" s="147">
        <f t="shared" ref="T158:T173" si="11"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8" t="s">
        <v>109</v>
      </c>
      <c r="AT158" s="148" t="s">
        <v>105</v>
      </c>
      <c r="AU158" s="148" t="s">
        <v>110</v>
      </c>
      <c r="AY158" s="14" t="s">
        <v>102</v>
      </c>
      <c r="BE158" s="149">
        <f t="shared" ref="BE158:BE173" si="12">IF(N158="základná",J158,0)</f>
        <v>0</v>
      </c>
      <c r="BF158" s="149">
        <f t="shared" ref="BF158:BF173" si="13">IF(N158="znížená",J158,0)</f>
        <v>0</v>
      </c>
      <c r="BG158" s="149">
        <f t="shared" ref="BG158:BG173" si="14">IF(N158="zákl. prenesená",J158,0)</f>
        <v>0</v>
      </c>
      <c r="BH158" s="149">
        <f t="shared" ref="BH158:BH173" si="15">IF(N158="zníž. prenesená",J158,0)</f>
        <v>0</v>
      </c>
      <c r="BI158" s="149">
        <f t="shared" ref="BI158:BI173" si="16">IF(N158="nulová",J158,0)</f>
        <v>0</v>
      </c>
      <c r="BJ158" s="14" t="s">
        <v>110</v>
      </c>
      <c r="BK158" s="150">
        <f t="shared" ref="BK158:BK173" si="17">ROUND(I158*H158,3)</f>
        <v>0</v>
      </c>
      <c r="BL158" s="14" t="s">
        <v>109</v>
      </c>
      <c r="BM158" s="148" t="s">
        <v>158</v>
      </c>
    </row>
    <row r="159" spans="1:65" s="2" customFormat="1" ht="16.5" customHeight="1">
      <c r="A159" s="26"/>
      <c r="B159" s="137"/>
      <c r="C159" s="138" t="s">
        <v>159</v>
      </c>
      <c r="D159" s="138" t="s">
        <v>105</v>
      </c>
      <c r="E159" s="139" t="s">
        <v>497</v>
      </c>
      <c r="F159" s="140" t="s">
        <v>498</v>
      </c>
      <c r="G159" s="141" t="s">
        <v>234</v>
      </c>
      <c r="H159" s="142">
        <v>2.8</v>
      </c>
      <c r="I159" s="142"/>
      <c r="J159" s="155"/>
      <c r="K159" s="143"/>
      <c r="L159" s="27"/>
      <c r="M159" s="144" t="s">
        <v>1</v>
      </c>
      <c r="N159" s="145" t="s">
        <v>32</v>
      </c>
      <c r="O159" s="146">
        <v>0</v>
      </c>
      <c r="P159" s="146">
        <f t="shared" si="9"/>
        <v>0</v>
      </c>
      <c r="Q159" s="146">
        <v>0</v>
      </c>
      <c r="R159" s="146">
        <f t="shared" si="10"/>
        <v>0</v>
      </c>
      <c r="S159" s="146">
        <v>0</v>
      </c>
      <c r="T159" s="147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8" t="s">
        <v>109</v>
      </c>
      <c r="AT159" s="148" t="s">
        <v>105</v>
      </c>
      <c r="AU159" s="148" t="s">
        <v>110</v>
      </c>
      <c r="AY159" s="14" t="s">
        <v>102</v>
      </c>
      <c r="BE159" s="149">
        <f t="shared" si="12"/>
        <v>0</v>
      </c>
      <c r="BF159" s="149">
        <f t="shared" si="13"/>
        <v>0</v>
      </c>
      <c r="BG159" s="149">
        <f t="shared" si="14"/>
        <v>0</v>
      </c>
      <c r="BH159" s="149">
        <f t="shared" si="15"/>
        <v>0</v>
      </c>
      <c r="BI159" s="149">
        <f t="shared" si="16"/>
        <v>0</v>
      </c>
      <c r="BJ159" s="14" t="s">
        <v>110</v>
      </c>
      <c r="BK159" s="150">
        <f t="shared" si="17"/>
        <v>0</v>
      </c>
      <c r="BL159" s="14" t="s">
        <v>109</v>
      </c>
      <c r="BM159" s="148" t="s">
        <v>162</v>
      </c>
    </row>
    <row r="160" spans="1:65" s="2" customFormat="1" ht="24.2" customHeight="1">
      <c r="A160" s="26"/>
      <c r="B160" s="137"/>
      <c r="C160" s="138" t="s">
        <v>7</v>
      </c>
      <c r="D160" s="138" t="s">
        <v>105</v>
      </c>
      <c r="E160" s="139" t="s">
        <v>501</v>
      </c>
      <c r="F160" s="140" t="s">
        <v>1765</v>
      </c>
      <c r="G160" s="141" t="s">
        <v>234</v>
      </c>
      <c r="H160" s="142">
        <v>19.16</v>
      </c>
      <c r="I160" s="142"/>
      <c r="J160" s="155"/>
      <c r="K160" s="143"/>
      <c r="L160" s="27"/>
      <c r="M160" s="144" t="s">
        <v>1</v>
      </c>
      <c r="N160" s="145" t="s">
        <v>32</v>
      </c>
      <c r="O160" s="146">
        <v>0</v>
      </c>
      <c r="P160" s="146">
        <f t="shared" si="9"/>
        <v>0</v>
      </c>
      <c r="Q160" s="146">
        <v>0</v>
      </c>
      <c r="R160" s="146">
        <f t="shared" si="10"/>
        <v>0</v>
      </c>
      <c r="S160" s="146">
        <v>0</v>
      </c>
      <c r="T160" s="147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8" t="s">
        <v>109</v>
      </c>
      <c r="AT160" s="148" t="s">
        <v>105</v>
      </c>
      <c r="AU160" s="148" t="s">
        <v>110</v>
      </c>
      <c r="AY160" s="14" t="s">
        <v>102</v>
      </c>
      <c r="BE160" s="149">
        <f t="shared" si="12"/>
        <v>0</v>
      </c>
      <c r="BF160" s="149">
        <f t="shared" si="13"/>
        <v>0</v>
      </c>
      <c r="BG160" s="149">
        <f t="shared" si="14"/>
        <v>0</v>
      </c>
      <c r="BH160" s="149">
        <f t="shared" si="15"/>
        <v>0</v>
      </c>
      <c r="BI160" s="149">
        <f t="shared" si="16"/>
        <v>0</v>
      </c>
      <c r="BJ160" s="14" t="s">
        <v>110</v>
      </c>
      <c r="BK160" s="150">
        <f t="shared" si="17"/>
        <v>0</v>
      </c>
      <c r="BL160" s="14" t="s">
        <v>109</v>
      </c>
      <c r="BM160" s="148" t="s">
        <v>165</v>
      </c>
    </row>
    <row r="161" spans="1:65" s="2" customFormat="1" ht="24.2" customHeight="1">
      <c r="A161" s="26"/>
      <c r="B161" s="137"/>
      <c r="C161" s="138" t="s">
        <v>166</v>
      </c>
      <c r="D161" s="138" t="s">
        <v>105</v>
      </c>
      <c r="E161" s="139" t="s">
        <v>516</v>
      </c>
      <c r="F161" s="140" t="s">
        <v>517</v>
      </c>
      <c r="G161" s="141" t="s">
        <v>108</v>
      </c>
      <c r="H161" s="142">
        <v>27.16</v>
      </c>
      <c r="I161" s="142"/>
      <c r="J161" s="155"/>
      <c r="K161" s="143"/>
      <c r="L161" s="27"/>
      <c r="M161" s="144" t="s">
        <v>1</v>
      </c>
      <c r="N161" s="145" t="s">
        <v>32</v>
      </c>
      <c r="O161" s="146">
        <v>0</v>
      </c>
      <c r="P161" s="146">
        <f t="shared" si="9"/>
        <v>0</v>
      </c>
      <c r="Q161" s="146">
        <v>0</v>
      </c>
      <c r="R161" s="146">
        <f t="shared" si="10"/>
        <v>0</v>
      </c>
      <c r="S161" s="146">
        <v>0</v>
      </c>
      <c r="T161" s="147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8" t="s">
        <v>109</v>
      </c>
      <c r="AT161" s="148" t="s">
        <v>105</v>
      </c>
      <c r="AU161" s="148" t="s">
        <v>110</v>
      </c>
      <c r="AY161" s="14" t="s">
        <v>102</v>
      </c>
      <c r="BE161" s="149">
        <f t="shared" si="12"/>
        <v>0</v>
      </c>
      <c r="BF161" s="149">
        <f t="shared" si="13"/>
        <v>0</v>
      </c>
      <c r="BG161" s="149">
        <f t="shared" si="14"/>
        <v>0</v>
      </c>
      <c r="BH161" s="149">
        <f t="shared" si="15"/>
        <v>0</v>
      </c>
      <c r="BI161" s="149">
        <f t="shared" si="16"/>
        <v>0</v>
      </c>
      <c r="BJ161" s="14" t="s">
        <v>110</v>
      </c>
      <c r="BK161" s="150">
        <f t="shared" si="17"/>
        <v>0</v>
      </c>
      <c r="BL161" s="14" t="s">
        <v>109</v>
      </c>
      <c r="BM161" s="148" t="s">
        <v>169</v>
      </c>
    </row>
    <row r="162" spans="1:65" s="2" customFormat="1" ht="37.9" customHeight="1">
      <c r="A162" s="26"/>
      <c r="B162" s="137"/>
      <c r="C162" s="138" t="s">
        <v>139</v>
      </c>
      <c r="D162" s="138" t="s">
        <v>105</v>
      </c>
      <c r="E162" s="139" t="s">
        <v>527</v>
      </c>
      <c r="F162" s="140" t="s">
        <v>528</v>
      </c>
      <c r="G162" s="141" t="s">
        <v>315</v>
      </c>
      <c r="H162" s="142">
        <v>0.95399999999999996</v>
      </c>
      <c r="I162" s="142"/>
      <c r="J162" s="155"/>
      <c r="K162" s="143"/>
      <c r="L162" s="27"/>
      <c r="M162" s="144" t="s">
        <v>1</v>
      </c>
      <c r="N162" s="145" t="s">
        <v>32</v>
      </c>
      <c r="O162" s="146">
        <v>0</v>
      </c>
      <c r="P162" s="146">
        <f t="shared" si="9"/>
        <v>0</v>
      </c>
      <c r="Q162" s="146">
        <v>0</v>
      </c>
      <c r="R162" s="146">
        <f t="shared" si="10"/>
        <v>0</v>
      </c>
      <c r="S162" s="146">
        <v>0</v>
      </c>
      <c r="T162" s="147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8" t="s">
        <v>109</v>
      </c>
      <c r="AT162" s="148" t="s">
        <v>105</v>
      </c>
      <c r="AU162" s="148" t="s">
        <v>110</v>
      </c>
      <c r="AY162" s="14" t="s">
        <v>102</v>
      </c>
      <c r="BE162" s="149">
        <f t="shared" si="12"/>
        <v>0</v>
      </c>
      <c r="BF162" s="149">
        <f t="shared" si="13"/>
        <v>0</v>
      </c>
      <c r="BG162" s="149">
        <f t="shared" si="14"/>
        <v>0</v>
      </c>
      <c r="BH162" s="149">
        <f t="shared" si="15"/>
        <v>0</v>
      </c>
      <c r="BI162" s="149">
        <f t="shared" si="16"/>
        <v>0</v>
      </c>
      <c r="BJ162" s="14" t="s">
        <v>110</v>
      </c>
      <c r="BK162" s="150">
        <f t="shared" si="17"/>
        <v>0</v>
      </c>
      <c r="BL162" s="14" t="s">
        <v>109</v>
      </c>
      <c r="BM162" s="148" t="s">
        <v>172</v>
      </c>
    </row>
    <row r="163" spans="1:65" s="2" customFormat="1" ht="37.9" customHeight="1">
      <c r="A163" s="26"/>
      <c r="B163" s="137"/>
      <c r="C163" s="138" t="s">
        <v>175</v>
      </c>
      <c r="D163" s="138" t="s">
        <v>105</v>
      </c>
      <c r="E163" s="139" t="s">
        <v>530</v>
      </c>
      <c r="F163" s="140" t="s">
        <v>531</v>
      </c>
      <c r="G163" s="141" t="s">
        <v>108</v>
      </c>
      <c r="H163" s="142">
        <v>9.5399999999999991</v>
      </c>
      <c r="I163" s="142"/>
      <c r="J163" s="155"/>
      <c r="K163" s="143"/>
      <c r="L163" s="27"/>
      <c r="M163" s="144" t="s">
        <v>1</v>
      </c>
      <c r="N163" s="145" t="s">
        <v>32</v>
      </c>
      <c r="O163" s="146">
        <v>0</v>
      </c>
      <c r="P163" s="146">
        <f t="shared" si="9"/>
        <v>0</v>
      </c>
      <c r="Q163" s="146">
        <v>0</v>
      </c>
      <c r="R163" s="146">
        <f t="shared" si="10"/>
        <v>0</v>
      </c>
      <c r="S163" s="146">
        <v>0</v>
      </c>
      <c r="T163" s="147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8" t="s">
        <v>109</v>
      </c>
      <c r="AT163" s="148" t="s">
        <v>105</v>
      </c>
      <c r="AU163" s="148" t="s">
        <v>110</v>
      </c>
      <c r="AY163" s="14" t="s">
        <v>102</v>
      </c>
      <c r="BE163" s="149">
        <f t="shared" si="12"/>
        <v>0</v>
      </c>
      <c r="BF163" s="149">
        <f t="shared" si="13"/>
        <v>0</v>
      </c>
      <c r="BG163" s="149">
        <f t="shared" si="14"/>
        <v>0</v>
      </c>
      <c r="BH163" s="149">
        <f t="shared" si="15"/>
        <v>0</v>
      </c>
      <c r="BI163" s="149">
        <f t="shared" si="16"/>
        <v>0</v>
      </c>
      <c r="BJ163" s="14" t="s">
        <v>110</v>
      </c>
      <c r="BK163" s="150">
        <f t="shared" si="17"/>
        <v>0</v>
      </c>
      <c r="BL163" s="14" t="s">
        <v>109</v>
      </c>
      <c r="BM163" s="148" t="s">
        <v>179</v>
      </c>
    </row>
    <row r="164" spans="1:65" s="2" customFormat="1" ht="24.2" customHeight="1">
      <c r="A164" s="26"/>
      <c r="B164" s="137"/>
      <c r="C164" s="138" t="s">
        <v>141</v>
      </c>
      <c r="D164" s="138" t="s">
        <v>105</v>
      </c>
      <c r="E164" s="139" t="s">
        <v>216</v>
      </c>
      <c r="F164" s="140" t="s">
        <v>217</v>
      </c>
      <c r="G164" s="141" t="s">
        <v>108</v>
      </c>
      <c r="H164" s="142">
        <v>2.8279999999999998</v>
      </c>
      <c r="I164" s="142"/>
      <c r="J164" s="155"/>
      <c r="K164" s="143"/>
      <c r="L164" s="27"/>
      <c r="M164" s="144" t="s">
        <v>1</v>
      </c>
      <c r="N164" s="145" t="s">
        <v>32</v>
      </c>
      <c r="O164" s="146">
        <v>0</v>
      </c>
      <c r="P164" s="146">
        <f t="shared" si="9"/>
        <v>0</v>
      </c>
      <c r="Q164" s="146">
        <v>0</v>
      </c>
      <c r="R164" s="146">
        <f t="shared" si="10"/>
        <v>0</v>
      </c>
      <c r="S164" s="146">
        <v>0</v>
      </c>
      <c r="T164" s="147">
        <f t="shared" si="11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8" t="s">
        <v>109</v>
      </c>
      <c r="AT164" s="148" t="s">
        <v>105</v>
      </c>
      <c r="AU164" s="148" t="s">
        <v>110</v>
      </c>
      <c r="AY164" s="14" t="s">
        <v>102</v>
      </c>
      <c r="BE164" s="149">
        <f t="shared" si="12"/>
        <v>0</v>
      </c>
      <c r="BF164" s="149">
        <f t="shared" si="13"/>
        <v>0</v>
      </c>
      <c r="BG164" s="149">
        <f t="shared" si="14"/>
        <v>0</v>
      </c>
      <c r="BH164" s="149">
        <f t="shared" si="15"/>
        <v>0</v>
      </c>
      <c r="BI164" s="149">
        <f t="shared" si="16"/>
        <v>0</v>
      </c>
      <c r="BJ164" s="14" t="s">
        <v>110</v>
      </c>
      <c r="BK164" s="150">
        <f t="shared" si="17"/>
        <v>0</v>
      </c>
      <c r="BL164" s="14" t="s">
        <v>109</v>
      </c>
      <c r="BM164" s="148" t="s">
        <v>259</v>
      </c>
    </row>
    <row r="165" spans="1:65" s="2" customFormat="1" ht="24.2" customHeight="1">
      <c r="A165" s="26"/>
      <c r="B165" s="137"/>
      <c r="C165" s="138" t="s">
        <v>260</v>
      </c>
      <c r="D165" s="138" t="s">
        <v>105</v>
      </c>
      <c r="E165" s="139" t="s">
        <v>1509</v>
      </c>
      <c r="F165" s="140" t="s">
        <v>1510</v>
      </c>
      <c r="G165" s="141" t="s">
        <v>315</v>
      </c>
      <c r="H165" s="142">
        <v>0.14000000000000001</v>
      </c>
      <c r="I165" s="142"/>
      <c r="J165" s="155"/>
      <c r="K165" s="143"/>
      <c r="L165" s="27"/>
      <c r="M165" s="144" t="s">
        <v>1</v>
      </c>
      <c r="N165" s="145" t="s">
        <v>32</v>
      </c>
      <c r="O165" s="146">
        <v>0</v>
      </c>
      <c r="P165" s="146">
        <f t="shared" si="9"/>
        <v>0</v>
      </c>
      <c r="Q165" s="146">
        <v>0</v>
      </c>
      <c r="R165" s="146">
        <f t="shared" si="10"/>
        <v>0</v>
      </c>
      <c r="S165" s="146">
        <v>0</v>
      </c>
      <c r="T165" s="147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8" t="s">
        <v>109</v>
      </c>
      <c r="AT165" s="148" t="s">
        <v>105</v>
      </c>
      <c r="AU165" s="148" t="s">
        <v>110</v>
      </c>
      <c r="AY165" s="14" t="s">
        <v>102</v>
      </c>
      <c r="BE165" s="149">
        <f t="shared" si="12"/>
        <v>0</v>
      </c>
      <c r="BF165" s="149">
        <f t="shared" si="13"/>
        <v>0</v>
      </c>
      <c r="BG165" s="149">
        <f t="shared" si="14"/>
        <v>0</v>
      </c>
      <c r="BH165" s="149">
        <f t="shared" si="15"/>
        <v>0</v>
      </c>
      <c r="BI165" s="149">
        <f t="shared" si="16"/>
        <v>0</v>
      </c>
      <c r="BJ165" s="14" t="s">
        <v>110</v>
      </c>
      <c r="BK165" s="150">
        <f t="shared" si="17"/>
        <v>0</v>
      </c>
      <c r="BL165" s="14" t="s">
        <v>109</v>
      </c>
      <c r="BM165" s="148" t="s">
        <v>262</v>
      </c>
    </row>
    <row r="166" spans="1:65" s="2" customFormat="1" ht="33" customHeight="1">
      <c r="A166" s="26"/>
      <c r="B166" s="137"/>
      <c r="C166" s="138" t="s">
        <v>144</v>
      </c>
      <c r="D166" s="138" t="s">
        <v>105</v>
      </c>
      <c r="E166" s="139" t="s">
        <v>1511</v>
      </c>
      <c r="F166" s="140" t="s">
        <v>1512</v>
      </c>
      <c r="G166" s="141" t="s">
        <v>108</v>
      </c>
      <c r="H166" s="142">
        <v>9.1999999999999993</v>
      </c>
      <c r="I166" s="142"/>
      <c r="J166" s="155"/>
      <c r="K166" s="143"/>
      <c r="L166" s="27"/>
      <c r="M166" s="144" t="s">
        <v>1</v>
      </c>
      <c r="N166" s="145" t="s">
        <v>32</v>
      </c>
      <c r="O166" s="146">
        <v>0</v>
      </c>
      <c r="P166" s="146">
        <f t="shared" si="9"/>
        <v>0</v>
      </c>
      <c r="Q166" s="146">
        <v>0</v>
      </c>
      <c r="R166" s="146">
        <f t="shared" si="10"/>
        <v>0</v>
      </c>
      <c r="S166" s="146">
        <v>0</v>
      </c>
      <c r="T166" s="147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8" t="s">
        <v>109</v>
      </c>
      <c r="AT166" s="148" t="s">
        <v>105</v>
      </c>
      <c r="AU166" s="148" t="s">
        <v>110</v>
      </c>
      <c r="AY166" s="14" t="s">
        <v>102</v>
      </c>
      <c r="BE166" s="149">
        <f t="shared" si="12"/>
        <v>0</v>
      </c>
      <c r="BF166" s="149">
        <f t="shared" si="13"/>
        <v>0</v>
      </c>
      <c r="BG166" s="149">
        <f t="shared" si="14"/>
        <v>0</v>
      </c>
      <c r="BH166" s="149">
        <f t="shared" si="15"/>
        <v>0</v>
      </c>
      <c r="BI166" s="149">
        <f t="shared" si="16"/>
        <v>0</v>
      </c>
      <c r="BJ166" s="14" t="s">
        <v>110</v>
      </c>
      <c r="BK166" s="150">
        <f t="shared" si="17"/>
        <v>0</v>
      </c>
      <c r="BL166" s="14" t="s">
        <v>109</v>
      </c>
      <c r="BM166" s="148" t="s">
        <v>264</v>
      </c>
    </row>
    <row r="167" spans="1:65" s="2" customFormat="1" ht="33" customHeight="1">
      <c r="A167" s="26"/>
      <c r="B167" s="137"/>
      <c r="C167" s="138" t="s">
        <v>265</v>
      </c>
      <c r="D167" s="138" t="s">
        <v>105</v>
      </c>
      <c r="E167" s="139" t="s">
        <v>509</v>
      </c>
      <c r="F167" s="140" t="s">
        <v>1513</v>
      </c>
      <c r="G167" s="141" t="s">
        <v>108</v>
      </c>
      <c r="H167" s="142">
        <v>75.186000000000007</v>
      </c>
      <c r="I167" s="142"/>
      <c r="J167" s="155"/>
      <c r="K167" s="143"/>
      <c r="L167" s="27"/>
      <c r="M167" s="144" t="s">
        <v>1</v>
      </c>
      <c r="N167" s="145" t="s">
        <v>32</v>
      </c>
      <c r="O167" s="146">
        <v>0</v>
      </c>
      <c r="P167" s="146">
        <f t="shared" si="9"/>
        <v>0</v>
      </c>
      <c r="Q167" s="146">
        <v>0</v>
      </c>
      <c r="R167" s="146">
        <f t="shared" si="10"/>
        <v>0</v>
      </c>
      <c r="S167" s="146">
        <v>0</v>
      </c>
      <c r="T167" s="147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8" t="s">
        <v>109</v>
      </c>
      <c r="AT167" s="148" t="s">
        <v>105</v>
      </c>
      <c r="AU167" s="148" t="s">
        <v>110</v>
      </c>
      <c r="AY167" s="14" t="s">
        <v>102</v>
      </c>
      <c r="BE167" s="149">
        <f t="shared" si="12"/>
        <v>0</v>
      </c>
      <c r="BF167" s="149">
        <f t="shared" si="13"/>
        <v>0</v>
      </c>
      <c r="BG167" s="149">
        <f t="shared" si="14"/>
        <v>0</v>
      </c>
      <c r="BH167" s="149">
        <f t="shared" si="15"/>
        <v>0</v>
      </c>
      <c r="BI167" s="149">
        <f t="shared" si="16"/>
        <v>0</v>
      </c>
      <c r="BJ167" s="14" t="s">
        <v>110</v>
      </c>
      <c r="BK167" s="150">
        <f t="shared" si="17"/>
        <v>0</v>
      </c>
      <c r="BL167" s="14" t="s">
        <v>109</v>
      </c>
      <c r="BM167" s="148" t="s">
        <v>267</v>
      </c>
    </row>
    <row r="168" spans="1:65" s="2" customFormat="1" ht="24.2" customHeight="1">
      <c r="A168" s="26"/>
      <c r="B168" s="137"/>
      <c r="C168" s="138" t="s">
        <v>146</v>
      </c>
      <c r="D168" s="138" t="s">
        <v>105</v>
      </c>
      <c r="E168" s="139" t="s">
        <v>579</v>
      </c>
      <c r="F168" s="140" t="s">
        <v>580</v>
      </c>
      <c r="G168" s="141" t="s">
        <v>108</v>
      </c>
      <c r="H168" s="142">
        <v>44.13</v>
      </c>
      <c r="I168" s="142"/>
      <c r="J168" s="155"/>
      <c r="K168" s="143"/>
      <c r="L168" s="27"/>
      <c r="M168" s="144" t="s">
        <v>1</v>
      </c>
      <c r="N168" s="145" t="s">
        <v>32</v>
      </c>
      <c r="O168" s="146">
        <v>0</v>
      </c>
      <c r="P168" s="146">
        <f t="shared" si="9"/>
        <v>0</v>
      </c>
      <c r="Q168" s="146">
        <v>0</v>
      </c>
      <c r="R168" s="146">
        <f t="shared" si="10"/>
        <v>0</v>
      </c>
      <c r="S168" s="146">
        <v>0</v>
      </c>
      <c r="T168" s="147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8" t="s">
        <v>109</v>
      </c>
      <c r="AT168" s="148" t="s">
        <v>105</v>
      </c>
      <c r="AU168" s="148" t="s">
        <v>110</v>
      </c>
      <c r="AY168" s="14" t="s">
        <v>102</v>
      </c>
      <c r="BE168" s="149">
        <f t="shared" si="12"/>
        <v>0</v>
      </c>
      <c r="BF168" s="149">
        <f t="shared" si="13"/>
        <v>0</v>
      </c>
      <c r="BG168" s="149">
        <f t="shared" si="14"/>
        <v>0</v>
      </c>
      <c r="BH168" s="149">
        <f t="shared" si="15"/>
        <v>0</v>
      </c>
      <c r="BI168" s="149">
        <f t="shared" si="16"/>
        <v>0</v>
      </c>
      <c r="BJ168" s="14" t="s">
        <v>110</v>
      </c>
      <c r="BK168" s="150">
        <f t="shared" si="17"/>
        <v>0</v>
      </c>
      <c r="BL168" s="14" t="s">
        <v>109</v>
      </c>
      <c r="BM168" s="148" t="s">
        <v>269</v>
      </c>
    </row>
    <row r="169" spans="1:65" s="2" customFormat="1" ht="24.2" customHeight="1">
      <c r="A169" s="26"/>
      <c r="B169" s="137"/>
      <c r="C169" s="138" t="s">
        <v>270</v>
      </c>
      <c r="D169" s="138" t="s">
        <v>105</v>
      </c>
      <c r="E169" s="139" t="s">
        <v>220</v>
      </c>
      <c r="F169" s="140" t="s">
        <v>221</v>
      </c>
      <c r="G169" s="141" t="s">
        <v>178</v>
      </c>
      <c r="H169" s="142">
        <v>16.917000000000002</v>
      </c>
      <c r="I169" s="142"/>
      <c r="J169" s="155"/>
      <c r="K169" s="143"/>
      <c r="L169" s="27"/>
      <c r="M169" s="144" t="s">
        <v>1</v>
      </c>
      <c r="N169" s="145" t="s">
        <v>32</v>
      </c>
      <c r="O169" s="146">
        <v>0</v>
      </c>
      <c r="P169" s="146">
        <f t="shared" si="9"/>
        <v>0</v>
      </c>
      <c r="Q169" s="146">
        <v>0</v>
      </c>
      <c r="R169" s="146">
        <f t="shared" si="10"/>
        <v>0</v>
      </c>
      <c r="S169" s="146">
        <v>0</v>
      </c>
      <c r="T169" s="147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8" t="s">
        <v>109</v>
      </c>
      <c r="AT169" s="148" t="s">
        <v>105</v>
      </c>
      <c r="AU169" s="148" t="s">
        <v>110</v>
      </c>
      <c r="AY169" s="14" t="s">
        <v>102</v>
      </c>
      <c r="BE169" s="149">
        <f t="shared" si="12"/>
        <v>0</v>
      </c>
      <c r="BF169" s="149">
        <f t="shared" si="13"/>
        <v>0</v>
      </c>
      <c r="BG169" s="149">
        <f t="shared" si="14"/>
        <v>0</v>
      </c>
      <c r="BH169" s="149">
        <f t="shared" si="15"/>
        <v>0</v>
      </c>
      <c r="BI169" s="149">
        <f t="shared" si="16"/>
        <v>0</v>
      </c>
      <c r="BJ169" s="14" t="s">
        <v>110</v>
      </c>
      <c r="BK169" s="150">
        <f t="shared" si="17"/>
        <v>0</v>
      </c>
      <c r="BL169" s="14" t="s">
        <v>109</v>
      </c>
      <c r="BM169" s="148" t="s">
        <v>272</v>
      </c>
    </row>
    <row r="170" spans="1:65" s="2" customFormat="1" ht="24.2" customHeight="1">
      <c r="A170" s="26"/>
      <c r="B170" s="137"/>
      <c r="C170" s="138" t="s">
        <v>149</v>
      </c>
      <c r="D170" s="138" t="s">
        <v>105</v>
      </c>
      <c r="E170" s="139" t="s">
        <v>222</v>
      </c>
      <c r="F170" s="140" t="s">
        <v>223</v>
      </c>
      <c r="G170" s="141" t="s">
        <v>178</v>
      </c>
      <c r="H170" s="142">
        <v>16.917000000000002</v>
      </c>
      <c r="I170" s="142"/>
      <c r="J170" s="155"/>
      <c r="K170" s="143"/>
      <c r="L170" s="27"/>
      <c r="M170" s="144" t="s">
        <v>1</v>
      </c>
      <c r="N170" s="145" t="s">
        <v>32</v>
      </c>
      <c r="O170" s="146">
        <v>0</v>
      </c>
      <c r="P170" s="146">
        <f t="shared" si="9"/>
        <v>0</v>
      </c>
      <c r="Q170" s="146">
        <v>0</v>
      </c>
      <c r="R170" s="146">
        <f t="shared" si="10"/>
        <v>0</v>
      </c>
      <c r="S170" s="146">
        <v>0</v>
      </c>
      <c r="T170" s="147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8" t="s">
        <v>109</v>
      </c>
      <c r="AT170" s="148" t="s">
        <v>105</v>
      </c>
      <c r="AU170" s="148" t="s">
        <v>110</v>
      </c>
      <c r="AY170" s="14" t="s">
        <v>102</v>
      </c>
      <c r="BE170" s="149">
        <f t="shared" si="12"/>
        <v>0</v>
      </c>
      <c r="BF170" s="149">
        <f t="shared" si="13"/>
        <v>0</v>
      </c>
      <c r="BG170" s="149">
        <f t="shared" si="14"/>
        <v>0</v>
      </c>
      <c r="BH170" s="149">
        <f t="shared" si="15"/>
        <v>0</v>
      </c>
      <c r="BI170" s="149">
        <f t="shared" si="16"/>
        <v>0</v>
      </c>
      <c r="BJ170" s="14" t="s">
        <v>110</v>
      </c>
      <c r="BK170" s="150">
        <f t="shared" si="17"/>
        <v>0</v>
      </c>
      <c r="BL170" s="14" t="s">
        <v>109</v>
      </c>
      <c r="BM170" s="148" t="s">
        <v>275</v>
      </c>
    </row>
    <row r="171" spans="1:65" s="2" customFormat="1" ht="21.75" customHeight="1">
      <c r="A171" s="26"/>
      <c r="B171" s="137"/>
      <c r="C171" s="138" t="s">
        <v>276</v>
      </c>
      <c r="D171" s="138" t="s">
        <v>105</v>
      </c>
      <c r="E171" s="139" t="s">
        <v>224</v>
      </c>
      <c r="F171" s="140" t="s">
        <v>225</v>
      </c>
      <c r="G171" s="141" t="s">
        <v>178</v>
      </c>
      <c r="H171" s="142">
        <v>16.917000000000002</v>
      </c>
      <c r="I171" s="142"/>
      <c r="J171" s="155"/>
      <c r="K171" s="143"/>
      <c r="L171" s="27"/>
      <c r="M171" s="144" t="s">
        <v>1</v>
      </c>
      <c r="N171" s="145" t="s">
        <v>32</v>
      </c>
      <c r="O171" s="146">
        <v>0</v>
      </c>
      <c r="P171" s="146">
        <f t="shared" si="9"/>
        <v>0</v>
      </c>
      <c r="Q171" s="146">
        <v>0</v>
      </c>
      <c r="R171" s="146">
        <f t="shared" si="10"/>
        <v>0</v>
      </c>
      <c r="S171" s="146">
        <v>0</v>
      </c>
      <c r="T171" s="147">
        <f t="shared" si="11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8" t="s">
        <v>109</v>
      </c>
      <c r="AT171" s="148" t="s">
        <v>105</v>
      </c>
      <c r="AU171" s="148" t="s">
        <v>110</v>
      </c>
      <c r="AY171" s="14" t="s">
        <v>102</v>
      </c>
      <c r="BE171" s="149">
        <f t="shared" si="12"/>
        <v>0</v>
      </c>
      <c r="BF171" s="149">
        <f t="shared" si="13"/>
        <v>0</v>
      </c>
      <c r="BG171" s="149">
        <f t="shared" si="14"/>
        <v>0</v>
      </c>
      <c r="BH171" s="149">
        <f t="shared" si="15"/>
        <v>0</v>
      </c>
      <c r="BI171" s="149">
        <f t="shared" si="16"/>
        <v>0</v>
      </c>
      <c r="BJ171" s="14" t="s">
        <v>110</v>
      </c>
      <c r="BK171" s="150">
        <f t="shared" si="17"/>
        <v>0</v>
      </c>
      <c r="BL171" s="14" t="s">
        <v>109</v>
      </c>
      <c r="BM171" s="148" t="s">
        <v>279</v>
      </c>
    </row>
    <row r="172" spans="1:65" s="2" customFormat="1" ht="24.2" customHeight="1">
      <c r="A172" s="26"/>
      <c r="B172" s="137"/>
      <c r="C172" s="138" t="s">
        <v>151</v>
      </c>
      <c r="D172" s="138" t="s">
        <v>105</v>
      </c>
      <c r="E172" s="139" t="s">
        <v>226</v>
      </c>
      <c r="F172" s="140" t="s">
        <v>227</v>
      </c>
      <c r="G172" s="141" t="s">
        <v>178</v>
      </c>
      <c r="H172" s="142">
        <v>321.423</v>
      </c>
      <c r="I172" s="142"/>
      <c r="J172" s="155"/>
      <c r="K172" s="143"/>
      <c r="L172" s="27"/>
      <c r="M172" s="144" t="s">
        <v>1</v>
      </c>
      <c r="N172" s="145" t="s">
        <v>32</v>
      </c>
      <c r="O172" s="146">
        <v>0</v>
      </c>
      <c r="P172" s="146">
        <f t="shared" si="9"/>
        <v>0</v>
      </c>
      <c r="Q172" s="146">
        <v>0</v>
      </c>
      <c r="R172" s="146">
        <f t="shared" si="10"/>
        <v>0</v>
      </c>
      <c r="S172" s="146">
        <v>0</v>
      </c>
      <c r="T172" s="147">
        <f t="shared" si="11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8" t="s">
        <v>109</v>
      </c>
      <c r="AT172" s="148" t="s">
        <v>105</v>
      </c>
      <c r="AU172" s="148" t="s">
        <v>110</v>
      </c>
      <c r="AY172" s="14" t="s">
        <v>102</v>
      </c>
      <c r="BE172" s="149">
        <f t="shared" si="12"/>
        <v>0</v>
      </c>
      <c r="BF172" s="149">
        <f t="shared" si="13"/>
        <v>0</v>
      </c>
      <c r="BG172" s="149">
        <f t="shared" si="14"/>
        <v>0</v>
      </c>
      <c r="BH172" s="149">
        <f t="shared" si="15"/>
        <v>0</v>
      </c>
      <c r="BI172" s="149">
        <f t="shared" si="16"/>
        <v>0</v>
      </c>
      <c r="BJ172" s="14" t="s">
        <v>110</v>
      </c>
      <c r="BK172" s="150">
        <f t="shared" si="17"/>
        <v>0</v>
      </c>
      <c r="BL172" s="14" t="s">
        <v>109</v>
      </c>
      <c r="BM172" s="148" t="s">
        <v>281</v>
      </c>
    </row>
    <row r="173" spans="1:65" s="2" customFormat="1" ht="24.2" customHeight="1">
      <c r="A173" s="26"/>
      <c r="B173" s="137"/>
      <c r="C173" s="138" t="s">
        <v>282</v>
      </c>
      <c r="D173" s="138" t="s">
        <v>105</v>
      </c>
      <c r="E173" s="139" t="s">
        <v>228</v>
      </c>
      <c r="F173" s="140" t="s">
        <v>229</v>
      </c>
      <c r="G173" s="141" t="s">
        <v>178</v>
      </c>
      <c r="H173" s="142">
        <v>16.917000000000002</v>
      </c>
      <c r="I173" s="142"/>
      <c r="J173" s="155"/>
      <c r="K173" s="143"/>
      <c r="L173" s="27"/>
      <c r="M173" s="144" t="s">
        <v>1</v>
      </c>
      <c r="N173" s="145" t="s">
        <v>32</v>
      </c>
      <c r="O173" s="146">
        <v>0</v>
      </c>
      <c r="P173" s="146">
        <f t="shared" si="9"/>
        <v>0</v>
      </c>
      <c r="Q173" s="146">
        <v>0</v>
      </c>
      <c r="R173" s="146">
        <f t="shared" si="10"/>
        <v>0</v>
      </c>
      <c r="S173" s="146">
        <v>0</v>
      </c>
      <c r="T173" s="147">
        <f t="shared" si="11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8" t="s">
        <v>109</v>
      </c>
      <c r="AT173" s="148" t="s">
        <v>105</v>
      </c>
      <c r="AU173" s="148" t="s">
        <v>110</v>
      </c>
      <c r="AY173" s="14" t="s">
        <v>102</v>
      </c>
      <c r="BE173" s="149">
        <f t="shared" si="12"/>
        <v>0</v>
      </c>
      <c r="BF173" s="149">
        <f t="shared" si="13"/>
        <v>0</v>
      </c>
      <c r="BG173" s="149">
        <f t="shared" si="14"/>
        <v>0</v>
      </c>
      <c r="BH173" s="149">
        <f t="shared" si="15"/>
        <v>0</v>
      </c>
      <c r="BI173" s="149">
        <f t="shared" si="16"/>
        <v>0</v>
      </c>
      <c r="BJ173" s="14" t="s">
        <v>110</v>
      </c>
      <c r="BK173" s="150">
        <f t="shared" si="17"/>
        <v>0</v>
      </c>
      <c r="BL173" s="14" t="s">
        <v>109</v>
      </c>
      <c r="BM173" s="148" t="s">
        <v>285</v>
      </c>
    </row>
    <row r="174" spans="1:65" s="12" customFormat="1" ht="22.9" customHeight="1">
      <c r="B174" s="127"/>
      <c r="D174" s="128" t="s">
        <v>65</v>
      </c>
      <c r="E174" s="136" t="s">
        <v>173</v>
      </c>
      <c r="F174" s="136" t="s">
        <v>174</v>
      </c>
      <c r="J174" s="158"/>
      <c r="L174" s="127"/>
      <c r="M174" s="130"/>
      <c r="N174" s="131"/>
      <c r="O174" s="131"/>
      <c r="P174" s="132">
        <f>P175</f>
        <v>0</v>
      </c>
      <c r="Q174" s="131"/>
      <c r="R174" s="132">
        <f>R175</f>
        <v>0</v>
      </c>
      <c r="S174" s="131"/>
      <c r="T174" s="133">
        <f>T175</f>
        <v>0</v>
      </c>
      <c r="AR174" s="128" t="s">
        <v>71</v>
      </c>
      <c r="AT174" s="134" t="s">
        <v>65</v>
      </c>
      <c r="AU174" s="134" t="s">
        <v>71</v>
      </c>
      <c r="AY174" s="128" t="s">
        <v>102</v>
      </c>
      <c r="BK174" s="135">
        <f>BK175</f>
        <v>0</v>
      </c>
    </row>
    <row r="175" spans="1:65" s="2" customFormat="1" ht="24.2" customHeight="1">
      <c r="A175" s="26"/>
      <c r="B175" s="137"/>
      <c r="C175" s="138" t="s">
        <v>154</v>
      </c>
      <c r="D175" s="138" t="s">
        <v>105</v>
      </c>
      <c r="E175" s="139" t="s">
        <v>176</v>
      </c>
      <c r="F175" s="140" t="s">
        <v>177</v>
      </c>
      <c r="G175" s="141" t="s">
        <v>178</v>
      </c>
      <c r="H175" s="142">
        <v>6.1550000000000002</v>
      </c>
      <c r="I175" s="142"/>
      <c r="J175" s="155"/>
      <c r="K175" s="143"/>
      <c r="L175" s="27"/>
      <c r="M175" s="144" t="s">
        <v>1</v>
      </c>
      <c r="N175" s="145" t="s">
        <v>32</v>
      </c>
      <c r="O175" s="146">
        <v>0</v>
      </c>
      <c r="P175" s="146">
        <f>O175*H175</f>
        <v>0</v>
      </c>
      <c r="Q175" s="146">
        <v>0</v>
      </c>
      <c r="R175" s="146">
        <f>Q175*H175</f>
        <v>0</v>
      </c>
      <c r="S175" s="146">
        <v>0</v>
      </c>
      <c r="T175" s="147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8" t="s">
        <v>109</v>
      </c>
      <c r="AT175" s="148" t="s">
        <v>105</v>
      </c>
      <c r="AU175" s="148" t="s">
        <v>110</v>
      </c>
      <c r="AY175" s="14" t="s">
        <v>102</v>
      </c>
      <c r="BE175" s="149">
        <f>IF(N175="základná",J175,0)</f>
        <v>0</v>
      </c>
      <c r="BF175" s="149">
        <f>IF(N175="znížená",J175,0)</f>
        <v>0</v>
      </c>
      <c r="BG175" s="149">
        <f>IF(N175="zákl. prenesená",J175,0)</f>
        <v>0</v>
      </c>
      <c r="BH175" s="149">
        <f>IF(N175="zníž. prenesená",J175,0)</f>
        <v>0</v>
      </c>
      <c r="BI175" s="149">
        <f>IF(N175="nulová",J175,0)</f>
        <v>0</v>
      </c>
      <c r="BJ175" s="14" t="s">
        <v>110</v>
      </c>
      <c r="BK175" s="150">
        <f>ROUND(I175*H175,3)</f>
        <v>0</v>
      </c>
      <c r="BL175" s="14" t="s">
        <v>109</v>
      </c>
      <c r="BM175" s="148" t="s">
        <v>384</v>
      </c>
    </row>
    <row r="176" spans="1:65" s="12" customFormat="1" ht="25.9" customHeight="1">
      <c r="B176" s="127"/>
      <c r="D176" s="128" t="s">
        <v>65</v>
      </c>
      <c r="E176" s="129" t="s">
        <v>183</v>
      </c>
      <c r="F176" s="129" t="s">
        <v>184</v>
      </c>
      <c r="J176" s="157"/>
      <c r="L176" s="127"/>
      <c r="M176" s="130"/>
      <c r="N176" s="131"/>
      <c r="O176" s="131"/>
      <c r="P176" s="132">
        <f>P177+P182+P189+P203+P218+P230+P234+P240+P243+P247+P255+P259</f>
        <v>0</v>
      </c>
      <c r="Q176" s="131"/>
      <c r="R176" s="132">
        <f>R177+R182+R189+R203+R218+R230+R234+R240+R243+R247+R255+R259</f>
        <v>0</v>
      </c>
      <c r="S176" s="131"/>
      <c r="T176" s="133">
        <f>T177+T182+T189+T203+T218+T230+T234+T240+T243+T247+T255+T259</f>
        <v>0</v>
      </c>
      <c r="AR176" s="128" t="s">
        <v>110</v>
      </c>
      <c r="AT176" s="134" t="s">
        <v>65</v>
      </c>
      <c r="AU176" s="134" t="s">
        <v>66</v>
      </c>
      <c r="AY176" s="128" t="s">
        <v>102</v>
      </c>
      <c r="BK176" s="135">
        <f>BK177+BK182+BK189+BK203+BK218+BK230+BK234+BK240+BK243+BK247+BK255+BK259</f>
        <v>0</v>
      </c>
    </row>
    <row r="177" spans="1:65" s="12" customFormat="1" ht="22.9" customHeight="1">
      <c r="B177" s="127"/>
      <c r="D177" s="128" t="s">
        <v>65</v>
      </c>
      <c r="E177" s="136" t="s">
        <v>594</v>
      </c>
      <c r="F177" s="136" t="s">
        <v>595</v>
      </c>
      <c r="J177" s="158"/>
      <c r="L177" s="127"/>
      <c r="M177" s="130"/>
      <c r="N177" s="131"/>
      <c r="O177" s="131"/>
      <c r="P177" s="132">
        <f>SUM(P178:P181)</f>
        <v>0</v>
      </c>
      <c r="Q177" s="131"/>
      <c r="R177" s="132">
        <f>SUM(R178:R181)</f>
        <v>0</v>
      </c>
      <c r="S177" s="131"/>
      <c r="T177" s="133">
        <f>SUM(T178:T181)</f>
        <v>0</v>
      </c>
      <c r="AR177" s="128" t="s">
        <v>110</v>
      </c>
      <c r="AT177" s="134" t="s">
        <v>65</v>
      </c>
      <c r="AU177" s="134" t="s">
        <v>71</v>
      </c>
      <c r="AY177" s="128" t="s">
        <v>102</v>
      </c>
      <c r="BK177" s="135">
        <f>SUM(BK178:BK181)</f>
        <v>0</v>
      </c>
    </row>
    <row r="178" spans="1:65" s="2" customFormat="1" ht="33" customHeight="1">
      <c r="A178" s="26"/>
      <c r="B178" s="137"/>
      <c r="C178" s="138" t="s">
        <v>385</v>
      </c>
      <c r="D178" s="138" t="s">
        <v>105</v>
      </c>
      <c r="E178" s="139" t="s">
        <v>611</v>
      </c>
      <c r="F178" s="140" t="s">
        <v>612</v>
      </c>
      <c r="G178" s="141" t="s">
        <v>108</v>
      </c>
      <c r="H178" s="142">
        <v>9.5399999999999991</v>
      </c>
      <c r="I178" s="142"/>
      <c r="J178" s="155"/>
      <c r="K178" s="143"/>
      <c r="L178" s="27"/>
      <c r="M178" s="144" t="s">
        <v>1</v>
      </c>
      <c r="N178" s="145" t="s">
        <v>32</v>
      </c>
      <c r="O178" s="146">
        <v>0</v>
      </c>
      <c r="P178" s="146">
        <f>O178*H178</f>
        <v>0</v>
      </c>
      <c r="Q178" s="146">
        <v>0</v>
      </c>
      <c r="R178" s="146">
        <f>Q178*H178</f>
        <v>0</v>
      </c>
      <c r="S178" s="146">
        <v>0</v>
      </c>
      <c r="T178" s="147">
        <f>S178*H178</f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8" t="s">
        <v>109</v>
      </c>
      <c r="AT178" s="148" t="s">
        <v>105</v>
      </c>
      <c r="AU178" s="148" t="s">
        <v>110</v>
      </c>
      <c r="AY178" s="14" t="s">
        <v>102</v>
      </c>
      <c r="BE178" s="149">
        <f>IF(N178="základná",J178,0)</f>
        <v>0</v>
      </c>
      <c r="BF178" s="149">
        <f>IF(N178="znížená",J178,0)</f>
        <v>0</v>
      </c>
      <c r="BG178" s="149">
        <f>IF(N178="zákl. prenesená",J178,0)</f>
        <v>0</v>
      </c>
      <c r="BH178" s="149">
        <f>IF(N178="zníž. prenesená",J178,0)</f>
        <v>0</v>
      </c>
      <c r="BI178" s="149">
        <f>IF(N178="nulová",J178,0)</f>
        <v>0</v>
      </c>
      <c r="BJ178" s="14" t="s">
        <v>110</v>
      </c>
      <c r="BK178" s="150">
        <f>ROUND(I178*H178,3)</f>
        <v>0</v>
      </c>
      <c r="BL178" s="14" t="s">
        <v>109</v>
      </c>
      <c r="BM178" s="148" t="s">
        <v>388</v>
      </c>
    </row>
    <row r="179" spans="1:65" s="2" customFormat="1" ht="24.2" customHeight="1">
      <c r="A179" s="26"/>
      <c r="B179" s="137"/>
      <c r="C179" s="138" t="s">
        <v>158</v>
      </c>
      <c r="D179" s="138" t="s">
        <v>105</v>
      </c>
      <c r="E179" s="139" t="s">
        <v>614</v>
      </c>
      <c r="F179" s="140" t="s">
        <v>1718</v>
      </c>
      <c r="G179" s="141" t="s">
        <v>336</v>
      </c>
      <c r="H179" s="142">
        <v>12.401999999999999</v>
      </c>
      <c r="I179" s="142"/>
      <c r="J179" s="155"/>
      <c r="K179" s="143"/>
      <c r="L179" s="27"/>
      <c r="M179" s="144" t="s">
        <v>1</v>
      </c>
      <c r="N179" s="145" t="s">
        <v>32</v>
      </c>
      <c r="O179" s="146">
        <v>0</v>
      </c>
      <c r="P179" s="146">
        <f>O179*H179</f>
        <v>0</v>
      </c>
      <c r="Q179" s="146">
        <v>0</v>
      </c>
      <c r="R179" s="146">
        <f>Q179*H179</f>
        <v>0</v>
      </c>
      <c r="S179" s="146">
        <v>0</v>
      </c>
      <c r="T179" s="147">
        <f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8" t="s">
        <v>109</v>
      </c>
      <c r="AT179" s="148" t="s">
        <v>105</v>
      </c>
      <c r="AU179" s="148" t="s">
        <v>110</v>
      </c>
      <c r="AY179" s="14" t="s">
        <v>102</v>
      </c>
      <c r="BE179" s="149">
        <f>IF(N179="základná",J179,0)</f>
        <v>0</v>
      </c>
      <c r="BF179" s="149">
        <f>IF(N179="znížená",J179,0)</f>
        <v>0</v>
      </c>
      <c r="BG179" s="149">
        <f>IF(N179="zákl. prenesená",J179,0)</f>
        <v>0</v>
      </c>
      <c r="BH179" s="149">
        <f>IF(N179="zníž. prenesená",J179,0)</f>
        <v>0</v>
      </c>
      <c r="BI179" s="149">
        <f>IF(N179="nulová",J179,0)</f>
        <v>0</v>
      </c>
      <c r="BJ179" s="14" t="s">
        <v>110</v>
      </c>
      <c r="BK179" s="150">
        <f>ROUND(I179*H179,3)</f>
        <v>0</v>
      </c>
      <c r="BL179" s="14" t="s">
        <v>109</v>
      </c>
      <c r="BM179" s="148" t="s">
        <v>391</v>
      </c>
    </row>
    <row r="180" spans="1:65" s="2" customFormat="1" ht="21.75" customHeight="1">
      <c r="A180" s="26"/>
      <c r="B180" s="137"/>
      <c r="C180" s="138" t="s">
        <v>392</v>
      </c>
      <c r="D180" s="138" t="s">
        <v>105</v>
      </c>
      <c r="E180" s="139" t="s">
        <v>617</v>
      </c>
      <c r="F180" s="140" t="s">
        <v>1766</v>
      </c>
      <c r="G180" s="141" t="s">
        <v>234</v>
      </c>
      <c r="H180" s="142">
        <v>20</v>
      </c>
      <c r="I180" s="142"/>
      <c r="J180" s="155"/>
      <c r="K180" s="143"/>
      <c r="L180" s="27"/>
      <c r="M180" s="144" t="s">
        <v>1</v>
      </c>
      <c r="N180" s="145" t="s">
        <v>32</v>
      </c>
      <c r="O180" s="146">
        <v>0</v>
      </c>
      <c r="P180" s="146">
        <f>O180*H180</f>
        <v>0</v>
      </c>
      <c r="Q180" s="146">
        <v>0</v>
      </c>
      <c r="R180" s="146">
        <f>Q180*H180</f>
        <v>0</v>
      </c>
      <c r="S180" s="146">
        <v>0</v>
      </c>
      <c r="T180" s="147">
        <f>S180*H180</f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8" t="s">
        <v>109</v>
      </c>
      <c r="AT180" s="148" t="s">
        <v>105</v>
      </c>
      <c r="AU180" s="148" t="s">
        <v>110</v>
      </c>
      <c r="AY180" s="14" t="s">
        <v>102</v>
      </c>
      <c r="BE180" s="149">
        <f>IF(N180="základná",J180,0)</f>
        <v>0</v>
      </c>
      <c r="BF180" s="149">
        <f>IF(N180="znížená",J180,0)</f>
        <v>0</v>
      </c>
      <c r="BG180" s="149">
        <f>IF(N180="zákl. prenesená",J180,0)</f>
        <v>0</v>
      </c>
      <c r="BH180" s="149">
        <f>IF(N180="zníž. prenesená",J180,0)</f>
        <v>0</v>
      </c>
      <c r="BI180" s="149">
        <f>IF(N180="nulová",J180,0)</f>
        <v>0</v>
      </c>
      <c r="BJ180" s="14" t="s">
        <v>110</v>
      </c>
      <c r="BK180" s="150">
        <f>ROUND(I180*H180,3)</f>
        <v>0</v>
      </c>
      <c r="BL180" s="14" t="s">
        <v>109</v>
      </c>
      <c r="BM180" s="148" t="s">
        <v>395</v>
      </c>
    </row>
    <row r="181" spans="1:65" s="2" customFormat="1" ht="24.2" customHeight="1">
      <c r="A181" s="26"/>
      <c r="B181" s="137"/>
      <c r="C181" s="138" t="s">
        <v>162</v>
      </c>
      <c r="D181" s="138" t="s">
        <v>105</v>
      </c>
      <c r="E181" s="139" t="s">
        <v>1514</v>
      </c>
      <c r="F181" s="140" t="s">
        <v>1515</v>
      </c>
      <c r="G181" s="141" t="s">
        <v>178</v>
      </c>
      <c r="H181" s="142">
        <v>1.2999999999999999E-2</v>
      </c>
      <c r="I181" s="142"/>
      <c r="J181" s="155"/>
      <c r="K181" s="143"/>
      <c r="L181" s="27"/>
      <c r="M181" s="144" t="s">
        <v>1</v>
      </c>
      <c r="N181" s="145" t="s">
        <v>32</v>
      </c>
      <c r="O181" s="146">
        <v>0</v>
      </c>
      <c r="P181" s="146">
        <f>O181*H181</f>
        <v>0</v>
      </c>
      <c r="Q181" s="146">
        <v>0</v>
      </c>
      <c r="R181" s="146">
        <f>Q181*H181</f>
        <v>0</v>
      </c>
      <c r="S181" s="146">
        <v>0</v>
      </c>
      <c r="T181" s="147">
        <f>S181*H181</f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8" t="s">
        <v>109</v>
      </c>
      <c r="AT181" s="148" t="s">
        <v>105</v>
      </c>
      <c r="AU181" s="148" t="s">
        <v>110</v>
      </c>
      <c r="AY181" s="14" t="s">
        <v>102</v>
      </c>
      <c r="BE181" s="149">
        <f>IF(N181="základná",J181,0)</f>
        <v>0</v>
      </c>
      <c r="BF181" s="149">
        <f>IF(N181="znížená",J181,0)</f>
        <v>0</v>
      </c>
      <c r="BG181" s="149">
        <f>IF(N181="zákl. prenesená",J181,0)</f>
        <v>0</v>
      </c>
      <c r="BH181" s="149">
        <f>IF(N181="zníž. prenesená",J181,0)</f>
        <v>0</v>
      </c>
      <c r="BI181" s="149">
        <f>IF(N181="nulová",J181,0)</f>
        <v>0</v>
      </c>
      <c r="BJ181" s="14" t="s">
        <v>110</v>
      </c>
      <c r="BK181" s="150">
        <f>ROUND(I181*H181,3)</f>
        <v>0</v>
      </c>
      <c r="BL181" s="14" t="s">
        <v>109</v>
      </c>
      <c r="BM181" s="148" t="s">
        <v>398</v>
      </c>
    </row>
    <row r="182" spans="1:65" s="12" customFormat="1" ht="22.9" customHeight="1">
      <c r="B182" s="127"/>
      <c r="D182" s="128" t="s">
        <v>65</v>
      </c>
      <c r="E182" s="136" t="s">
        <v>198</v>
      </c>
      <c r="F182" s="136" t="s">
        <v>199</v>
      </c>
      <c r="J182" s="158"/>
      <c r="L182" s="127"/>
      <c r="M182" s="130"/>
      <c r="N182" s="131"/>
      <c r="O182" s="131"/>
      <c r="P182" s="132">
        <f>SUM(P183:P188)</f>
        <v>0</v>
      </c>
      <c r="Q182" s="131"/>
      <c r="R182" s="132">
        <f>SUM(R183:R188)</f>
        <v>0</v>
      </c>
      <c r="S182" s="131"/>
      <c r="T182" s="133">
        <f>SUM(T183:T188)</f>
        <v>0</v>
      </c>
      <c r="AR182" s="128" t="s">
        <v>110</v>
      </c>
      <c r="AT182" s="134" t="s">
        <v>65</v>
      </c>
      <c r="AU182" s="134" t="s">
        <v>71</v>
      </c>
      <c r="AY182" s="128" t="s">
        <v>102</v>
      </c>
      <c r="BK182" s="135">
        <f>SUM(BK183:BK188)</f>
        <v>0</v>
      </c>
    </row>
    <row r="183" spans="1:65" s="2" customFormat="1" ht="21.75" customHeight="1">
      <c r="A183" s="26"/>
      <c r="B183" s="137"/>
      <c r="C183" s="138" t="s">
        <v>399</v>
      </c>
      <c r="D183" s="138" t="s">
        <v>105</v>
      </c>
      <c r="E183" s="139" t="s">
        <v>1516</v>
      </c>
      <c r="F183" s="140" t="s">
        <v>1517</v>
      </c>
      <c r="G183" s="141" t="s">
        <v>234</v>
      </c>
      <c r="H183" s="142">
        <v>11.5</v>
      </c>
      <c r="I183" s="142"/>
      <c r="J183" s="155"/>
      <c r="K183" s="143"/>
      <c r="L183" s="27"/>
      <c r="M183" s="144" t="s">
        <v>1</v>
      </c>
      <c r="N183" s="145" t="s">
        <v>32</v>
      </c>
      <c r="O183" s="146">
        <v>0</v>
      </c>
      <c r="P183" s="146">
        <f t="shared" ref="P183:P188" si="18">O183*H183</f>
        <v>0</v>
      </c>
      <c r="Q183" s="146">
        <v>0</v>
      </c>
      <c r="R183" s="146">
        <f t="shared" ref="R183:R188" si="19">Q183*H183</f>
        <v>0</v>
      </c>
      <c r="S183" s="146">
        <v>0</v>
      </c>
      <c r="T183" s="147">
        <f t="shared" ref="T183:T188" si="20">S183*H183</f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8" t="s">
        <v>109</v>
      </c>
      <c r="AT183" s="148" t="s">
        <v>105</v>
      </c>
      <c r="AU183" s="148" t="s">
        <v>110</v>
      </c>
      <c r="AY183" s="14" t="s">
        <v>102</v>
      </c>
      <c r="BE183" s="149">
        <f t="shared" ref="BE183:BE188" si="21">IF(N183="základná",J183,0)</f>
        <v>0</v>
      </c>
      <c r="BF183" s="149">
        <f t="shared" ref="BF183:BF188" si="22">IF(N183="znížená",J183,0)</f>
        <v>0</v>
      </c>
      <c r="BG183" s="149">
        <f t="shared" ref="BG183:BG188" si="23">IF(N183="zákl. prenesená",J183,0)</f>
        <v>0</v>
      </c>
      <c r="BH183" s="149">
        <f t="shared" ref="BH183:BH188" si="24">IF(N183="zníž. prenesená",J183,0)</f>
        <v>0</v>
      </c>
      <c r="BI183" s="149">
        <f t="shared" ref="BI183:BI188" si="25">IF(N183="nulová",J183,0)</f>
        <v>0</v>
      </c>
      <c r="BJ183" s="14" t="s">
        <v>110</v>
      </c>
      <c r="BK183" s="150">
        <f t="shared" ref="BK183:BK188" si="26">ROUND(I183*H183,3)</f>
        <v>0</v>
      </c>
      <c r="BL183" s="14" t="s">
        <v>109</v>
      </c>
      <c r="BM183" s="148" t="s">
        <v>402</v>
      </c>
    </row>
    <row r="184" spans="1:65" s="2" customFormat="1" ht="16.5" customHeight="1">
      <c r="A184" s="26"/>
      <c r="B184" s="137"/>
      <c r="C184" s="138" t="s">
        <v>165</v>
      </c>
      <c r="D184" s="138" t="s">
        <v>105</v>
      </c>
      <c r="E184" s="139" t="s">
        <v>1518</v>
      </c>
      <c r="F184" s="140" t="s">
        <v>1767</v>
      </c>
      <c r="G184" s="141" t="s">
        <v>234</v>
      </c>
      <c r="H184" s="142">
        <v>3.5</v>
      </c>
      <c r="I184" s="142"/>
      <c r="J184" s="155"/>
      <c r="K184" s="143"/>
      <c r="L184" s="27"/>
      <c r="M184" s="144" t="s">
        <v>1</v>
      </c>
      <c r="N184" s="145" t="s">
        <v>32</v>
      </c>
      <c r="O184" s="146">
        <v>0</v>
      </c>
      <c r="P184" s="146">
        <f t="shared" si="18"/>
        <v>0</v>
      </c>
      <c r="Q184" s="146">
        <v>0</v>
      </c>
      <c r="R184" s="146">
        <f t="shared" si="19"/>
        <v>0</v>
      </c>
      <c r="S184" s="146">
        <v>0</v>
      </c>
      <c r="T184" s="147">
        <f t="shared" si="20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8" t="s">
        <v>109</v>
      </c>
      <c r="AT184" s="148" t="s">
        <v>105</v>
      </c>
      <c r="AU184" s="148" t="s">
        <v>110</v>
      </c>
      <c r="AY184" s="14" t="s">
        <v>102</v>
      </c>
      <c r="BE184" s="149">
        <f t="shared" si="21"/>
        <v>0</v>
      </c>
      <c r="BF184" s="149">
        <f t="shared" si="22"/>
        <v>0</v>
      </c>
      <c r="BG184" s="149">
        <f t="shared" si="23"/>
        <v>0</v>
      </c>
      <c r="BH184" s="149">
        <f t="shared" si="24"/>
        <v>0</v>
      </c>
      <c r="BI184" s="149">
        <f t="shared" si="25"/>
        <v>0</v>
      </c>
      <c r="BJ184" s="14" t="s">
        <v>110</v>
      </c>
      <c r="BK184" s="150">
        <f t="shared" si="26"/>
        <v>0</v>
      </c>
      <c r="BL184" s="14" t="s">
        <v>109</v>
      </c>
      <c r="BM184" s="148" t="s">
        <v>405</v>
      </c>
    </row>
    <row r="185" spans="1:65" s="2" customFormat="1" ht="16.5" customHeight="1">
      <c r="A185" s="26"/>
      <c r="B185" s="137"/>
      <c r="C185" s="138" t="s">
        <v>407</v>
      </c>
      <c r="D185" s="138" t="s">
        <v>105</v>
      </c>
      <c r="E185" s="139" t="s">
        <v>1519</v>
      </c>
      <c r="F185" s="140" t="s">
        <v>1768</v>
      </c>
      <c r="G185" s="141" t="s">
        <v>234</v>
      </c>
      <c r="H185" s="142">
        <v>8</v>
      </c>
      <c r="I185" s="142"/>
      <c r="J185" s="155"/>
      <c r="K185" s="143"/>
      <c r="L185" s="27"/>
      <c r="M185" s="144" t="s">
        <v>1</v>
      </c>
      <c r="N185" s="145" t="s">
        <v>32</v>
      </c>
      <c r="O185" s="146">
        <v>0</v>
      </c>
      <c r="P185" s="146">
        <f t="shared" si="18"/>
        <v>0</v>
      </c>
      <c r="Q185" s="146">
        <v>0</v>
      </c>
      <c r="R185" s="146">
        <f t="shared" si="19"/>
        <v>0</v>
      </c>
      <c r="S185" s="146">
        <v>0</v>
      </c>
      <c r="T185" s="147">
        <f t="shared" si="20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8" t="s">
        <v>109</v>
      </c>
      <c r="AT185" s="148" t="s">
        <v>105</v>
      </c>
      <c r="AU185" s="148" t="s">
        <v>110</v>
      </c>
      <c r="AY185" s="14" t="s">
        <v>102</v>
      </c>
      <c r="BE185" s="149">
        <f t="shared" si="21"/>
        <v>0</v>
      </c>
      <c r="BF185" s="149">
        <f t="shared" si="22"/>
        <v>0</v>
      </c>
      <c r="BG185" s="149">
        <f t="shared" si="23"/>
        <v>0</v>
      </c>
      <c r="BH185" s="149">
        <f t="shared" si="24"/>
        <v>0</v>
      </c>
      <c r="BI185" s="149">
        <f t="shared" si="25"/>
        <v>0</v>
      </c>
      <c r="BJ185" s="14" t="s">
        <v>110</v>
      </c>
      <c r="BK185" s="150">
        <f t="shared" si="26"/>
        <v>0</v>
      </c>
      <c r="BL185" s="14" t="s">
        <v>109</v>
      </c>
      <c r="BM185" s="148" t="s">
        <v>410</v>
      </c>
    </row>
    <row r="186" spans="1:65" s="2" customFormat="1" ht="21.75" customHeight="1">
      <c r="A186" s="26"/>
      <c r="B186" s="137"/>
      <c r="C186" s="138" t="s">
        <v>169</v>
      </c>
      <c r="D186" s="138" t="s">
        <v>105</v>
      </c>
      <c r="E186" s="139" t="s">
        <v>1520</v>
      </c>
      <c r="F186" s="140" t="s">
        <v>1521</v>
      </c>
      <c r="G186" s="141" t="s">
        <v>234</v>
      </c>
      <c r="H186" s="142">
        <v>9.5</v>
      </c>
      <c r="I186" s="142"/>
      <c r="J186" s="155"/>
      <c r="K186" s="143"/>
      <c r="L186" s="27"/>
      <c r="M186" s="144" t="s">
        <v>1</v>
      </c>
      <c r="N186" s="145" t="s">
        <v>32</v>
      </c>
      <c r="O186" s="146">
        <v>0</v>
      </c>
      <c r="P186" s="146">
        <f t="shared" si="18"/>
        <v>0</v>
      </c>
      <c r="Q186" s="146">
        <v>0</v>
      </c>
      <c r="R186" s="146">
        <f t="shared" si="19"/>
        <v>0</v>
      </c>
      <c r="S186" s="146">
        <v>0</v>
      </c>
      <c r="T186" s="147">
        <f t="shared" si="20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8" t="s">
        <v>109</v>
      </c>
      <c r="AT186" s="148" t="s">
        <v>105</v>
      </c>
      <c r="AU186" s="148" t="s">
        <v>110</v>
      </c>
      <c r="AY186" s="14" t="s">
        <v>102</v>
      </c>
      <c r="BE186" s="149">
        <f t="shared" si="21"/>
        <v>0</v>
      </c>
      <c r="BF186" s="149">
        <f t="shared" si="22"/>
        <v>0</v>
      </c>
      <c r="BG186" s="149">
        <f t="shared" si="23"/>
        <v>0</v>
      </c>
      <c r="BH186" s="149">
        <f t="shared" si="24"/>
        <v>0</v>
      </c>
      <c r="BI186" s="149">
        <f t="shared" si="25"/>
        <v>0</v>
      </c>
      <c r="BJ186" s="14" t="s">
        <v>110</v>
      </c>
      <c r="BK186" s="150">
        <f t="shared" si="26"/>
        <v>0</v>
      </c>
      <c r="BL186" s="14" t="s">
        <v>109</v>
      </c>
      <c r="BM186" s="148" t="s">
        <v>413</v>
      </c>
    </row>
    <row r="187" spans="1:65" s="2" customFormat="1" ht="16.5" customHeight="1">
      <c r="A187" s="26"/>
      <c r="B187" s="137"/>
      <c r="C187" s="138" t="s">
        <v>414</v>
      </c>
      <c r="D187" s="138" t="s">
        <v>105</v>
      </c>
      <c r="E187" s="139" t="s">
        <v>1522</v>
      </c>
      <c r="F187" s="140" t="s">
        <v>1769</v>
      </c>
      <c r="G187" s="141" t="s">
        <v>234</v>
      </c>
      <c r="H187" s="142">
        <v>2.5</v>
      </c>
      <c r="I187" s="142"/>
      <c r="J187" s="155"/>
      <c r="K187" s="143"/>
      <c r="L187" s="27"/>
      <c r="M187" s="144" t="s">
        <v>1</v>
      </c>
      <c r="N187" s="145" t="s">
        <v>32</v>
      </c>
      <c r="O187" s="146">
        <v>0</v>
      </c>
      <c r="P187" s="146">
        <f t="shared" si="18"/>
        <v>0</v>
      </c>
      <c r="Q187" s="146">
        <v>0</v>
      </c>
      <c r="R187" s="146">
        <f t="shared" si="19"/>
        <v>0</v>
      </c>
      <c r="S187" s="146">
        <v>0</v>
      </c>
      <c r="T187" s="147">
        <f t="shared" si="20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8" t="s">
        <v>109</v>
      </c>
      <c r="AT187" s="148" t="s">
        <v>105</v>
      </c>
      <c r="AU187" s="148" t="s">
        <v>110</v>
      </c>
      <c r="AY187" s="14" t="s">
        <v>102</v>
      </c>
      <c r="BE187" s="149">
        <f t="shared" si="21"/>
        <v>0</v>
      </c>
      <c r="BF187" s="149">
        <f t="shared" si="22"/>
        <v>0</v>
      </c>
      <c r="BG187" s="149">
        <f t="shared" si="23"/>
        <v>0</v>
      </c>
      <c r="BH187" s="149">
        <f t="shared" si="24"/>
        <v>0</v>
      </c>
      <c r="BI187" s="149">
        <f t="shared" si="25"/>
        <v>0</v>
      </c>
      <c r="BJ187" s="14" t="s">
        <v>110</v>
      </c>
      <c r="BK187" s="150">
        <f t="shared" si="26"/>
        <v>0</v>
      </c>
      <c r="BL187" s="14" t="s">
        <v>109</v>
      </c>
      <c r="BM187" s="148" t="s">
        <v>417</v>
      </c>
    </row>
    <row r="188" spans="1:65" s="2" customFormat="1" ht="16.5" customHeight="1">
      <c r="A188" s="26"/>
      <c r="B188" s="137"/>
      <c r="C188" s="138" t="s">
        <v>172</v>
      </c>
      <c r="D188" s="138" t="s">
        <v>105</v>
      </c>
      <c r="E188" s="139" t="s">
        <v>1523</v>
      </c>
      <c r="F188" s="140" t="s">
        <v>1770</v>
      </c>
      <c r="G188" s="141" t="s">
        <v>234</v>
      </c>
      <c r="H188" s="142">
        <v>7</v>
      </c>
      <c r="I188" s="142"/>
      <c r="J188" s="155"/>
      <c r="K188" s="143"/>
      <c r="L188" s="27"/>
      <c r="M188" s="144" t="s">
        <v>1</v>
      </c>
      <c r="N188" s="145" t="s">
        <v>32</v>
      </c>
      <c r="O188" s="146">
        <v>0</v>
      </c>
      <c r="P188" s="146">
        <f t="shared" si="18"/>
        <v>0</v>
      </c>
      <c r="Q188" s="146">
        <v>0</v>
      </c>
      <c r="R188" s="146">
        <f t="shared" si="19"/>
        <v>0</v>
      </c>
      <c r="S188" s="146">
        <v>0</v>
      </c>
      <c r="T188" s="147">
        <f t="shared" si="20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8" t="s">
        <v>109</v>
      </c>
      <c r="AT188" s="148" t="s">
        <v>105</v>
      </c>
      <c r="AU188" s="148" t="s">
        <v>110</v>
      </c>
      <c r="AY188" s="14" t="s">
        <v>102</v>
      </c>
      <c r="BE188" s="149">
        <f t="shared" si="21"/>
        <v>0</v>
      </c>
      <c r="BF188" s="149">
        <f t="shared" si="22"/>
        <v>0</v>
      </c>
      <c r="BG188" s="149">
        <f t="shared" si="23"/>
        <v>0</v>
      </c>
      <c r="BH188" s="149">
        <f t="shared" si="24"/>
        <v>0</v>
      </c>
      <c r="BI188" s="149">
        <f t="shared" si="25"/>
        <v>0</v>
      </c>
      <c r="BJ188" s="14" t="s">
        <v>110</v>
      </c>
      <c r="BK188" s="150">
        <f t="shared" si="26"/>
        <v>0</v>
      </c>
      <c r="BL188" s="14" t="s">
        <v>109</v>
      </c>
      <c r="BM188" s="148" t="s">
        <v>420</v>
      </c>
    </row>
    <row r="189" spans="1:65" s="12" customFormat="1" ht="22.9" customHeight="1">
      <c r="B189" s="127"/>
      <c r="D189" s="128" t="s">
        <v>65</v>
      </c>
      <c r="E189" s="136" t="s">
        <v>686</v>
      </c>
      <c r="F189" s="136" t="s">
        <v>687</v>
      </c>
      <c r="J189" s="158"/>
      <c r="L189" s="127"/>
      <c r="M189" s="130"/>
      <c r="N189" s="131"/>
      <c r="O189" s="131"/>
      <c r="P189" s="132">
        <f>SUM(P190:P202)</f>
        <v>0</v>
      </c>
      <c r="Q189" s="131"/>
      <c r="R189" s="132">
        <f>SUM(R190:R202)</f>
        <v>0</v>
      </c>
      <c r="S189" s="131"/>
      <c r="T189" s="133">
        <f>SUM(T190:T202)</f>
        <v>0</v>
      </c>
      <c r="AR189" s="128" t="s">
        <v>110</v>
      </c>
      <c r="AT189" s="134" t="s">
        <v>65</v>
      </c>
      <c r="AU189" s="134" t="s">
        <v>71</v>
      </c>
      <c r="AY189" s="128" t="s">
        <v>102</v>
      </c>
      <c r="BK189" s="135">
        <f>SUM(BK190:BK202)</f>
        <v>0</v>
      </c>
    </row>
    <row r="190" spans="1:65" s="2" customFormat="1" ht="21.75" customHeight="1">
      <c r="A190" s="26"/>
      <c r="B190" s="137"/>
      <c r="C190" s="138" t="s">
        <v>421</v>
      </c>
      <c r="D190" s="138" t="s">
        <v>105</v>
      </c>
      <c r="E190" s="139" t="s">
        <v>1524</v>
      </c>
      <c r="F190" s="140" t="s">
        <v>1525</v>
      </c>
      <c r="G190" s="141" t="s">
        <v>696</v>
      </c>
      <c r="H190" s="142">
        <v>1</v>
      </c>
      <c r="I190" s="142"/>
      <c r="J190" s="155"/>
      <c r="K190" s="143"/>
      <c r="L190" s="27"/>
      <c r="M190" s="144" t="s">
        <v>1</v>
      </c>
      <c r="N190" s="145" t="s">
        <v>32</v>
      </c>
      <c r="O190" s="146">
        <v>0</v>
      </c>
      <c r="P190" s="146">
        <f t="shared" ref="P190:P202" si="27">O190*H190</f>
        <v>0</v>
      </c>
      <c r="Q190" s="146">
        <v>0</v>
      </c>
      <c r="R190" s="146">
        <f t="shared" ref="R190:R202" si="28">Q190*H190</f>
        <v>0</v>
      </c>
      <c r="S190" s="146">
        <v>0</v>
      </c>
      <c r="T190" s="147">
        <f t="shared" ref="T190:T202" si="29"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8" t="s">
        <v>109</v>
      </c>
      <c r="AT190" s="148" t="s">
        <v>105</v>
      </c>
      <c r="AU190" s="148" t="s">
        <v>110</v>
      </c>
      <c r="AY190" s="14" t="s">
        <v>102</v>
      </c>
      <c r="BE190" s="149">
        <f t="shared" ref="BE190:BE202" si="30">IF(N190="základná",J190,0)</f>
        <v>0</v>
      </c>
      <c r="BF190" s="149">
        <f t="shared" ref="BF190:BF202" si="31">IF(N190="znížená",J190,0)</f>
        <v>0</v>
      </c>
      <c r="BG190" s="149">
        <f t="shared" ref="BG190:BG202" si="32">IF(N190="zákl. prenesená",J190,0)</f>
        <v>0</v>
      </c>
      <c r="BH190" s="149">
        <f t="shared" ref="BH190:BH202" si="33">IF(N190="zníž. prenesená",J190,0)</f>
        <v>0</v>
      </c>
      <c r="BI190" s="149">
        <f t="shared" ref="BI190:BI202" si="34">IF(N190="nulová",J190,0)</f>
        <v>0</v>
      </c>
      <c r="BJ190" s="14" t="s">
        <v>110</v>
      </c>
      <c r="BK190" s="150">
        <f t="shared" ref="BK190:BK202" si="35">ROUND(I190*H190,3)</f>
        <v>0</v>
      </c>
      <c r="BL190" s="14" t="s">
        <v>109</v>
      </c>
      <c r="BM190" s="148" t="s">
        <v>423</v>
      </c>
    </row>
    <row r="191" spans="1:65" s="2" customFormat="1" ht="24.2" customHeight="1">
      <c r="A191" s="26"/>
      <c r="B191" s="137"/>
      <c r="C191" s="138" t="s">
        <v>179</v>
      </c>
      <c r="D191" s="138" t="s">
        <v>105</v>
      </c>
      <c r="E191" s="139" t="s">
        <v>1526</v>
      </c>
      <c r="F191" s="140" t="s">
        <v>1527</v>
      </c>
      <c r="G191" s="141" t="s">
        <v>696</v>
      </c>
      <c r="H191" s="142">
        <v>1</v>
      </c>
      <c r="I191" s="142"/>
      <c r="J191" s="155"/>
      <c r="K191" s="143"/>
      <c r="L191" s="27"/>
      <c r="M191" s="144" t="s">
        <v>1</v>
      </c>
      <c r="N191" s="145" t="s">
        <v>32</v>
      </c>
      <c r="O191" s="146">
        <v>0</v>
      </c>
      <c r="P191" s="146">
        <f t="shared" si="27"/>
        <v>0</v>
      </c>
      <c r="Q191" s="146">
        <v>0</v>
      </c>
      <c r="R191" s="146">
        <f t="shared" si="28"/>
        <v>0</v>
      </c>
      <c r="S191" s="146">
        <v>0</v>
      </c>
      <c r="T191" s="147">
        <f t="shared" si="29"/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8" t="s">
        <v>109</v>
      </c>
      <c r="AT191" s="148" t="s">
        <v>105</v>
      </c>
      <c r="AU191" s="148" t="s">
        <v>110</v>
      </c>
      <c r="AY191" s="14" t="s">
        <v>102</v>
      </c>
      <c r="BE191" s="149">
        <f t="shared" si="30"/>
        <v>0</v>
      </c>
      <c r="BF191" s="149">
        <f t="shared" si="31"/>
        <v>0</v>
      </c>
      <c r="BG191" s="149">
        <f t="shared" si="32"/>
        <v>0</v>
      </c>
      <c r="BH191" s="149">
        <f t="shared" si="33"/>
        <v>0</v>
      </c>
      <c r="BI191" s="149">
        <f t="shared" si="34"/>
        <v>0</v>
      </c>
      <c r="BJ191" s="14" t="s">
        <v>110</v>
      </c>
      <c r="BK191" s="150">
        <f t="shared" si="35"/>
        <v>0</v>
      </c>
      <c r="BL191" s="14" t="s">
        <v>109</v>
      </c>
      <c r="BM191" s="148" t="s">
        <v>425</v>
      </c>
    </row>
    <row r="192" spans="1:65" s="2" customFormat="1" ht="16.5" customHeight="1">
      <c r="A192" s="26"/>
      <c r="B192" s="137"/>
      <c r="C192" s="138" t="s">
        <v>426</v>
      </c>
      <c r="D192" s="138" t="s">
        <v>105</v>
      </c>
      <c r="E192" s="139" t="s">
        <v>1528</v>
      </c>
      <c r="F192" s="140" t="s">
        <v>1529</v>
      </c>
      <c r="G192" s="141" t="s">
        <v>234</v>
      </c>
      <c r="H192" s="142">
        <v>4.5</v>
      </c>
      <c r="I192" s="142"/>
      <c r="J192" s="155"/>
      <c r="K192" s="143"/>
      <c r="L192" s="27"/>
      <c r="M192" s="144" t="s">
        <v>1</v>
      </c>
      <c r="N192" s="145" t="s">
        <v>32</v>
      </c>
      <c r="O192" s="146">
        <v>0</v>
      </c>
      <c r="P192" s="146">
        <f t="shared" si="27"/>
        <v>0</v>
      </c>
      <c r="Q192" s="146">
        <v>0</v>
      </c>
      <c r="R192" s="146">
        <f t="shared" si="28"/>
        <v>0</v>
      </c>
      <c r="S192" s="146">
        <v>0</v>
      </c>
      <c r="T192" s="147">
        <f t="shared" si="29"/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8" t="s">
        <v>109</v>
      </c>
      <c r="AT192" s="148" t="s">
        <v>105</v>
      </c>
      <c r="AU192" s="148" t="s">
        <v>110</v>
      </c>
      <c r="AY192" s="14" t="s">
        <v>102</v>
      </c>
      <c r="BE192" s="149">
        <f t="shared" si="30"/>
        <v>0</v>
      </c>
      <c r="BF192" s="149">
        <f t="shared" si="31"/>
        <v>0</v>
      </c>
      <c r="BG192" s="149">
        <f t="shared" si="32"/>
        <v>0</v>
      </c>
      <c r="BH192" s="149">
        <f t="shared" si="33"/>
        <v>0</v>
      </c>
      <c r="BI192" s="149">
        <f t="shared" si="34"/>
        <v>0</v>
      </c>
      <c r="BJ192" s="14" t="s">
        <v>110</v>
      </c>
      <c r="BK192" s="150">
        <f t="shared" si="35"/>
        <v>0</v>
      </c>
      <c r="BL192" s="14" t="s">
        <v>109</v>
      </c>
      <c r="BM192" s="148" t="s">
        <v>428</v>
      </c>
    </row>
    <row r="193" spans="1:65" s="2" customFormat="1" ht="16.5" customHeight="1">
      <c r="A193" s="26"/>
      <c r="B193" s="137"/>
      <c r="C193" s="138" t="s">
        <v>259</v>
      </c>
      <c r="D193" s="138" t="s">
        <v>105</v>
      </c>
      <c r="E193" s="139" t="s">
        <v>1530</v>
      </c>
      <c r="F193" s="140" t="s">
        <v>1531</v>
      </c>
      <c r="G193" s="141" t="s">
        <v>234</v>
      </c>
      <c r="H193" s="142">
        <v>3</v>
      </c>
      <c r="I193" s="142"/>
      <c r="J193" s="155"/>
      <c r="K193" s="143"/>
      <c r="L193" s="27"/>
      <c r="M193" s="144" t="s">
        <v>1</v>
      </c>
      <c r="N193" s="145" t="s">
        <v>32</v>
      </c>
      <c r="O193" s="146">
        <v>0</v>
      </c>
      <c r="P193" s="146">
        <f t="shared" si="27"/>
        <v>0</v>
      </c>
      <c r="Q193" s="146">
        <v>0</v>
      </c>
      <c r="R193" s="146">
        <f t="shared" si="28"/>
        <v>0</v>
      </c>
      <c r="S193" s="146">
        <v>0</v>
      </c>
      <c r="T193" s="147">
        <f t="shared" si="29"/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8" t="s">
        <v>109</v>
      </c>
      <c r="AT193" s="148" t="s">
        <v>105</v>
      </c>
      <c r="AU193" s="148" t="s">
        <v>110</v>
      </c>
      <c r="AY193" s="14" t="s">
        <v>102</v>
      </c>
      <c r="BE193" s="149">
        <f t="shared" si="30"/>
        <v>0</v>
      </c>
      <c r="BF193" s="149">
        <f t="shared" si="31"/>
        <v>0</v>
      </c>
      <c r="BG193" s="149">
        <f t="shared" si="32"/>
        <v>0</v>
      </c>
      <c r="BH193" s="149">
        <f t="shared" si="33"/>
        <v>0</v>
      </c>
      <c r="BI193" s="149">
        <f t="shared" si="34"/>
        <v>0</v>
      </c>
      <c r="BJ193" s="14" t="s">
        <v>110</v>
      </c>
      <c r="BK193" s="150">
        <f t="shared" si="35"/>
        <v>0</v>
      </c>
      <c r="BL193" s="14" t="s">
        <v>109</v>
      </c>
      <c r="BM193" s="148" t="s">
        <v>430</v>
      </c>
    </row>
    <row r="194" spans="1:65" s="2" customFormat="1" ht="16.5" customHeight="1">
      <c r="A194" s="26"/>
      <c r="B194" s="137"/>
      <c r="C194" s="138" t="s">
        <v>431</v>
      </c>
      <c r="D194" s="138" t="s">
        <v>105</v>
      </c>
      <c r="E194" s="139" t="s">
        <v>1532</v>
      </c>
      <c r="F194" s="140" t="s">
        <v>1533</v>
      </c>
      <c r="G194" s="141" t="s">
        <v>234</v>
      </c>
      <c r="H194" s="142">
        <v>4</v>
      </c>
      <c r="I194" s="142"/>
      <c r="J194" s="155"/>
      <c r="K194" s="143"/>
      <c r="L194" s="27"/>
      <c r="M194" s="144" t="s">
        <v>1</v>
      </c>
      <c r="N194" s="145" t="s">
        <v>32</v>
      </c>
      <c r="O194" s="146">
        <v>0</v>
      </c>
      <c r="P194" s="146">
        <f t="shared" si="27"/>
        <v>0</v>
      </c>
      <c r="Q194" s="146">
        <v>0</v>
      </c>
      <c r="R194" s="146">
        <f t="shared" si="28"/>
        <v>0</v>
      </c>
      <c r="S194" s="146">
        <v>0</v>
      </c>
      <c r="T194" s="147">
        <f t="shared" si="29"/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8" t="s">
        <v>109</v>
      </c>
      <c r="AT194" s="148" t="s">
        <v>105</v>
      </c>
      <c r="AU194" s="148" t="s">
        <v>110</v>
      </c>
      <c r="AY194" s="14" t="s">
        <v>102</v>
      </c>
      <c r="BE194" s="149">
        <f t="shared" si="30"/>
        <v>0</v>
      </c>
      <c r="BF194" s="149">
        <f t="shared" si="31"/>
        <v>0</v>
      </c>
      <c r="BG194" s="149">
        <f t="shared" si="32"/>
        <v>0</v>
      </c>
      <c r="BH194" s="149">
        <f t="shared" si="33"/>
        <v>0</v>
      </c>
      <c r="BI194" s="149">
        <f t="shared" si="34"/>
        <v>0</v>
      </c>
      <c r="BJ194" s="14" t="s">
        <v>110</v>
      </c>
      <c r="BK194" s="150">
        <f t="shared" si="35"/>
        <v>0</v>
      </c>
      <c r="BL194" s="14" t="s">
        <v>109</v>
      </c>
      <c r="BM194" s="148" t="s">
        <v>434</v>
      </c>
    </row>
    <row r="195" spans="1:65" s="2" customFormat="1" ht="16.5" customHeight="1">
      <c r="A195" s="26"/>
      <c r="B195" s="137"/>
      <c r="C195" s="138" t="s">
        <v>262</v>
      </c>
      <c r="D195" s="138" t="s">
        <v>105</v>
      </c>
      <c r="E195" s="139" t="s">
        <v>1534</v>
      </c>
      <c r="F195" s="140" t="s">
        <v>1535</v>
      </c>
      <c r="G195" s="141" t="s">
        <v>234</v>
      </c>
      <c r="H195" s="142">
        <v>5</v>
      </c>
      <c r="I195" s="142"/>
      <c r="J195" s="155"/>
      <c r="K195" s="143"/>
      <c r="L195" s="27"/>
      <c r="M195" s="144" t="s">
        <v>1</v>
      </c>
      <c r="N195" s="145" t="s">
        <v>32</v>
      </c>
      <c r="O195" s="146">
        <v>0</v>
      </c>
      <c r="P195" s="146">
        <f t="shared" si="27"/>
        <v>0</v>
      </c>
      <c r="Q195" s="146">
        <v>0</v>
      </c>
      <c r="R195" s="146">
        <f t="shared" si="28"/>
        <v>0</v>
      </c>
      <c r="S195" s="146">
        <v>0</v>
      </c>
      <c r="T195" s="147">
        <f t="shared" si="29"/>
        <v>0</v>
      </c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R195" s="148" t="s">
        <v>109</v>
      </c>
      <c r="AT195" s="148" t="s">
        <v>105</v>
      </c>
      <c r="AU195" s="148" t="s">
        <v>110</v>
      </c>
      <c r="AY195" s="14" t="s">
        <v>102</v>
      </c>
      <c r="BE195" s="149">
        <f t="shared" si="30"/>
        <v>0</v>
      </c>
      <c r="BF195" s="149">
        <f t="shared" si="31"/>
        <v>0</v>
      </c>
      <c r="BG195" s="149">
        <f t="shared" si="32"/>
        <v>0</v>
      </c>
      <c r="BH195" s="149">
        <f t="shared" si="33"/>
        <v>0</v>
      </c>
      <c r="BI195" s="149">
        <f t="shared" si="34"/>
        <v>0</v>
      </c>
      <c r="BJ195" s="14" t="s">
        <v>110</v>
      </c>
      <c r="BK195" s="150">
        <f t="shared" si="35"/>
        <v>0</v>
      </c>
      <c r="BL195" s="14" t="s">
        <v>109</v>
      </c>
      <c r="BM195" s="148" t="s">
        <v>437</v>
      </c>
    </row>
    <row r="196" spans="1:65" s="2" customFormat="1" ht="21.75" customHeight="1">
      <c r="A196" s="26"/>
      <c r="B196" s="137"/>
      <c r="C196" s="138" t="s">
        <v>438</v>
      </c>
      <c r="D196" s="138" t="s">
        <v>105</v>
      </c>
      <c r="E196" s="139" t="s">
        <v>1536</v>
      </c>
      <c r="F196" s="140" t="s">
        <v>1537</v>
      </c>
      <c r="G196" s="141" t="s">
        <v>234</v>
      </c>
      <c r="H196" s="142">
        <v>1.5</v>
      </c>
      <c r="I196" s="142"/>
      <c r="J196" s="155"/>
      <c r="K196" s="143"/>
      <c r="L196" s="27"/>
      <c r="M196" s="144" t="s">
        <v>1</v>
      </c>
      <c r="N196" s="145" t="s">
        <v>32</v>
      </c>
      <c r="O196" s="146">
        <v>0</v>
      </c>
      <c r="P196" s="146">
        <f t="shared" si="27"/>
        <v>0</v>
      </c>
      <c r="Q196" s="146">
        <v>0</v>
      </c>
      <c r="R196" s="146">
        <f t="shared" si="28"/>
        <v>0</v>
      </c>
      <c r="S196" s="146">
        <v>0</v>
      </c>
      <c r="T196" s="147">
        <f t="shared" si="29"/>
        <v>0</v>
      </c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R196" s="148" t="s">
        <v>109</v>
      </c>
      <c r="AT196" s="148" t="s">
        <v>105</v>
      </c>
      <c r="AU196" s="148" t="s">
        <v>110</v>
      </c>
      <c r="AY196" s="14" t="s">
        <v>102</v>
      </c>
      <c r="BE196" s="149">
        <f t="shared" si="30"/>
        <v>0</v>
      </c>
      <c r="BF196" s="149">
        <f t="shared" si="31"/>
        <v>0</v>
      </c>
      <c r="BG196" s="149">
        <f t="shared" si="32"/>
        <v>0</v>
      </c>
      <c r="BH196" s="149">
        <f t="shared" si="33"/>
        <v>0</v>
      </c>
      <c r="BI196" s="149">
        <f t="shared" si="34"/>
        <v>0</v>
      </c>
      <c r="BJ196" s="14" t="s">
        <v>110</v>
      </c>
      <c r="BK196" s="150">
        <f t="shared" si="35"/>
        <v>0</v>
      </c>
      <c r="BL196" s="14" t="s">
        <v>109</v>
      </c>
      <c r="BM196" s="148" t="s">
        <v>439</v>
      </c>
    </row>
    <row r="197" spans="1:65" s="2" customFormat="1" ht="21.75" customHeight="1">
      <c r="A197" s="26"/>
      <c r="B197" s="137"/>
      <c r="C197" s="138" t="s">
        <v>264</v>
      </c>
      <c r="D197" s="138" t="s">
        <v>105</v>
      </c>
      <c r="E197" s="139" t="s">
        <v>1538</v>
      </c>
      <c r="F197" s="140" t="s">
        <v>1539</v>
      </c>
      <c r="G197" s="141" t="s">
        <v>696</v>
      </c>
      <c r="H197" s="142">
        <v>2</v>
      </c>
      <c r="I197" s="142"/>
      <c r="J197" s="155"/>
      <c r="K197" s="143"/>
      <c r="L197" s="27"/>
      <c r="M197" s="144" t="s">
        <v>1</v>
      </c>
      <c r="N197" s="145" t="s">
        <v>32</v>
      </c>
      <c r="O197" s="146">
        <v>0</v>
      </c>
      <c r="P197" s="146">
        <f t="shared" si="27"/>
        <v>0</v>
      </c>
      <c r="Q197" s="146">
        <v>0</v>
      </c>
      <c r="R197" s="146">
        <f t="shared" si="28"/>
        <v>0</v>
      </c>
      <c r="S197" s="146">
        <v>0</v>
      </c>
      <c r="T197" s="147">
        <f t="shared" si="29"/>
        <v>0</v>
      </c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R197" s="148" t="s">
        <v>109</v>
      </c>
      <c r="AT197" s="148" t="s">
        <v>105</v>
      </c>
      <c r="AU197" s="148" t="s">
        <v>110</v>
      </c>
      <c r="AY197" s="14" t="s">
        <v>102</v>
      </c>
      <c r="BE197" s="149">
        <f t="shared" si="30"/>
        <v>0</v>
      </c>
      <c r="BF197" s="149">
        <f t="shared" si="31"/>
        <v>0</v>
      </c>
      <c r="BG197" s="149">
        <f t="shared" si="32"/>
        <v>0</v>
      </c>
      <c r="BH197" s="149">
        <f t="shared" si="33"/>
        <v>0</v>
      </c>
      <c r="BI197" s="149">
        <f t="shared" si="34"/>
        <v>0</v>
      </c>
      <c r="BJ197" s="14" t="s">
        <v>110</v>
      </c>
      <c r="BK197" s="150">
        <f t="shared" si="35"/>
        <v>0</v>
      </c>
      <c r="BL197" s="14" t="s">
        <v>109</v>
      </c>
      <c r="BM197" s="148" t="s">
        <v>442</v>
      </c>
    </row>
    <row r="198" spans="1:65" s="2" customFormat="1" ht="21.75" customHeight="1">
      <c r="A198" s="26"/>
      <c r="B198" s="137"/>
      <c r="C198" s="138" t="s">
        <v>443</v>
      </c>
      <c r="D198" s="138" t="s">
        <v>105</v>
      </c>
      <c r="E198" s="139" t="s">
        <v>1540</v>
      </c>
      <c r="F198" s="140" t="s">
        <v>1541</v>
      </c>
      <c r="G198" s="141" t="s">
        <v>696</v>
      </c>
      <c r="H198" s="142">
        <v>1</v>
      </c>
      <c r="I198" s="142"/>
      <c r="J198" s="155"/>
      <c r="K198" s="143"/>
      <c r="L198" s="27"/>
      <c r="M198" s="144" t="s">
        <v>1</v>
      </c>
      <c r="N198" s="145" t="s">
        <v>32</v>
      </c>
      <c r="O198" s="146">
        <v>0</v>
      </c>
      <c r="P198" s="146">
        <f t="shared" si="27"/>
        <v>0</v>
      </c>
      <c r="Q198" s="146">
        <v>0</v>
      </c>
      <c r="R198" s="146">
        <f t="shared" si="28"/>
        <v>0</v>
      </c>
      <c r="S198" s="146">
        <v>0</v>
      </c>
      <c r="T198" s="147">
        <f t="shared" si="29"/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8" t="s">
        <v>109</v>
      </c>
      <c r="AT198" s="148" t="s">
        <v>105</v>
      </c>
      <c r="AU198" s="148" t="s">
        <v>110</v>
      </c>
      <c r="AY198" s="14" t="s">
        <v>102</v>
      </c>
      <c r="BE198" s="149">
        <f t="shared" si="30"/>
        <v>0</v>
      </c>
      <c r="BF198" s="149">
        <f t="shared" si="31"/>
        <v>0</v>
      </c>
      <c r="BG198" s="149">
        <f t="shared" si="32"/>
        <v>0</v>
      </c>
      <c r="BH198" s="149">
        <f t="shared" si="33"/>
        <v>0</v>
      </c>
      <c r="BI198" s="149">
        <f t="shared" si="34"/>
        <v>0</v>
      </c>
      <c r="BJ198" s="14" t="s">
        <v>110</v>
      </c>
      <c r="BK198" s="150">
        <f t="shared" si="35"/>
        <v>0</v>
      </c>
      <c r="BL198" s="14" t="s">
        <v>109</v>
      </c>
      <c r="BM198" s="148" t="s">
        <v>446</v>
      </c>
    </row>
    <row r="199" spans="1:65" s="2" customFormat="1" ht="21.75" customHeight="1">
      <c r="A199" s="26"/>
      <c r="B199" s="137"/>
      <c r="C199" s="138" t="s">
        <v>267</v>
      </c>
      <c r="D199" s="138" t="s">
        <v>105</v>
      </c>
      <c r="E199" s="139" t="s">
        <v>1542</v>
      </c>
      <c r="F199" s="140" t="s">
        <v>1543</v>
      </c>
      <c r="G199" s="141" t="s">
        <v>696</v>
      </c>
      <c r="H199" s="142">
        <v>1</v>
      </c>
      <c r="I199" s="142"/>
      <c r="J199" s="155"/>
      <c r="K199" s="143"/>
      <c r="L199" s="27"/>
      <c r="M199" s="144" t="s">
        <v>1</v>
      </c>
      <c r="N199" s="145" t="s">
        <v>32</v>
      </c>
      <c r="O199" s="146">
        <v>0</v>
      </c>
      <c r="P199" s="146">
        <f t="shared" si="27"/>
        <v>0</v>
      </c>
      <c r="Q199" s="146">
        <v>0</v>
      </c>
      <c r="R199" s="146">
        <f t="shared" si="28"/>
        <v>0</v>
      </c>
      <c r="S199" s="146">
        <v>0</v>
      </c>
      <c r="T199" s="147">
        <f t="shared" si="29"/>
        <v>0</v>
      </c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R199" s="148" t="s">
        <v>109</v>
      </c>
      <c r="AT199" s="148" t="s">
        <v>105</v>
      </c>
      <c r="AU199" s="148" t="s">
        <v>110</v>
      </c>
      <c r="AY199" s="14" t="s">
        <v>102</v>
      </c>
      <c r="BE199" s="149">
        <f t="shared" si="30"/>
        <v>0</v>
      </c>
      <c r="BF199" s="149">
        <f t="shared" si="31"/>
        <v>0</v>
      </c>
      <c r="BG199" s="149">
        <f t="shared" si="32"/>
        <v>0</v>
      </c>
      <c r="BH199" s="149">
        <f t="shared" si="33"/>
        <v>0</v>
      </c>
      <c r="BI199" s="149">
        <f t="shared" si="34"/>
        <v>0</v>
      </c>
      <c r="BJ199" s="14" t="s">
        <v>110</v>
      </c>
      <c r="BK199" s="150">
        <f t="shared" si="35"/>
        <v>0</v>
      </c>
      <c r="BL199" s="14" t="s">
        <v>109</v>
      </c>
      <c r="BM199" s="148" t="s">
        <v>447</v>
      </c>
    </row>
    <row r="200" spans="1:65" s="2" customFormat="1" ht="16.5" customHeight="1">
      <c r="A200" s="26"/>
      <c r="B200" s="137"/>
      <c r="C200" s="138" t="s">
        <v>448</v>
      </c>
      <c r="D200" s="138" t="s">
        <v>105</v>
      </c>
      <c r="E200" s="139" t="s">
        <v>1544</v>
      </c>
      <c r="F200" s="140" t="s">
        <v>1545</v>
      </c>
      <c r="G200" s="141" t="s">
        <v>696</v>
      </c>
      <c r="H200" s="142">
        <v>2</v>
      </c>
      <c r="I200" s="142"/>
      <c r="J200" s="155"/>
      <c r="K200" s="143"/>
      <c r="L200" s="27"/>
      <c r="M200" s="144" t="s">
        <v>1</v>
      </c>
      <c r="N200" s="145" t="s">
        <v>32</v>
      </c>
      <c r="O200" s="146">
        <v>0</v>
      </c>
      <c r="P200" s="146">
        <f t="shared" si="27"/>
        <v>0</v>
      </c>
      <c r="Q200" s="146">
        <v>0</v>
      </c>
      <c r="R200" s="146">
        <f t="shared" si="28"/>
        <v>0</v>
      </c>
      <c r="S200" s="146">
        <v>0</v>
      </c>
      <c r="T200" s="147">
        <f t="shared" si="29"/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8" t="s">
        <v>109</v>
      </c>
      <c r="AT200" s="148" t="s">
        <v>105</v>
      </c>
      <c r="AU200" s="148" t="s">
        <v>110</v>
      </c>
      <c r="AY200" s="14" t="s">
        <v>102</v>
      </c>
      <c r="BE200" s="149">
        <f t="shared" si="30"/>
        <v>0</v>
      </c>
      <c r="BF200" s="149">
        <f t="shared" si="31"/>
        <v>0</v>
      </c>
      <c r="BG200" s="149">
        <f t="shared" si="32"/>
        <v>0</v>
      </c>
      <c r="BH200" s="149">
        <f t="shared" si="33"/>
        <v>0</v>
      </c>
      <c r="BI200" s="149">
        <f t="shared" si="34"/>
        <v>0</v>
      </c>
      <c r="BJ200" s="14" t="s">
        <v>110</v>
      </c>
      <c r="BK200" s="150">
        <f t="shared" si="35"/>
        <v>0</v>
      </c>
      <c r="BL200" s="14" t="s">
        <v>109</v>
      </c>
      <c r="BM200" s="148" t="s">
        <v>450</v>
      </c>
    </row>
    <row r="201" spans="1:65" s="2" customFormat="1" ht="16.5" customHeight="1">
      <c r="A201" s="26"/>
      <c r="B201" s="137"/>
      <c r="C201" s="138" t="s">
        <v>269</v>
      </c>
      <c r="D201" s="138" t="s">
        <v>105</v>
      </c>
      <c r="E201" s="139" t="s">
        <v>1546</v>
      </c>
      <c r="F201" s="140" t="s">
        <v>1547</v>
      </c>
      <c r="G201" s="141" t="s">
        <v>696</v>
      </c>
      <c r="H201" s="142">
        <v>2</v>
      </c>
      <c r="I201" s="142"/>
      <c r="J201" s="155"/>
      <c r="K201" s="143"/>
      <c r="L201" s="27"/>
      <c r="M201" s="144" t="s">
        <v>1</v>
      </c>
      <c r="N201" s="145" t="s">
        <v>32</v>
      </c>
      <c r="O201" s="146">
        <v>0</v>
      </c>
      <c r="P201" s="146">
        <f t="shared" si="27"/>
        <v>0</v>
      </c>
      <c r="Q201" s="146">
        <v>0</v>
      </c>
      <c r="R201" s="146">
        <f t="shared" si="28"/>
        <v>0</v>
      </c>
      <c r="S201" s="146">
        <v>0</v>
      </c>
      <c r="T201" s="147">
        <f t="shared" si="29"/>
        <v>0</v>
      </c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R201" s="148" t="s">
        <v>109</v>
      </c>
      <c r="AT201" s="148" t="s">
        <v>105</v>
      </c>
      <c r="AU201" s="148" t="s">
        <v>110</v>
      </c>
      <c r="AY201" s="14" t="s">
        <v>102</v>
      </c>
      <c r="BE201" s="149">
        <f t="shared" si="30"/>
        <v>0</v>
      </c>
      <c r="BF201" s="149">
        <f t="shared" si="31"/>
        <v>0</v>
      </c>
      <c r="BG201" s="149">
        <f t="shared" si="32"/>
        <v>0</v>
      </c>
      <c r="BH201" s="149">
        <f t="shared" si="33"/>
        <v>0</v>
      </c>
      <c r="BI201" s="149">
        <f t="shared" si="34"/>
        <v>0</v>
      </c>
      <c r="BJ201" s="14" t="s">
        <v>110</v>
      </c>
      <c r="BK201" s="150">
        <f t="shared" si="35"/>
        <v>0</v>
      </c>
      <c r="BL201" s="14" t="s">
        <v>109</v>
      </c>
      <c r="BM201" s="148" t="s">
        <v>452</v>
      </c>
    </row>
    <row r="202" spans="1:65" s="2" customFormat="1" ht="16.5" customHeight="1">
      <c r="A202" s="26"/>
      <c r="B202" s="137"/>
      <c r="C202" s="138" t="s">
        <v>453</v>
      </c>
      <c r="D202" s="138" t="s">
        <v>105</v>
      </c>
      <c r="E202" s="139" t="s">
        <v>1548</v>
      </c>
      <c r="F202" s="140" t="s">
        <v>1549</v>
      </c>
      <c r="G202" s="141" t="s">
        <v>234</v>
      </c>
      <c r="H202" s="142">
        <v>18</v>
      </c>
      <c r="I202" s="142"/>
      <c r="J202" s="155"/>
      <c r="K202" s="143"/>
      <c r="L202" s="27"/>
      <c r="M202" s="144" t="s">
        <v>1</v>
      </c>
      <c r="N202" s="145" t="s">
        <v>32</v>
      </c>
      <c r="O202" s="146">
        <v>0</v>
      </c>
      <c r="P202" s="146">
        <f t="shared" si="27"/>
        <v>0</v>
      </c>
      <c r="Q202" s="146">
        <v>0</v>
      </c>
      <c r="R202" s="146">
        <f t="shared" si="28"/>
        <v>0</v>
      </c>
      <c r="S202" s="146">
        <v>0</v>
      </c>
      <c r="T202" s="147">
        <f t="shared" si="29"/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8" t="s">
        <v>109</v>
      </c>
      <c r="AT202" s="148" t="s">
        <v>105</v>
      </c>
      <c r="AU202" s="148" t="s">
        <v>110</v>
      </c>
      <c r="AY202" s="14" t="s">
        <v>102</v>
      </c>
      <c r="BE202" s="149">
        <f t="shared" si="30"/>
        <v>0</v>
      </c>
      <c r="BF202" s="149">
        <f t="shared" si="31"/>
        <v>0</v>
      </c>
      <c r="BG202" s="149">
        <f t="shared" si="32"/>
        <v>0</v>
      </c>
      <c r="BH202" s="149">
        <f t="shared" si="33"/>
        <v>0</v>
      </c>
      <c r="BI202" s="149">
        <f t="shared" si="34"/>
        <v>0</v>
      </c>
      <c r="BJ202" s="14" t="s">
        <v>110</v>
      </c>
      <c r="BK202" s="150">
        <f t="shared" si="35"/>
        <v>0</v>
      </c>
      <c r="BL202" s="14" t="s">
        <v>109</v>
      </c>
      <c r="BM202" s="148" t="s">
        <v>454</v>
      </c>
    </row>
    <row r="203" spans="1:65" s="12" customFormat="1" ht="22.9" customHeight="1">
      <c r="B203" s="127"/>
      <c r="D203" s="128" t="s">
        <v>65</v>
      </c>
      <c r="E203" s="136" t="s">
        <v>1470</v>
      </c>
      <c r="F203" s="136" t="s">
        <v>1550</v>
      </c>
      <c r="J203" s="158"/>
      <c r="L203" s="127"/>
      <c r="M203" s="130"/>
      <c r="N203" s="131"/>
      <c r="O203" s="131"/>
      <c r="P203" s="132">
        <f>SUM(P204:P217)</f>
        <v>0</v>
      </c>
      <c r="Q203" s="131"/>
      <c r="R203" s="132">
        <f>SUM(R204:R217)</f>
        <v>0</v>
      </c>
      <c r="S203" s="131"/>
      <c r="T203" s="133">
        <f>SUM(T204:T217)</f>
        <v>0</v>
      </c>
      <c r="AR203" s="128" t="s">
        <v>110</v>
      </c>
      <c r="AT203" s="134" t="s">
        <v>65</v>
      </c>
      <c r="AU203" s="134" t="s">
        <v>71</v>
      </c>
      <c r="AY203" s="128" t="s">
        <v>102</v>
      </c>
      <c r="BK203" s="135">
        <f>SUM(BK204:BK217)</f>
        <v>0</v>
      </c>
    </row>
    <row r="204" spans="1:65" s="2" customFormat="1" ht="21.75" customHeight="1">
      <c r="A204" s="26"/>
      <c r="B204" s="137"/>
      <c r="C204" s="138" t="s">
        <v>272</v>
      </c>
      <c r="D204" s="138" t="s">
        <v>105</v>
      </c>
      <c r="E204" s="139" t="s">
        <v>1551</v>
      </c>
      <c r="F204" s="140" t="s">
        <v>1552</v>
      </c>
      <c r="G204" s="141" t="s">
        <v>234</v>
      </c>
      <c r="H204" s="142">
        <v>6</v>
      </c>
      <c r="I204" s="142"/>
      <c r="J204" s="155"/>
      <c r="K204" s="143"/>
      <c r="L204" s="27"/>
      <c r="M204" s="144" t="s">
        <v>1</v>
      </c>
      <c r="N204" s="145" t="s">
        <v>32</v>
      </c>
      <c r="O204" s="146">
        <v>0</v>
      </c>
      <c r="P204" s="146">
        <f t="shared" ref="P204:P217" si="36">O204*H204</f>
        <v>0</v>
      </c>
      <c r="Q204" s="146">
        <v>0</v>
      </c>
      <c r="R204" s="146">
        <f t="shared" ref="R204:R217" si="37">Q204*H204</f>
        <v>0</v>
      </c>
      <c r="S204" s="146">
        <v>0</v>
      </c>
      <c r="T204" s="147">
        <f t="shared" ref="T204:T217" si="38"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48" t="s">
        <v>109</v>
      </c>
      <c r="AT204" s="148" t="s">
        <v>105</v>
      </c>
      <c r="AU204" s="148" t="s">
        <v>110</v>
      </c>
      <c r="AY204" s="14" t="s">
        <v>102</v>
      </c>
      <c r="BE204" s="149">
        <f t="shared" ref="BE204:BE217" si="39">IF(N204="základná",J204,0)</f>
        <v>0</v>
      </c>
      <c r="BF204" s="149">
        <f t="shared" ref="BF204:BF217" si="40">IF(N204="znížená",J204,0)</f>
        <v>0</v>
      </c>
      <c r="BG204" s="149">
        <f t="shared" ref="BG204:BG217" si="41">IF(N204="zákl. prenesená",J204,0)</f>
        <v>0</v>
      </c>
      <c r="BH204" s="149">
        <f t="shared" ref="BH204:BH217" si="42">IF(N204="zníž. prenesená",J204,0)</f>
        <v>0</v>
      </c>
      <c r="BI204" s="149">
        <f t="shared" ref="BI204:BI217" si="43">IF(N204="nulová",J204,0)</f>
        <v>0</v>
      </c>
      <c r="BJ204" s="14" t="s">
        <v>110</v>
      </c>
      <c r="BK204" s="150">
        <f t="shared" ref="BK204:BK217" si="44">ROUND(I204*H204,3)</f>
        <v>0</v>
      </c>
      <c r="BL204" s="14" t="s">
        <v>109</v>
      </c>
      <c r="BM204" s="148" t="s">
        <v>455</v>
      </c>
    </row>
    <row r="205" spans="1:65" s="2" customFormat="1" ht="16.5" customHeight="1">
      <c r="A205" s="26"/>
      <c r="B205" s="137"/>
      <c r="C205" s="138" t="s">
        <v>456</v>
      </c>
      <c r="D205" s="138" t="s">
        <v>105</v>
      </c>
      <c r="E205" s="139" t="s">
        <v>1553</v>
      </c>
      <c r="F205" s="140" t="s">
        <v>1554</v>
      </c>
      <c r="G205" s="141" t="s">
        <v>234</v>
      </c>
      <c r="H205" s="142">
        <v>15</v>
      </c>
      <c r="I205" s="142"/>
      <c r="J205" s="155"/>
      <c r="K205" s="143"/>
      <c r="L205" s="27"/>
      <c r="M205" s="144" t="s">
        <v>1</v>
      </c>
      <c r="N205" s="145" t="s">
        <v>32</v>
      </c>
      <c r="O205" s="146">
        <v>0</v>
      </c>
      <c r="P205" s="146">
        <f t="shared" si="36"/>
        <v>0</v>
      </c>
      <c r="Q205" s="146">
        <v>0</v>
      </c>
      <c r="R205" s="146">
        <f t="shared" si="37"/>
        <v>0</v>
      </c>
      <c r="S205" s="146">
        <v>0</v>
      </c>
      <c r="T205" s="147">
        <f t="shared" si="38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48" t="s">
        <v>109</v>
      </c>
      <c r="AT205" s="148" t="s">
        <v>105</v>
      </c>
      <c r="AU205" s="148" t="s">
        <v>110</v>
      </c>
      <c r="AY205" s="14" t="s">
        <v>102</v>
      </c>
      <c r="BE205" s="149">
        <f t="shared" si="39"/>
        <v>0</v>
      </c>
      <c r="BF205" s="149">
        <f t="shared" si="40"/>
        <v>0</v>
      </c>
      <c r="BG205" s="149">
        <f t="shared" si="41"/>
        <v>0</v>
      </c>
      <c r="BH205" s="149">
        <f t="shared" si="42"/>
        <v>0</v>
      </c>
      <c r="BI205" s="149">
        <f t="shared" si="43"/>
        <v>0</v>
      </c>
      <c r="BJ205" s="14" t="s">
        <v>110</v>
      </c>
      <c r="BK205" s="150">
        <f t="shared" si="44"/>
        <v>0</v>
      </c>
      <c r="BL205" s="14" t="s">
        <v>109</v>
      </c>
      <c r="BM205" s="148" t="s">
        <v>459</v>
      </c>
    </row>
    <row r="206" spans="1:65" s="2" customFormat="1" ht="24.2" customHeight="1">
      <c r="A206" s="26"/>
      <c r="B206" s="137"/>
      <c r="C206" s="138" t="s">
        <v>275</v>
      </c>
      <c r="D206" s="138" t="s">
        <v>105</v>
      </c>
      <c r="E206" s="139" t="s">
        <v>1555</v>
      </c>
      <c r="F206" s="140" t="s">
        <v>1556</v>
      </c>
      <c r="G206" s="141" t="s">
        <v>1557</v>
      </c>
      <c r="H206" s="142">
        <v>1</v>
      </c>
      <c r="I206" s="142"/>
      <c r="J206" s="155"/>
      <c r="K206" s="143"/>
      <c r="L206" s="27"/>
      <c r="M206" s="144" t="s">
        <v>1</v>
      </c>
      <c r="N206" s="145" t="s">
        <v>32</v>
      </c>
      <c r="O206" s="146">
        <v>0</v>
      </c>
      <c r="P206" s="146">
        <f t="shared" si="36"/>
        <v>0</v>
      </c>
      <c r="Q206" s="146">
        <v>0</v>
      </c>
      <c r="R206" s="146">
        <f t="shared" si="37"/>
        <v>0</v>
      </c>
      <c r="S206" s="146">
        <v>0</v>
      </c>
      <c r="T206" s="147">
        <f t="shared" si="38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48" t="s">
        <v>109</v>
      </c>
      <c r="AT206" s="148" t="s">
        <v>105</v>
      </c>
      <c r="AU206" s="148" t="s">
        <v>110</v>
      </c>
      <c r="AY206" s="14" t="s">
        <v>102</v>
      </c>
      <c r="BE206" s="149">
        <f t="shared" si="39"/>
        <v>0</v>
      </c>
      <c r="BF206" s="149">
        <f t="shared" si="40"/>
        <v>0</v>
      </c>
      <c r="BG206" s="149">
        <f t="shared" si="41"/>
        <v>0</v>
      </c>
      <c r="BH206" s="149">
        <f t="shared" si="42"/>
        <v>0</v>
      </c>
      <c r="BI206" s="149">
        <f t="shared" si="43"/>
        <v>0</v>
      </c>
      <c r="BJ206" s="14" t="s">
        <v>110</v>
      </c>
      <c r="BK206" s="150">
        <f t="shared" si="44"/>
        <v>0</v>
      </c>
      <c r="BL206" s="14" t="s">
        <v>109</v>
      </c>
      <c r="BM206" s="148" t="s">
        <v>462</v>
      </c>
    </row>
    <row r="207" spans="1:65" s="2" customFormat="1" ht="24.2" customHeight="1">
      <c r="A207" s="26"/>
      <c r="B207" s="137"/>
      <c r="C207" s="138" t="s">
        <v>463</v>
      </c>
      <c r="D207" s="138" t="s">
        <v>105</v>
      </c>
      <c r="E207" s="139" t="s">
        <v>1558</v>
      </c>
      <c r="F207" s="140" t="s">
        <v>1559</v>
      </c>
      <c r="G207" s="141" t="s">
        <v>1557</v>
      </c>
      <c r="H207" s="142">
        <v>2</v>
      </c>
      <c r="I207" s="142"/>
      <c r="J207" s="155"/>
      <c r="K207" s="143"/>
      <c r="L207" s="27"/>
      <c r="M207" s="144" t="s">
        <v>1</v>
      </c>
      <c r="N207" s="145" t="s">
        <v>32</v>
      </c>
      <c r="O207" s="146">
        <v>0</v>
      </c>
      <c r="P207" s="146">
        <f t="shared" si="36"/>
        <v>0</v>
      </c>
      <c r="Q207" s="146">
        <v>0</v>
      </c>
      <c r="R207" s="146">
        <f t="shared" si="37"/>
        <v>0</v>
      </c>
      <c r="S207" s="146">
        <v>0</v>
      </c>
      <c r="T207" s="147">
        <f t="shared" si="38"/>
        <v>0</v>
      </c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R207" s="148" t="s">
        <v>109</v>
      </c>
      <c r="AT207" s="148" t="s">
        <v>105</v>
      </c>
      <c r="AU207" s="148" t="s">
        <v>110</v>
      </c>
      <c r="AY207" s="14" t="s">
        <v>102</v>
      </c>
      <c r="BE207" s="149">
        <f t="shared" si="39"/>
        <v>0</v>
      </c>
      <c r="BF207" s="149">
        <f t="shared" si="40"/>
        <v>0</v>
      </c>
      <c r="BG207" s="149">
        <f t="shared" si="41"/>
        <v>0</v>
      </c>
      <c r="BH207" s="149">
        <f t="shared" si="42"/>
        <v>0</v>
      </c>
      <c r="BI207" s="149">
        <f t="shared" si="43"/>
        <v>0</v>
      </c>
      <c r="BJ207" s="14" t="s">
        <v>110</v>
      </c>
      <c r="BK207" s="150">
        <f t="shared" si="44"/>
        <v>0</v>
      </c>
      <c r="BL207" s="14" t="s">
        <v>109</v>
      </c>
      <c r="BM207" s="148" t="s">
        <v>465</v>
      </c>
    </row>
    <row r="208" spans="1:65" s="2" customFormat="1" ht="24.2" customHeight="1">
      <c r="A208" s="26"/>
      <c r="B208" s="137"/>
      <c r="C208" s="138" t="s">
        <v>279</v>
      </c>
      <c r="D208" s="138" t="s">
        <v>105</v>
      </c>
      <c r="E208" s="139" t="s">
        <v>1560</v>
      </c>
      <c r="F208" s="140" t="s">
        <v>1561</v>
      </c>
      <c r="G208" s="141" t="s">
        <v>696</v>
      </c>
      <c r="H208" s="142">
        <v>6</v>
      </c>
      <c r="I208" s="142"/>
      <c r="J208" s="155"/>
      <c r="K208" s="143"/>
      <c r="L208" s="27"/>
      <c r="M208" s="144" t="s">
        <v>1</v>
      </c>
      <c r="N208" s="145" t="s">
        <v>32</v>
      </c>
      <c r="O208" s="146">
        <v>0</v>
      </c>
      <c r="P208" s="146">
        <f t="shared" si="36"/>
        <v>0</v>
      </c>
      <c r="Q208" s="146">
        <v>0</v>
      </c>
      <c r="R208" s="146">
        <f t="shared" si="37"/>
        <v>0</v>
      </c>
      <c r="S208" s="146">
        <v>0</v>
      </c>
      <c r="T208" s="147">
        <f t="shared" si="38"/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48" t="s">
        <v>109</v>
      </c>
      <c r="AT208" s="148" t="s">
        <v>105</v>
      </c>
      <c r="AU208" s="148" t="s">
        <v>110</v>
      </c>
      <c r="AY208" s="14" t="s">
        <v>102</v>
      </c>
      <c r="BE208" s="149">
        <f t="shared" si="39"/>
        <v>0</v>
      </c>
      <c r="BF208" s="149">
        <f t="shared" si="40"/>
        <v>0</v>
      </c>
      <c r="BG208" s="149">
        <f t="shared" si="41"/>
        <v>0</v>
      </c>
      <c r="BH208" s="149">
        <f t="shared" si="42"/>
        <v>0</v>
      </c>
      <c r="BI208" s="149">
        <f t="shared" si="43"/>
        <v>0</v>
      </c>
      <c r="BJ208" s="14" t="s">
        <v>110</v>
      </c>
      <c r="BK208" s="150">
        <f t="shared" si="44"/>
        <v>0</v>
      </c>
      <c r="BL208" s="14" t="s">
        <v>109</v>
      </c>
      <c r="BM208" s="148" t="s">
        <v>469</v>
      </c>
    </row>
    <row r="209" spans="1:65" s="2" customFormat="1" ht="24.2" customHeight="1">
      <c r="A209" s="26"/>
      <c r="B209" s="137"/>
      <c r="C209" s="138" t="s">
        <v>470</v>
      </c>
      <c r="D209" s="138" t="s">
        <v>105</v>
      </c>
      <c r="E209" s="139" t="s">
        <v>1562</v>
      </c>
      <c r="F209" s="140" t="s">
        <v>1563</v>
      </c>
      <c r="G209" s="141" t="s">
        <v>696</v>
      </c>
      <c r="H209" s="142">
        <v>6</v>
      </c>
      <c r="I209" s="142"/>
      <c r="J209" s="155"/>
      <c r="K209" s="143"/>
      <c r="L209" s="27"/>
      <c r="M209" s="144" t="s">
        <v>1</v>
      </c>
      <c r="N209" s="145" t="s">
        <v>32</v>
      </c>
      <c r="O209" s="146">
        <v>0</v>
      </c>
      <c r="P209" s="146">
        <f t="shared" si="36"/>
        <v>0</v>
      </c>
      <c r="Q209" s="146">
        <v>0</v>
      </c>
      <c r="R209" s="146">
        <f t="shared" si="37"/>
        <v>0</v>
      </c>
      <c r="S209" s="146">
        <v>0</v>
      </c>
      <c r="T209" s="147">
        <f t="shared" si="38"/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48" t="s">
        <v>109</v>
      </c>
      <c r="AT209" s="148" t="s">
        <v>105</v>
      </c>
      <c r="AU209" s="148" t="s">
        <v>110</v>
      </c>
      <c r="AY209" s="14" t="s">
        <v>102</v>
      </c>
      <c r="BE209" s="149">
        <f t="shared" si="39"/>
        <v>0</v>
      </c>
      <c r="BF209" s="149">
        <f t="shared" si="40"/>
        <v>0</v>
      </c>
      <c r="BG209" s="149">
        <f t="shared" si="41"/>
        <v>0</v>
      </c>
      <c r="BH209" s="149">
        <f t="shared" si="42"/>
        <v>0</v>
      </c>
      <c r="BI209" s="149">
        <f t="shared" si="43"/>
        <v>0</v>
      </c>
      <c r="BJ209" s="14" t="s">
        <v>110</v>
      </c>
      <c r="BK209" s="150">
        <f t="shared" si="44"/>
        <v>0</v>
      </c>
      <c r="BL209" s="14" t="s">
        <v>109</v>
      </c>
      <c r="BM209" s="148" t="s">
        <v>472</v>
      </c>
    </row>
    <row r="210" spans="1:65" s="2" customFormat="1" ht="24.2" customHeight="1">
      <c r="A210" s="26"/>
      <c r="B210" s="137"/>
      <c r="C210" s="138" t="s">
        <v>281</v>
      </c>
      <c r="D210" s="138" t="s">
        <v>105</v>
      </c>
      <c r="E210" s="139" t="s">
        <v>1564</v>
      </c>
      <c r="F210" s="140" t="s">
        <v>1565</v>
      </c>
      <c r="G210" s="141" t="s">
        <v>696</v>
      </c>
      <c r="H210" s="142">
        <v>3</v>
      </c>
      <c r="I210" s="142"/>
      <c r="J210" s="155"/>
      <c r="K210" s="143"/>
      <c r="L210" s="27"/>
      <c r="M210" s="144" t="s">
        <v>1</v>
      </c>
      <c r="N210" s="145" t="s">
        <v>32</v>
      </c>
      <c r="O210" s="146">
        <v>0</v>
      </c>
      <c r="P210" s="146">
        <f t="shared" si="36"/>
        <v>0</v>
      </c>
      <c r="Q210" s="146">
        <v>0</v>
      </c>
      <c r="R210" s="146">
        <f t="shared" si="37"/>
        <v>0</v>
      </c>
      <c r="S210" s="146">
        <v>0</v>
      </c>
      <c r="T210" s="147">
        <f t="shared" si="38"/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48" t="s">
        <v>109</v>
      </c>
      <c r="AT210" s="148" t="s">
        <v>105</v>
      </c>
      <c r="AU210" s="148" t="s">
        <v>110</v>
      </c>
      <c r="AY210" s="14" t="s">
        <v>102</v>
      </c>
      <c r="BE210" s="149">
        <f t="shared" si="39"/>
        <v>0</v>
      </c>
      <c r="BF210" s="149">
        <f t="shared" si="40"/>
        <v>0</v>
      </c>
      <c r="BG210" s="149">
        <f t="shared" si="41"/>
        <v>0</v>
      </c>
      <c r="BH210" s="149">
        <f t="shared" si="42"/>
        <v>0</v>
      </c>
      <c r="BI210" s="149">
        <f t="shared" si="43"/>
        <v>0</v>
      </c>
      <c r="BJ210" s="14" t="s">
        <v>110</v>
      </c>
      <c r="BK210" s="150">
        <f t="shared" si="44"/>
        <v>0</v>
      </c>
      <c r="BL210" s="14" t="s">
        <v>109</v>
      </c>
      <c r="BM210" s="148" t="s">
        <v>475</v>
      </c>
    </row>
    <row r="211" spans="1:65" s="2" customFormat="1" ht="21.75" customHeight="1">
      <c r="A211" s="26"/>
      <c r="B211" s="137"/>
      <c r="C211" s="138" t="s">
        <v>476</v>
      </c>
      <c r="D211" s="138" t="s">
        <v>105</v>
      </c>
      <c r="E211" s="139" t="s">
        <v>1566</v>
      </c>
      <c r="F211" s="140" t="s">
        <v>1567</v>
      </c>
      <c r="G211" s="141" t="s">
        <v>696</v>
      </c>
      <c r="H211" s="142">
        <v>3</v>
      </c>
      <c r="I211" s="142"/>
      <c r="J211" s="155"/>
      <c r="K211" s="143"/>
      <c r="L211" s="27"/>
      <c r="M211" s="144" t="s">
        <v>1</v>
      </c>
      <c r="N211" s="145" t="s">
        <v>32</v>
      </c>
      <c r="O211" s="146">
        <v>0</v>
      </c>
      <c r="P211" s="146">
        <f t="shared" si="36"/>
        <v>0</v>
      </c>
      <c r="Q211" s="146">
        <v>0</v>
      </c>
      <c r="R211" s="146">
        <f t="shared" si="37"/>
        <v>0</v>
      </c>
      <c r="S211" s="146">
        <v>0</v>
      </c>
      <c r="T211" s="147">
        <f t="shared" si="38"/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48" t="s">
        <v>109</v>
      </c>
      <c r="AT211" s="148" t="s">
        <v>105</v>
      </c>
      <c r="AU211" s="148" t="s">
        <v>110</v>
      </c>
      <c r="AY211" s="14" t="s">
        <v>102</v>
      </c>
      <c r="BE211" s="149">
        <f t="shared" si="39"/>
        <v>0</v>
      </c>
      <c r="BF211" s="149">
        <f t="shared" si="40"/>
        <v>0</v>
      </c>
      <c r="BG211" s="149">
        <f t="shared" si="41"/>
        <v>0</v>
      </c>
      <c r="BH211" s="149">
        <f t="shared" si="42"/>
        <v>0</v>
      </c>
      <c r="BI211" s="149">
        <f t="shared" si="43"/>
        <v>0</v>
      </c>
      <c r="BJ211" s="14" t="s">
        <v>110</v>
      </c>
      <c r="BK211" s="150">
        <f t="shared" si="44"/>
        <v>0</v>
      </c>
      <c r="BL211" s="14" t="s">
        <v>109</v>
      </c>
      <c r="BM211" s="148" t="s">
        <v>478</v>
      </c>
    </row>
    <row r="212" spans="1:65" s="2" customFormat="1" ht="16.5" customHeight="1">
      <c r="A212" s="26"/>
      <c r="B212" s="137"/>
      <c r="C212" s="138" t="s">
        <v>285</v>
      </c>
      <c r="D212" s="138" t="s">
        <v>105</v>
      </c>
      <c r="E212" s="139" t="s">
        <v>1568</v>
      </c>
      <c r="F212" s="140" t="s">
        <v>1569</v>
      </c>
      <c r="G212" s="141" t="s">
        <v>696</v>
      </c>
      <c r="H212" s="142">
        <v>3</v>
      </c>
      <c r="I212" s="142"/>
      <c r="J212" s="155"/>
      <c r="K212" s="143"/>
      <c r="L212" s="27"/>
      <c r="M212" s="144" t="s">
        <v>1</v>
      </c>
      <c r="N212" s="145" t="s">
        <v>32</v>
      </c>
      <c r="O212" s="146">
        <v>0</v>
      </c>
      <c r="P212" s="146">
        <f t="shared" si="36"/>
        <v>0</v>
      </c>
      <c r="Q212" s="146">
        <v>0</v>
      </c>
      <c r="R212" s="146">
        <f t="shared" si="37"/>
        <v>0</v>
      </c>
      <c r="S212" s="146">
        <v>0</v>
      </c>
      <c r="T212" s="147">
        <f t="shared" si="38"/>
        <v>0</v>
      </c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R212" s="148" t="s">
        <v>109</v>
      </c>
      <c r="AT212" s="148" t="s">
        <v>105</v>
      </c>
      <c r="AU212" s="148" t="s">
        <v>110</v>
      </c>
      <c r="AY212" s="14" t="s">
        <v>102</v>
      </c>
      <c r="BE212" s="149">
        <f t="shared" si="39"/>
        <v>0</v>
      </c>
      <c r="BF212" s="149">
        <f t="shared" si="40"/>
        <v>0</v>
      </c>
      <c r="BG212" s="149">
        <f t="shared" si="41"/>
        <v>0</v>
      </c>
      <c r="BH212" s="149">
        <f t="shared" si="42"/>
        <v>0</v>
      </c>
      <c r="BI212" s="149">
        <f t="shared" si="43"/>
        <v>0</v>
      </c>
      <c r="BJ212" s="14" t="s">
        <v>110</v>
      </c>
      <c r="BK212" s="150">
        <f t="shared" si="44"/>
        <v>0</v>
      </c>
      <c r="BL212" s="14" t="s">
        <v>109</v>
      </c>
      <c r="BM212" s="148" t="s">
        <v>480</v>
      </c>
    </row>
    <row r="213" spans="1:65" s="2" customFormat="1" ht="24.2" customHeight="1">
      <c r="A213" s="26"/>
      <c r="B213" s="137"/>
      <c r="C213" s="138" t="s">
        <v>481</v>
      </c>
      <c r="D213" s="138" t="s">
        <v>105</v>
      </c>
      <c r="E213" s="139" t="s">
        <v>1570</v>
      </c>
      <c r="F213" s="140" t="s">
        <v>1571</v>
      </c>
      <c r="G213" s="141" t="s">
        <v>696</v>
      </c>
      <c r="H213" s="142">
        <v>6</v>
      </c>
      <c r="I213" s="142"/>
      <c r="J213" s="155"/>
      <c r="K213" s="143"/>
      <c r="L213" s="27"/>
      <c r="M213" s="144" t="s">
        <v>1</v>
      </c>
      <c r="N213" s="145" t="s">
        <v>32</v>
      </c>
      <c r="O213" s="146">
        <v>0</v>
      </c>
      <c r="P213" s="146">
        <f t="shared" si="36"/>
        <v>0</v>
      </c>
      <c r="Q213" s="146">
        <v>0</v>
      </c>
      <c r="R213" s="146">
        <f t="shared" si="37"/>
        <v>0</v>
      </c>
      <c r="S213" s="146">
        <v>0</v>
      </c>
      <c r="T213" s="147">
        <f t="shared" si="38"/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48" t="s">
        <v>109</v>
      </c>
      <c r="AT213" s="148" t="s">
        <v>105</v>
      </c>
      <c r="AU213" s="148" t="s">
        <v>110</v>
      </c>
      <c r="AY213" s="14" t="s">
        <v>102</v>
      </c>
      <c r="BE213" s="149">
        <f t="shared" si="39"/>
        <v>0</v>
      </c>
      <c r="BF213" s="149">
        <f t="shared" si="40"/>
        <v>0</v>
      </c>
      <c r="BG213" s="149">
        <f t="shared" si="41"/>
        <v>0</v>
      </c>
      <c r="BH213" s="149">
        <f t="shared" si="42"/>
        <v>0</v>
      </c>
      <c r="BI213" s="149">
        <f t="shared" si="43"/>
        <v>0</v>
      </c>
      <c r="BJ213" s="14" t="s">
        <v>110</v>
      </c>
      <c r="BK213" s="150">
        <f t="shared" si="44"/>
        <v>0</v>
      </c>
      <c r="BL213" s="14" t="s">
        <v>109</v>
      </c>
      <c r="BM213" s="148" t="s">
        <v>483</v>
      </c>
    </row>
    <row r="214" spans="1:65" s="2" customFormat="1" ht="24.2" customHeight="1">
      <c r="A214" s="26"/>
      <c r="B214" s="137"/>
      <c r="C214" s="138" t="s">
        <v>384</v>
      </c>
      <c r="D214" s="138" t="s">
        <v>105</v>
      </c>
      <c r="E214" s="139" t="s">
        <v>1572</v>
      </c>
      <c r="F214" s="140" t="s">
        <v>1573</v>
      </c>
      <c r="G214" s="141" t="s">
        <v>696</v>
      </c>
      <c r="H214" s="142">
        <v>3</v>
      </c>
      <c r="I214" s="142"/>
      <c r="J214" s="155"/>
      <c r="K214" s="143"/>
      <c r="L214" s="27"/>
      <c r="M214" s="144" t="s">
        <v>1</v>
      </c>
      <c r="N214" s="145" t="s">
        <v>32</v>
      </c>
      <c r="O214" s="146">
        <v>0</v>
      </c>
      <c r="P214" s="146">
        <f t="shared" si="36"/>
        <v>0</v>
      </c>
      <c r="Q214" s="146">
        <v>0</v>
      </c>
      <c r="R214" s="146">
        <f t="shared" si="37"/>
        <v>0</v>
      </c>
      <c r="S214" s="146">
        <v>0</v>
      </c>
      <c r="T214" s="147">
        <f t="shared" si="38"/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48" t="s">
        <v>109</v>
      </c>
      <c r="AT214" s="148" t="s">
        <v>105</v>
      </c>
      <c r="AU214" s="148" t="s">
        <v>110</v>
      </c>
      <c r="AY214" s="14" t="s">
        <v>102</v>
      </c>
      <c r="BE214" s="149">
        <f t="shared" si="39"/>
        <v>0</v>
      </c>
      <c r="BF214" s="149">
        <f t="shared" si="40"/>
        <v>0</v>
      </c>
      <c r="BG214" s="149">
        <f t="shared" si="41"/>
        <v>0</v>
      </c>
      <c r="BH214" s="149">
        <f t="shared" si="42"/>
        <v>0</v>
      </c>
      <c r="BI214" s="149">
        <f t="shared" si="43"/>
        <v>0</v>
      </c>
      <c r="BJ214" s="14" t="s">
        <v>110</v>
      </c>
      <c r="BK214" s="150">
        <f t="shared" si="44"/>
        <v>0</v>
      </c>
      <c r="BL214" s="14" t="s">
        <v>109</v>
      </c>
      <c r="BM214" s="148" t="s">
        <v>486</v>
      </c>
    </row>
    <row r="215" spans="1:65" s="2" customFormat="1" ht="21.75" customHeight="1">
      <c r="A215" s="26"/>
      <c r="B215" s="137"/>
      <c r="C215" s="138" t="s">
        <v>487</v>
      </c>
      <c r="D215" s="138" t="s">
        <v>105</v>
      </c>
      <c r="E215" s="139" t="s">
        <v>1574</v>
      </c>
      <c r="F215" s="140" t="s">
        <v>1575</v>
      </c>
      <c r="G215" s="141" t="s">
        <v>234</v>
      </c>
      <c r="H215" s="142">
        <v>21</v>
      </c>
      <c r="I215" s="142"/>
      <c r="J215" s="155"/>
      <c r="K215" s="143"/>
      <c r="L215" s="27"/>
      <c r="M215" s="144" t="s">
        <v>1</v>
      </c>
      <c r="N215" s="145" t="s">
        <v>32</v>
      </c>
      <c r="O215" s="146">
        <v>0</v>
      </c>
      <c r="P215" s="146">
        <f t="shared" si="36"/>
        <v>0</v>
      </c>
      <c r="Q215" s="146">
        <v>0</v>
      </c>
      <c r="R215" s="146">
        <f t="shared" si="37"/>
        <v>0</v>
      </c>
      <c r="S215" s="146">
        <v>0</v>
      </c>
      <c r="T215" s="147">
        <f t="shared" si="38"/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48" t="s">
        <v>109</v>
      </c>
      <c r="AT215" s="148" t="s">
        <v>105</v>
      </c>
      <c r="AU215" s="148" t="s">
        <v>110</v>
      </c>
      <c r="AY215" s="14" t="s">
        <v>102</v>
      </c>
      <c r="BE215" s="149">
        <f t="shared" si="39"/>
        <v>0</v>
      </c>
      <c r="BF215" s="149">
        <f t="shared" si="40"/>
        <v>0</v>
      </c>
      <c r="BG215" s="149">
        <f t="shared" si="41"/>
        <v>0</v>
      </c>
      <c r="BH215" s="149">
        <f t="shared" si="42"/>
        <v>0</v>
      </c>
      <c r="BI215" s="149">
        <f t="shared" si="43"/>
        <v>0</v>
      </c>
      <c r="BJ215" s="14" t="s">
        <v>110</v>
      </c>
      <c r="BK215" s="150">
        <f t="shared" si="44"/>
        <v>0</v>
      </c>
      <c r="BL215" s="14" t="s">
        <v>109</v>
      </c>
      <c r="BM215" s="148" t="s">
        <v>490</v>
      </c>
    </row>
    <row r="216" spans="1:65" s="2" customFormat="1" ht="21.75" customHeight="1">
      <c r="A216" s="26"/>
      <c r="B216" s="137"/>
      <c r="C216" s="138" t="s">
        <v>388</v>
      </c>
      <c r="D216" s="138" t="s">
        <v>105</v>
      </c>
      <c r="E216" s="139" t="s">
        <v>1576</v>
      </c>
      <c r="F216" s="140" t="s">
        <v>1577</v>
      </c>
      <c r="G216" s="141" t="s">
        <v>234</v>
      </c>
      <c r="H216" s="142">
        <v>21</v>
      </c>
      <c r="I216" s="142"/>
      <c r="J216" s="155"/>
      <c r="K216" s="143"/>
      <c r="L216" s="27"/>
      <c r="M216" s="144" t="s">
        <v>1</v>
      </c>
      <c r="N216" s="145" t="s">
        <v>32</v>
      </c>
      <c r="O216" s="146">
        <v>0</v>
      </c>
      <c r="P216" s="146">
        <f t="shared" si="36"/>
        <v>0</v>
      </c>
      <c r="Q216" s="146">
        <v>0</v>
      </c>
      <c r="R216" s="146">
        <f t="shared" si="37"/>
        <v>0</v>
      </c>
      <c r="S216" s="146">
        <v>0</v>
      </c>
      <c r="T216" s="147">
        <f t="shared" si="38"/>
        <v>0</v>
      </c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R216" s="148" t="s">
        <v>109</v>
      </c>
      <c r="AT216" s="148" t="s">
        <v>105</v>
      </c>
      <c r="AU216" s="148" t="s">
        <v>110</v>
      </c>
      <c r="AY216" s="14" t="s">
        <v>102</v>
      </c>
      <c r="BE216" s="149">
        <f t="shared" si="39"/>
        <v>0</v>
      </c>
      <c r="BF216" s="149">
        <f t="shared" si="40"/>
        <v>0</v>
      </c>
      <c r="BG216" s="149">
        <f t="shared" si="41"/>
        <v>0</v>
      </c>
      <c r="BH216" s="149">
        <f t="shared" si="42"/>
        <v>0</v>
      </c>
      <c r="BI216" s="149">
        <f t="shared" si="43"/>
        <v>0</v>
      </c>
      <c r="BJ216" s="14" t="s">
        <v>110</v>
      </c>
      <c r="BK216" s="150">
        <f t="shared" si="44"/>
        <v>0</v>
      </c>
      <c r="BL216" s="14" t="s">
        <v>109</v>
      </c>
      <c r="BM216" s="148" t="s">
        <v>492</v>
      </c>
    </row>
    <row r="217" spans="1:65" s="2" customFormat="1" ht="16.5" customHeight="1">
      <c r="A217" s="26"/>
      <c r="B217" s="137"/>
      <c r="C217" s="138" t="s">
        <v>493</v>
      </c>
      <c r="D217" s="138" t="s">
        <v>105</v>
      </c>
      <c r="E217" s="139" t="s">
        <v>1470</v>
      </c>
      <c r="F217" s="140" t="s">
        <v>1578</v>
      </c>
      <c r="G217" s="141" t="s">
        <v>696</v>
      </c>
      <c r="H217" s="142">
        <v>2</v>
      </c>
      <c r="I217" s="142"/>
      <c r="J217" s="155"/>
      <c r="K217" s="143"/>
      <c r="L217" s="27"/>
      <c r="M217" s="144" t="s">
        <v>1</v>
      </c>
      <c r="N217" s="145" t="s">
        <v>32</v>
      </c>
      <c r="O217" s="146">
        <v>0</v>
      </c>
      <c r="P217" s="146">
        <f t="shared" si="36"/>
        <v>0</v>
      </c>
      <c r="Q217" s="146">
        <v>0</v>
      </c>
      <c r="R217" s="146">
        <f t="shared" si="37"/>
        <v>0</v>
      </c>
      <c r="S217" s="146">
        <v>0</v>
      </c>
      <c r="T217" s="147">
        <f t="shared" si="38"/>
        <v>0</v>
      </c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R217" s="148" t="s">
        <v>109</v>
      </c>
      <c r="AT217" s="148" t="s">
        <v>105</v>
      </c>
      <c r="AU217" s="148" t="s">
        <v>110</v>
      </c>
      <c r="AY217" s="14" t="s">
        <v>102</v>
      </c>
      <c r="BE217" s="149">
        <f t="shared" si="39"/>
        <v>0</v>
      </c>
      <c r="BF217" s="149">
        <f t="shared" si="40"/>
        <v>0</v>
      </c>
      <c r="BG217" s="149">
        <f t="shared" si="41"/>
        <v>0</v>
      </c>
      <c r="BH217" s="149">
        <f t="shared" si="42"/>
        <v>0</v>
      </c>
      <c r="BI217" s="149">
        <f t="shared" si="43"/>
        <v>0</v>
      </c>
      <c r="BJ217" s="14" t="s">
        <v>110</v>
      </c>
      <c r="BK217" s="150">
        <f t="shared" si="44"/>
        <v>0</v>
      </c>
      <c r="BL217" s="14" t="s">
        <v>109</v>
      </c>
      <c r="BM217" s="148" t="s">
        <v>496</v>
      </c>
    </row>
    <row r="218" spans="1:65" s="12" customFormat="1" ht="22.9" customHeight="1">
      <c r="B218" s="127"/>
      <c r="D218" s="128" t="s">
        <v>65</v>
      </c>
      <c r="E218" s="136" t="s">
        <v>1579</v>
      </c>
      <c r="F218" s="136" t="s">
        <v>1580</v>
      </c>
      <c r="J218" s="158"/>
      <c r="L218" s="127"/>
      <c r="M218" s="130"/>
      <c r="N218" s="131"/>
      <c r="O218" s="131"/>
      <c r="P218" s="132">
        <f>SUM(P219:P229)</f>
        <v>0</v>
      </c>
      <c r="Q218" s="131"/>
      <c r="R218" s="132">
        <f>SUM(R219:R229)</f>
        <v>0</v>
      </c>
      <c r="S218" s="131"/>
      <c r="T218" s="133">
        <f>SUM(T219:T229)</f>
        <v>0</v>
      </c>
      <c r="AR218" s="128" t="s">
        <v>110</v>
      </c>
      <c r="AT218" s="134" t="s">
        <v>65</v>
      </c>
      <c r="AU218" s="134" t="s">
        <v>71</v>
      </c>
      <c r="AY218" s="128" t="s">
        <v>102</v>
      </c>
      <c r="BK218" s="135">
        <f>SUM(BK219:BK229)</f>
        <v>0</v>
      </c>
    </row>
    <row r="219" spans="1:65" s="2" customFormat="1" ht="24.2" customHeight="1">
      <c r="A219" s="26"/>
      <c r="B219" s="137"/>
      <c r="C219" s="138" t="s">
        <v>391</v>
      </c>
      <c r="D219" s="138" t="s">
        <v>105</v>
      </c>
      <c r="E219" s="139" t="s">
        <v>1581</v>
      </c>
      <c r="F219" s="140" t="s">
        <v>1771</v>
      </c>
      <c r="G219" s="141" t="s">
        <v>1557</v>
      </c>
      <c r="H219" s="142">
        <v>1</v>
      </c>
      <c r="I219" s="142"/>
      <c r="J219" s="155"/>
      <c r="K219" s="143"/>
      <c r="L219" s="27"/>
      <c r="M219" s="144" t="s">
        <v>1</v>
      </c>
      <c r="N219" s="145" t="s">
        <v>32</v>
      </c>
      <c r="O219" s="146">
        <v>0</v>
      </c>
      <c r="P219" s="146">
        <f t="shared" ref="P219:P229" si="45">O219*H219</f>
        <v>0</v>
      </c>
      <c r="Q219" s="146">
        <v>0</v>
      </c>
      <c r="R219" s="146">
        <f t="shared" ref="R219:R229" si="46">Q219*H219</f>
        <v>0</v>
      </c>
      <c r="S219" s="146">
        <v>0</v>
      </c>
      <c r="T219" s="147">
        <f t="shared" ref="T219:T229" si="47">S219*H219</f>
        <v>0</v>
      </c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R219" s="148" t="s">
        <v>109</v>
      </c>
      <c r="AT219" s="148" t="s">
        <v>105</v>
      </c>
      <c r="AU219" s="148" t="s">
        <v>110</v>
      </c>
      <c r="AY219" s="14" t="s">
        <v>102</v>
      </c>
      <c r="BE219" s="149">
        <f t="shared" ref="BE219:BE229" si="48">IF(N219="základná",J219,0)</f>
        <v>0</v>
      </c>
      <c r="BF219" s="149">
        <f t="shared" ref="BF219:BF229" si="49">IF(N219="znížená",J219,0)</f>
        <v>0</v>
      </c>
      <c r="BG219" s="149">
        <f t="shared" ref="BG219:BG229" si="50">IF(N219="zákl. prenesená",J219,0)</f>
        <v>0</v>
      </c>
      <c r="BH219" s="149">
        <f t="shared" ref="BH219:BH229" si="51">IF(N219="zníž. prenesená",J219,0)</f>
        <v>0</v>
      </c>
      <c r="BI219" s="149">
        <f t="shared" ref="BI219:BI229" si="52">IF(N219="nulová",J219,0)</f>
        <v>0</v>
      </c>
      <c r="BJ219" s="14" t="s">
        <v>110</v>
      </c>
      <c r="BK219" s="150">
        <f t="shared" ref="BK219:BK229" si="53">ROUND(I219*H219,3)</f>
        <v>0</v>
      </c>
      <c r="BL219" s="14" t="s">
        <v>109</v>
      </c>
      <c r="BM219" s="148" t="s">
        <v>499</v>
      </c>
    </row>
    <row r="220" spans="1:65" s="2" customFormat="1" ht="24.2" customHeight="1">
      <c r="A220" s="26"/>
      <c r="B220" s="137"/>
      <c r="C220" s="138" t="s">
        <v>500</v>
      </c>
      <c r="D220" s="138" t="s">
        <v>105</v>
      </c>
      <c r="E220" s="139" t="s">
        <v>1582</v>
      </c>
      <c r="F220" s="140" t="s">
        <v>1583</v>
      </c>
      <c r="G220" s="141" t="s">
        <v>1557</v>
      </c>
      <c r="H220" s="142">
        <v>1</v>
      </c>
      <c r="I220" s="142"/>
      <c r="J220" s="155"/>
      <c r="K220" s="143"/>
      <c r="L220" s="27"/>
      <c r="M220" s="144" t="s">
        <v>1</v>
      </c>
      <c r="N220" s="145" t="s">
        <v>32</v>
      </c>
      <c r="O220" s="146">
        <v>0</v>
      </c>
      <c r="P220" s="146">
        <f t="shared" si="45"/>
        <v>0</v>
      </c>
      <c r="Q220" s="146">
        <v>0</v>
      </c>
      <c r="R220" s="146">
        <f t="shared" si="46"/>
        <v>0</v>
      </c>
      <c r="S220" s="146">
        <v>0</v>
      </c>
      <c r="T220" s="147">
        <f t="shared" si="47"/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48" t="s">
        <v>109</v>
      </c>
      <c r="AT220" s="148" t="s">
        <v>105</v>
      </c>
      <c r="AU220" s="148" t="s">
        <v>110</v>
      </c>
      <c r="AY220" s="14" t="s">
        <v>102</v>
      </c>
      <c r="BE220" s="149">
        <f t="shared" si="48"/>
        <v>0</v>
      </c>
      <c r="BF220" s="149">
        <f t="shared" si="49"/>
        <v>0</v>
      </c>
      <c r="BG220" s="149">
        <f t="shared" si="50"/>
        <v>0</v>
      </c>
      <c r="BH220" s="149">
        <f t="shared" si="51"/>
        <v>0</v>
      </c>
      <c r="BI220" s="149">
        <f t="shared" si="52"/>
        <v>0</v>
      </c>
      <c r="BJ220" s="14" t="s">
        <v>110</v>
      </c>
      <c r="BK220" s="150">
        <f t="shared" si="53"/>
        <v>0</v>
      </c>
      <c r="BL220" s="14" t="s">
        <v>109</v>
      </c>
      <c r="BM220" s="148" t="s">
        <v>502</v>
      </c>
    </row>
    <row r="221" spans="1:65" s="2" customFormat="1" ht="24.2" customHeight="1">
      <c r="A221" s="26"/>
      <c r="B221" s="137"/>
      <c r="C221" s="138" t="s">
        <v>395</v>
      </c>
      <c r="D221" s="138" t="s">
        <v>105</v>
      </c>
      <c r="E221" s="139" t="s">
        <v>1584</v>
      </c>
      <c r="F221" s="140" t="s">
        <v>1772</v>
      </c>
      <c r="G221" s="141" t="s">
        <v>1557</v>
      </c>
      <c r="H221" s="142">
        <v>2</v>
      </c>
      <c r="I221" s="142"/>
      <c r="J221" s="155"/>
      <c r="K221" s="143"/>
      <c r="L221" s="27"/>
      <c r="M221" s="144" t="s">
        <v>1</v>
      </c>
      <c r="N221" s="145" t="s">
        <v>32</v>
      </c>
      <c r="O221" s="146">
        <v>0</v>
      </c>
      <c r="P221" s="146">
        <f t="shared" si="45"/>
        <v>0</v>
      </c>
      <c r="Q221" s="146">
        <v>0</v>
      </c>
      <c r="R221" s="146">
        <f t="shared" si="46"/>
        <v>0</v>
      </c>
      <c r="S221" s="146">
        <v>0</v>
      </c>
      <c r="T221" s="147">
        <f t="shared" si="47"/>
        <v>0</v>
      </c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R221" s="148" t="s">
        <v>109</v>
      </c>
      <c r="AT221" s="148" t="s">
        <v>105</v>
      </c>
      <c r="AU221" s="148" t="s">
        <v>110</v>
      </c>
      <c r="AY221" s="14" t="s">
        <v>102</v>
      </c>
      <c r="BE221" s="149">
        <f t="shared" si="48"/>
        <v>0</v>
      </c>
      <c r="BF221" s="149">
        <f t="shared" si="49"/>
        <v>0</v>
      </c>
      <c r="BG221" s="149">
        <f t="shared" si="50"/>
        <v>0</v>
      </c>
      <c r="BH221" s="149">
        <f t="shared" si="51"/>
        <v>0</v>
      </c>
      <c r="BI221" s="149">
        <f t="shared" si="52"/>
        <v>0</v>
      </c>
      <c r="BJ221" s="14" t="s">
        <v>110</v>
      </c>
      <c r="BK221" s="150">
        <f t="shared" si="53"/>
        <v>0</v>
      </c>
      <c r="BL221" s="14" t="s">
        <v>109</v>
      </c>
      <c r="BM221" s="148" t="s">
        <v>504</v>
      </c>
    </row>
    <row r="222" spans="1:65" s="2" customFormat="1" ht="21.75" customHeight="1">
      <c r="A222" s="26"/>
      <c r="B222" s="137"/>
      <c r="C222" s="138" t="s">
        <v>505</v>
      </c>
      <c r="D222" s="138" t="s">
        <v>105</v>
      </c>
      <c r="E222" s="139" t="s">
        <v>1585</v>
      </c>
      <c r="F222" s="140" t="s">
        <v>1586</v>
      </c>
      <c r="G222" s="141" t="s">
        <v>1557</v>
      </c>
      <c r="H222" s="142">
        <v>2</v>
      </c>
      <c r="I222" s="142"/>
      <c r="J222" s="155"/>
      <c r="K222" s="143"/>
      <c r="L222" s="27"/>
      <c r="M222" s="144" t="s">
        <v>1</v>
      </c>
      <c r="N222" s="145" t="s">
        <v>32</v>
      </c>
      <c r="O222" s="146">
        <v>0</v>
      </c>
      <c r="P222" s="146">
        <f t="shared" si="45"/>
        <v>0</v>
      </c>
      <c r="Q222" s="146">
        <v>0</v>
      </c>
      <c r="R222" s="146">
        <f t="shared" si="46"/>
        <v>0</v>
      </c>
      <c r="S222" s="146">
        <v>0</v>
      </c>
      <c r="T222" s="147">
        <f t="shared" si="47"/>
        <v>0</v>
      </c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R222" s="148" t="s">
        <v>109</v>
      </c>
      <c r="AT222" s="148" t="s">
        <v>105</v>
      </c>
      <c r="AU222" s="148" t="s">
        <v>110</v>
      </c>
      <c r="AY222" s="14" t="s">
        <v>102</v>
      </c>
      <c r="BE222" s="149">
        <f t="shared" si="48"/>
        <v>0</v>
      </c>
      <c r="BF222" s="149">
        <f t="shared" si="49"/>
        <v>0</v>
      </c>
      <c r="BG222" s="149">
        <f t="shared" si="50"/>
        <v>0</v>
      </c>
      <c r="BH222" s="149">
        <f t="shared" si="51"/>
        <v>0</v>
      </c>
      <c r="BI222" s="149">
        <f t="shared" si="52"/>
        <v>0</v>
      </c>
      <c r="BJ222" s="14" t="s">
        <v>110</v>
      </c>
      <c r="BK222" s="150">
        <f t="shared" si="53"/>
        <v>0</v>
      </c>
      <c r="BL222" s="14" t="s">
        <v>109</v>
      </c>
      <c r="BM222" s="148" t="s">
        <v>508</v>
      </c>
    </row>
    <row r="223" spans="1:65" s="2" customFormat="1" ht="16.5" customHeight="1">
      <c r="A223" s="26"/>
      <c r="B223" s="137"/>
      <c r="C223" s="138" t="s">
        <v>398</v>
      </c>
      <c r="D223" s="138" t="s">
        <v>105</v>
      </c>
      <c r="E223" s="139" t="s">
        <v>1587</v>
      </c>
      <c r="F223" s="140" t="s">
        <v>1774</v>
      </c>
      <c r="G223" s="141" t="s">
        <v>696</v>
      </c>
      <c r="H223" s="142">
        <v>3</v>
      </c>
      <c r="I223" s="142"/>
      <c r="J223" s="155"/>
      <c r="K223" s="143"/>
      <c r="L223" s="27"/>
      <c r="M223" s="144" t="s">
        <v>1</v>
      </c>
      <c r="N223" s="145" t="s">
        <v>32</v>
      </c>
      <c r="O223" s="146">
        <v>0</v>
      </c>
      <c r="P223" s="146">
        <f t="shared" si="45"/>
        <v>0</v>
      </c>
      <c r="Q223" s="146">
        <v>0</v>
      </c>
      <c r="R223" s="146">
        <f t="shared" si="46"/>
        <v>0</v>
      </c>
      <c r="S223" s="146">
        <v>0</v>
      </c>
      <c r="T223" s="147">
        <f t="shared" si="47"/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48" t="s">
        <v>109</v>
      </c>
      <c r="AT223" s="148" t="s">
        <v>105</v>
      </c>
      <c r="AU223" s="148" t="s">
        <v>110</v>
      </c>
      <c r="AY223" s="14" t="s">
        <v>102</v>
      </c>
      <c r="BE223" s="149">
        <f t="shared" si="48"/>
        <v>0</v>
      </c>
      <c r="BF223" s="149">
        <f t="shared" si="49"/>
        <v>0</v>
      </c>
      <c r="BG223" s="149">
        <f t="shared" si="50"/>
        <v>0</v>
      </c>
      <c r="BH223" s="149">
        <f t="shared" si="51"/>
        <v>0</v>
      </c>
      <c r="BI223" s="149">
        <f t="shared" si="52"/>
        <v>0</v>
      </c>
      <c r="BJ223" s="14" t="s">
        <v>110</v>
      </c>
      <c r="BK223" s="150">
        <f t="shared" si="53"/>
        <v>0</v>
      </c>
      <c r="BL223" s="14" t="s">
        <v>109</v>
      </c>
      <c r="BM223" s="148" t="s">
        <v>511</v>
      </c>
    </row>
    <row r="224" spans="1:65" s="2" customFormat="1" ht="21.75" customHeight="1">
      <c r="A224" s="26"/>
      <c r="B224" s="137"/>
      <c r="C224" s="138" t="s">
        <v>512</v>
      </c>
      <c r="D224" s="138" t="s">
        <v>105</v>
      </c>
      <c r="E224" s="139" t="s">
        <v>1588</v>
      </c>
      <c r="F224" s="140" t="s">
        <v>1589</v>
      </c>
      <c r="G224" s="141" t="s">
        <v>1557</v>
      </c>
      <c r="H224" s="142">
        <v>1</v>
      </c>
      <c r="I224" s="142"/>
      <c r="J224" s="155"/>
      <c r="K224" s="143"/>
      <c r="L224" s="27"/>
      <c r="M224" s="144" t="s">
        <v>1</v>
      </c>
      <c r="N224" s="145" t="s">
        <v>32</v>
      </c>
      <c r="O224" s="146">
        <v>0</v>
      </c>
      <c r="P224" s="146">
        <f t="shared" si="45"/>
        <v>0</v>
      </c>
      <c r="Q224" s="146">
        <v>0</v>
      </c>
      <c r="R224" s="146">
        <f t="shared" si="46"/>
        <v>0</v>
      </c>
      <c r="S224" s="146">
        <v>0</v>
      </c>
      <c r="T224" s="147">
        <f t="shared" si="47"/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48" t="s">
        <v>109</v>
      </c>
      <c r="AT224" s="148" t="s">
        <v>105</v>
      </c>
      <c r="AU224" s="148" t="s">
        <v>110</v>
      </c>
      <c r="AY224" s="14" t="s">
        <v>102</v>
      </c>
      <c r="BE224" s="149">
        <f t="shared" si="48"/>
        <v>0</v>
      </c>
      <c r="BF224" s="149">
        <f t="shared" si="49"/>
        <v>0</v>
      </c>
      <c r="BG224" s="149">
        <f t="shared" si="50"/>
        <v>0</v>
      </c>
      <c r="BH224" s="149">
        <f t="shared" si="51"/>
        <v>0</v>
      </c>
      <c r="BI224" s="149">
        <f t="shared" si="52"/>
        <v>0</v>
      </c>
      <c r="BJ224" s="14" t="s">
        <v>110</v>
      </c>
      <c r="BK224" s="150">
        <f t="shared" si="53"/>
        <v>0</v>
      </c>
      <c r="BL224" s="14" t="s">
        <v>109</v>
      </c>
      <c r="BM224" s="148" t="s">
        <v>515</v>
      </c>
    </row>
    <row r="225" spans="1:65" s="2" customFormat="1" ht="16.5" customHeight="1">
      <c r="A225" s="26"/>
      <c r="B225" s="137"/>
      <c r="C225" s="138" t="s">
        <v>402</v>
      </c>
      <c r="D225" s="138" t="s">
        <v>105</v>
      </c>
      <c r="E225" s="139" t="s">
        <v>1590</v>
      </c>
      <c r="F225" s="140" t="s">
        <v>1591</v>
      </c>
      <c r="G225" s="141" t="s">
        <v>1557</v>
      </c>
      <c r="H225" s="142">
        <v>4</v>
      </c>
      <c r="I225" s="142"/>
      <c r="J225" s="155"/>
      <c r="K225" s="143"/>
      <c r="L225" s="27"/>
      <c r="M225" s="144" t="s">
        <v>1</v>
      </c>
      <c r="N225" s="145" t="s">
        <v>32</v>
      </c>
      <c r="O225" s="146">
        <v>0</v>
      </c>
      <c r="P225" s="146">
        <f t="shared" si="45"/>
        <v>0</v>
      </c>
      <c r="Q225" s="146">
        <v>0</v>
      </c>
      <c r="R225" s="146">
        <f t="shared" si="46"/>
        <v>0</v>
      </c>
      <c r="S225" s="146">
        <v>0</v>
      </c>
      <c r="T225" s="147">
        <f t="shared" si="47"/>
        <v>0</v>
      </c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R225" s="148" t="s">
        <v>109</v>
      </c>
      <c r="AT225" s="148" t="s">
        <v>105</v>
      </c>
      <c r="AU225" s="148" t="s">
        <v>110</v>
      </c>
      <c r="AY225" s="14" t="s">
        <v>102</v>
      </c>
      <c r="BE225" s="149">
        <f t="shared" si="48"/>
        <v>0</v>
      </c>
      <c r="BF225" s="149">
        <f t="shared" si="49"/>
        <v>0</v>
      </c>
      <c r="BG225" s="149">
        <f t="shared" si="50"/>
        <v>0</v>
      </c>
      <c r="BH225" s="149">
        <f t="shared" si="51"/>
        <v>0</v>
      </c>
      <c r="BI225" s="149">
        <f t="shared" si="52"/>
        <v>0</v>
      </c>
      <c r="BJ225" s="14" t="s">
        <v>110</v>
      </c>
      <c r="BK225" s="150">
        <f t="shared" si="53"/>
        <v>0</v>
      </c>
      <c r="BL225" s="14" t="s">
        <v>109</v>
      </c>
      <c r="BM225" s="148" t="s">
        <v>518</v>
      </c>
    </row>
    <row r="226" spans="1:65" s="2" customFormat="1" ht="16.5" customHeight="1">
      <c r="A226" s="26"/>
      <c r="B226" s="137"/>
      <c r="C226" s="138" t="s">
        <v>519</v>
      </c>
      <c r="D226" s="138" t="s">
        <v>105</v>
      </c>
      <c r="E226" s="139" t="s">
        <v>1592</v>
      </c>
      <c r="F226" s="140" t="s">
        <v>1593</v>
      </c>
      <c r="G226" s="141" t="s">
        <v>696</v>
      </c>
      <c r="H226" s="142">
        <v>4</v>
      </c>
      <c r="I226" s="142"/>
      <c r="J226" s="155"/>
      <c r="K226" s="143"/>
      <c r="L226" s="27"/>
      <c r="M226" s="144" t="s">
        <v>1</v>
      </c>
      <c r="N226" s="145" t="s">
        <v>32</v>
      </c>
      <c r="O226" s="146">
        <v>0</v>
      </c>
      <c r="P226" s="146">
        <f t="shared" si="45"/>
        <v>0</v>
      </c>
      <c r="Q226" s="146">
        <v>0</v>
      </c>
      <c r="R226" s="146">
        <f t="shared" si="46"/>
        <v>0</v>
      </c>
      <c r="S226" s="146">
        <v>0</v>
      </c>
      <c r="T226" s="147">
        <f t="shared" si="47"/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48" t="s">
        <v>109</v>
      </c>
      <c r="AT226" s="148" t="s">
        <v>105</v>
      </c>
      <c r="AU226" s="148" t="s">
        <v>110</v>
      </c>
      <c r="AY226" s="14" t="s">
        <v>102</v>
      </c>
      <c r="BE226" s="149">
        <f t="shared" si="48"/>
        <v>0</v>
      </c>
      <c r="BF226" s="149">
        <f t="shared" si="49"/>
        <v>0</v>
      </c>
      <c r="BG226" s="149">
        <f t="shared" si="50"/>
        <v>0</v>
      </c>
      <c r="BH226" s="149">
        <f t="shared" si="51"/>
        <v>0</v>
      </c>
      <c r="BI226" s="149">
        <f t="shared" si="52"/>
        <v>0</v>
      </c>
      <c r="BJ226" s="14" t="s">
        <v>110</v>
      </c>
      <c r="BK226" s="150">
        <f t="shared" si="53"/>
        <v>0</v>
      </c>
      <c r="BL226" s="14" t="s">
        <v>109</v>
      </c>
      <c r="BM226" s="148" t="s">
        <v>522</v>
      </c>
    </row>
    <row r="227" spans="1:65" s="2" customFormat="1" ht="24.2" customHeight="1">
      <c r="A227" s="26"/>
      <c r="B227" s="137"/>
      <c r="C227" s="138" t="s">
        <v>405</v>
      </c>
      <c r="D227" s="138" t="s">
        <v>105</v>
      </c>
      <c r="E227" s="139" t="s">
        <v>1594</v>
      </c>
      <c r="F227" s="140" t="s">
        <v>1773</v>
      </c>
      <c r="G227" s="141" t="s">
        <v>696</v>
      </c>
      <c r="H227" s="142">
        <v>2</v>
      </c>
      <c r="I227" s="142"/>
      <c r="J227" s="155"/>
      <c r="K227" s="143"/>
      <c r="L227" s="27"/>
      <c r="M227" s="144" t="s">
        <v>1</v>
      </c>
      <c r="N227" s="145" t="s">
        <v>32</v>
      </c>
      <c r="O227" s="146">
        <v>0</v>
      </c>
      <c r="P227" s="146">
        <f t="shared" si="45"/>
        <v>0</v>
      </c>
      <c r="Q227" s="146">
        <v>0</v>
      </c>
      <c r="R227" s="146">
        <f t="shared" si="46"/>
        <v>0</v>
      </c>
      <c r="S227" s="146">
        <v>0</v>
      </c>
      <c r="T227" s="147">
        <f t="shared" si="47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48" t="s">
        <v>109</v>
      </c>
      <c r="AT227" s="148" t="s">
        <v>105</v>
      </c>
      <c r="AU227" s="148" t="s">
        <v>110</v>
      </c>
      <c r="AY227" s="14" t="s">
        <v>102</v>
      </c>
      <c r="BE227" s="149">
        <f t="shared" si="48"/>
        <v>0</v>
      </c>
      <c r="BF227" s="149">
        <f t="shared" si="49"/>
        <v>0</v>
      </c>
      <c r="BG227" s="149">
        <f t="shared" si="50"/>
        <v>0</v>
      </c>
      <c r="BH227" s="149">
        <f t="shared" si="51"/>
        <v>0</v>
      </c>
      <c r="BI227" s="149">
        <f t="shared" si="52"/>
        <v>0</v>
      </c>
      <c r="BJ227" s="14" t="s">
        <v>110</v>
      </c>
      <c r="BK227" s="150">
        <f t="shared" si="53"/>
        <v>0</v>
      </c>
      <c r="BL227" s="14" t="s">
        <v>109</v>
      </c>
      <c r="BM227" s="148" t="s">
        <v>525</v>
      </c>
    </row>
    <row r="228" spans="1:65" s="2" customFormat="1" ht="24.2" customHeight="1">
      <c r="A228" s="26"/>
      <c r="B228" s="137"/>
      <c r="C228" s="138" t="s">
        <v>526</v>
      </c>
      <c r="D228" s="138" t="s">
        <v>105</v>
      </c>
      <c r="E228" s="139" t="s">
        <v>1595</v>
      </c>
      <c r="F228" s="140" t="s">
        <v>1596</v>
      </c>
      <c r="G228" s="141" t="s">
        <v>1557</v>
      </c>
      <c r="H228" s="142">
        <v>2</v>
      </c>
      <c r="I228" s="142"/>
      <c r="J228" s="155"/>
      <c r="K228" s="143"/>
      <c r="L228" s="27"/>
      <c r="M228" s="144" t="s">
        <v>1</v>
      </c>
      <c r="N228" s="145" t="s">
        <v>32</v>
      </c>
      <c r="O228" s="146">
        <v>0</v>
      </c>
      <c r="P228" s="146">
        <f t="shared" si="45"/>
        <v>0</v>
      </c>
      <c r="Q228" s="146">
        <v>0</v>
      </c>
      <c r="R228" s="146">
        <f t="shared" si="46"/>
        <v>0</v>
      </c>
      <c r="S228" s="146">
        <v>0</v>
      </c>
      <c r="T228" s="147">
        <f t="shared" si="47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48" t="s">
        <v>109</v>
      </c>
      <c r="AT228" s="148" t="s">
        <v>105</v>
      </c>
      <c r="AU228" s="148" t="s">
        <v>110</v>
      </c>
      <c r="AY228" s="14" t="s">
        <v>102</v>
      </c>
      <c r="BE228" s="149">
        <f t="shared" si="48"/>
        <v>0</v>
      </c>
      <c r="BF228" s="149">
        <f t="shared" si="49"/>
        <v>0</v>
      </c>
      <c r="BG228" s="149">
        <f t="shared" si="50"/>
        <v>0</v>
      </c>
      <c r="BH228" s="149">
        <f t="shared" si="51"/>
        <v>0</v>
      </c>
      <c r="BI228" s="149">
        <f t="shared" si="52"/>
        <v>0</v>
      </c>
      <c r="BJ228" s="14" t="s">
        <v>110</v>
      </c>
      <c r="BK228" s="150">
        <f t="shared" si="53"/>
        <v>0</v>
      </c>
      <c r="BL228" s="14" t="s">
        <v>109</v>
      </c>
      <c r="BM228" s="148" t="s">
        <v>529</v>
      </c>
    </row>
    <row r="229" spans="1:65" s="2" customFormat="1" ht="16.5" customHeight="1">
      <c r="A229" s="26"/>
      <c r="B229" s="137"/>
      <c r="C229" s="138" t="s">
        <v>410</v>
      </c>
      <c r="D229" s="138" t="s">
        <v>105</v>
      </c>
      <c r="E229" s="139" t="s">
        <v>1597</v>
      </c>
      <c r="F229" s="140" t="s">
        <v>1598</v>
      </c>
      <c r="G229" s="141" t="s">
        <v>1452</v>
      </c>
      <c r="H229" s="142">
        <v>20</v>
      </c>
      <c r="I229" s="142"/>
      <c r="J229" s="155"/>
      <c r="K229" s="143"/>
      <c r="L229" s="27"/>
      <c r="M229" s="144" t="s">
        <v>1</v>
      </c>
      <c r="N229" s="145" t="s">
        <v>32</v>
      </c>
      <c r="O229" s="146">
        <v>0</v>
      </c>
      <c r="P229" s="146">
        <f t="shared" si="45"/>
        <v>0</v>
      </c>
      <c r="Q229" s="146">
        <v>0</v>
      </c>
      <c r="R229" s="146">
        <f t="shared" si="46"/>
        <v>0</v>
      </c>
      <c r="S229" s="146">
        <v>0</v>
      </c>
      <c r="T229" s="147">
        <f t="shared" si="47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48" t="s">
        <v>109</v>
      </c>
      <c r="AT229" s="148" t="s">
        <v>105</v>
      </c>
      <c r="AU229" s="148" t="s">
        <v>110</v>
      </c>
      <c r="AY229" s="14" t="s">
        <v>102</v>
      </c>
      <c r="BE229" s="149">
        <f t="shared" si="48"/>
        <v>0</v>
      </c>
      <c r="BF229" s="149">
        <f t="shared" si="49"/>
        <v>0</v>
      </c>
      <c r="BG229" s="149">
        <f t="shared" si="50"/>
        <v>0</v>
      </c>
      <c r="BH229" s="149">
        <f t="shared" si="51"/>
        <v>0</v>
      </c>
      <c r="BI229" s="149">
        <f t="shared" si="52"/>
        <v>0</v>
      </c>
      <c r="BJ229" s="14" t="s">
        <v>110</v>
      </c>
      <c r="BK229" s="150">
        <f t="shared" si="53"/>
        <v>0</v>
      </c>
      <c r="BL229" s="14" t="s">
        <v>109</v>
      </c>
      <c r="BM229" s="148" t="s">
        <v>532</v>
      </c>
    </row>
    <row r="230" spans="1:65" s="12" customFormat="1" ht="22.9" customHeight="1">
      <c r="B230" s="127"/>
      <c r="D230" s="128" t="s">
        <v>65</v>
      </c>
      <c r="E230" s="136" t="s">
        <v>787</v>
      </c>
      <c r="F230" s="136" t="s">
        <v>788</v>
      </c>
      <c r="J230" s="158"/>
      <c r="L230" s="127"/>
      <c r="M230" s="130"/>
      <c r="N230" s="131"/>
      <c r="O230" s="131"/>
      <c r="P230" s="132">
        <f>SUM(P231:P233)</f>
        <v>0</v>
      </c>
      <c r="Q230" s="131"/>
      <c r="R230" s="132">
        <f>SUM(R231:R233)</f>
        <v>0</v>
      </c>
      <c r="S230" s="131"/>
      <c r="T230" s="133">
        <f>SUM(T231:T233)</f>
        <v>0</v>
      </c>
      <c r="AR230" s="128" t="s">
        <v>110</v>
      </c>
      <c r="AT230" s="134" t="s">
        <v>65</v>
      </c>
      <c r="AU230" s="134" t="s">
        <v>71</v>
      </c>
      <c r="AY230" s="128" t="s">
        <v>102</v>
      </c>
      <c r="BK230" s="135">
        <f>SUM(BK231:BK233)</f>
        <v>0</v>
      </c>
    </row>
    <row r="231" spans="1:65" s="2" customFormat="1" ht="33" customHeight="1">
      <c r="A231" s="26"/>
      <c r="B231" s="137"/>
      <c r="C231" s="138" t="s">
        <v>533</v>
      </c>
      <c r="D231" s="138" t="s">
        <v>105</v>
      </c>
      <c r="E231" s="139" t="s">
        <v>1599</v>
      </c>
      <c r="F231" s="140" t="s">
        <v>1775</v>
      </c>
      <c r="G231" s="141" t="s">
        <v>108</v>
      </c>
      <c r="H231" s="142">
        <v>9.1</v>
      </c>
      <c r="I231" s="142"/>
      <c r="J231" s="155"/>
      <c r="K231" s="143"/>
      <c r="L231" s="27"/>
      <c r="M231" s="144" t="s">
        <v>1</v>
      </c>
      <c r="N231" s="145" t="s">
        <v>32</v>
      </c>
      <c r="O231" s="146">
        <v>0</v>
      </c>
      <c r="P231" s="146">
        <f>O231*H231</f>
        <v>0</v>
      </c>
      <c r="Q231" s="146">
        <v>0</v>
      </c>
      <c r="R231" s="146">
        <f>Q231*H231</f>
        <v>0</v>
      </c>
      <c r="S231" s="146">
        <v>0</v>
      </c>
      <c r="T231" s="147">
        <f>S231*H231</f>
        <v>0</v>
      </c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R231" s="148" t="s">
        <v>109</v>
      </c>
      <c r="AT231" s="148" t="s">
        <v>105</v>
      </c>
      <c r="AU231" s="148" t="s">
        <v>110</v>
      </c>
      <c r="AY231" s="14" t="s">
        <v>102</v>
      </c>
      <c r="BE231" s="149">
        <f>IF(N231="základná",J231,0)</f>
        <v>0</v>
      </c>
      <c r="BF231" s="149">
        <f>IF(N231="znížená",J231,0)</f>
        <v>0</v>
      </c>
      <c r="BG231" s="149">
        <f>IF(N231="zákl. prenesená",J231,0)</f>
        <v>0</v>
      </c>
      <c r="BH231" s="149">
        <f>IF(N231="zníž. prenesená",J231,0)</f>
        <v>0</v>
      </c>
      <c r="BI231" s="149">
        <f>IF(N231="nulová",J231,0)</f>
        <v>0</v>
      </c>
      <c r="BJ231" s="14" t="s">
        <v>110</v>
      </c>
      <c r="BK231" s="150">
        <f>ROUND(I231*H231,3)</f>
        <v>0</v>
      </c>
      <c r="BL231" s="14" t="s">
        <v>109</v>
      </c>
      <c r="BM231" s="148" t="s">
        <v>536</v>
      </c>
    </row>
    <row r="232" spans="1:65" s="2" customFormat="1" ht="33" customHeight="1">
      <c r="A232" s="26"/>
      <c r="B232" s="137"/>
      <c r="C232" s="138" t="s">
        <v>413</v>
      </c>
      <c r="D232" s="138" t="s">
        <v>105</v>
      </c>
      <c r="E232" s="139" t="s">
        <v>792</v>
      </c>
      <c r="F232" s="140" t="s">
        <v>793</v>
      </c>
      <c r="G232" s="141" t="s">
        <v>234</v>
      </c>
      <c r="H232" s="142">
        <v>40</v>
      </c>
      <c r="I232" s="142"/>
      <c r="J232" s="155"/>
      <c r="K232" s="143"/>
      <c r="L232" s="27"/>
      <c r="M232" s="144" t="s">
        <v>1</v>
      </c>
      <c r="N232" s="145" t="s">
        <v>32</v>
      </c>
      <c r="O232" s="146">
        <v>0</v>
      </c>
      <c r="P232" s="146">
        <f>O232*H232</f>
        <v>0</v>
      </c>
      <c r="Q232" s="146">
        <v>0</v>
      </c>
      <c r="R232" s="146">
        <f>Q232*H232</f>
        <v>0</v>
      </c>
      <c r="S232" s="146">
        <v>0</v>
      </c>
      <c r="T232" s="147">
        <f>S232*H232</f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48" t="s">
        <v>109</v>
      </c>
      <c r="AT232" s="148" t="s">
        <v>105</v>
      </c>
      <c r="AU232" s="148" t="s">
        <v>110</v>
      </c>
      <c r="AY232" s="14" t="s">
        <v>102</v>
      </c>
      <c r="BE232" s="149">
        <f>IF(N232="základná",J232,0)</f>
        <v>0</v>
      </c>
      <c r="BF232" s="149">
        <f>IF(N232="znížená",J232,0)</f>
        <v>0</v>
      </c>
      <c r="BG232" s="149">
        <f>IF(N232="zákl. prenesená",J232,0)</f>
        <v>0</v>
      </c>
      <c r="BH232" s="149">
        <f>IF(N232="zníž. prenesená",J232,0)</f>
        <v>0</v>
      </c>
      <c r="BI232" s="149">
        <f>IF(N232="nulová",J232,0)</f>
        <v>0</v>
      </c>
      <c r="BJ232" s="14" t="s">
        <v>110</v>
      </c>
      <c r="BK232" s="150">
        <f>ROUND(I232*H232,3)</f>
        <v>0</v>
      </c>
      <c r="BL232" s="14" t="s">
        <v>109</v>
      </c>
      <c r="BM232" s="148" t="s">
        <v>539</v>
      </c>
    </row>
    <row r="233" spans="1:65" s="2" customFormat="1" ht="24.2" customHeight="1">
      <c r="A233" s="26"/>
      <c r="B233" s="137"/>
      <c r="C233" s="138" t="s">
        <v>540</v>
      </c>
      <c r="D233" s="138" t="s">
        <v>105</v>
      </c>
      <c r="E233" s="139" t="s">
        <v>1600</v>
      </c>
      <c r="F233" s="140" t="s">
        <v>1601</v>
      </c>
      <c r="G233" s="141" t="s">
        <v>178</v>
      </c>
      <c r="H233" s="142">
        <v>0.59899999999999998</v>
      </c>
      <c r="I233" s="142"/>
      <c r="J233" s="155"/>
      <c r="K233" s="143"/>
      <c r="L233" s="27"/>
      <c r="M233" s="144" t="s">
        <v>1</v>
      </c>
      <c r="N233" s="145" t="s">
        <v>32</v>
      </c>
      <c r="O233" s="146">
        <v>0</v>
      </c>
      <c r="P233" s="146">
        <f>O233*H233</f>
        <v>0</v>
      </c>
      <c r="Q233" s="146">
        <v>0</v>
      </c>
      <c r="R233" s="146">
        <f>Q233*H233</f>
        <v>0</v>
      </c>
      <c r="S233" s="146">
        <v>0</v>
      </c>
      <c r="T233" s="147">
        <f>S233*H233</f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48" t="s">
        <v>109</v>
      </c>
      <c r="AT233" s="148" t="s">
        <v>105</v>
      </c>
      <c r="AU233" s="148" t="s">
        <v>110</v>
      </c>
      <c r="AY233" s="14" t="s">
        <v>102</v>
      </c>
      <c r="BE233" s="149">
        <f>IF(N233="základná",J233,0)</f>
        <v>0</v>
      </c>
      <c r="BF233" s="149">
        <f>IF(N233="znížená",J233,0)</f>
        <v>0</v>
      </c>
      <c r="BG233" s="149">
        <f>IF(N233="zákl. prenesená",J233,0)</f>
        <v>0</v>
      </c>
      <c r="BH233" s="149">
        <f>IF(N233="zníž. prenesená",J233,0)</f>
        <v>0</v>
      </c>
      <c r="BI233" s="149">
        <f>IF(N233="nulová",J233,0)</f>
        <v>0</v>
      </c>
      <c r="BJ233" s="14" t="s">
        <v>110</v>
      </c>
      <c r="BK233" s="150">
        <f>ROUND(I233*H233,3)</f>
        <v>0</v>
      </c>
      <c r="BL233" s="14" t="s">
        <v>109</v>
      </c>
      <c r="BM233" s="148" t="s">
        <v>543</v>
      </c>
    </row>
    <row r="234" spans="1:65" s="12" customFormat="1" ht="22.9" customHeight="1">
      <c r="B234" s="127"/>
      <c r="D234" s="128" t="s">
        <v>65</v>
      </c>
      <c r="E234" s="136" t="s">
        <v>241</v>
      </c>
      <c r="F234" s="136" t="s">
        <v>242</v>
      </c>
      <c r="J234" s="158"/>
      <c r="L234" s="127"/>
      <c r="M234" s="130"/>
      <c r="N234" s="131"/>
      <c r="O234" s="131"/>
      <c r="P234" s="132">
        <f>SUM(P235:P239)</f>
        <v>0</v>
      </c>
      <c r="Q234" s="131"/>
      <c r="R234" s="132">
        <f>SUM(R235:R239)</f>
        <v>0</v>
      </c>
      <c r="S234" s="131"/>
      <c r="T234" s="133">
        <f>SUM(T235:T239)</f>
        <v>0</v>
      </c>
      <c r="AR234" s="128" t="s">
        <v>110</v>
      </c>
      <c r="AT234" s="134" t="s">
        <v>65</v>
      </c>
      <c r="AU234" s="134" t="s">
        <v>71</v>
      </c>
      <c r="AY234" s="128" t="s">
        <v>102</v>
      </c>
      <c r="BK234" s="135">
        <f>SUM(BK235:BK239)</f>
        <v>0</v>
      </c>
    </row>
    <row r="235" spans="1:65" s="2" customFormat="1" ht="24.2" customHeight="1">
      <c r="A235" s="26"/>
      <c r="B235" s="137"/>
      <c r="C235" s="138" t="s">
        <v>417</v>
      </c>
      <c r="D235" s="138" t="s">
        <v>105</v>
      </c>
      <c r="E235" s="139" t="s">
        <v>1602</v>
      </c>
      <c r="F235" s="140" t="s">
        <v>1603</v>
      </c>
      <c r="G235" s="141" t="s">
        <v>194</v>
      </c>
      <c r="H235" s="142">
        <v>2</v>
      </c>
      <c r="I235" s="142"/>
      <c r="J235" s="155"/>
      <c r="K235" s="143"/>
      <c r="L235" s="27"/>
      <c r="M235" s="144" t="s">
        <v>1</v>
      </c>
      <c r="N235" s="145" t="s">
        <v>32</v>
      </c>
      <c r="O235" s="146">
        <v>0</v>
      </c>
      <c r="P235" s="146">
        <f>O235*H235</f>
        <v>0</v>
      </c>
      <c r="Q235" s="146">
        <v>0</v>
      </c>
      <c r="R235" s="146">
        <f>Q235*H235</f>
        <v>0</v>
      </c>
      <c r="S235" s="146">
        <v>0</v>
      </c>
      <c r="T235" s="147">
        <f>S235*H235</f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48" t="s">
        <v>109</v>
      </c>
      <c r="AT235" s="148" t="s">
        <v>105</v>
      </c>
      <c r="AU235" s="148" t="s">
        <v>110</v>
      </c>
      <c r="AY235" s="14" t="s">
        <v>102</v>
      </c>
      <c r="BE235" s="149">
        <f>IF(N235="základná",J235,0)</f>
        <v>0</v>
      </c>
      <c r="BF235" s="149">
        <f>IF(N235="znížená",J235,0)</f>
        <v>0</v>
      </c>
      <c r="BG235" s="149">
        <f>IF(N235="zákl. prenesená",J235,0)</f>
        <v>0</v>
      </c>
      <c r="BH235" s="149">
        <f>IF(N235="zníž. prenesená",J235,0)</f>
        <v>0</v>
      </c>
      <c r="BI235" s="149">
        <f>IF(N235="nulová",J235,0)</f>
        <v>0</v>
      </c>
      <c r="BJ235" s="14" t="s">
        <v>110</v>
      </c>
      <c r="BK235" s="150">
        <f>ROUND(I235*H235,3)</f>
        <v>0</v>
      </c>
      <c r="BL235" s="14" t="s">
        <v>109</v>
      </c>
      <c r="BM235" s="148" t="s">
        <v>546</v>
      </c>
    </row>
    <row r="236" spans="1:65" s="2" customFormat="1" ht="33" customHeight="1">
      <c r="A236" s="26"/>
      <c r="B236" s="137"/>
      <c r="C236" s="138" t="s">
        <v>547</v>
      </c>
      <c r="D236" s="138" t="s">
        <v>105</v>
      </c>
      <c r="E236" s="139" t="s">
        <v>1604</v>
      </c>
      <c r="F236" s="140" t="s">
        <v>1605</v>
      </c>
      <c r="G236" s="141" t="s">
        <v>194</v>
      </c>
      <c r="H236" s="142">
        <v>2</v>
      </c>
      <c r="I236" s="142"/>
      <c r="J236" s="155"/>
      <c r="K236" s="143"/>
      <c r="L236" s="27"/>
      <c r="M236" s="144" t="s">
        <v>1</v>
      </c>
      <c r="N236" s="145" t="s">
        <v>32</v>
      </c>
      <c r="O236" s="146">
        <v>0</v>
      </c>
      <c r="P236" s="146">
        <f>O236*H236</f>
        <v>0</v>
      </c>
      <c r="Q236" s="146">
        <v>0</v>
      </c>
      <c r="R236" s="146">
        <f>Q236*H236</f>
        <v>0</v>
      </c>
      <c r="S236" s="146">
        <v>0</v>
      </c>
      <c r="T236" s="147">
        <f>S236*H236</f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48" t="s">
        <v>109</v>
      </c>
      <c r="AT236" s="148" t="s">
        <v>105</v>
      </c>
      <c r="AU236" s="148" t="s">
        <v>110</v>
      </c>
      <c r="AY236" s="14" t="s">
        <v>102</v>
      </c>
      <c r="BE236" s="149">
        <f>IF(N236="základná",J236,0)</f>
        <v>0</v>
      </c>
      <c r="BF236" s="149">
        <f>IF(N236="znížená",J236,0)</f>
        <v>0</v>
      </c>
      <c r="BG236" s="149">
        <f>IF(N236="zákl. prenesená",J236,0)</f>
        <v>0</v>
      </c>
      <c r="BH236" s="149">
        <f>IF(N236="zníž. prenesená",J236,0)</f>
        <v>0</v>
      </c>
      <c r="BI236" s="149">
        <f>IF(N236="nulová",J236,0)</f>
        <v>0</v>
      </c>
      <c r="BJ236" s="14" t="s">
        <v>110</v>
      </c>
      <c r="BK236" s="150">
        <f>ROUND(I236*H236,3)</f>
        <v>0</v>
      </c>
      <c r="BL236" s="14" t="s">
        <v>109</v>
      </c>
      <c r="BM236" s="148" t="s">
        <v>550</v>
      </c>
    </row>
    <row r="237" spans="1:65" s="2" customFormat="1" ht="16.5" customHeight="1">
      <c r="A237" s="26"/>
      <c r="B237" s="137"/>
      <c r="C237" s="138" t="s">
        <v>420</v>
      </c>
      <c r="D237" s="138" t="s">
        <v>105</v>
      </c>
      <c r="E237" s="139" t="s">
        <v>1606</v>
      </c>
      <c r="F237" s="140" t="s">
        <v>1607</v>
      </c>
      <c r="G237" s="141" t="s">
        <v>194</v>
      </c>
      <c r="H237" s="142">
        <v>2</v>
      </c>
      <c r="I237" s="142"/>
      <c r="J237" s="155"/>
      <c r="K237" s="143"/>
      <c r="L237" s="27"/>
      <c r="M237" s="144" t="s">
        <v>1</v>
      </c>
      <c r="N237" s="145" t="s">
        <v>32</v>
      </c>
      <c r="O237" s="146">
        <v>0</v>
      </c>
      <c r="P237" s="146">
        <f>O237*H237</f>
        <v>0</v>
      </c>
      <c r="Q237" s="146">
        <v>0</v>
      </c>
      <c r="R237" s="146">
        <f>Q237*H237</f>
        <v>0</v>
      </c>
      <c r="S237" s="146">
        <v>0</v>
      </c>
      <c r="T237" s="147">
        <f>S237*H237</f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48" t="s">
        <v>109</v>
      </c>
      <c r="AT237" s="148" t="s">
        <v>105</v>
      </c>
      <c r="AU237" s="148" t="s">
        <v>110</v>
      </c>
      <c r="AY237" s="14" t="s">
        <v>102</v>
      </c>
      <c r="BE237" s="149">
        <f>IF(N237="základná",J237,0)</f>
        <v>0</v>
      </c>
      <c r="BF237" s="149">
        <f>IF(N237="znížená",J237,0)</f>
        <v>0</v>
      </c>
      <c r="BG237" s="149">
        <f>IF(N237="zákl. prenesená",J237,0)</f>
        <v>0</v>
      </c>
      <c r="BH237" s="149">
        <f>IF(N237="zníž. prenesená",J237,0)</f>
        <v>0</v>
      </c>
      <c r="BI237" s="149">
        <f>IF(N237="nulová",J237,0)</f>
        <v>0</v>
      </c>
      <c r="BJ237" s="14" t="s">
        <v>110</v>
      </c>
      <c r="BK237" s="150">
        <f>ROUND(I237*H237,3)</f>
        <v>0</v>
      </c>
      <c r="BL237" s="14" t="s">
        <v>109</v>
      </c>
      <c r="BM237" s="148" t="s">
        <v>553</v>
      </c>
    </row>
    <row r="238" spans="1:65" s="2" customFormat="1" ht="16.5" customHeight="1">
      <c r="A238" s="26"/>
      <c r="B238" s="137"/>
      <c r="C238" s="138" t="s">
        <v>554</v>
      </c>
      <c r="D238" s="138" t="s">
        <v>105</v>
      </c>
      <c r="E238" s="139" t="s">
        <v>1608</v>
      </c>
      <c r="F238" s="140" t="s">
        <v>1609</v>
      </c>
      <c r="G238" s="141" t="s">
        <v>194</v>
      </c>
      <c r="H238" s="142">
        <v>2</v>
      </c>
      <c r="I238" s="142"/>
      <c r="J238" s="155"/>
      <c r="K238" s="143"/>
      <c r="L238" s="27"/>
      <c r="M238" s="144" t="s">
        <v>1</v>
      </c>
      <c r="N238" s="145" t="s">
        <v>32</v>
      </c>
      <c r="O238" s="146">
        <v>0</v>
      </c>
      <c r="P238" s="146">
        <f>O238*H238</f>
        <v>0</v>
      </c>
      <c r="Q238" s="146">
        <v>0</v>
      </c>
      <c r="R238" s="146">
        <f>Q238*H238</f>
        <v>0</v>
      </c>
      <c r="S238" s="146">
        <v>0</v>
      </c>
      <c r="T238" s="147">
        <f>S238*H238</f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48" t="s">
        <v>109</v>
      </c>
      <c r="AT238" s="148" t="s">
        <v>105</v>
      </c>
      <c r="AU238" s="148" t="s">
        <v>110</v>
      </c>
      <c r="AY238" s="14" t="s">
        <v>102</v>
      </c>
      <c r="BE238" s="149">
        <f>IF(N238="základná",J238,0)</f>
        <v>0</v>
      </c>
      <c r="BF238" s="149">
        <f>IF(N238="znížená",J238,0)</f>
        <v>0</v>
      </c>
      <c r="BG238" s="149">
        <f>IF(N238="zákl. prenesená",J238,0)</f>
        <v>0</v>
      </c>
      <c r="BH238" s="149">
        <f>IF(N238="zníž. prenesená",J238,0)</f>
        <v>0</v>
      </c>
      <c r="BI238" s="149">
        <f>IF(N238="nulová",J238,0)</f>
        <v>0</v>
      </c>
      <c r="BJ238" s="14" t="s">
        <v>110</v>
      </c>
      <c r="BK238" s="150">
        <f>ROUND(I238*H238,3)</f>
        <v>0</v>
      </c>
      <c r="BL238" s="14" t="s">
        <v>109</v>
      </c>
      <c r="BM238" s="148" t="s">
        <v>557</v>
      </c>
    </row>
    <row r="239" spans="1:65" s="2" customFormat="1" ht="24.2" customHeight="1">
      <c r="A239" s="26"/>
      <c r="B239" s="137"/>
      <c r="C239" s="138" t="s">
        <v>423</v>
      </c>
      <c r="D239" s="138" t="s">
        <v>105</v>
      </c>
      <c r="E239" s="139" t="s">
        <v>283</v>
      </c>
      <c r="F239" s="140" t="s">
        <v>284</v>
      </c>
      <c r="G239" s="141" t="s">
        <v>178</v>
      </c>
      <c r="H239" s="142">
        <v>5.3999999999999999E-2</v>
      </c>
      <c r="I239" s="142"/>
      <c r="J239" s="155"/>
      <c r="K239" s="143"/>
      <c r="L239" s="27"/>
      <c r="M239" s="144" t="s">
        <v>1</v>
      </c>
      <c r="N239" s="145" t="s">
        <v>32</v>
      </c>
      <c r="O239" s="146">
        <v>0</v>
      </c>
      <c r="P239" s="146">
        <f>O239*H239</f>
        <v>0</v>
      </c>
      <c r="Q239" s="146">
        <v>0</v>
      </c>
      <c r="R239" s="146">
        <f>Q239*H239</f>
        <v>0</v>
      </c>
      <c r="S239" s="146">
        <v>0</v>
      </c>
      <c r="T239" s="147">
        <f>S239*H239</f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48" t="s">
        <v>109</v>
      </c>
      <c r="AT239" s="148" t="s">
        <v>105</v>
      </c>
      <c r="AU239" s="148" t="s">
        <v>110</v>
      </c>
      <c r="AY239" s="14" t="s">
        <v>102</v>
      </c>
      <c r="BE239" s="149">
        <f>IF(N239="základná",J239,0)</f>
        <v>0</v>
      </c>
      <c r="BF239" s="149">
        <f>IF(N239="znížená",J239,0)</f>
        <v>0</v>
      </c>
      <c r="BG239" s="149">
        <f>IF(N239="zákl. prenesená",J239,0)</f>
        <v>0</v>
      </c>
      <c r="BH239" s="149">
        <f>IF(N239="zníž. prenesená",J239,0)</f>
        <v>0</v>
      </c>
      <c r="BI239" s="149">
        <f>IF(N239="nulová",J239,0)</f>
        <v>0</v>
      </c>
      <c r="BJ239" s="14" t="s">
        <v>110</v>
      </c>
      <c r="BK239" s="150">
        <f>ROUND(I239*H239,3)</f>
        <v>0</v>
      </c>
      <c r="BL239" s="14" t="s">
        <v>109</v>
      </c>
      <c r="BM239" s="148" t="s">
        <v>560</v>
      </c>
    </row>
    <row r="240" spans="1:65" s="12" customFormat="1" ht="22.9" customHeight="1">
      <c r="B240" s="127"/>
      <c r="D240" s="128" t="s">
        <v>65</v>
      </c>
      <c r="E240" s="136" t="s">
        <v>859</v>
      </c>
      <c r="F240" s="136" t="s">
        <v>860</v>
      </c>
      <c r="J240" s="158"/>
      <c r="L240" s="127"/>
      <c r="M240" s="130"/>
      <c r="N240" s="131"/>
      <c r="O240" s="131"/>
      <c r="P240" s="132">
        <f>SUM(P241:P242)</f>
        <v>0</v>
      </c>
      <c r="Q240" s="131"/>
      <c r="R240" s="132">
        <f>SUM(R241:R242)</f>
        <v>0</v>
      </c>
      <c r="S240" s="131"/>
      <c r="T240" s="133">
        <f>SUM(T241:T242)</f>
        <v>0</v>
      </c>
      <c r="AR240" s="128" t="s">
        <v>110</v>
      </c>
      <c r="AT240" s="134" t="s">
        <v>65</v>
      </c>
      <c r="AU240" s="134" t="s">
        <v>71</v>
      </c>
      <c r="AY240" s="128" t="s">
        <v>102</v>
      </c>
      <c r="BK240" s="135">
        <f>SUM(BK241:BK242)</f>
        <v>0</v>
      </c>
    </row>
    <row r="241" spans="1:65" s="2" customFormat="1" ht="24.2" customHeight="1">
      <c r="A241" s="26"/>
      <c r="B241" s="137"/>
      <c r="C241" s="138" t="s">
        <v>561</v>
      </c>
      <c r="D241" s="138" t="s">
        <v>105</v>
      </c>
      <c r="E241" s="139" t="s">
        <v>1610</v>
      </c>
      <c r="F241" s="140" t="s">
        <v>1611</v>
      </c>
      <c r="G241" s="141" t="s">
        <v>336</v>
      </c>
      <c r="H241" s="142">
        <v>30</v>
      </c>
      <c r="I241" s="142"/>
      <c r="J241" s="155"/>
      <c r="K241" s="143"/>
      <c r="L241" s="27"/>
      <c r="M241" s="144" t="s">
        <v>1</v>
      </c>
      <c r="N241" s="145" t="s">
        <v>32</v>
      </c>
      <c r="O241" s="146">
        <v>0</v>
      </c>
      <c r="P241" s="146">
        <f>O241*H241</f>
        <v>0</v>
      </c>
      <c r="Q241" s="146">
        <v>0</v>
      </c>
      <c r="R241" s="146">
        <f>Q241*H241</f>
        <v>0</v>
      </c>
      <c r="S241" s="146">
        <v>0</v>
      </c>
      <c r="T241" s="147">
        <f>S241*H241</f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48" t="s">
        <v>109</v>
      </c>
      <c r="AT241" s="148" t="s">
        <v>105</v>
      </c>
      <c r="AU241" s="148" t="s">
        <v>110</v>
      </c>
      <c r="AY241" s="14" t="s">
        <v>102</v>
      </c>
      <c r="BE241" s="149">
        <f>IF(N241="základná",J241,0)</f>
        <v>0</v>
      </c>
      <c r="BF241" s="149">
        <f>IF(N241="znížená",J241,0)</f>
        <v>0</v>
      </c>
      <c r="BG241" s="149">
        <f>IF(N241="zákl. prenesená",J241,0)</f>
        <v>0</v>
      </c>
      <c r="BH241" s="149">
        <f>IF(N241="zníž. prenesená",J241,0)</f>
        <v>0</v>
      </c>
      <c r="BI241" s="149">
        <f>IF(N241="nulová",J241,0)</f>
        <v>0</v>
      </c>
      <c r="BJ241" s="14" t="s">
        <v>110</v>
      </c>
      <c r="BK241" s="150">
        <f>ROUND(I241*H241,3)</f>
        <v>0</v>
      </c>
      <c r="BL241" s="14" t="s">
        <v>109</v>
      </c>
      <c r="BM241" s="148" t="s">
        <v>564</v>
      </c>
    </row>
    <row r="242" spans="1:65" s="2" customFormat="1" ht="16.5" customHeight="1">
      <c r="A242" s="26"/>
      <c r="B242" s="137"/>
      <c r="C242" s="138" t="s">
        <v>425</v>
      </c>
      <c r="D242" s="138" t="s">
        <v>105</v>
      </c>
      <c r="E242" s="139" t="s">
        <v>1612</v>
      </c>
      <c r="F242" s="140" t="s">
        <v>1613</v>
      </c>
      <c r="G242" s="141" t="s">
        <v>336</v>
      </c>
      <c r="H242" s="142">
        <v>30</v>
      </c>
      <c r="I242" s="142"/>
      <c r="J242" s="155"/>
      <c r="K242" s="143"/>
      <c r="L242" s="27"/>
      <c r="M242" s="144" t="s">
        <v>1</v>
      </c>
      <c r="N242" s="145" t="s">
        <v>32</v>
      </c>
      <c r="O242" s="146">
        <v>0</v>
      </c>
      <c r="P242" s="146">
        <f>O242*H242</f>
        <v>0</v>
      </c>
      <c r="Q242" s="146">
        <v>0</v>
      </c>
      <c r="R242" s="146">
        <f>Q242*H242</f>
        <v>0</v>
      </c>
      <c r="S242" s="146">
        <v>0</v>
      </c>
      <c r="T242" s="147">
        <f>S242*H242</f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48" t="s">
        <v>109</v>
      </c>
      <c r="AT242" s="148" t="s">
        <v>105</v>
      </c>
      <c r="AU242" s="148" t="s">
        <v>110</v>
      </c>
      <c r="AY242" s="14" t="s">
        <v>102</v>
      </c>
      <c r="BE242" s="149">
        <f>IF(N242="základná",J242,0)</f>
        <v>0</v>
      </c>
      <c r="BF242" s="149">
        <f>IF(N242="znížená",J242,0)</f>
        <v>0</v>
      </c>
      <c r="BG242" s="149">
        <f>IF(N242="zákl. prenesená",J242,0)</f>
        <v>0</v>
      </c>
      <c r="BH242" s="149">
        <f>IF(N242="zníž. prenesená",J242,0)</f>
        <v>0</v>
      </c>
      <c r="BI242" s="149">
        <f>IF(N242="nulová",J242,0)</f>
        <v>0</v>
      </c>
      <c r="BJ242" s="14" t="s">
        <v>110</v>
      </c>
      <c r="BK242" s="150">
        <f>ROUND(I242*H242,3)</f>
        <v>0</v>
      </c>
      <c r="BL242" s="14" t="s">
        <v>109</v>
      </c>
      <c r="BM242" s="148" t="s">
        <v>567</v>
      </c>
    </row>
    <row r="243" spans="1:65" s="12" customFormat="1" ht="22.9" customHeight="1">
      <c r="B243" s="127"/>
      <c r="D243" s="128" t="s">
        <v>65</v>
      </c>
      <c r="E243" s="136" t="s">
        <v>936</v>
      </c>
      <c r="F243" s="136" t="s">
        <v>937</v>
      </c>
      <c r="J243" s="158"/>
      <c r="L243" s="127"/>
      <c r="M243" s="130"/>
      <c r="N243" s="131"/>
      <c r="O243" s="131"/>
      <c r="P243" s="132">
        <f>SUM(P244:P246)</f>
        <v>0</v>
      </c>
      <c r="Q243" s="131"/>
      <c r="R243" s="132">
        <f>SUM(R244:R246)</f>
        <v>0</v>
      </c>
      <c r="S243" s="131"/>
      <c r="T243" s="133">
        <f>SUM(T244:T246)</f>
        <v>0</v>
      </c>
      <c r="AR243" s="128" t="s">
        <v>110</v>
      </c>
      <c r="AT243" s="134" t="s">
        <v>65</v>
      </c>
      <c r="AU243" s="134" t="s">
        <v>71</v>
      </c>
      <c r="AY243" s="128" t="s">
        <v>102</v>
      </c>
      <c r="BK243" s="135">
        <f>SUM(BK244:BK246)</f>
        <v>0</v>
      </c>
    </row>
    <row r="244" spans="1:65" s="2" customFormat="1" ht="24.2" customHeight="1">
      <c r="A244" s="26"/>
      <c r="B244" s="137"/>
      <c r="C244" s="138" t="s">
        <v>568</v>
      </c>
      <c r="D244" s="138" t="s">
        <v>105</v>
      </c>
      <c r="E244" s="139" t="s">
        <v>952</v>
      </c>
      <c r="F244" s="140" t="s">
        <v>953</v>
      </c>
      <c r="G244" s="141" t="s">
        <v>108</v>
      </c>
      <c r="H244" s="142">
        <v>9.5399999999999991</v>
      </c>
      <c r="I244" s="142"/>
      <c r="J244" s="155"/>
      <c r="K244" s="143"/>
      <c r="L244" s="27"/>
      <c r="M244" s="144" t="s">
        <v>1</v>
      </c>
      <c r="N244" s="145" t="s">
        <v>32</v>
      </c>
      <c r="O244" s="146">
        <v>0</v>
      </c>
      <c r="P244" s="146">
        <f>O244*H244</f>
        <v>0</v>
      </c>
      <c r="Q244" s="146">
        <v>0</v>
      </c>
      <c r="R244" s="146">
        <f>Q244*H244</f>
        <v>0</v>
      </c>
      <c r="S244" s="146">
        <v>0</v>
      </c>
      <c r="T244" s="147">
        <f>S244*H244</f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48" t="s">
        <v>109</v>
      </c>
      <c r="AT244" s="148" t="s">
        <v>105</v>
      </c>
      <c r="AU244" s="148" t="s">
        <v>110</v>
      </c>
      <c r="AY244" s="14" t="s">
        <v>102</v>
      </c>
      <c r="BE244" s="149">
        <f>IF(N244="základná",J244,0)</f>
        <v>0</v>
      </c>
      <c r="BF244" s="149">
        <f>IF(N244="znížená",J244,0)</f>
        <v>0</v>
      </c>
      <c r="BG244" s="149">
        <f>IF(N244="zákl. prenesená",J244,0)</f>
        <v>0</v>
      </c>
      <c r="BH244" s="149">
        <f>IF(N244="zníž. prenesená",J244,0)</f>
        <v>0</v>
      </c>
      <c r="BI244" s="149">
        <f>IF(N244="nulová",J244,0)</f>
        <v>0</v>
      </c>
      <c r="BJ244" s="14" t="s">
        <v>110</v>
      </c>
      <c r="BK244" s="150">
        <f>ROUND(I244*H244,3)</f>
        <v>0</v>
      </c>
      <c r="BL244" s="14" t="s">
        <v>109</v>
      </c>
      <c r="BM244" s="148" t="s">
        <v>571</v>
      </c>
    </row>
    <row r="245" spans="1:65" s="2" customFormat="1" ht="24.2" customHeight="1">
      <c r="A245" s="26"/>
      <c r="B245" s="137"/>
      <c r="C245" s="138" t="s">
        <v>428</v>
      </c>
      <c r="D245" s="138" t="s">
        <v>105</v>
      </c>
      <c r="E245" s="139" t="s">
        <v>956</v>
      </c>
      <c r="F245" s="140" t="s">
        <v>1743</v>
      </c>
      <c r="G245" s="141" t="s">
        <v>108</v>
      </c>
      <c r="H245" s="142">
        <v>9.7309999999999999</v>
      </c>
      <c r="I245" s="142"/>
      <c r="J245" s="155"/>
      <c r="K245" s="143"/>
      <c r="L245" s="27"/>
      <c r="M245" s="144" t="s">
        <v>1</v>
      </c>
      <c r="N245" s="145" t="s">
        <v>32</v>
      </c>
      <c r="O245" s="146">
        <v>0</v>
      </c>
      <c r="P245" s="146">
        <f>O245*H245</f>
        <v>0</v>
      </c>
      <c r="Q245" s="146">
        <v>0</v>
      </c>
      <c r="R245" s="146">
        <f>Q245*H245</f>
        <v>0</v>
      </c>
      <c r="S245" s="146">
        <v>0</v>
      </c>
      <c r="T245" s="147">
        <f>S245*H245</f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48" t="s">
        <v>109</v>
      </c>
      <c r="AT245" s="148" t="s">
        <v>105</v>
      </c>
      <c r="AU245" s="148" t="s">
        <v>110</v>
      </c>
      <c r="AY245" s="14" t="s">
        <v>102</v>
      </c>
      <c r="BE245" s="149">
        <f>IF(N245="základná",J245,0)</f>
        <v>0</v>
      </c>
      <c r="BF245" s="149">
        <f>IF(N245="znížená",J245,0)</f>
        <v>0</v>
      </c>
      <c r="BG245" s="149">
        <f>IF(N245="zákl. prenesená",J245,0)</f>
        <v>0</v>
      </c>
      <c r="BH245" s="149">
        <f>IF(N245="zníž. prenesená",J245,0)</f>
        <v>0</v>
      </c>
      <c r="BI245" s="149">
        <f>IF(N245="nulová",J245,0)</f>
        <v>0</v>
      </c>
      <c r="BJ245" s="14" t="s">
        <v>110</v>
      </c>
      <c r="BK245" s="150">
        <f>ROUND(I245*H245,3)</f>
        <v>0</v>
      </c>
      <c r="BL245" s="14" t="s">
        <v>109</v>
      </c>
      <c r="BM245" s="148" t="s">
        <v>574</v>
      </c>
    </row>
    <row r="246" spans="1:65" s="2" customFormat="1" ht="24.2" customHeight="1">
      <c r="A246" s="26"/>
      <c r="B246" s="137"/>
      <c r="C246" s="138" t="s">
        <v>575</v>
      </c>
      <c r="D246" s="138" t="s">
        <v>105</v>
      </c>
      <c r="E246" s="139" t="s">
        <v>1614</v>
      </c>
      <c r="F246" s="140" t="s">
        <v>1615</v>
      </c>
      <c r="G246" s="141" t="s">
        <v>178</v>
      </c>
      <c r="H246" s="142">
        <v>0.66400000000000003</v>
      </c>
      <c r="I246" s="142"/>
      <c r="J246" s="155"/>
      <c r="K246" s="143"/>
      <c r="L246" s="27"/>
      <c r="M246" s="144" t="s">
        <v>1</v>
      </c>
      <c r="N246" s="145" t="s">
        <v>32</v>
      </c>
      <c r="O246" s="146">
        <v>0</v>
      </c>
      <c r="P246" s="146">
        <f>O246*H246</f>
        <v>0</v>
      </c>
      <c r="Q246" s="146">
        <v>0</v>
      </c>
      <c r="R246" s="146">
        <f>Q246*H246</f>
        <v>0</v>
      </c>
      <c r="S246" s="146">
        <v>0</v>
      </c>
      <c r="T246" s="147">
        <f>S246*H246</f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48" t="s">
        <v>109</v>
      </c>
      <c r="AT246" s="148" t="s">
        <v>105</v>
      </c>
      <c r="AU246" s="148" t="s">
        <v>110</v>
      </c>
      <c r="AY246" s="14" t="s">
        <v>102</v>
      </c>
      <c r="BE246" s="149">
        <f>IF(N246="základná",J246,0)</f>
        <v>0</v>
      </c>
      <c r="BF246" s="149">
        <f>IF(N246="znížená",J246,0)</f>
        <v>0</v>
      </c>
      <c r="BG246" s="149">
        <f>IF(N246="zákl. prenesená",J246,0)</f>
        <v>0</v>
      </c>
      <c r="BH246" s="149">
        <f>IF(N246="zníž. prenesená",J246,0)</f>
        <v>0</v>
      </c>
      <c r="BI246" s="149">
        <f>IF(N246="nulová",J246,0)</f>
        <v>0</v>
      </c>
      <c r="BJ246" s="14" t="s">
        <v>110</v>
      </c>
      <c r="BK246" s="150">
        <f>ROUND(I246*H246,3)</f>
        <v>0</v>
      </c>
      <c r="BL246" s="14" t="s">
        <v>109</v>
      </c>
      <c r="BM246" s="148" t="s">
        <v>578</v>
      </c>
    </row>
    <row r="247" spans="1:65" s="12" customFormat="1" ht="22.9" customHeight="1">
      <c r="B247" s="127"/>
      <c r="D247" s="128" t="s">
        <v>65</v>
      </c>
      <c r="E247" s="136" t="s">
        <v>965</v>
      </c>
      <c r="F247" s="136" t="s">
        <v>966</v>
      </c>
      <c r="J247" s="158"/>
      <c r="L247" s="127"/>
      <c r="M247" s="130"/>
      <c r="N247" s="131"/>
      <c r="O247" s="131"/>
      <c r="P247" s="132">
        <f>SUM(P248:P254)</f>
        <v>0</v>
      </c>
      <c r="Q247" s="131"/>
      <c r="R247" s="132">
        <f>SUM(R248:R254)</f>
        <v>0</v>
      </c>
      <c r="S247" s="131"/>
      <c r="T247" s="133">
        <f>SUM(T248:T254)</f>
        <v>0</v>
      </c>
      <c r="AR247" s="128" t="s">
        <v>110</v>
      </c>
      <c r="AT247" s="134" t="s">
        <v>65</v>
      </c>
      <c r="AU247" s="134" t="s">
        <v>71</v>
      </c>
      <c r="AY247" s="128" t="s">
        <v>102</v>
      </c>
      <c r="BK247" s="135">
        <f>SUM(BK248:BK254)</f>
        <v>0</v>
      </c>
    </row>
    <row r="248" spans="1:65" s="2" customFormat="1" ht="16.5" customHeight="1">
      <c r="A248" s="26"/>
      <c r="B248" s="137"/>
      <c r="C248" s="138" t="s">
        <v>430</v>
      </c>
      <c r="D248" s="138" t="s">
        <v>105</v>
      </c>
      <c r="E248" s="139" t="s">
        <v>1616</v>
      </c>
      <c r="F248" s="140" t="s">
        <v>1617</v>
      </c>
      <c r="G248" s="141" t="s">
        <v>234</v>
      </c>
      <c r="H248" s="142">
        <v>4.05</v>
      </c>
      <c r="I248" s="142"/>
      <c r="J248" s="155"/>
      <c r="K248" s="143"/>
      <c r="L248" s="27"/>
      <c r="M248" s="144" t="s">
        <v>1</v>
      </c>
      <c r="N248" s="145" t="s">
        <v>32</v>
      </c>
      <c r="O248" s="146">
        <v>0</v>
      </c>
      <c r="P248" s="146">
        <f t="shared" ref="P248:P254" si="54">O248*H248</f>
        <v>0</v>
      </c>
      <c r="Q248" s="146">
        <v>0</v>
      </c>
      <c r="R248" s="146">
        <f t="shared" ref="R248:R254" si="55">Q248*H248</f>
        <v>0</v>
      </c>
      <c r="S248" s="146">
        <v>0</v>
      </c>
      <c r="T248" s="147">
        <f t="shared" ref="T248:T254" si="56">S248*H248</f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48" t="s">
        <v>109</v>
      </c>
      <c r="AT248" s="148" t="s">
        <v>105</v>
      </c>
      <c r="AU248" s="148" t="s">
        <v>110</v>
      </c>
      <c r="AY248" s="14" t="s">
        <v>102</v>
      </c>
      <c r="BE248" s="149">
        <f t="shared" ref="BE248:BE254" si="57">IF(N248="základná",J248,0)</f>
        <v>0</v>
      </c>
      <c r="BF248" s="149">
        <f t="shared" ref="BF248:BF254" si="58">IF(N248="znížená",J248,0)</f>
        <v>0</v>
      </c>
      <c r="BG248" s="149">
        <f t="shared" ref="BG248:BG254" si="59">IF(N248="zákl. prenesená",J248,0)</f>
        <v>0</v>
      </c>
      <c r="BH248" s="149">
        <f t="shared" ref="BH248:BH254" si="60">IF(N248="zníž. prenesená",J248,0)</f>
        <v>0</v>
      </c>
      <c r="BI248" s="149">
        <f t="shared" ref="BI248:BI254" si="61">IF(N248="nulová",J248,0)</f>
        <v>0</v>
      </c>
      <c r="BJ248" s="14" t="s">
        <v>110</v>
      </c>
      <c r="BK248" s="150">
        <f t="shared" ref="BK248:BK254" si="62">ROUND(I248*H248,3)</f>
        <v>0</v>
      </c>
      <c r="BL248" s="14" t="s">
        <v>109</v>
      </c>
      <c r="BM248" s="148" t="s">
        <v>581</v>
      </c>
    </row>
    <row r="249" spans="1:65" s="2" customFormat="1" ht="16.5" customHeight="1">
      <c r="A249" s="26"/>
      <c r="B249" s="137"/>
      <c r="C249" s="138" t="s">
        <v>582</v>
      </c>
      <c r="D249" s="138" t="s">
        <v>105</v>
      </c>
      <c r="E249" s="139" t="s">
        <v>1618</v>
      </c>
      <c r="F249" s="140" t="s">
        <v>1619</v>
      </c>
      <c r="G249" s="141" t="s">
        <v>234</v>
      </c>
      <c r="H249" s="142">
        <v>4.05</v>
      </c>
      <c r="I249" s="142"/>
      <c r="J249" s="155"/>
      <c r="K249" s="143"/>
      <c r="L249" s="27"/>
      <c r="M249" s="144" t="s">
        <v>1</v>
      </c>
      <c r="N249" s="145" t="s">
        <v>32</v>
      </c>
      <c r="O249" s="146">
        <v>0</v>
      </c>
      <c r="P249" s="146">
        <f t="shared" si="54"/>
        <v>0</v>
      </c>
      <c r="Q249" s="146">
        <v>0</v>
      </c>
      <c r="R249" s="146">
        <f t="shared" si="55"/>
        <v>0</v>
      </c>
      <c r="S249" s="146">
        <v>0</v>
      </c>
      <c r="T249" s="147">
        <f t="shared" si="56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48" t="s">
        <v>109</v>
      </c>
      <c r="AT249" s="148" t="s">
        <v>105</v>
      </c>
      <c r="AU249" s="148" t="s">
        <v>110</v>
      </c>
      <c r="AY249" s="14" t="s">
        <v>102</v>
      </c>
      <c r="BE249" s="149">
        <f t="shared" si="57"/>
        <v>0</v>
      </c>
      <c r="BF249" s="149">
        <f t="shared" si="58"/>
        <v>0</v>
      </c>
      <c r="BG249" s="149">
        <f t="shared" si="59"/>
        <v>0</v>
      </c>
      <c r="BH249" s="149">
        <f t="shared" si="60"/>
        <v>0</v>
      </c>
      <c r="BI249" s="149">
        <f t="shared" si="61"/>
        <v>0</v>
      </c>
      <c r="BJ249" s="14" t="s">
        <v>110</v>
      </c>
      <c r="BK249" s="150">
        <f t="shared" si="62"/>
        <v>0</v>
      </c>
      <c r="BL249" s="14" t="s">
        <v>109</v>
      </c>
      <c r="BM249" s="148" t="s">
        <v>585</v>
      </c>
    </row>
    <row r="250" spans="1:65" s="2" customFormat="1" ht="24.2" customHeight="1">
      <c r="A250" s="26"/>
      <c r="B250" s="137"/>
      <c r="C250" s="138" t="s">
        <v>434</v>
      </c>
      <c r="D250" s="138" t="s">
        <v>105</v>
      </c>
      <c r="E250" s="139" t="s">
        <v>1620</v>
      </c>
      <c r="F250" s="140" t="s">
        <v>1776</v>
      </c>
      <c r="G250" s="141" t="s">
        <v>108</v>
      </c>
      <c r="H250" s="142">
        <v>0.41299999999999998</v>
      </c>
      <c r="I250" s="142"/>
      <c r="J250" s="155"/>
      <c r="K250" s="143"/>
      <c r="L250" s="27"/>
      <c r="M250" s="144" t="s">
        <v>1</v>
      </c>
      <c r="N250" s="145" t="s">
        <v>32</v>
      </c>
      <c r="O250" s="146">
        <v>0</v>
      </c>
      <c r="P250" s="146">
        <f t="shared" si="54"/>
        <v>0</v>
      </c>
      <c r="Q250" s="146">
        <v>0</v>
      </c>
      <c r="R250" s="146">
        <f t="shared" si="55"/>
        <v>0</v>
      </c>
      <c r="S250" s="146">
        <v>0</v>
      </c>
      <c r="T250" s="147">
        <f t="shared" si="56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48" t="s">
        <v>109</v>
      </c>
      <c r="AT250" s="148" t="s">
        <v>105</v>
      </c>
      <c r="AU250" s="148" t="s">
        <v>110</v>
      </c>
      <c r="AY250" s="14" t="s">
        <v>102</v>
      </c>
      <c r="BE250" s="149">
        <f t="shared" si="57"/>
        <v>0</v>
      </c>
      <c r="BF250" s="149">
        <f t="shared" si="58"/>
        <v>0</v>
      </c>
      <c r="BG250" s="149">
        <f t="shared" si="59"/>
        <v>0</v>
      </c>
      <c r="BH250" s="149">
        <f t="shared" si="60"/>
        <v>0</v>
      </c>
      <c r="BI250" s="149">
        <f t="shared" si="61"/>
        <v>0</v>
      </c>
      <c r="BJ250" s="14" t="s">
        <v>110</v>
      </c>
      <c r="BK250" s="150">
        <f t="shared" si="62"/>
        <v>0</v>
      </c>
      <c r="BL250" s="14" t="s">
        <v>109</v>
      </c>
      <c r="BM250" s="148" t="s">
        <v>586</v>
      </c>
    </row>
    <row r="251" spans="1:65" s="2" customFormat="1" ht="24.2" customHeight="1">
      <c r="A251" s="26"/>
      <c r="B251" s="137"/>
      <c r="C251" s="138" t="s">
        <v>173</v>
      </c>
      <c r="D251" s="138" t="s">
        <v>105</v>
      </c>
      <c r="E251" s="139" t="s">
        <v>1621</v>
      </c>
      <c r="F251" s="140" t="s">
        <v>1622</v>
      </c>
      <c r="G251" s="141" t="s">
        <v>108</v>
      </c>
      <c r="H251" s="142">
        <v>1.0129999999999999</v>
      </c>
      <c r="I251" s="142"/>
      <c r="J251" s="155"/>
      <c r="K251" s="143"/>
      <c r="L251" s="27"/>
      <c r="M251" s="144" t="s">
        <v>1</v>
      </c>
      <c r="N251" s="145" t="s">
        <v>32</v>
      </c>
      <c r="O251" s="146">
        <v>0</v>
      </c>
      <c r="P251" s="146">
        <f t="shared" si="54"/>
        <v>0</v>
      </c>
      <c r="Q251" s="146">
        <v>0</v>
      </c>
      <c r="R251" s="146">
        <f t="shared" si="55"/>
        <v>0</v>
      </c>
      <c r="S251" s="146">
        <v>0</v>
      </c>
      <c r="T251" s="147">
        <f t="shared" si="56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48" t="s">
        <v>109</v>
      </c>
      <c r="AT251" s="148" t="s">
        <v>105</v>
      </c>
      <c r="AU251" s="148" t="s">
        <v>110</v>
      </c>
      <c r="AY251" s="14" t="s">
        <v>102</v>
      </c>
      <c r="BE251" s="149">
        <f t="shared" si="57"/>
        <v>0</v>
      </c>
      <c r="BF251" s="149">
        <f t="shared" si="58"/>
        <v>0</v>
      </c>
      <c r="BG251" s="149">
        <f t="shared" si="59"/>
        <v>0</v>
      </c>
      <c r="BH251" s="149">
        <f t="shared" si="60"/>
        <v>0</v>
      </c>
      <c r="BI251" s="149">
        <f t="shared" si="61"/>
        <v>0</v>
      </c>
      <c r="BJ251" s="14" t="s">
        <v>110</v>
      </c>
      <c r="BK251" s="150">
        <f t="shared" si="62"/>
        <v>0</v>
      </c>
      <c r="BL251" s="14" t="s">
        <v>109</v>
      </c>
      <c r="BM251" s="148" t="s">
        <v>587</v>
      </c>
    </row>
    <row r="252" spans="1:65" s="2" customFormat="1" ht="16.5" customHeight="1">
      <c r="A252" s="26"/>
      <c r="B252" s="137"/>
      <c r="C252" s="138" t="s">
        <v>437</v>
      </c>
      <c r="D252" s="138" t="s">
        <v>105</v>
      </c>
      <c r="E252" s="139" t="s">
        <v>968</v>
      </c>
      <c r="F252" s="140" t="s">
        <v>969</v>
      </c>
      <c r="G252" s="141" t="s">
        <v>108</v>
      </c>
      <c r="H252" s="142">
        <v>9.5399999999999991</v>
      </c>
      <c r="I252" s="142"/>
      <c r="J252" s="155"/>
      <c r="K252" s="143"/>
      <c r="L252" s="27"/>
      <c r="M252" s="144" t="s">
        <v>1</v>
      </c>
      <c r="N252" s="145" t="s">
        <v>32</v>
      </c>
      <c r="O252" s="146">
        <v>0</v>
      </c>
      <c r="P252" s="146">
        <f t="shared" si="54"/>
        <v>0</v>
      </c>
      <c r="Q252" s="146">
        <v>0</v>
      </c>
      <c r="R252" s="146">
        <f t="shared" si="55"/>
        <v>0</v>
      </c>
      <c r="S252" s="146">
        <v>0</v>
      </c>
      <c r="T252" s="147">
        <f t="shared" si="56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48" t="s">
        <v>109</v>
      </c>
      <c r="AT252" s="148" t="s">
        <v>105</v>
      </c>
      <c r="AU252" s="148" t="s">
        <v>110</v>
      </c>
      <c r="AY252" s="14" t="s">
        <v>102</v>
      </c>
      <c r="BE252" s="149">
        <f t="shared" si="57"/>
        <v>0</v>
      </c>
      <c r="BF252" s="149">
        <f t="shared" si="58"/>
        <v>0</v>
      </c>
      <c r="BG252" s="149">
        <f t="shared" si="59"/>
        <v>0</v>
      </c>
      <c r="BH252" s="149">
        <f t="shared" si="60"/>
        <v>0</v>
      </c>
      <c r="BI252" s="149">
        <f t="shared" si="61"/>
        <v>0</v>
      </c>
      <c r="BJ252" s="14" t="s">
        <v>110</v>
      </c>
      <c r="BK252" s="150">
        <f t="shared" si="62"/>
        <v>0</v>
      </c>
      <c r="BL252" s="14" t="s">
        <v>109</v>
      </c>
      <c r="BM252" s="148" t="s">
        <v>588</v>
      </c>
    </row>
    <row r="253" spans="1:65" s="2" customFormat="1" ht="16.5" customHeight="1">
      <c r="A253" s="26"/>
      <c r="B253" s="137"/>
      <c r="C253" s="138" t="s">
        <v>589</v>
      </c>
      <c r="D253" s="138" t="s">
        <v>105</v>
      </c>
      <c r="E253" s="139" t="s">
        <v>971</v>
      </c>
      <c r="F253" s="140" t="s">
        <v>972</v>
      </c>
      <c r="G253" s="141" t="s">
        <v>108</v>
      </c>
      <c r="H253" s="142">
        <v>19.079999999999998</v>
      </c>
      <c r="I253" s="142"/>
      <c r="J253" s="155"/>
      <c r="K253" s="143"/>
      <c r="L253" s="27"/>
      <c r="M253" s="144" t="s">
        <v>1</v>
      </c>
      <c r="N253" s="145" t="s">
        <v>32</v>
      </c>
      <c r="O253" s="146">
        <v>0</v>
      </c>
      <c r="P253" s="146">
        <f t="shared" si="54"/>
        <v>0</v>
      </c>
      <c r="Q253" s="146">
        <v>0</v>
      </c>
      <c r="R253" s="146">
        <f t="shared" si="55"/>
        <v>0</v>
      </c>
      <c r="S253" s="146">
        <v>0</v>
      </c>
      <c r="T253" s="147">
        <f t="shared" si="56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48" t="s">
        <v>109</v>
      </c>
      <c r="AT253" s="148" t="s">
        <v>105</v>
      </c>
      <c r="AU253" s="148" t="s">
        <v>110</v>
      </c>
      <c r="AY253" s="14" t="s">
        <v>102</v>
      </c>
      <c r="BE253" s="149">
        <f t="shared" si="57"/>
        <v>0</v>
      </c>
      <c r="BF253" s="149">
        <f t="shared" si="58"/>
        <v>0</v>
      </c>
      <c r="BG253" s="149">
        <f t="shared" si="59"/>
        <v>0</v>
      </c>
      <c r="BH253" s="149">
        <f t="shared" si="60"/>
        <v>0</v>
      </c>
      <c r="BI253" s="149">
        <f t="shared" si="61"/>
        <v>0</v>
      </c>
      <c r="BJ253" s="14" t="s">
        <v>110</v>
      </c>
      <c r="BK253" s="150">
        <f t="shared" si="62"/>
        <v>0</v>
      </c>
      <c r="BL253" s="14" t="s">
        <v>109</v>
      </c>
      <c r="BM253" s="148" t="s">
        <v>590</v>
      </c>
    </row>
    <row r="254" spans="1:65" s="2" customFormat="1" ht="24.2" customHeight="1">
      <c r="A254" s="26"/>
      <c r="B254" s="137"/>
      <c r="C254" s="138" t="s">
        <v>439</v>
      </c>
      <c r="D254" s="138" t="s">
        <v>105</v>
      </c>
      <c r="E254" s="139" t="s">
        <v>975</v>
      </c>
      <c r="F254" s="140" t="s">
        <v>976</v>
      </c>
      <c r="G254" s="141" t="s">
        <v>108</v>
      </c>
      <c r="H254" s="142">
        <v>9.5399999999999991</v>
      </c>
      <c r="I254" s="142"/>
      <c r="J254" s="155"/>
      <c r="K254" s="143"/>
      <c r="L254" s="27"/>
      <c r="M254" s="144" t="s">
        <v>1</v>
      </c>
      <c r="N254" s="145" t="s">
        <v>32</v>
      </c>
      <c r="O254" s="146">
        <v>0</v>
      </c>
      <c r="P254" s="146">
        <f t="shared" si="54"/>
        <v>0</v>
      </c>
      <c r="Q254" s="146">
        <v>0</v>
      </c>
      <c r="R254" s="146">
        <f t="shared" si="55"/>
        <v>0</v>
      </c>
      <c r="S254" s="146">
        <v>0</v>
      </c>
      <c r="T254" s="147">
        <f t="shared" si="56"/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48" t="s">
        <v>109</v>
      </c>
      <c r="AT254" s="148" t="s">
        <v>105</v>
      </c>
      <c r="AU254" s="148" t="s">
        <v>110</v>
      </c>
      <c r="AY254" s="14" t="s">
        <v>102</v>
      </c>
      <c r="BE254" s="149">
        <f t="shared" si="57"/>
        <v>0</v>
      </c>
      <c r="BF254" s="149">
        <f t="shared" si="58"/>
        <v>0</v>
      </c>
      <c r="BG254" s="149">
        <f t="shared" si="59"/>
        <v>0</v>
      </c>
      <c r="BH254" s="149">
        <f t="shared" si="60"/>
        <v>0</v>
      </c>
      <c r="BI254" s="149">
        <f t="shared" si="61"/>
        <v>0</v>
      </c>
      <c r="BJ254" s="14" t="s">
        <v>110</v>
      </c>
      <c r="BK254" s="150">
        <f t="shared" si="62"/>
        <v>0</v>
      </c>
      <c r="BL254" s="14" t="s">
        <v>109</v>
      </c>
      <c r="BM254" s="148" t="s">
        <v>591</v>
      </c>
    </row>
    <row r="255" spans="1:65" s="12" customFormat="1" ht="22.9" customHeight="1">
      <c r="B255" s="127"/>
      <c r="D255" s="128" t="s">
        <v>65</v>
      </c>
      <c r="E255" s="136" t="s">
        <v>1623</v>
      </c>
      <c r="F255" s="136" t="s">
        <v>1624</v>
      </c>
      <c r="J255" s="158"/>
      <c r="L255" s="127"/>
      <c r="M255" s="130"/>
      <c r="N255" s="131"/>
      <c r="O255" s="131"/>
      <c r="P255" s="132">
        <f>SUM(P256:P258)</f>
        <v>0</v>
      </c>
      <c r="Q255" s="131"/>
      <c r="R255" s="132">
        <f>SUM(R256:R258)</f>
        <v>0</v>
      </c>
      <c r="S255" s="131"/>
      <c r="T255" s="133">
        <f>SUM(T256:T258)</f>
        <v>0</v>
      </c>
      <c r="AR255" s="128" t="s">
        <v>110</v>
      </c>
      <c r="AT255" s="134" t="s">
        <v>65</v>
      </c>
      <c r="AU255" s="134" t="s">
        <v>71</v>
      </c>
      <c r="AY255" s="128" t="s">
        <v>102</v>
      </c>
      <c r="BK255" s="135">
        <f>SUM(BK256:BK258)</f>
        <v>0</v>
      </c>
    </row>
    <row r="256" spans="1:65" s="2" customFormat="1" ht="24.2" customHeight="1">
      <c r="A256" s="26"/>
      <c r="B256" s="137"/>
      <c r="C256" s="138" t="s">
        <v>592</v>
      </c>
      <c r="D256" s="138" t="s">
        <v>105</v>
      </c>
      <c r="E256" s="139" t="s">
        <v>1625</v>
      </c>
      <c r="F256" s="140" t="s">
        <v>1626</v>
      </c>
      <c r="G256" s="141" t="s">
        <v>108</v>
      </c>
      <c r="H256" s="142">
        <v>42</v>
      </c>
      <c r="I256" s="142"/>
      <c r="J256" s="155"/>
      <c r="K256" s="143"/>
      <c r="L256" s="27"/>
      <c r="M256" s="144" t="s">
        <v>1</v>
      </c>
      <c r="N256" s="145" t="s">
        <v>32</v>
      </c>
      <c r="O256" s="146">
        <v>0</v>
      </c>
      <c r="P256" s="146">
        <f>O256*H256</f>
        <v>0</v>
      </c>
      <c r="Q256" s="146">
        <v>0</v>
      </c>
      <c r="R256" s="146">
        <f>Q256*H256</f>
        <v>0</v>
      </c>
      <c r="S256" s="146">
        <v>0</v>
      </c>
      <c r="T256" s="147">
        <f>S256*H256</f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48" t="s">
        <v>109</v>
      </c>
      <c r="AT256" s="148" t="s">
        <v>105</v>
      </c>
      <c r="AU256" s="148" t="s">
        <v>110</v>
      </c>
      <c r="AY256" s="14" t="s">
        <v>102</v>
      </c>
      <c r="BE256" s="149">
        <f>IF(N256="základná",J256,0)</f>
        <v>0</v>
      </c>
      <c r="BF256" s="149">
        <f>IF(N256="znížená",J256,0)</f>
        <v>0</v>
      </c>
      <c r="BG256" s="149">
        <f>IF(N256="zákl. prenesená",J256,0)</f>
        <v>0</v>
      </c>
      <c r="BH256" s="149">
        <f>IF(N256="zníž. prenesená",J256,0)</f>
        <v>0</v>
      </c>
      <c r="BI256" s="149">
        <f>IF(N256="nulová",J256,0)</f>
        <v>0</v>
      </c>
      <c r="BJ256" s="14" t="s">
        <v>110</v>
      </c>
      <c r="BK256" s="150">
        <f>ROUND(I256*H256,3)</f>
        <v>0</v>
      </c>
      <c r="BL256" s="14" t="s">
        <v>109</v>
      </c>
      <c r="BM256" s="148" t="s">
        <v>593</v>
      </c>
    </row>
    <row r="257" spans="1:65" s="2" customFormat="1" ht="21.75" customHeight="1">
      <c r="A257" s="26"/>
      <c r="B257" s="137"/>
      <c r="C257" s="138" t="s">
        <v>442</v>
      </c>
      <c r="D257" s="138" t="s">
        <v>105</v>
      </c>
      <c r="E257" s="139" t="s">
        <v>1627</v>
      </c>
      <c r="F257" s="140" t="s">
        <v>1628</v>
      </c>
      <c r="G257" s="141" t="s">
        <v>108</v>
      </c>
      <c r="H257" s="142">
        <v>42.84</v>
      </c>
      <c r="I257" s="142"/>
      <c r="J257" s="155"/>
      <c r="K257" s="143"/>
      <c r="L257" s="27"/>
      <c r="M257" s="144" t="s">
        <v>1</v>
      </c>
      <c r="N257" s="145" t="s">
        <v>32</v>
      </c>
      <c r="O257" s="146">
        <v>0</v>
      </c>
      <c r="P257" s="146">
        <f>O257*H257</f>
        <v>0</v>
      </c>
      <c r="Q257" s="146">
        <v>0</v>
      </c>
      <c r="R257" s="146">
        <f>Q257*H257</f>
        <v>0</v>
      </c>
      <c r="S257" s="146">
        <v>0</v>
      </c>
      <c r="T257" s="147">
        <f>S257*H257</f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48" t="s">
        <v>109</v>
      </c>
      <c r="AT257" s="148" t="s">
        <v>105</v>
      </c>
      <c r="AU257" s="148" t="s">
        <v>110</v>
      </c>
      <c r="AY257" s="14" t="s">
        <v>102</v>
      </c>
      <c r="BE257" s="149">
        <f>IF(N257="základná",J257,0)</f>
        <v>0</v>
      </c>
      <c r="BF257" s="149">
        <f>IF(N257="znížená",J257,0)</f>
        <v>0</v>
      </c>
      <c r="BG257" s="149">
        <f>IF(N257="zákl. prenesená",J257,0)</f>
        <v>0</v>
      </c>
      <c r="BH257" s="149">
        <f>IF(N257="zníž. prenesená",J257,0)</f>
        <v>0</v>
      </c>
      <c r="BI257" s="149">
        <f>IF(N257="nulová",J257,0)</f>
        <v>0</v>
      </c>
      <c r="BJ257" s="14" t="s">
        <v>110</v>
      </c>
      <c r="BK257" s="150">
        <f>ROUND(I257*H257,3)</f>
        <v>0</v>
      </c>
      <c r="BL257" s="14" t="s">
        <v>109</v>
      </c>
      <c r="BM257" s="148" t="s">
        <v>598</v>
      </c>
    </row>
    <row r="258" spans="1:65" s="2" customFormat="1" ht="24.2" customHeight="1">
      <c r="A258" s="26"/>
      <c r="B258" s="137"/>
      <c r="C258" s="138" t="s">
        <v>599</v>
      </c>
      <c r="D258" s="138" t="s">
        <v>105</v>
      </c>
      <c r="E258" s="139" t="s">
        <v>1629</v>
      </c>
      <c r="F258" s="140" t="s">
        <v>1630</v>
      </c>
      <c r="G258" s="141" t="s">
        <v>178</v>
      </c>
      <c r="H258" s="142">
        <v>2.5499999999999998</v>
      </c>
      <c r="I258" s="142"/>
      <c r="J258" s="155"/>
      <c r="K258" s="143"/>
      <c r="L258" s="27"/>
      <c r="M258" s="144" t="s">
        <v>1</v>
      </c>
      <c r="N258" s="145" t="s">
        <v>32</v>
      </c>
      <c r="O258" s="146">
        <v>0</v>
      </c>
      <c r="P258" s="146">
        <f>O258*H258</f>
        <v>0</v>
      </c>
      <c r="Q258" s="146">
        <v>0</v>
      </c>
      <c r="R258" s="146">
        <f>Q258*H258</f>
        <v>0</v>
      </c>
      <c r="S258" s="146">
        <v>0</v>
      </c>
      <c r="T258" s="147">
        <f>S258*H258</f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48" t="s">
        <v>109</v>
      </c>
      <c r="AT258" s="148" t="s">
        <v>105</v>
      </c>
      <c r="AU258" s="148" t="s">
        <v>110</v>
      </c>
      <c r="AY258" s="14" t="s">
        <v>102</v>
      </c>
      <c r="BE258" s="149">
        <f>IF(N258="základná",J258,0)</f>
        <v>0</v>
      </c>
      <c r="BF258" s="149">
        <f>IF(N258="znížená",J258,0)</f>
        <v>0</v>
      </c>
      <c r="BG258" s="149">
        <f>IF(N258="zákl. prenesená",J258,0)</f>
        <v>0</v>
      </c>
      <c r="BH258" s="149">
        <f>IF(N258="zníž. prenesená",J258,0)</f>
        <v>0</v>
      </c>
      <c r="BI258" s="149">
        <f>IF(N258="nulová",J258,0)</f>
        <v>0</v>
      </c>
      <c r="BJ258" s="14" t="s">
        <v>110</v>
      </c>
      <c r="BK258" s="150">
        <f>ROUND(I258*H258,3)</f>
        <v>0</v>
      </c>
      <c r="BL258" s="14" t="s">
        <v>109</v>
      </c>
      <c r="BM258" s="148" t="s">
        <v>601</v>
      </c>
    </row>
    <row r="259" spans="1:65" s="12" customFormat="1" ht="22.9" customHeight="1">
      <c r="B259" s="127"/>
      <c r="D259" s="128" t="s">
        <v>65</v>
      </c>
      <c r="E259" s="136" t="s">
        <v>987</v>
      </c>
      <c r="F259" s="136" t="s">
        <v>988</v>
      </c>
      <c r="J259" s="158"/>
      <c r="L259" s="127"/>
      <c r="M259" s="130"/>
      <c r="N259" s="131"/>
      <c r="O259" s="131"/>
      <c r="P259" s="132">
        <f>SUM(P260:P261)</f>
        <v>0</v>
      </c>
      <c r="Q259" s="131"/>
      <c r="R259" s="132">
        <f>SUM(R260:R261)</f>
        <v>0</v>
      </c>
      <c r="S259" s="131"/>
      <c r="T259" s="133">
        <f>SUM(T260:T261)</f>
        <v>0</v>
      </c>
      <c r="AR259" s="128" t="s">
        <v>110</v>
      </c>
      <c r="AT259" s="134" t="s">
        <v>65</v>
      </c>
      <c r="AU259" s="134" t="s">
        <v>71</v>
      </c>
      <c r="AY259" s="128" t="s">
        <v>102</v>
      </c>
      <c r="BK259" s="135">
        <f>SUM(BK260:BK261)</f>
        <v>0</v>
      </c>
    </row>
    <row r="260" spans="1:65" s="2" customFormat="1" ht="24.2" customHeight="1">
      <c r="A260" s="26"/>
      <c r="B260" s="137"/>
      <c r="C260" s="138" t="s">
        <v>446</v>
      </c>
      <c r="D260" s="138" t="s">
        <v>105</v>
      </c>
      <c r="E260" s="139" t="s">
        <v>989</v>
      </c>
      <c r="F260" s="140" t="s">
        <v>990</v>
      </c>
      <c r="G260" s="141" t="s">
        <v>108</v>
      </c>
      <c r="H260" s="142">
        <v>40.518999999999998</v>
      </c>
      <c r="I260" s="142"/>
      <c r="J260" s="155"/>
      <c r="K260" s="143"/>
      <c r="L260" s="27"/>
      <c r="M260" s="144" t="s">
        <v>1</v>
      </c>
      <c r="N260" s="145" t="s">
        <v>32</v>
      </c>
      <c r="O260" s="146">
        <v>0</v>
      </c>
      <c r="P260" s="146">
        <f>O260*H260</f>
        <v>0</v>
      </c>
      <c r="Q260" s="146">
        <v>0</v>
      </c>
      <c r="R260" s="146">
        <f>Q260*H260</f>
        <v>0</v>
      </c>
      <c r="S260" s="146">
        <v>0</v>
      </c>
      <c r="T260" s="147">
        <f>S260*H260</f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48" t="s">
        <v>109</v>
      </c>
      <c r="AT260" s="148" t="s">
        <v>105</v>
      </c>
      <c r="AU260" s="148" t="s">
        <v>110</v>
      </c>
      <c r="AY260" s="14" t="s">
        <v>102</v>
      </c>
      <c r="BE260" s="149">
        <f>IF(N260="základná",J260,0)</f>
        <v>0</v>
      </c>
      <c r="BF260" s="149">
        <f>IF(N260="znížená",J260,0)</f>
        <v>0</v>
      </c>
      <c r="BG260" s="149">
        <f>IF(N260="zákl. prenesená",J260,0)</f>
        <v>0</v>
      </c>
      <c r="BH260" s="149">
        <f>IF(N260="zníž. prenesená",J260,0)</f>
        <v>0</v>
      </c>
      <c r="BI260" s="149">
        <f>IF(N260="nulová",J260,0)</f>
        <v>0</v>
      </c>
      <c r="BJ260" s="14" t="s">
        <v>110</v>
      </c>
      <c r="BK260" s="150">
        <f>ROUND(I260*H260,3)</f>
        <v>0</v>
      </c>
      <c r="BL260" s="14" t="s">
        <v>109</v>
      </c>
      <c r="BM260" s="148" t="s">
        <v>604</v>
      </c>
    </row>
    <row r="261" spans="1:65" s="2" customFormat="1" ht="37.9" customHeight="1">
      <c r="A261" s="26"/>
      <c r="B261" s="137"/>
      <c r="C261" s="138" t="s">
        <v>605</v>
      </c>
      <c r="D261" s="138" t="s">
        <v>105</v>
      </c>
      <c r="E261" s="139" t="s">
        <v>996</v>
      </c>
      <c r="F261" s="140" t="s">
        <v>1745</v>
      </c>
      <c r="G261" s="141" t="s">
        <v>108</v>
      </c>
      <c r="H261" s="142">
        <v>40.518999999999998</v>
      </c>
      <c r="I261" s="142"/>
      <c r="J261" s="155"/>
      <c r="K261" s="143"/>
      <c r="L261" s="27"/>
      <c r="M261" s="144" t="s">
        <v>1</v>
      </c>
      <c r="N261" s="145" t="s">
        <v>32</v>
      </c>
      <c r="O261" s="146">
        <v>0</v>
      </c>
      <c r="P261" s="146">
        <f>O261*H261</f>
        <v>0</v>
      </c>
      <c r="Q261" s="146">
        <v>0</v>
      </c>
      <c r="R261" s="146">
        <f>Q261*H261</f>
        <v>0</v>
      </c>
      <c r="S261" s="146">
        <v>0</v>
      </c>
      <c r="T261" s="147">
        <f>S261*H261</f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48" t="s">
        <v>109</v>
      </c>
      <c r="AT261" s="148" t="s">
        <v>105</v>
      </c>
      <c r="AU261" s="148" t="s">
        <v>110</v>
      </c>
      <c r="AY261" s="14" t="s">
        <v>102</v>
      </c>
      <c r="BE261" s="149">
        <f>IF(N261="základná",J261,0)</f>
        <v>0</v>
      </c>
      <c r="BF261" s="149">
        <f>IF(N261="znížená",J261,0)</f>
        <v>0</v>
      </c>
      <c r="BG261" s="149">
        <f>IF(N261="zákl. prenesená",J261,0)</f>
        <v>0</v>
      </c>
      <c r="BH261" s="149">
        <f>IF(N261="zníž. prenesená",J261,0)</f>
        <v>0</v>
      </c>
      <c r="BI261" s="149">
        <f>IF(N261="nulová",J261,0)</f>
        <v>0</v>
      </c>
      <c r="BJ261" s="14" t="s">
        <v>110</v>
      </c>
      <c r="BK261" s="150">
        <f>ROUND(I261*H261,3)</f>
        <v>0</v>
      </c>
      <c r="BL261" s="14" t="s">
        <v>109</v>
      </c>
      <c r="BM261" s="148" t="s">
        <v>607</v>
      </c>
    </row>
    <row r="262" spans="1:65" s="12" customFormat="1" ht="25.9" customHeight="1">
      <c r="B262" s="127"/>
      <c r="D262" s="128" t="s">
        <v>65</v>
      </c>
      <c r="E262" s="129" t="s">
        <v>998</v>
      </c>
      <c r="F262" s="129" t="s">
        <v>999</v>
      </c>
      <c r="J262" s="157"/>
      <c r="L262" s="127"/>
      <c r="M262" s="130"/>
      <c r="N262" s="131"/>
      <c r="O262" s="131"/>
      <c r="P262" s="132">
        <f>P263</f>
        <v>0</v>
      </c>
      <c r="Q262" s="131"/>
      <c r="R262" s="132">
        <f>R263</f>
        <v>0</v>
      </c>
      <c r="S262" s="131"/>
      <c r="T262" s="133">
        <f>T263</f>
        <v>0</v>
      </c>
      <c r="AR262" s="128" t="s">
        <v>113</v>
      </c>
      <c r="AT262" s="134" t="s">
        <v>65</v>
      </c>
      <c r="AU262" s="134" t="s">
        <v>66</v>
      </c>
      <c r="AY262" s="128" t="s">
        <v>102</v>
      </c>
      <c r="BK262" s="135">
        <f>BK263</f>
        <v>0</v>
      </c>
    </row>
    <row r="263" spans="1:65" s="12" customFormat="1" ht="22.9" customHeight="1">
      <c r="B263" s="127"/>
      <c r="D263" s="128" t="s">
        <v>65</v>
      </c>
      <c r="E263" s="136" t="s">
        <v>1631</v>
      </c>
      <c r="F263" s="136" t="s">
        <v>1632</v>
      </c>
      <c r="J263" s="158"/>
      <c r="L263" s="127"/>
      <c r="M263" s="130"/>
      <c r="N263" s="131"/>
      <c r="O263" s="131"/>
      <c r="P263" s="132">
        <f>SUM(P264:P274)</f>
        <v>0</v>
      </c>
      <c r="Q263" s="131"/>
      <c r="R263" s="132">
        <f>SUM(R264:R274)</f>
        <v>0</v>
      </c>
      <c r="S263" s="131"/>
      <c r="T263" s="133">
        <f>SUM(T264:T274)</f>
        <v>0</v>
      </c>
      <c r="AR263" s="128" t="s">
        <v>113</v>
      </c>
      <c r="AT263" s="134" t="s">
        <v>65</v>
      </c>
      <c r="AU263" s="134" t="s">
        <v>71</v>
      </c>
      <c r="AY263" s="128" t="s">
        <v>102</v>
      </c>
      <c r="BK263" s="135">
        <f>SUM(BK264:BK274)</f>
        <v>0</v>
      </c>
    </row>
    <row r="264" spans="1:65" s="2" customFormat="1" ht="16.5" customHeight="1">
      <c r="A264" s="26"/>
      <c r="B264" s="137"/>
      <c r="C264" s="138" t="s">
        <v>447</v>
      </c>
      <c r="D264" s="138" t="s">
        <v>105</v>
      </c>
      <c r="E264" s="139" t="s">
        <v>1633</v>
      </c>
      <c r="F264" s="140" t="s">
        <v>1634</v>
      </c>
      <c r="G264" s="141" t="s">
        <v>696</v>
      </c>
      <c r="H264" s="142">
        <v>6</v>
      </c>
      <c r="I264" s="142"/>
      <c r="J264" s="155"/>
      <c r="K264" s="143"/>
      <c r="L264" s="27"/>
      <c r="M264" s="144" t="s">
        <v>1</v>
      </c>
      <c r="N264" s="145" t="s">
        <v>32</v>
      </c>
      <c r="O264" s="146">
        <v>0</v>
      </c>
      <c r="P264" s="146">
        <f t="shared" ref="P264:P274" si="63">O264*H264</f>
        <v>0</v>
      </c>
      <c r="Q264" s="146">
        <v>0</v>
      </c>
      <c r="R264" s="146">
        <f t="shared" ref="R264:R274" si="64">Q264*H264</f>
        <v>0</v>
      </c>
      <c r="S264" s="146">
        <v>0</v>
      </c>
      <c r="T264" s="147">
        <f t="shared" ref="T264:T274" si="65">S264*H264</f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48" t="s">
        <v>109</v>
      </c>
      <c r="AT264" s="148" t="s">
        <v>105</v>
      </c>
      <c r="AU264" s="148" t="s">
        <v>110</v>
      </c>
      <c r="AY264" s="14" t="s">
        <v>102</v>
      </c>
      <c r="BE264" s="149">
        <f t="shared" ref="BE264:BE274" si="66">IF(N264="základná",J264,0)</f>
        <v>0</v>
      </c>
      <c r="BF264" s="149">
        <f t="shared" ref="BF264:BF274" si="67">IF(N264="znížená",J264,0)</f>
        <v>0</v>
      </c>
      <c r="BG264" s="149">
        <f t="shared" ref="BG264:BG274" si="68">IF(N264="zákl. prenesená",J264,0)</f>
        <v>0</v>
      </c>
      <c r="BH264" s="149">
        <f t="shared" ref="BH264:BH274" si="69">IF(N264="zníž. prenesená",J264,0)</f>
        <v>0</v>
      </c>
      <c r="BI264" s="149">
        <f t="shared" ref="BI264:BI274" si="70">IF(N264="nulová",J264,0)</f>
        <v>0</v>
      </c>
      <c r="BJ264" s="14" t="s">
        <v>110</v>
      </c>
      <c r="BK264" s="150">
        <f t="shared" ref="BK264:BK274" si="71">ROUND(I264*H264,3)</f>
        <v>0</v>
      </c>
      <c r="BL264" s="14" t="s">
        <v>109</v>
      </c>
      <c r="BM264" s="148" t="s">
        <v>609</v>
      </c>
    </row>
    <row r="265" spans="1:65" s="2" customFormat="1" ht="16.5" customHeight="1">
      <c r="A265" s="26"/>
      <c r="B265" s="137"/>
      <c r="C265" s="138" t="s">
        <v>610</v>
      </c>
      <c r="D265" s="138" t="s">
        <v>105</v>
      </c>
      <c r="E265" s="139" t="s">
        <v>1635</v>
      </c>
      <c r="F265" s="140" t="s">
        <v>1777</v>
      </c>
      <c r="G265" s="141" t="s">
        <v>696</v>
      </c>
      <c r="H265" s="142">
        <v>6</v>
      </c>
      <c r="I265" s="142"/>
      <c r="J265" s="155"/>
      <c r="K265" s="143"/>
      <c r="L265" s="27"/>
      <c r="M265" s="144" t="s">
        <v>1</v>
      </c>
      <c r="N265" s="145" t="s">
        <v>32</v>
      </c>
      <c r="O265" s="146">
        <v>0</v>
      </c>
      <c r="P265" s="146">
        <f t="shared" si="63"/>
        <v>0</v>
      </c>
      <c r="Q265" s="146">
        <v>0</v>
      </c>
      <c r="R265" s="146">
        <f t="shared" si="64"/>
        <v>0</v>
      </c>
      <c r="S265" s="146">
        <v>0</v>
      </c>
      <c r="T265" s="147">
        <f t="shared" si="65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48" t="s">
        <v>109</v>
      </c>
      <c r="AT265" s="148" t="s">
        <v>105</v>
      </c>
      <c r="AU265" s="148" t="s">
        <v>110</v>
      </c>
      <c r="AY265" s="14" t="s">
        <v>102</v>
      </c>
      <c r="BE265" s="149">
        <f t="shared" si="66"/>
        <v>0</v>
      </c>
      <c r="BF265" s="149">
        <f t="shared" si="67"/>
        <v>0</v>
      </c>
      <c r="BG265" s="149">
        <f t="shared" si="68"/>
        <v>0</v>
      </c>
      <c r="BH265" s="149">
        <f t="shared" si="69"/>
        <v>0</v>
      </c>
      <c r="BI265" s="149">
        <f t="shared" si="70"/>
        <v>0</v>
      </c>
      <c r="BJ265" s="14" t="s">
        <v>110</v>
      </c>
      <c r="BK265" s="150">
        <f t="shared" si="71"/>
        <v>0</v>
      </c>
      <c r="BL265" s="14" t="s">
        <v>109</v>
      </c>
      <c r="BM265" s="148" t="s">
        <v>613</v>
      </c>
    </row>
    <row r="266" spans="1:65" s="2" customFormat="1" ht="16.5" customHeight="1">
      <c r="A266" s="26"/>
      <c r="B266" s="137"/>
      <c r="C266" s="138" t="s">
        <v>450</v>
      </c>
      <c r="D266" s="138" t="s">
        <v>105</v>
      </c>
      <c r="E266" s="139" t="s">
        <v>1636</v>
      </c>
      <c r="F266" s="140" t="s">
        <v>1637</v>
      </c>
      <c r="G266" s="141" t="s">
        <v>234</v>
      </c>
      <c r="H266" s="142">
        <v>10</v>
      </c>
      <c r="I266" s="142"/>
      <c r="J266" s="155"/>
      <c r="K266" s="143"/>
      <c r="L266" s="27"/>
      <c r="M266" s="144" t="s">
        <v>1</v>
      </c>
      <c r="N266" s="145" t="s">
        <v>32</v>
      </c>
      <c r="O266" s="146">
        <v>0</v>
      </c>
      <c r="P266" s="146">
        <f t="shared" si="63"/>
        <v>0</v>
      </c>
      <c r="Q266" s="146">
        <v>0</v>
      </c>
      <c r="R266" s="146">
        <f t="shared" si="64"/>
        <v>0</v>
      </c>
      <c r="S266" s="146">
        <v>0</v>
      </c>
      <c r="T266" s="147">
        <f t="shared" si="65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48" t="s">
        <v>109</v>
      </c>
      <c r="AT266" s="148" t="s">
        <v>105</v>
      </c>
      <c r="AU266" s="148" t="s">
        <v>110</v>
      </c>
      <c r="AY266" s="14" t="s">
        <v>102</v>
      </c>
      <c r="BE266" s="149">
        <f t="shared" si="66"/>
        <v>0</v>
      </c>
      <c r="BF266" s="149">
        <f t="shared" si="67"/>
        <v>0</v>
      </c>
      <c r="BG266" s="149">
        <f t="shared" si="68"/>
        <v>0</v>
      </c>
      <c r="BH266" s="149">
        <f t="shared" si="69"/>
        <v>0</v>
      </c>
      <c r="BI266" s="149">
        <f t="shared" si="70"/>
        <v>0</v>
      </c>
      <c r="BJ266" s="14" t="s">
        <v>110</v>
      </c>
      <c r="BK266" s="150">
        <f t="shared" si="71"/>
        <v>0</v>
      </c>
      <c r="BL266" s="14" t="s">
        <v>109</v>
      </c>
      <c r="BM266" s="148" t="s">
        <v>615</v>
      </c>
    </row>
    <row r="267" spans="1:65" s="2" customFormat="1" ht="16.5" customHeight="1">
      <c r="A267" s="26"/>
      <c r="B267" s="137"/>
      <c r="C267" s="138" t="s">
        <v>616</v>
      </c>
      <c r="D267" s="138" t="s">
        <v>105</v>
      </c>
      <c r="E267" s="139" t="s">
        <v>1638</v>
      </c>
      <c r="F267" s="140" t="s">
        <v>1639</v>
      </c>
      <c r="G267" s="141" t="s">
        <v>234</v>
      </c>
      <c r="H267" s="142">
        <v>10</v>
      </c>
      <c r="I267" s="142"/>
      <c r="J267" s="155"/>
      <c r="K267" s="143"/>
      <c r="L267" s="27"/>
      <c r="M267" s="144" t="s">
        <v>1</v>
      </c>
      <c r="N267" s="145" t="s">
        <v>32</v>
      </c>
      <c r="O267" s="146">
        <v>0</v>
      </c>
      <c r="P267" s="146">
        <f t="shared" si="63"/>
        <v>0</v>
      </c>
      <c r="Q267" s="146">
        <v>0</v>
      </c>
      <c r="R267" s="146">
        <f t="shared" si="64"/>
        <v>0</v>
      </c>
      <c r="S267" s="146">
        <v>0</v>
      </c>
      <c r="T267" s="147">
        <f t="shared" si="65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48" t="s">
        <v>109</v>
      </c>
      <c r="AT267" s="148" t="s">
        <v>105</v>
      </c>
      <c r="AU267" s="148" t="s">
        <v>110</v>
      </c>
      <c r="AY267" s="14" t="s">
        <v>102</v>
      </c>
      <c r="BE267" s="149">
        <f t="shared" si="66"/>
        <v>0</v>
      </c>
      <c r="BF267" s="149">
        <f t="shared" si="67"/>
        <v>0</v>
      </c>
      <c r="BG267" s="149">
        <f t="shared" si="68"/>
        <v>0</v>
      </c>
      <c r="BH267" s="149">
        <f t="shared" si="69"/>
        <v>0</v>
      </c>
      <c r="BI267" s="149">
        <f t="shared" si="70"/>
        <v>0</v>
      </c>
      <c r="BJ267" s="14" t="s">
        <v>110</v>
      </c>
      <c r="BK267" s="150">
        <f t="shared" si="71"/>
        <v>0</v>
      </c>
      <c r="BL267" s="14" t="s">
        <v>109</v>
      </c>
      <c r="BM267" s="148" t="s">
        <v>618</v>
      </c>
    </row>
    <row r="268" spans="1:65" s="2" customFormat="1" ht="16.5" customHeight="1">
      <c r="A268" s="26"/>
      <c r="B268" s="137"/>
      <c r="C268" s="138" t="s">
        <v>452</v>
      </c>
      <c r="D268" s="138" t="s">
        <v>105</v>
      </c>
      <c r="E268" s="139" t="s">
        <v>1640</v>
      </c>
      <c r="F268" s="140" t="s">
        <v>1641</v>
      </c>
      <c r="G268" s="141" t="s">
        <v>234</v>
      </c>
      <c r="H268" s="142">
        <v>3</v>
      </c>
      <c r="I268" s="142"/>
      <c r="J268" s="155"/>
      <c r="K268" s="143"/>
      <c r="L268" s="27"/>
      <c r="M268" s="144" t="s">
        <v>1</v>
      </c>
      <c r="N268" s="145" t="s">
        <v>32</v>
      </c>
      <c r="O268" s="146">
        <v>0</v>
      </c>
      <c r="P268" s="146">
        <f t="shared" si="63"/>
        <v>0</v>
      </c>
      <c r="Q268" s="146">
        <v>0</v>
      </c>
      <c r="R268" s="146">
        <f t="shared" si="64"/>
        <v>0</v>
      </c>
      <c r="S268" s="146">
        <v>0</v>
      </c>
      <c r="T268" s="147">
        <f t="shared" si="65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48" t="s">
        <v>109</v>
      </c>
      <c r="AT268" s="148" t="s">
        <v>105</v>
      </c>
      <c r="AU268" s="148" t="s">
        <v>110</v>
      </c>
      <c r="AY268" s="14" t="s">
        <v>102</v>
      </c>
      <c r="BE268" s="149">
        <f t="shared" si="66"/>
        <v>0</v>
      </c>
      <c r="BF268" s="149">
        <f t="shared" si="67"/>
        <v>0</v>
      </c>
      <c r="BG268" s="149">
        <f t="shared" si="68"/>
        <v>0</v>
      </c>
      <c r="BH268" s="149">
        <f t="shared" si="69"/>
        <v>0</v>
      </c>
      <c r="BI268" s="149">
        <f t="shared" si="70"/>
        <v>0</v>
      </c>
      <c r="BJ268" s="14" t="s">
        <v>110</v>
      </c>
      <c r="BK268" s="150">
        <f t="shared" si="71"/>
        <v>0</v>
      </c>
      <c r="BL268" s="14" t="s">
        <v>109</v>
      </c>
      <c r="BM268" s="148" t="s">
        <v>621</v>
      </c>
    </row>
    <row r="269" spans="1:65" s="2" customFormat="1" ht="16.5" customHeight="1">
      <c r="A269" s="26"/>
      <c r="B269" s="137"/>
      <c r="C269" s="138" t="s">
        <v>622</v>
      </c>
      <c r="D269" s="138" t="s">
        <v>105</v>
      </c>
      <c r="E269" s="139" t="s">
        <v>1642</v>
      </c>
      <c r="F269" s="140" t="s">
        <v>1643</v>
      </c>
      <c r="G269" s="141" t="s">
        <v>234</v>
      </c>
      <c r="H269" s="142">
        <v>3</v>
      </c>
      <c r="I269" s="142"/>
      <c r="J269" s="155"/>
      <c r="K269" s="143"/>
      <c r="L269" s="27"/>
      <c r="M269" s="144" t="s">
        <v>1</v>
      </c>
      <c r="N269" s="145" t="s">
        <v>32</v>
      </c>
      <c r="O269" s="146">
        <v>0</v>
      </c>
      <c r="P269" s="146">
        <f t="shared" si="63"/>
        <v>0</v>
      </c>
      <c r="Q269" s="146">
        <v>0</v>
      </c>
      <c r="R269" s="146">
        <f t="shared" si="64"/>
        <v>0</v>
      </c>
      <c r="S269" s="146">
        <v>0</v>
      </c>
      <c r="T269" s="147">
        <f t="shared" si="65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48" t="s">
        <v>109</v>
      </c>
      <c r="AT269" s="148" t="s">
        <v>105</v>
      </c>
      <c r="AU269" s="148" t="s">
        <v>110</v>
      </c>
      <c r="AY269" s="14" t="s">
        <v>102</v>
      </c>
      <c r="BE269" s="149">
        <f t="shared" si="66"/>
        <v>0</v>
      </c>
      <c r="BF269" s="149">
        <f t="shared" si="67"/>
        <v>0</v>
      </c>
      <c r="BG269" s="149">
        <f t="shared" si="68"/>
        <v>0</v>
      </c>
      <c r="BH269" s="149">
        <f t="shared" si="69"/>
        <v>0</v>
      </c>
      <c r="BI269" s="149">
        <f t="shared" si="70"/>
        <v>0</v>
      </c>
      <c r="BJ269" s="14" t="s">
        <v>110</v>
      </c>
      <c r="BK269" s="150">
        <f t="shared" si="71"/>
        <v>0</v>
      </c>
      <c r="BL269" s="14" t="s">
        <v>109</v>
      </c>
      <c r="BM269" s="148" t="s">
        <v>625</v>
      </c>
    </row>
    <row r="270" spans="1:65" s="2" customFormat="1" ht="16.5" customHeight="1">
      <c r="A270" s="26"/>
      <c r="B270" s="137"/>
      <c r="C270" s="138" t="s">
        <v>454</v>
      </c>
      <c r="D270" s="138" t="s">
        <v>105</v>
      </c>
      <c r="E270" s="139" t="s">
        <v>1644</v>
      </c>
      <c r="F270" s="140" t="s">
        <v>1645</v>
      </c>
      <c r="G270" s="141" t="s">
        <v>1404</v>
      </c>
      <c r="H270" s="142">
        <v>3.2130000000000001</v>
      </c>
      <c r="I270" s="142"/>
      <c r="J270" s="155"/>
      <c r="K270" s="143"/>
      <c r="L270" s="27"/>
      <c r="M270" s="144" t="s">
        <v>1</v>
      </c>
      <c r="N270" s="145" t="s">
        <v>32</v>
      </c>
      <c r="O270" s="146">
        <v>0</v>
      </c>
      <c r="P270" s="146">
        <f t="shared" si="63"/>
        <v>0</v>
      </c>
      <c r="Q270" s="146">
        <v>0</v>
      </c>
      <c r="R270" s="146">
        <f t="shared" si="64"/>
        <v>0</v>
      </c>
      <c r="S270" s="146">
        <v>0</v>
      </c>
      <c r="T270" s="147">
        <f t="shared" si="65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48" t="s">
        <v>109</v>
      </c>
      <c r="AT270" s="148" t="s">
        <v>105</v>
      </c>
      <c r="AU270" s="148" t="s">
        <v>110</v>
      </c>
      <c r="AY270" s="14" t="s">
        <v>102</v>
      </c>
      <c r="BE270" s="149">
        <f t="shared" si="66"/>
        <v>0</v>
      </c>
      <c r="BF270" s="149">
        <f t="shared" si="67"/>
        <v>0</v>
      </c>
      <c r="BG270" s="149">
        <f t="shared" si="68"/>
        <v>0</v>
      </c>
      <c r="BH270" s="149">
        <f t="shared" si="69"/>
        <v>0</v>
      </c>
      <c r="BI270" s="149">
        <f t="shared" si="70"/>
        <v>0</v>
      </c>
      <c r="BJ270" s="14" t="s">
        <v>110</v>
      </c>
      <c r="BK270" s="150">
        <f t="shared" si="71"/>
        <v>0</v>
      </c>
      <c r="BL270" s="14" t="s">
        <v>109</v>
      </c>
      <c r="BM270" s="148" t="s">
        <v>627</v>
      </c>
    </row>
    <row r="271" spans="1:65" s="2" customFormat="1" ht="16.5" customHeight="1">
      <c r="A271" s="26"/>
      <c r="B271" s="137"/>
      <c r="C271" s="138" t="s">
        <v>628</v>
      </c>
      <c r="D271" s="138" t="s">
        <v>105</v>
      </c>
      <c r="E271" s="139" t="s">
        <v>1646</v>
      </c>
      <c r="F271" s="140" t="s">
        <v>1647</v>
      </c>
      <c r="G271" s="141" t="s">
        <v>1404</v>
      </c>
      <c r="H271" s="142">
        <v>5.09</v>
      </c>
      <c r="I271" s="142"/>
      <c r="J271" s="155"/>
      <c r="K271" s="143"/>
      <c r="L271" s="27"/>
      <c r="M271" s="144" t="s">
        <v>1</v>
      </c>
      <c r="N271" s="145" t="s">
        <v>32</v>
      </c>
      <c r="O271" s="146">
        <v>0</v>
      </c>
      <c r="P271" s="146">
        <f t="shared" si="63"/>
        <v>0</v>
      </c>
      <c r="Q271" s="146">
        <v>0</v>
      </c>
      <c r="R271" s="146">
        <f t="shared" si="64"/>
        <v>0</v>
      </c>
      <c r="S271" s="146">
        <v>0</v>
      </c>
      <c r="T271" s="147">
        <f t="shared" si="65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48" t="s">
        <v>109</v>
      </c>
      <c r="AT271" s="148" t="s">
        <v>105</v>
      </c>
      <c r="AU271" s="148" t="s">
        <v>110</v>
      </c>
      <c r="AY271" s="14" t="s">
        <v>102</v>
      </c>
      <c r="BE271" s="149">
        <f t="shared" si="66"/>
        <v>0</v>
      </c>
      <c r="BF271" s="149">
        <f t="shared" si="67"/>
        <v>0</v>
      </c>
      <c r="BG271" s="149">
        <f t="shared" si="68"/>
        <v>0</v>
      </c>
      <c r="BH271" s="149">
        <f t="shared" si="69"/>
        <v>0</v>
      </c>
      <c r="BI271" s="149">
        <f t="shared" si="70"/>
        <v>0</v>
      </c>
      <c r="BJ271" s="14" t="s">
        <v>110</v>
      </c>
      <c r="BK271" s="150">
        <f t="shared" si="71"/>
        <v>0</v>
      </c>
      <c r="BL271" s="14" t="s">
        <v>109</v>
      </c>
      <c r="BM271" s="148" t="s">
        <v>631</v>
      </c>
    </row>
    <row r="272" spans="1:65" s="2" customFormat="1" ht="16.5" customHeight="1">
      <c r="A272" s="26"/>
      <c r="B272" s="137"/>
      <c r="C272" s="138" t="s">
        <v>455</v>
      </c>
      <c r="D272" s="138" t="s">
        <v>105</v>
      </c>
      <c r="E272" s="139" t="s">
        <v>1648</v>
      </c>
      <c r="F272" s="140" t="s">
        <v>1649</v>
      </c>
      <c r="G272" s="141" t="s">
        <v>696</v>
      </c>
      <c r="H272" s="142">
        <v>5</v>
      </c>
      <c r="I272" s="142"/>
      <c r="J272" s="155"/>
      <c r="K272" s="143"/>
      <c r="L272" s="27"/>
      <c r="M272" s="144" t="s">
        <v>1</v>
      </c>
      <c r="N272" s="145" t="s">
        <v>32</v>
      </c>
      <c r="O272" s="146">
        <v>0</v>
      </c>
      <c r="P272" s="146">
        <f t="shared" si="63"/>
        <v>0</v>
      </c>
      <c r="Q272" s="146">
        <v>0</v>
      </c>
      <c r="R272" s="146">
        <f t="shared" si="64"/>
        <v>0</v>
      </c>
      <c r="S272" s="146">
        <v>0</v>
      </c>
      <c r="T272" s="147">
        <f t="shared" si="65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48" t="s">
        <v>109</v>
      </c>
      <c r="AT272" s="148" t="s">
        <v>105</v>
      </c>
      <c r="AU272" s="148" t="s">
        <v>110</v>
      </c>
      <c r="AY272" s="14" t="s">
        <v>102</v>
      </c>
      <c r="BE272" s="149">
        <f t="shared" si="66"/>
        <v>0</v>
      </c>
      <c r="BF272" s="149">
        <f t="shared" si="67"/>
        <v>0</v>
      </c>
      <c r="BG272" s="149">
        <f t="shared" si="68"/>
        <v>0</v>
      </c>
      <c r="BH272" s="149">
        <f t="shared" si="69"/>
        <v>0</v>
      </c>
      <c r="BI272" s="149">
        <f t="shared" si="70"/>
        <v>0</v>
      </c>
      <c r="BJ272" s="14" t="s">
        <v>110</v>
      </c>
      <c r="BK272" s="150">
        <f t="shared" si="71"/>
        <v>0</v>
      </c>
      <c r="BL272" s="14" t="s">
        <v>109</v>
      </c>
      <c r="BM272" s="148" t="s">
        <v>633</v>
      </c>
    </row>
    <row r="273" spans="1:65" s="2" customFormat="1" ht="16.5" customHeight="1">
      <c r="A273" s="26"/>
      <c r="B273" s="137"/>
      <c r="C273" s="138" t="s">
        <v>634</v>
      </c>
      <c r="D273" s="138" t="s">
        <v>105</v>
      </c>
      <c r="E273" s="139" t="s">
        <v>1650</v>
      </c>
      <c r="F273" s="140" t="s">
        <v>1778</v>
      </c>
      <c r="G273" s="141" t="s">
        <v>696</v>
      </c>
      <c r="H273" s="142">
        <v>2</v>
      </c>
      <c r="I273" s="142"/>
      <c r="J273" s="155"/>
      <c r="K273" s="143"/>
      <c r="L273" s="27"/>
      <c r="M273" s="144" t="s">
        <v>1</v>
      </c>
      <c r="N273" s="145" t="s">
        <v>32</v>
      </c>
      <c r="O273" s="146">
        <v>0</v>
      </c>
      <c r="P273" s="146">
        <f t="shared" si="63"/>
        <v>0</v>
      </c>
      <c r="Q273" s="146">
        <v>0</v>
      </c>
      <c r="R273" s="146">
        <f t="shared" si="64"/>
        <v>0</v>
      </c>
      <c r="S273" s="146">
        <v>0</v>
      </c>
      <c r="T273" s="147">
        <f t="shared" si="65"/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48" t="s">
        <v>109</v>
      </c>
      <c r="AT273" s="148" t="s">
        <v>105</v>
      </c>
      <c r="AU273" s="148" t="s">
        <v>110</v>
      </c>
      <c r="AY273" s="14" t="s">
        <v>102</v>
      </c>
      <c r="BE273" s="149">
        <f t="shared" si="66"/>
        <v>0</v>
      </c>
      <c r="BF273" s="149">
        <f t="shared" si="67"/>
        <v>0</v>
      </c>
      <c r="BG273" s="149">
        <f t="shared" si="68"/>
        <v>0</v>
      </c>
      <c r="BH273" s="149">
        <f t="shared" si="69"/>
        <v>0</v>
      </c>
      <c r="BI273" s="149">
        <f t="shared" si="70"/>
        <v>0</v>
      </c>
      <c r="BJ273" s="14" t="s">
        <v>110</v>
      </c>
      <c r="BK273" s="150">
        <f t="shared" si="71"/>
        <v>0</v>
      </c>
      <c r="BL273" s="14" t="s">
        <v>109</v>
      </c>
      <c r="BM273" s="148" t="s">
        <v>636</v>
      </c>
    </row>
    <row r="274" spans="1:65" s="2" customFormat="1" ht="16.5" customHeight="1">
      <c r="A274" s="26"/>
      <c r="B274" s="137"/>
      <c r="C274" s="138" t="s">
        <v>459</v>
      </c>
      <c r="D274" s="138" t="s">
        <v>105</v>
      </c>
      <c r="E274" s="139" t="s">
        <v>1651</v>
      </c>
      <c r="F274" s="140" t="s">
        <v>1407</v>
      </c>
      <c r="G274" s="141" t="s">
        <v>1404</v>
      </c>
      <c r="H274" s="142">
        <v>10.11</v>
      </c>
      <c r="I274" s="142"/>
      <c r="J274" s="155"/>
      <c r="K274" s="143"/>
      <c r="L274" s="27"/>
      <c r="M274" s="151" t="s">
        <v>1</v>
      </c>
      <c r="N274" s="152" t="s">
        <v>32</v>
      </c>
      <c r="O274" s="153">
        <v>0</v>
      </c>
      <c r="P274" s="153">
        <f t="shared" si="63"/>
        <v>0</v>
      </c>
      <c r="Q274" s="153">
        <v>0</v>
      </c>
      <c r="R274" s="153">
        <f t="shared" si="64"/>
        <v>0</v>
      </c>
      <c r="S274" s="153">
        <v>0</v>
      </c>
      <c r="T274" s="154">
        <f t="shared" si="65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48" t="s">
        <v>109</v>
      </c>
      <c r="AT274" s="148" t="s">
        <v>105</v>
      </c>
      <c r="AU274" s="148" t="s">
        <v>110</v>
      </c>
      <c r="AY274" s="14" t="s">
        <v>102</v>
      </c>
      <c r="BE274" s="149">
        <f t="shared" si="66"/>
        <v>0</v>
      </c>
      <c r="BF274" s="149">
        <f t="shared" si="67"/>
        <v>0</v>
      </c>
      <c r="BG274" s="149">
        <f t="shared" si="68"/>
        <v>0</v>
      </c>
      <c r="BH274" s="149">
        <f t="shared" si="69"/>
        <v>0</v>
      </c>
      <c r="BI274" s="149">
        <f t="shared" si="70"/>
        <v>0</v>
      </c>
      <c r="BJ274" s="14" t="s">
        <v>110</v>
      </c>
      <c r="BK274" s="150">
        <f t="shared" si="71"/>
        <v>0</v>
      </c>
      <c r="BL274" s="14" t="s">
        <v>109</v>
      </c>
      <c r="BM274" s="148" t="s">
        <v>638</v>
      </c>
    </row>
    <row r="275" spans="1:65" s="2" customFormat="1" ht="6.95" customHeight="1">
      <c r="A275" s="26"/>
      <c r="B275" s="44"/>
      <c r="C275" s="45"/>
      <c r="D275" s="45"/>
      <c r="E275" s="45"/>
      <c r="F275" s="45"/>
      <c r="G275" s="45"/>
      <c r="H275" s="45"/>
      <c r="I275" s="45"/>
      <c r="J275" s="45"/>
      <c r="K275" s="45"/>
      <c r="L275" s="27"/>
      <c r="M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</row>
  </sheetData>
  <autoFilter ref="C135:K274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f5989147-848d-48d2-ae59-80d800a8233c">2022-09-27T11:49:27+00:00</D_x00e1_tum>
    <Kraj xmlns="f5989147-848d-48d2-ae59-80d800a8233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E6A42C0D2D2B42B23C0DBEC6690C7A" ma:contentTypeVersion="4" ma:contentTypeDescription="Umožňuje vytvoriť nový dokument." ma:contentTypeScope="" ma:versionID="5b44f5c671b0ac3daf538c78b7f43218">
  <xsd:schema xmlns:xsd="http://www.w3.org/2001/XMLSchema" xmlns:xs="http://www.w3.org/2001/XMLSchema" xmlns:p="http://schemas.microsoft.com/office/2006/metadata/properties" xmlns:ns2="f5989147-848d-48d2-ae59-80d800a8233c" xmlns:ns3="7d7cdc55-6ebe-4ecb-a43c-ecb324da520f" targetNamespace="http://schemas.microsoft.com/office/2006/metadata/properties" ma:root="true" ma:fieldsID="ed75ac4093697e70359f64ec070ca2a1" ns2:_="" ns3:_="">
    <xsd:import namespace="f5989147-848d-48d2-ae59-80d800a8233c"/>
    <xsd:import namespace="7d7cdc55-6ebe-4ecb-a43c-ecb324da520f"/>
    <xsd:element name="properties">
      <xsd:complexType>
        <xsd:sequence>
          <xsd:element name="documentManagement">
            <xsd:complexType>
              <xsd:all>
                <xsd:element ref="ns2:Kraj" minOccurs="0"/>
                <xsd:element ref="ns3:SharedWithUsers" minOccurs="0"/>
                <xsd:element ref="ns3:SharedWithDetails" minOccurs="0"/>
                <xsd:element ref="ns2:D_x00e1_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89147-848d-48d2-ae59-80d800a8233c" elementFormDefault="qualified">
    <xsd:import namespace="http://schemas.microsoft.com/office/2006/documentManagement/types"/>
    <xsd:import namespace="http://schemas.microsoft.com/office/infopath/2007/PartnerControls"/>
    <xsd:element name="Kraj" ma:index="8" nillable="true" ma:displayName="Kraj" ma:internalName="Kraj">
      <xsd:simpleType>
        <xsd:restriction base="dms:Text">
          <xsd:maxLength value="255"/>
        </xsd:restriction>
      </xsd:simpleType>
    </xsd:element>
    <xsd:element name="D_x00e1_tum" ma:index="11" nillable="true" ma:displayName="Dátum" ma:default="[today]" ma:format="DateOnly" ma:internalName="D_x00e1_tum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cdc55-6ebe-4ecb-a43c-ecb324da520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E46754-755A-49E8-8A8F-ACDEF02FC642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7d7cdc55-6ebe-4ecb-a43c-ecb324da520f"/>
    <ds:schemaRef ds:uri="http://schemas.microsoft.com/office/infopath/2007/PartnerControls"/>
    <ds:schemaRef ds:uri="f5989147-848d-48d2-ae59-80d800a8233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6710ABD-0AFE-4444-B86C-A29D27A16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89147-848d-48d2-ae59-80d800a8233c"/>
    <ds:schemaRef ds:uri="7d7cdc55-6ebe-4ecb-a43c-ecb324da52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D739E7-BD84-4715-8642-88379F8FFA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12</vt:i4>
      </vt:variant>
    </vt:vector>
  </HeadingPairs>
  <TitlesOfParts>
    <vt:vector size="18" baseType="lpstr">
      <vt:lpstr>Rekapitulácia stavby</vt:lpstr>
      <vt:lpstr>SO-01.1.1 obvodový plášť</vt:lpstr>
      <vt:lpstr>SO-01.1.2 strešný plášť</vt:lpstr>
      <vt:lpstr>SO-01.1.3 okná, dvere</vt:lpstr>
      <vt:lpstr>SO-01.1.4 ostatné</vt:lpstr>
      <vt:lpstr>SO-01.2</vt:lpstr>
      <vt:lpstr>'Rekapitulácia stavby'!Názvy_tlače</vt:lpstr>
      <vt:lpstr>'SO-01.1.1 obvodový plášť'!Názvy_tlače</vt:lpstr>
      <vt:lpstr>'SO-01.1.2 strešný plášť'!Názvy_tlače</vt:lpstr>
      <vt:lpstr>'SO-01.1.3 okná, dvere'!Názvy_tlače</vt:lpstr>
      <vt:lpstr>'SO-01.1.4 ostatné'!Názvy_tlače</vt:lpstr>
      <vt:lpstr>'SO-01.2'!Názvy_tlače</vt:lpstr>
      <vt:lpstr>'Rekapitulácia stavby'!Oblasť_tlače</vt:lpstr>
      <vt:lpstr>'SO-01.1.1 obvodový plášť'!Oblasť_tlače</vt:lpstr>
      <vt:lpstr>'SO-01.1.2 strešný plášť'!Oblasť_tlače</vt:lpstr>
      <vt:lpstr>'SO-01.1.3 okná, dvere'!Oblasť_tlače</vt:lpstr>
      <vt:lpstr>'SO-01.1.4 ostatné'!Oblasť_tlače</vt:lpstr>
      <vt:lpstr>'SO-01.2'!Oblasť_tlače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ades frg</dc:creator>
  <cp:lastModifiedBy>Roman Novosad</cp:lastModifiedBy>
  <dcterms:created xsi:type="dcterms:W3CDTF">2022-05-27T04:54:38Z</dcterms:created>
  <dcterms:modified xsi:type="dcterms:W3CDTF">2022-09-29T10:14:49Z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0x010100ABE6A42C0D2D2B42B23C0DBEC6690C7A</vt:lpwstr>
  </property>
</Properties>
</file>