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G:\VO\Fiľakovo\August 2022\Zverejniť\"/>
    </mc:Choice>
  </mc:AlternateContent>
  <xr:revisionPtr revIDLastSave="0" documentId="13_ncr:1_{1916A877-A0CB-40AD-8E61-7F7978F73B19}" xr6:coauthVersionLast="47" xr6:coauthVersionMax="47" xr10:uidLastSave="{00000000-0000-0000-0000-000000000000}"/>
  <bookViews>
    <workbookView xWindow="-108" yWindow="-108" windowWidth="23256" windowHeight="12576" firstSheet="16" activeTab="18" xr2:uid="{00000000-000D-0000-FFFF-FFFF00000000}"/>
  </bookViews>
  <sheets>
    <sheet name="Rekapitulácia stavby" sheetId="1" r:id="rId1"/>
    <sheet name="01.1 - SO 01.1 Stavebná časť" sheetId="2" r:id="rId2"/>
    <sheet name="01.2 - SO 01.2 Zdravotech..." sheetId="3" r:id="rId3"/>
    <sheet name="01.3 - SO 01.3 Ústredné v..." sheetId="4" r:id="rId4"/>
    <sheet name="01.4 - SO 01.4 Vzduchotec..." sheetId="5" r:id="rId5"/>
    <sheet name="01.5 - SO 01.5 Elektroinš..." sheetId="6" r:id="rId6"/>
    <sheet name="01.5.1 - SO 01.5.1 Odbern..." sheetId="7" r:id="rId7"/>
    <sheet name="02.1 - SO 02.1 Stavebná časť" sheetId="8" r:id="rId8"/>
    <sheet name="02.2 - SO 02.2 Zdravotech..." sheetId="9" r:id="rId9"/>
    <sheet name="02.3 - SO 02.3 Ústredné v..." sheetId="10" r:id="rId10"/>
    <sheet name="02.4 - SO 02.4 Elektroinš..." sheetId="11" r:id="rId11"/>
    <sheet name="04.1 - SO 04.1 Stavebná časť" sheetId="12" r:id="rId12"/>
    <sheet name="04.2 - SO 04.2 Zdravotech..." sheetId="13" r:id="rId13"/>
    <sheet name="04.3 - SO 04.3 Elektroinš..." sheetId="14" r:id="rId14"/>
    <sheet name="05 - SO 05  Parkoviská" sheetId="15" r:id="rId15"/>
    <sheet name="06 - SO 06 - Komunikácie ..." sheetId="16" r:id="rId16"/>
    <sheet name="07 - SO 07 Dažďová kanali..." sheetId="17" r:id="rId17"/>
    <sheet name="08 - SO 08 Vodovodná príp..." sheetId="18" r:id="rId18"/>
    <sheet name="09.1 - SO 09.1 Splašková ..." sheetId="19" r:id="rId19"/>
    <sheet name="09.2 - SO 09.2 Napojenie ..." sheetId="20" r:id="rId20"/>
    <sheet name="10.1 - SO 10.1 Trafostanica" sheetId="21" r:id="rId21"/>
    <sheet name="10.2 - SO 10.2 VN káblová..." sheetId="22" r:id="rId22"/>
    <sheet name="11 - SO 11 Verejné osvetl..." sheetId="23" r:id="rId23"/>
    <sheet name="12 - SO 12 Oplotenie" sheetId="24" r:id="rId24"/>
    <sheet name="13 - SO 13 - Sadové úpravy" sheetId="25" r:id="rId25"/>
    <sheet name="14 - Doplňujúce položky k..." sheetId="26" r:id="rId26"/>
  </sheets>
  <definedNames>
    <definedName name="_xlnm._FilterDatabase" localSheetId="1" hidden="1">'01.1 - SO 01.1 Stavebná časť'!$C$142:$K$375</definedName>
    <definedName name="_xlnm._FilterDatabase" localSheetId="2" hidden="1">'01.2 - SO 01.2 Zdravotech...'!$C$129:$K$305</definedName>
    <definedName name="_xlnm._FilterDatabase" localSheetId="3" hidden="1">'01.3 - SO 01.3 Ústredné v...'!$C$126:$K$266</definedName>
    <definedName name="_xlnm._FilterDatabase" localSheetId="4" hidden="1">'01.4 - SO 01.4 Vzduchotec...'!$C$124:$K$324</definedName>
    <definedName name="_xlnm._FilterDatabase" localSheetId="5" hidden="1">'01.5 - SO 01.5 Elektroinš...'!$C$124:$K$184</definedName>
    <definedName name="_xlnm._FilterDatabase" localSheetId="6" hidden="1">'01.5.1 - SO 01.5.1 Odbern...'!$C$125:$K$158</definedName>
    <definedName name="_xlnm._FilterDatabase" localSheetId="7" hidden="1">'02.1 - SO 02.1 Stavebná časť'!$C$139:$K$300</definedName>
    <definedName name="_xlnm._FilterDatabase" localSheetId="8" hidden="1">'02.2 - SO 02.2 Zdravotech...'!$C$122:$K$139</definedName>
    <definedName name="_xlnm._FilterDatabase" localSheetId="9" hidden="1">'02.3 - SO 02.3 Ústredné v...'!$C$121:$K$134</definedName>
    <definedName name="_xlnm._FilterDatabase" localSheetId="10" hidden="1">'02.4 - SO 02.4 Elektroinš...'!$C$124:$K$205</definedName>
    <definedName name="_xlnm._FilterDatabase" localSheetId="11" hidden="1">'04.1 - SO 04.1 Stavebná časť'!$C$121:$K$125</definedName>
    <definedName name="_xlnm._FilterDatabase" localSheetId="12" hidden="1">'04.2 - SO 04.2 Zdravotech...'!$C$128:$K$195</definedName>
    <definedName name="_xlnm._FilterDatabase" localSheetId="13" hidden="1">'04.3 - SO 04.3 Elektroinš...'!$C$125:$K$154</definedName>
    <definedName name="_xlnm._FilterDatabase" localSheetId="14" hidden="1">'05 - SO 05  Parkoviská'!$C$122:$K$175</definedName>
    <definedName name="_xlnm._FilterDatabase" localSheetId="15" hidden="1">'06 - SO 06 - Komunikácie ...'!$C$123:$K$178</definedName>
    <definedName name="_xlnm._FilterDatabase" localSheetId="16" hidden="1">'07 - SO 07 Dažďová kanali...'!$C$141:$K$313</definedName>
    <definedName name="_xlnm._FilterDatabase" localSheetId="17" hidden="1">'08 - SO 08 Vodovodná príp...'!$C$123:$K$238</definedName>
    <definedName name="_xlnm._FilterDatabase" localSheetId="18" hidden="1">'09.1 - SO 09.1 Splašková ...'!$C$139:$K$247</definedName>
    <definedName name="_xlnm._FilterDatabase" localSheetId="19" hidden="1">'09.2 - SO 09.2 Napojenie ...'!$C$125:$K$162</definedName>
    <definedName name="_xlnm._FilterDatabase" localSheetId="20" hidden="1">'10.1 - SO 10.1 Trafostanica'!$C$126:$K$151</definedName>
    <definedName name="_xlnm._FilterDatabase" localSheetId="21" hidden="1">'10.2 - SO 10.2 VN káblová...'!$C$131:$K$191</definedName>
    <definedName name="_xlnm._FilterDatabase" localSheetId="22" hidden="1">'11 - SO 11 Verejné osvetl...'!$C$121:$K$174</definedName>
    <definedName name="_xlnm._FilterDatabase" localSheetId="23" hidden="1">'12 - SO 12 Oplotenie'!$C$124:$K$169</definedName>
    <definedName name="_xlnm._FilterDatabase" localSheetId="24" hidden="1">'13 - SO 13 - Sadové úpravy'!$C$118:$K$216</definedName>
    <definedName name="_xlnm._FilterDatabase" localSheetId="25" hidden="1">'14 - Doplňujúce položky k...'!$C$121:$K$151</definedName>
    <definedName name="_xlnm.Print_Titles" localSheetId="1">'01.1 - SO 01.1 Stavebná časť'!$142:$142</definedName>
    <definedName name="_xlnm.Print_Titles" localSheetId="2">'01.2 - SO 01.2 Zdravotech...'!$129:$129</definedName>
    <definedName name="_xlnm.Print_Titles" localSheetId="3">'01.3 - SO 01.3 Ústredné v...'!$126:$126</definedName>
    <definedName name="_xlnm.Print_Titles" localSheetId="4">'01.4 - SO 01.4 Vzduchotec...'!$124:$124</definedName>
    <definedName name="_xlnm.Print_Titles" localSheetId="5">'01.5 - SO 01.5 Elektroinš...'!$124:$124</definedName>
    <definedName name="_xlnm.Print_Titles" localSheetId="6">'01.5.1 - SO 01.5.1 Odbern...'!$125:$125</definedName>
    <definedName name="_xlnm.Print_Titles" localSheetId="7">'02.1 - SO 02.1 Stavebná časť'!$139:$139</definedName>
    <definedName name="_xlnm.Print_Titles" localSheetId="8">'02.2 - SO 02.2 Zdravotech...'!$122:$122</definedName>
    <definedName name="_xlnm.Print_Titles" localSheetId="9">'02.3 - SO 02.3 Ústredné v...'!$121:$121</definedName>
    <definedName name="_xlnm.Print_Titles" localSheetId="10">'02.4 - SO 02.4 Elektroinš...'!$124:$124</definedName>
    <definedName name="_xlnm.Print_Titles" localSheetId="11">'04.1 - SO 04.1 Stavebná časť'!$121:$121</definedName>
    <definedName name="_xlnm.Print_Titles" localSheetId="12">'04.2 - SO 04.2 Zdravotech...'!$128:$128</definedName>
    <definedName name="_xlnm.Print_Titles" localSheetId="13">'04.3 - SO 04.3 Elektroinš...'!$125:$125</definedName>
    <definedName name="_xlnm.Print_Titles" localSheetId="14">'05 - SO 05  Parkoviská'!$122:$122</definedName>
    <definedName name="_xlnm.Print_Titles" localSheetId="15">'06 - SO 06 - Komunikácie ...'!$123:$123</definedName>
    <definedName name="_xlnm.Print_Titles" localSheetId="16">'07 - SO 07 Dažďová kanali...'!$141:$141</definedName>
    <definedName name="_xlnm.Print_Titles" localSheetId="17">'08 - SO 08 Vodovodná príp...'!$123:$123</definedName>
    <definedName name="_xlnm.Print_Titles" localSheetId="18">'09.1 - SO 09.1 Splašková ...'!$139:$139</definedName>
    <definedName name="_xlnm.Print_Titles" localSheetId="19">'09.2 - SO 09.2 Napojenie ...'!$125:$125</definedName>
    <definedName name="_xlnm.Print_Titles" localSheetId="20">'10.1 - SO 10.1 Trafostanica'!$126:$126</definedName>
    <definedName name="_xlnm.Print_Titles" localSheetId="21">'10.2 - SO 10.2 VN káblová...'!$131:$131</definedName>
    <definedName name="_xlnm.Print_Titles" localSheetId="22">'11 - SO 11 Verejné osvetl...'!$121:$121</definedName>
    <definedName name="_xlnm.Print_Titles" localSheetId="23">'12 - SO 12 Oplotenie'!$124:$124</definedName>
    <definedName name="_xlnm.Print_Titles" localSheetId="24">'13 - SO 13 - Sadové úpravy'!$118:$118</definedName>
    <definedName name="_xlnm.Print_Titles" localSheetId="25">'14 - Doplňujúce položky k...'!$121:$121</definedName>
    <definedName name="_xlnm.Print_Titles" localSheetId="0">'Rekapitulácia stavby'!$92:$92</definedName>
    <definedName name="_xlnm.Print_Area" localSheetId="1">'01.1 - SO 01.1 Stavebná časť'!$C$4:$J$76,'01.1 - SO 01.1 Stavebná časť'!$C$82:$J$122,'01.1 - SO 01.1 Stavebná časť'!$C$128:$J$375</definedName>
    <definedName name="_xlnm.Print_Area" localSheetId="2">'01.2 - SO 01.2 Zdravotech...'!$C$4:$J$76,'01.2 - SO 01.2 Zdravotech...'!$C$82:$J$109,'01.2 - SO 01.2 Zdravotech...'!$C$115:$J$305</definedName>
    <definedName name="_xlnm.Print_Area" localSheetId="3">'01.3 - SO 01.3 Ústredné v...'!$C$4:$J$76,'01.3 - SO 01.3 Ústredné v...'!$C$82:$J$106,'01.3 - SO 01.3 Ústredné v...'!$C$112:$J$266</definedName>
    <definedName name="_xlnm.Print_Area" localSheetId="4">'01.4 - SO 01.4 Vzduchotec...'!$C$4:$J$76,'01.4 - SO 01.4 Vzduchotec...'!$C$82:$J$104,'01.4 - SO 01.4 Vzduchotec...'!$C$110:$J$324</definedName>
    <definedName name="_xlnm.Print_Area" localSheetId="5">'01.5 - SO 01.5 Elektroinš...'!$C$4:$J$76,'01.5 - SO 01.5 Elektroinš...'!$C$82:$J$104,'01.5 - SO 01.5 Elektroinš...'!$C$110:$J$184</definedName>
    <definedName name="_xlnm.Print_Area" localSheetId="6">'01.5.1 - SO 01.5.1 Odbern...'!$C$4:$J$76,'01.5.1 - SO 01.5.1 Odbern...'!$C$82:$J$105,'01.5.1 - SO 01.5.1 Odbern...'!$C$111:$J$158</definedName>
    <definedName name="_xlnm.Print_Area" localSheetId="7">'02.1 - SO 02.1 Stavebná časť'!$C$4:$J$76,'02.1 - SO 02.1 Stavebná časť'!$C$82:$J$119,'02.1 - SO 02.1 Stavebná časť'!$C$125:$J$300</definedName>
    <definedName name="_xlnm.Print_Area" localSheetId="8">'02.2 - SO 02.2 Zdravotech...'!$C$4:$J$76,'02.2 - SO 02.2 Zdravotech...'!$C$82:$J$102,'02.2 - SO 02.2 Zdravotech...'!$C$108:$J$139</definedName>
    <definedName name="_xlnm.Print_Area" localSheetId="9">'02.3 - SO 02.3 Ústredné v...'!$C$4:$J$76,'02.3 - SO 02.3 Ústredné v...'!$C$82:$J$101,'02.3 - SO 02.3 Ústredné v...'!$C$107:$J$134</definedName>
    <definedName name="_xlnm.Print_Area" localSheetId="10">'02.4 - SO 02.4 Elektroinš...'!$C$4:$J$76,'02.4 - SO 02.4 Elektroinš...'!$C$82:$J$104,'02.4 - SO 02.4 Elektroinš...'!$C$110:$J$205</definedName>
    <definedName name="_xlnm.Print_Area" localSheetId="11">'04.1 - SO 04.1 Stavebná časť'!$C$4:$J$76,'04.1 - SO 04.1 Stavebná časť'!$C$82:$J$101,'04.1 - SO 04.1 Stavebná časť'!$C$107:$J$125</definedName>
    <definedName name="_xlnm.Print_Area" localSheetId="12">'04.2 - SO 04.2 Zdravotech...'!$C$4:$J$76,'04.2 - SO 04.2 Zdravotech...'!$C$82:$J$108,'04.2 - SO 04.2 Zdravotech...'!$C$114:$J$195</definedName>
    <definedName name="_xlnm.Print_Area" localSheetId="13">'04.3 - SO 04.3 Elektroinš...'!$C$4:$J$76,'04.3 - SO 04.3 Elektroinš...'!$C$82:$J$105,'04.3 - SO 04.3 Elektroinš...'!$C$111:$J$154</definedName>
    <definedName name="_xlnm.Print_Area" localSheetId="14">'05 - SO 05  Parkoviská'!$C$4:$J$76,'05 - SO 05  Parkoviská'!$C$82:$J$104,'05 - SO 05  Parkoviská'!$C$110:$J$175</definedName>
    <definedName name="_xlnm.Print_Area" localSheetId="15">'06 - SO 06 - Komunikácie ...'!$C$4:$J$76,'06 - SO 06 - Komunikácie ...'!$C$82:$J$105,'06 - SO 06 - Komunikácie ...'!$C$111:$J$178</definedName>
    <definedName name="_xlnm.Print_Area" localSheetId="16">'07 - SO 07 Dažďová kanali...'!$C$4:$J$76,'07 - SO 07 Dažďová kanali...'!$C$82:$J$123,'07 - SO 07 Dažďová kanali...'!$C$129:$J$313</definedName>
    <definedName name="_xlnm.Print_Area" localSheetId="17">'08 - SO 08 Vodovodná príp...'!$C$4:$J$76,'08 - SO 08 Vodovodná príp...'!$C$82:$J$105,'08 - SO 08 Vodovodná príp...'!$C$111:$J$238</definedName>
    <definedName name="_xlnm.Print_Area" localSheetId="18">'09.1 - SO 09.1 Splašková ...'!$C$4:$J$76,'09.1 - SO 09.1 Splašková ...'!$C$82:$J$119,'09.1 - SO 09.1 Splašková ...'!$C$125:$J$247</definedName>
    <definedName name="_xlnm.Print_Area" localSheetId="19">'09.2 - SO 09.2 Napojenie ...'!$C$4:$J$76,'09.2 - SO 09.2 Napojenie ...'!$C$82:$J$105,'09.2 - SO 09.2 Napojenie ...'!$C$111:$J$162</definedName>
    <definedName name="_xlnm.Print_Area" localSheetId="20">'10.1 - SO 10.1 Trafostanica'!$C$4:$J$76,'10.1 - SO 10.1 Trafostanica'!$C$82:$J$106,'10.1 - SO 10.1 Trafostanica'!$C$112:$J$151</definedName>
    <definedName name="_xlnm.Print_Area" localSheetId="21">'10.2 - SO 10.2 VN káblová...'!$C$4:$J$76,'10.2 - SO 10.2 VN káblová...'!$C$82:$J$111,'10.2 - SO 10.2 VN káblová...'!$C$117:$J$191</definedName>
    <definedName name="_xlnm.Print_Area" localSheetId="22">'11 - SO 11 Verejné osvetl...'!$C$4:$J$76,'11 - SO 11 Verejné osvetl...'!$C$82:$J$103,'11 - SO 11 Verejné osvetl...'!$C$109:$J$174</definedName>
    <definedName name="_xlnm.Print_Area" localSheetId="23">'12 - SO 12 Oplotenie'!$C$4:$J$76,'12 - SO 12 Oplotenie'!$C$82:$J$106,'12 - SO 12 Oplotenie'!$C$112:$J$169</definedName>
    <definedName name="_xlnm.Print_Area" localSheetId="24">'13 - SO 13 - Sadové úpravy'!$C$4:$J$76,'13 - SO 13 - Sadové úpravy'!$C$82:$J$100,'13 - SO 13 - Sadové úpravy'!$C$106:$J$216</definedName>
    <definedName name="_xlnm.Print_Area" localSheetId="25">'14 - Doplňujúce položky k...'!$C$4:$J$76,'14 - Doplňujúce položky k...'!$C$82:$J$103,'14 - Doplňujúce položky k...'!$C$109:$J$151</definedName>
    <definedName name="_xlnm.Print_Area" localSheetId="0">'Rekapitulácia stavby'!$D$4:$AO$76,'Rekapitulácia stavby'!$C$82:$AQ$125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6" l="1"/>
  <c r="J36" i="26"/>
  <c r="AY124" i="1" s="1"/>
  <c r="J35" i="26"/>
  <c r="AX124" i="1" s="1"/>
  <c r="BI151" i="26"/>
  <c r="BH151" i="26"/>
  <c r="BG151" i="26"/>
  <c r="BE151" i="26"/>
  <c r="T151" i="26"/>
  <c r="T150" i="26" s="1"/>
  <c r="R151" i="26"/>
  <c r="R150" i="26" s="1"/>
  <c r="P151" i="26"/>
  <c r="P150" i="26" s="1"/>
  <c r="BI149" i="26"/>
  <c r="BH149" i="26"/>
  <c r="BG149" i="26"/>
  <c r="BE149" i="26"/>
  <c r="T149" i="26"/>
  <c r="R149" i="26"/>
  <c r="P149" i="26"/>
  <c r="BI148" i="26"/>
  <c r="BH148" i="26"/>
  <c r="BG148" i="26"/>
  <c r="BE148" i="26"/>
  <c r="T148" i="26"/>
  <c r="R148" i="26"/>
  <c r="P148" i="26"/>
  <c r="BI147" i="26"/>
  <c r="BH147" i="26"/>
  <c r="BG147" i="26"/>
  <c r="BE147" i="26"/>
  <c r="T147" i="26"/>
  <c r="R147" i="26"/>
  <c r="P147" i="26"/>
  <c r="BI146" i="26"/>
  <c r="BH146" i="26"/>
  <c r="BG146" i="26"/>
  <c r="BE146" i="26"/>
  <c r="T146" i="26"/>
  <c r="R146" i="26"/>
  <c r="P146" i="26"/>
  <c r="BI145" i="26"/>
  <c r="BH145" i="26"/>
  <c r="BG145" i="26"/>
  <c r="BE145" i="26"/>
  <c r="T145" i="26"/>
  <c r="R145" i="26"/>
  <c r="P145" i="26"/>
  <c r="BI144" i="26"/>
  <c r="BH144" i="26"/>
  <c r="BG144" i="26"/>
  <c r="BE144" i="26"/>
  <c r="T144" i="26"/>
  <c r="R144" i="26"/>
  <c r="P144" i="26"/>
  <c r="BI143" i="26"/>
  <c r="BH143" i="26"/>
  <c r="BG143" i="26"/>
  <c r="BE143" i="26"/>
  <c r="T143" i="26"/>
  <c r="R143" i="26"/>
  <c r="P143" i="26"/>
  <c r="BI142" i="26"/>
  <c r="BH142" i="26"/>
  <c r="BG142" i="26"/>
  <c r="BE142" i="26"/>
  <c r="T142" i="26"/>
  <c r="R142" i="26"/>
  <c r="P142" i="26"/>
  <c r="BI141" i="26"/>
  <c r="BH141" i="26"/>
  <c r="BG141" i="26"/>
  <c r="BE141" i="26"/>
  <c r="T141" i="26"/>
  <c r="R141" i="26"/>
  <c r="P141" i="26"/>
  <c r="BI139" i="26"/>
  <c r="BH139" i="26"/>
  <c r="BG139" i="26"/>
  <c r="BE139" i="26"/>
  <c r="T139" i="26"/>
  <c r="R139" i="26"/>
  <c r="P139" i="26"/>
  <c r="BI138" i="26"/>
  <c r="BH138" i="26"/>
  <c r="BG138" i="26"/>
  <c r="BE138" i="26"/>
  <c r="T138" i="26"/>
  <c r="R138" i="26"/>
  <c r="P138" i="26"/>
  <c r="BI137" i="26"/>
  <c r="BH137" i="26"/>
  <c r="BG137" i="26"/>
  <c r="BE137" i="26"/>
  <c r="T137" i="26"/>
  <c r="R137" i="26"/>
  <c r="P137" i="26"/>
  <c r="BI135" i="26"/>
  <c r="BH135" i="26"/>
  <c r="BG135" i="26"/>
  <c r="BE135" i="26"/>
  <c r="T135" i="26"/>
  <c r="T134" i="26" s="1"/>
  <c r="R135" i="26"/>
  <c r="R134" i="26" s="1"/>
  <c r="P135" i="26"/>
  <c r="P134" i="26" s="1"/>
  <c r="BI133" i="26"/>
  <c r="BH133" i="26"/>
  <c r="BG133" i="26"/>
  <c r="BE133" i="26"/>
  <c r="T133" i="26"/>
  <c r="R133" i="26"/>
  <c r="P133" i="26"/>
  <c r="BI132" i="26"/>
  <c r="BH132" i="26"/>
  <c r="BG132" i="26"/>
  <c r="BE132" i="26"/>
  <c r="T132" i="26"/>
  <c r="R132" i="26"/>
  <c r="P132" i="26"/>
  <c r="BI131" i="26"/>
  <c r="BH131" i="26"/>
  <c r="BG131" i="26"/>
  <c r="BE131" i="26"/>
  <c r="T131" i="26"/>
  <c r="R131" i="26"/>
  <c r="P131" i="26"/>
  <c r="BI130" i="26"/>
  <c r="BH130" i="26"/>
  <c r="BG130" i="26"/>
  <c r="BE130" i="26"/>
  <c r="T130" i="26"/>
  <c r="R130" i="26"/>
  <c r="P130" i="26"/>
  <c r="BI129" i="26"/>
  <c r="BH129" i="26"/>
  <c r="BG129" i="26"/>
  <c r="BE129" i="26"/>
  <c r="T129" i="26"/>
  <c r="R129" i="26"/>
  <c r="P129" i="26"/>
  <c r="BI128" i="26"/>
  <c r="BH128" i="26"/>
  <c r="BG128" i="26"/>
  <c r="BE128" i="26"/>
  <c r="T128" i="26"/>
  <c r="R128" i="26"/>
  <c r="P128" i="26"/>
  <c r="BI127" i="26"/>
  <c r="BH127" i="26"/>
  <c r="BG127" i="26"/>
  <c r="BE127" i="26"/>
  <c r="T127" i="26"/>
  <c r="R127" i="26"/>
  <c r="P127" i="26"/>
  <c r="BI126" i="26"/>
  <c r="BH126" i="26"/>
  <c r="BG126" i="26"/>
  <c r="BE126" i="26"/>
  <c r="T126" i="26"/>
  <c r="R126" i="26"/>
  <c r="P126" i="26"/>
  <c r="BI125" i="26"/>
  <c r="BH125" i="26"/>
  <c r="BG125" i="26"/>
  <c r="BE125" i="26"/>
  <c r="T125" i="26"/>
  <c r="R125" i="26"/>
  <c r="P125" i="26"/>
  <c r="J118" i="26"/>
  <c r="F118" i="26"/>
  <c r="F116" i="26"/>
  <c r="E114" i="26"/>
  <c r="J91" i="26"/>
  <c r="F91" i="26"/>
  <c r="F89" i="26"/>
  <c r="E87" i="26"/>
  <c r="J24" i="26"/>
  <c r="E24" i="26"/>
  <c r="J119" i="26" s="1"/>
  <c r="J23" i="26"/>
  <c r="J18" i="26"/>
  <c r="E18" i="26"/>
  <c r="F119" i="26" s="1"/>
  <c r="J17" i="26"/>
  <c r="J12" i="26"/>
  <c r="J116" i="26" s="1"/>
  <c r="E7" i="26"/>
  <c r="E112" i="26"/>
  <c r="J37" i="25"/>
  <c r="J36" i="25"/>
  <c r="AY123" i="1" s="1"/>
  <c r="J35" i="25"/>
  <c r="AX123" i="1" s="1"/>
  <c r="BI216" i="25"/>
  <c r="BH216" i="25"/>
  <c r="BG216" i="25"/>
  <c r="BE216" i="25"/>
  <c r="T216" i="25"/>
  <c r="T215" i="25" s="1"/>
  <c r="R216" i="25"/>
  <c r="R215" i="25" s="1"/>
  <c r="P216" i="25"/>
  <c r="P215" i="25" s="1"/>
  <c r="BI214" i="25"/>
  <c r="BH214" i="25"/>
  <c r="BG214" i="25"/>
  <c r="BE214" i="25"/>
  <c r="T214" i="25"/>
  <c r="R214" i="25"/>
  <c r="P214" i="25"/>
  <c r="BI213" i="25"/>
  <c r="BH213" i="25"/>
  <c r="BG213" i="25"/>
  <c r="BE213" i="25"/>
  <c r="T213" i="25"/>
  <c r="R213" i="25"/>
  <c r="P213" i="25"/>
  <c r="BI212" i="25"/>
  <c r="BH212" i="25"/>
  <c r="BG212" i="25"/>
  <c r="BE212" i="25"/>
  <c r="T212" i="25"/>
  <c r="R212" i="25"/>
  <c r="P212" i="25"/>
  <c r="BI211" i="25"/>
  <c r="BH211" i="25"/>
  <c r="BG211" i="25"/>
  <c r="BE211" i="25"/>
  <c r="T211" i="25"/>
  <c r="R211" i="25"/>
  <c r="P211" i="25"/>
  <c r="BI210" i="25"/>
  <c r="BH210" i="25"/>
  <c r="BG210" i="25"/>
  <c r="BE210" i="25"/>
  <c r="T210" i="25"/>
  <c r="R210" i="25"/>
  <c r="P210" i="25"/>
  <c r="BI209" i="25"/>
  <c r="BH209" i="25"/>
  <c r="BG209" i="25"/>
  <c r="BE209" i="25"/>
  <c r="T209" i="25"/>
  <c r="R209" i="25"/>
  <c r="P209" i="25"/>
  <c r="BI208" i="25"/>
  <c r="BH208" i="25"/>
  <c r="BG208" i="25"/>
  <c r="BE208" i="25"/>
  <c r="T208" i="25"/>
  <c r="R208" i="25"/>
  <c r="P208" i="25"/>
  <c r="BI207" i="25"/>
  <c r="BH207" i="25"/>
  <c r="BG207" i="25"/>
  <c r="BE207" i="25"/>
  <c r="T207" i="25"/>
  <c r="R207" i="25"/>
  <c r="P207" i="25"/>
  <c r="BI206" i="25"/>
  <c r="BH206" i="25"/>
  <c r="BG206" i="25"/>
  <c r="BE206" i="25"/>
  <c r="T206" i="25"/>
  <c r="R206" i="25"/>
  <c r="P206" i="25"/>
  <c r="BI205" i="25"/>
  <c r="BH205" i="25"/>
  <c r="BG205" i="25"/>
  <c r="BE205" i="25"/>
  <c r="T205" i="25"/>
  <c r="R205" i="25"/>
  <c r="P205" i="25"/>
  <c r="BI204" i="25"/>
  <c r="BH204" i="25"/>
  <c r="BG204" i="25"/>
  <c r="BE204" i="25"/>
  <c r="T204" i="25"/>
  <c r="R204" i="25"/>
  <c r="P204" i="25"/>
  <c r="BI203" i="25"/>
  <c r="BH203" i="25"/>
  <c r="BG203" i="25"/>
  <c r="BE203" i="25"/>
  <c r="T203" i="25"/>
  <c r="R203" i="25"/>
  <c r="P203" i="25"/>
  <c r="BI202" i="25"/>
  <c r="BH202" i="25"/>
  <c r="BG202" i="25"/>
  <c r="BE202" i="25"/>
  <c r="T202" i="25"/>
  <c r="R202" i="25"/>
  <c r="P202" i="25"/>
  <c r="BI201" i="25"/>
  <c r="BH201" i="25"/>
  <c r="BG201" i="25"/>
  <c r="BE201" i="25"/>
  <c r="T201" i="25"/>
  <c r="R201" i="25"/>
  <c r="P201" i="25"/>
  <c r="BI200" i="25"/>
  <c r="BH200" i="25"/>
  <c r="BG200" i="25"/>
  <c r="BE200" i="25"/>
  <c r="T200" i="25"/>
  <c r="R200" i="25"/>
  <c r="P200" i="25"/>
  <c r="BI199" i="25"/>
  <c r="BH199" i="25"/>
  <c r="BG199" i="25"/>
  <c r="BE199" i="25"/>
  <c r="T199" i="25"/>
  <c r="R199" i="25"/>
  <c r="P199" i="25"/>
  <c r="BI198" i="25"/>
  <c r="BH198" i="25"/>
  <c r="BG198" i="25"/>
  <c r="BE198" i="25"/>
  <c r="T198" i="25"/>
  <c r="R198" i="25"/>
  <c r="P198" i="25"/>
  <c r="BI197" i="25"/>
  <c r="BH197" i="25"/>
  <c r="BG197" i="25"/>
  <c r="BE197" i="25"/>
  <c r="T197" i="25"/>
  <c r="R197" i="25"/>
  <c r="P197" i="25"/>
  <c r="BI196" i="25"/>
  <c r="BH196" i="25"/>
  <c r="BG196" i="25"/>
  <c r="BE196" i="25"/>
  <c r="T196" i="25"/>
  <c r="R196" i="25"/>
  <c r="P196" i="25"/>
  <c r="BI195" i="25"/>
  <c r="BH195" i="25"/>
  <c r="BG195" i="25"/>
  <c r="BE195" i="25"/>
  <c r="T195" i="25"/>
  <c r="R195" i="25"/>
  <c r="P195" i="25"/>
  <c r="BI194" i="25"/>
  <c r="BH194" i="25"/>
  <c r="BG194" i="25"/>
  <c r="BE194" i="25"/>
  <c r="T194" i="25"/>
  <c r="R194" i="25"/>
  <c r="P194" i="25"/>
  <c r="BI193" i="25"/>
  <c r="BH193" i="25"/>
  <c r="BG193" i="25"/>
  <c r="BE193" i="25"/>
  <c r="T193" i="25"/>
  <c r="R193" i="25"/>
  <c r="P193" i="25"/>
  <c r="BI192" i="25"/>
  <c r="BH192" i="25"/>
  <c r="BG192" i="25"/>
  <c r="BE192" i="25"/>
  <c r="T192" i="25"/>
  <c r="R192" i="25"/>
  <c r="P192" i="25"/>
  <c r="BI191" i="25"/>
  <c r="BH191" i="25"/>
  <c r="BG191" i="25"/>
  <c r="BE191" i="25"/>
  <c r="T191" i="25"/>
  <c r="R191" i="25"/>
  <c r="P191" i="25"/>
  <c r="BI190" i="25"/>
  <c r="BH190" i="25"/>
  <c r="BG190" i="25"/>
  <c r="BE190" i="25"/>
  <c r="T190" i="25"/>
  <c r="R190" i="25"/>
  <c r="P190" i="25"/>
  <c r="BI189" i="25"/>
  <c r="BH189" i="25"/>
  <c r="BG189" i="25"/>
  <c r="BE189" i="25"/>
  <c r="T189" i="25"/>
  <c r="R189" i="25"/>
  <c r="P189" i="25"/>
  <c r="BI188" i="25"/>
  <c r="BH188" i="25"/>
  <c r="BG188" i="25"/>
  <c r="BE188" i="25"/>
  <c r="T188" i="25"/>
  <c r="R188" i="25"/>
  <c r="P188" i="25"/>
  <c r="BI187" i="25"/>
  <c r="BH187" i="25"/>
  <c r="BG187" i="25"/>
  <c r="BE187" i="25"/>
  <c r="T187" i="25"/>
  <c r="R187" i="25"/>
  <c r="P187" i="25"/>
  <c r="BI186" i="25"/>
  <c r="BH186" i="25"/>
  <c r="BG186" i="25"/>
  <c r="BE186" i="25"/>
  <c r="T186" i="25"/>
  <c r="R186" i="25"/>
  <c r="P186" i="25"/>
  <c r="BI185" i="25"/>
  <c r="BH185" i="25"/>
  <c r="BG185" i="25"/>
  <c r="BE185" i="25"/>
  <c r="T185" i="25"/>
  <c r="R185" i="25"/>
  <c r="P185" i="25"/>
  <c r="BI184" i="25"/>
  <c r="BH184" i="25"/>
  <c r="BG184" i="25"/>
  <c r="BE184" i="25"/>
  <c r="T184" i="25"/>
  <c r="R184" i="25"/>
  <c r="P184" i="25"/>
  <c r="BI183" i="25"/>
  <c r="BH183" i="25"/>
  <c r="BG183" i="25"/>
  <c r="BE183" i="25"/>
  <c r="T183" i="25"/>
  <c r="R183" i="25"/>
  <c r="P183" i="25"/>
  <c r="BI182" i="25"/>
  <c r="BH182" i="25"/>
  <c r="BG182" i="25"/>
  <c r="BE182" i="25"/>
  <c r="T182" i="25"/>
  <c r="R182" i="25"/>
  <c r="P182" i="25"/>
  <c r="BI181" i="25"/>
  <c r="BH181" i="25"/>
  <c r="BG181" i="25"/>
  <c r="BE181" i="25"/>
  <c r="T181" i="25"/>
  <c r="R181" i="25"/>
  <c r="P181" i="25"/>
  <c r="BI180" i="25"/>
  <c r="BH180" i="25"/>
  <c r="BG180" i="25"/>
  <c r="BE180" i="25"/>
  <c r="T180" i="25"/>
  <c r="R180" i="25"/>
  <c r="P180" i="25"/>
  <c r="BI179" i="25"/>
  <c r="BH179" i="25"/>
  <c r="BG179" i="25"/>
  <c r="BE179" i="25"/>
  <c r="T179" i="25"/>
  <c r="R179" i="25"/>
  <c r="P179" i="25"/>
  <c r="BI178" i="25"/>
  <c r="BH178" i="25"/>
  <c r="BG178" i="25"/>
  <c r="BE178" i="25"/>
  <c r="T178" i="25"/>
  <c r="R178" i="25"/>
  <c r="P178" i="25"/>
  <c r="BI177" i="25"/>
  <c r="BH177" i="25"/>
  <c r="BG177" i="25"/>
  <c r="BE177" i="25"/>
  <c r="T177" i="25"/>
  <c r="R177" i="25"/>
  <c r="P177" i="25"/>
  <c r="BI176" i="25"/>
  <c r="BH176" i="25"/>
  <c r="BG176" i="25"/>
  <c r="BE176" i="25"/>
  <c r="T176" i="25"/>
  <c r="R176" i="25"/>
  <c r="P176" i="25"/>
  <c r="BI175" i="25"/>
  <c r="BH175" i="25"/>
  <c r="BG175" i="25"/>
  <c r="BE175" i="25"/>
  <c r="T175" i="25"/>
  <c r="R175" i="25"/>
  <c r="P175" i="25"/>
  <c r="BI174" i="25"/>
  <c r="BH174" i="25"/>
  <c r="BG174" i="25"/>
  <c r="BE174" i="25"/>
  <c r="T174" i="25"/>
  <c r="R174" i="25"/>
  <c r="P174" i="25"/>
  <c r="BI173" i="25"/>
  <c r="BH173" i="25"/>
  <c r="BG173" i="25"/>
  <c r="BE173" i="25"/>
  <c r="T173" i="25"/>
  <c r="R173" i="25"/>
  <c r="P173" i="25"/>
  <c r="BI172" i="25"/>
  <c r="BH172" i="25"/>
  <c r="BG172" i="25"/>
  <c r="BE172" i="25"/>
  <c r="T172" i="25"/>
  <c r="R172" i="25"/>
  <c r="P172" i="25"/>
  <c r="BI171" i="25"/>
  <c r="BH171" i="25"/>
  <c r="BG171" i="25"/>
  <c r="BE171" i="25"/>
  <c r="T171" i="25"/>
  <c r="R171" i="25"/>
  <c r="P171" i="25"/>
  <c r="BI170" i="25"/>
  <c r="BH170" i="25"/>
  <c r="BG170" i="25"/>
  <c r="BE170" i="25"/>
  <c r="T170" i="25"/>
  <c r="R170" i="25"/>
  <c r="P170" i="25"/>
  <c r="BI169" i="25"/>
  <c r="BH169" i="25"/>
  <c r="BG169" i="25"/>
  <c r="BE169" i="25"/>
  <c r="T169" i="25"/>
  <c r="R169" i="25"/>
  <c r="P169" i="25"/>
  <c r="BI168" i="25"/>
  <c r="BH168" i="25"/>
  <c r="BG168" i="25"/>
  <c r="BE168" i="25"/>
  <c r="T168" i="25"/>
  <c r="R168" i="25"/>
  <c r="P168" i="25"/>
  <c r="BI167" i="25"/>
  <c r="BH167" i="25"/>
  <c r="BG167" i="25"/>
  <c r="BE167" i="25"/>
  <c r="T167" i="25"/>
  <c r="R167" i="25"/>
  <c r="P167" i="25"/>
  <c r="BI166" i="25"/>
  <c r="BH166" i="25"/>
  <c r="BG166" i="25"/>
  <c r="BE166" i="25"/>
  <c r="T166" i="25"/>
  <c r="R166" i="25"/>
  <c r="P166" i="25"/>
  <c r="BI165" i="25"/>
  <c r="BH165" i="25"/>
  <c r="BG165" i="25"/>
  <c r="BE165" i="25"/>
  <c r="T165" i="25"/>
  <c r="R165" i="25"/>
  <c r="P165" i="25"/>
  <c r="BI164" i="25"/>
  <c r="BH164" i="25"/>
  <c r="BG164" i="25"/>
  <c r="BE164" i="25"/>
  <c r="T164" i="25"/>
  <c r="R164" i="25"/>
  <c r="P164" i="25"/>
  <c r="BI163" i="25"/>
  <c r="BH163" i="25"/>
  <c r="BG163" i="25"/>
  <c r="BE163" i="25"/>
  <c r="T163" i="25"/>
  <c r="R163" i="25"/>
  <c r="P163" i="25"/>
  <c r="BI162" i="25"/>
  <c r="BH162" i="25"/>
  <c r="BG162" i="25"/>
  <c r="BE162" i="25"/>
  <c r="T162" i="25"/>
  <c r="R162" i="25"/>
  <c r="P162" i="25"/>
  <c r="BI161" i="25"/>
  <c r="BH161" i="25"/>
  <c r="BG161" i="25"/>
  <c r="BE161" i="25"/>
  <c r="T161" i="25"/>
  <c r="R161" i="25"/>
  <c r="P161" i="25"/>
  <c r="BI160" i="25"/>
  <c r="BH160" i="25"/>
  <c r="BG160" i="25"/>
  <c r="BE160" i="25"/>
  <c r="T160" i="25"/>
  <c r="R160" i="25"/>
  <c r="P160" i="25"/>
  <c r="BI159" i="25"/>
  <c r="BH159" i="25"/>
  <c r="BG159" i="25"/>
  <c r="BE159" i="25"/>
  <c r="T159" i="25"/>
  <c r="R159" i="25"/>
  <c r="P159" i="25"/>
  <c r="BI158" i="25"/>
  <c r="BH158" i="25"/>
  <c r="BG158" i="25"/>
  <c r="BE158" i="25"/>
  <c r="T158" i="25"/>
  <c r="R158" i="25"/>
  <c r="P158" i="25"/>
  <c r="BI157" i="25"/>
  <c r="BH157" i="25"/>
  <c r="BG157" i="25"/>
  <c r="BE157" i="25"/>
  <c r="T157" i="25"/>
  <c r="R157" i="25"/>
  <c r="P157" i="25"/>
  <c r="BI156" i="25"/>
  <c r="BH156" i="25"/>
  <c r="BG156" i="25"/>
  <c r="BE156" i="25"/>
  <c r="T156" i="25"/>
  <c r="R156" i="25"/>
  <c r="P156" i="25"/>
  <c r="BI155" i="25"/>
  <c r="BH155" i="25"/>
  <c r="BG155" i="25"/>
  <c r="BE155" i="25"/>
  <c r="T155" i="25"/>
  <c r="R155" i="25"/>
  <c r="P155" i="25"/>
  <c r="BI154" i="25"/>
  <c r="BH154" i="25"/>
  <c r="BG154" i="25"/>
  <c r="BE154" i="25"/>
  <c r="T154" i="25"/>
  <c r="R154" i="25"/>
  <c r="P154" i="25"/>
  <c r="BI153" i="25"/>
  <c r="BH153" i="25"/>
  <c r="BG153" i="25"/>
  <c r="BE153" i="25"/>
  <c r="T153" i="25"/>
  <c r="R153" i="25"/>
  <c r="P153" i="25"/>
  <c r="BI152" i="25"/>
  <c r="BH152" i="25"/>
  <c r="BG152" i="25"/>
  <c r="BE152" i="25"/>
  <c r="T152" i="25"/>
  <c r="R152" i="25"/>
  <c r="P152" i="25"/>
  <c r="BI151" i="25"/>
  <c r="BH151" i="25"/>
  <c r="BG151" i="25"/>
  <c r="BE151" i="25"/>
  <c r="T151" i="25"/>
  <c r="R151" i="25"/>
  <c r="P151" i="25"/>
  <c r="BI150" i="25"/>
  <c r="BH150" i="25"/>
  <c r="BG150" i="25"/>
  <c r="BE150" i="25"/>
  <c r="T150" i="25"/>
  <c r="R150" i="25"/>
  <c r="P150" i="25"/>
  <c r="BI149" i="25"/>
  <c r="BH149" i="25"/>
  <c r="BG149" i="25"/>
  <c r="BE149" i="25"/>
  <c r="T149" i="25"/>
  <c r="R149" i="25"/>
  <c r="P149" i="25"/>
  <c r="BI148" i="25"/>
  <c r="BH148" i="25"/>
  <c r="BG148" i="25"/>
  <c r="BE148" i="25"/>
  <c r="T148" i="25"/>
  <c r="R148" i="25"/>
  <c r="P148" i="25"/>
  <c r="BI147" i="25"/>
  <c r="BH147" i="25"/>
  <c r="BG147" i="25"/>
  <c r="BE147" i="25"/>
  <c r="T147" i="25"/>
  <c r="R147" i="25"/>
  <c r="P147" i="25"/>
  <c r="BI146" i="25"/>
  <c r="BH146" i="25"/>
  <c r="BG146" i="25"/>
  <c r="BE146" i="25"/>
  <c r="T146" i="25"/>
  <c r="R146" i="25"/>
  <c r="P146" i="25"/>
  <c r="BI145" i="25"/>
  <c r="BH145" i="25"/>
  <c r="BG145" i="25"/>
  <c r="BE145" i="25"/>
  <c r="T145" i="25"/>
  <c r="R145" i="25"/>
  <c r="P145" i="25"/>
  <c r="BI144" i="25"/>
  <c r="BH144" i="25"/>
  <c r="BG144" i="25"/>
  <c r="BE144" i="25"/>
  <c r="T144" i="25"/>
  <c r="R144" i="25"/>
  <c r="P144" i="25"/>
  <c r="BI143" i="25"/>
  <c r="BH143" i="25"/>
  <c r="BG143" i="25"/>
  <c r="BE143" i="25"/>
  <c r="T143" i="25"/>
  <c r="R143" i="25"/>
  <c r="P143" i="25"/>
  <c r="BI142" i="25"/>
  <c r="BH142" i="25"/>
  <c r="BG142" i="25"/>
  <c r="BE142" i="25"/>
  <c r="T142" i="25"/>
  <c r="R142" i="25"/>
  <c r="P142" i="25"/>
  <c r="BI141" i="25"/>
  <c r="BH141" i="25"/>
  <c r="BG141" i="25"/>
  <c r="BE141" i="25"/>
  <c r="T141" i="25"/>
  <c r="R141" i="25"/>
  <c r="P141" i="25"/>
  <c r="BI140" i="25"/>
  <c r="BH140" i="25"/>
  <c r="BG140" i="25"/>
  <c r="BE140" i="25"/>
  <c r="T140" i="25"/>
  <c r="R140" i="25"/>
  <c r="P140" i="25"/>
  <c r="BI139" i="25"/>
  <c r="BH139" i="25"/>
  <c r="BG139" i="25"/>
  <c r="BE139" i="25"/>
  <c r="T139" i="25"/>
  <c r="R139" i="25"/>
  <c r="P139" i="25"/>
  <c r="BI138" i="25"/>
  <c r="BH138" i="25"/>
  <c r="BG138" i="25"/>
  <c r="BE138" i="25"/>
  <c r="T138" i="25"/>
  <c r="R138" i="25"/>
  <c r="P138" i="25"/>
  <c r="BI137" i="25"/>
  <c r="BH137" i="25"/>
  <c r="BG137" i="25"/>
  <c r="BE137" i="25"/>
  <c r="T137" i="25"/>
  <c r="R137" i="25"/>
  <c r="P137" i="25"/>
  <c r="BI136" i="25"/>
  <c r="BH136" i="25"/>
  <c r="BG136" i="25"/>
  <c r="BE136" i="25"/>
  <c r="T136" i="25"/>
  <c r="R136" i="25"/>
  <c r="P136" i="25"/>
  <c r="BI135" i="25"/>
  <c r="BH135" i="25"/>
  <c r="BG135" i="25"/>
  <c r="BE135" i="25"/>
  <c r="T135" i="25"/>
  <c r="R135" i="25"/>
  <c r="P135" i="25"/>
  <c r="BI134" i="25"/>
  <c r="BH134" i="25"/>
  <c r="BG134" i="25"/>
  <c r="BE134" i="25"/>
  <c r="T134" i="25"/>
  <c r="R134" i="25"/>
  <c r="P134" i="25"/>
  <c r="BI133" i="25"/>
  <c r="BH133" i="25"/>
  <c r="BG133" i="25"/>
  <c r="BE133" i="25"/>
  <c r="T133" i="25"/>
  <c r="R133" i="25"/>
  <c r="P133" i="25"/>
  <c r="BI132" i="25"/>
  <c r="BH132" i="25"/>
  <c r="BG132" i="25"/>
  <c r="BE132" i="25"/>
  <c r="T132" i="25"/>
  <c r="R132" i="25"/>
  <c r="P132" i="25"/>
  <c r="BI131" i="25"/>
  <c r="BH131" i="25"/>
  <c r="BG131" i="25"/>
  <c r="BE131" i="25"/>
  <c r="T131" i="25"/>
  <c r="R131" i="25"/>
  <c r="P131" i="25"/>
  <c r="BI130" i="25"/>
  <c r="BH130" i="25"/>
  <c r="BG130" i="25"/>
  <c r="BE130" i="25"/>
  <c r="T130" i="25"/>
  <c r="R130" i="25"/>
  <c r="P130" i="25"/>
  <c r="BI129" i="25"/>
  <c r="BH129" i="25"/>
  <c r="BG129" i="25"/>
  <c r="BE129" i="25"/>
  <c r="T129" i="25"/>
  <c r="R129" i="25"/>
  <c r="P129" i="25"/>
  <c r="BI128" i="25"/>
  <c r="BH128" i="25"/>
  <c r="BG128" i="25"/>
  <c r="BE128" i="25"/>
  <c r="T128" i="25"/>
  <c r="R128" i="25"/>
  <c r="P128" i="25"/>
  <c r="BI127" i="25"/>
  <c r="BH127" i="25"/>
  <c r="BG127" i="25"/>
  <c r="BE127" i="25"/>
  <c r="T127" i="25"/>
  <c r="R127" i="25"/>
  <c r="P127" i="25"/>
  <c r="BI126" i="25"/>
  <c r="BH126" i="25"/>
  <c r="BG126" i="25"/>
  <c r="BE126" i="25"/>
  <c r="T126" i="25"/>
  <c r="R126" i="25"/>
  <c r="P126" i="25"/>
  <c r="BI125" i="25"/>
  <c r="BH125" i="25"/>
  <c r="BG125" i="25"/>
  <c r="BE125" i="25"/>
  <c r="T125" i="25"/>
  <c r="R125" i="25"/>
  <c r="P125" i="25"/>
  <c r="BI124" i="25"/>
  <c r="BH124" i="25"/>
  <c r="BG124" i="25"/>
  <c r="BE124" i="25"/>
  <c r="T124" i="25"/>
  <c r="R124" i="25"/>
  <c r="P124" i="25"/>
  <c r="BI123" i="25"/>
  <c r="BH123" i="25"/>
  <c r="BG123" i="25"/>
  <c r="BE123" i="25"/>
  <c r="T123" i="25"/>
  <c r="R123" i="25"/>
  <c r="P123" i="25"/>
  <c r="BI122" i="25"/>
  <c r="BH122" i="25"/>
  <c r="BG122" i="25"/>
  <c r="BE122" i="25"/>
  <c r="T122" i="25"/>
  <c r="R122" i="25"/>
  <c r="P122" i="25"/>
  <c r="J115" i="25"/>
  <c r="F115" i="25"/>
  <c r="F113" i="25"/>
  <c r="E111" i="25"/>
  <c r="J91" i="25"/>
  <c r="F91" i="25"/>
  <c r="F89" i="25"/>
  <c r="E87" i="25"/>
  <c r="J24" i="25"/>
  <c r="E24" i="25"/>
  <c r="J116" i="25" s="1"/>
  <c r="J23" i="25"/>
  <c r="J18" i="25"/>
  <c r="E18" i="25"/>
  <c r="F116" i="25" s="1"/>
  <c r="J17" i="25"/>
  <c r="J12" i="25"/>
  <c r="J113" i="25" s="1"/>
  <c r="E7" i="25"/>
  <c r="E85" i="25" s="1"/>
  <c r="J37" i="24"/>
  <c r="J36" i="24"/>
  <c r="AY122" i="1" s="1"/>
  <c r="J35" i="24"/>
  <c r="AX122" i="1" s="1"/>
  <c r="BI169" i="24"/>
  <c r="BH169" i="24"/>
  <c r="BG169" i="24"/>
  <c r="BE169" i="24"/>
  <c r="T169" i="24"/>
  <c r="R169" i="24"/>
  <c r="P169" i="24"/>
  <c r="BI168" i="24"/>
  <c r="BH168" i="24"/>
  <c r="BG168" i="24"/>
  <c r="BE168" i="24"/>
  <c r="T168" i="24"/>
  <c r="R168" i="24"/>
  <c r="P168" i="24"/>
  <c r="BI167" i="24"/>
  <c r="BH167" i="24"/>
  <c r="BG167" i="24"/>
  <c r="BE167" i="24"/>
  <c r="T167" i="24"/>
  <c r="R167" i="24"/>
  <c r="P167" i="24"/>
  <c r="BI166" i="24"/>
  <c r="BH166" i="24"/>
  <c r="BG166" i="24"/>
  <c r="BE166" i="24"/>
  <c r="T166" i="24"/>
  <c r="R166" i="24"/>
  <c r="P166" i="24"/>
  <c r="BI165" i="24"/>
  <c r="BH165" i="24"/>
  <c r="BG165" i="24"/>
  <c r="BE165" i="24"/>
  <c r="T165" i="24"/>
  <c r="R165" i="24"/>
  <c r="P165" i="24"/>
  <c r="BI164" i="24"/>
  <c r="BH164" i="24"/>
  <c r="BG164" i="24"/>
  <c r="BE164" i="24"/>
  <c r="T164" i="24"/>
  <c r="R164" i="24"/>
  <c r="P164" i="24"/>
  <c r="BI163" i="24"/>
  <c r="BH163" i="24"/>
  <c r="BG163" i="24"/>
  <c r="BE163" i="24"/>
  <c r="T163" i="24"/>
  <c r="R163" i="24"/>
  <c r="P163" i="24"/>
  <c r="BI162" i="24"/>
  <c r="BH162" i="24"/>
  <c r="BG162" i="24"/>
  <c r="BE162" i="24"/>
  <c r="T162" i="24"/>
  <c r="R162" i="24"/>
  <c r="P162" i="24"/>
  <c r="BI161" i="24"/>
  <c r="BH161" i="24"/>
  <c r="BG161" i="24"/>
  <c r="BE161" i="24"/>
  <c r="T161" i="24"/>
  <c r="R161" i="24"/>
  <c r="P161" i="24"/>
  <c r="BI160" i="24"/>
  <c r="BH160" i="24"/>
  <c r="BG160" i="24"/>
  <c r="BE160" i="24"/>
  <c r="T160" i="24"/>
  <c r="R160" i="24"/>
  <c r="P160" i="24"/>
  <c r="BI159" i="24"/>
  <c r="BH159" i="24"/>
  <c r="BG159" i="24"/>
  <c r="BE159" i="24"/>
  <c r="T159" i="24"/>
  <c r="R159" i="24"/>
  <c r="P159" i="24"/>
  <c r="BI156" i="24"/>
  <c r="BH156" i="24"/>
  <c r="BG156" i="24"/>
  <c r="BE156" i="24"/>
  <c r="T156" i="24"/>
  <c r="T155" i="24" s="1"/>
  <c r="R156" i="24"/>
  <c r="R155" i="24" s="1"/>
  <c r="P156" i="24"/>
  <c r="P155" i="24" s="1"/>
  <c r="BI154" i="24"/>
  <c r="BH154" i="24"/>
  <c r="BG154" i="24"/>
  <c r="BE154" i="24"/>
  <c r="T154" i="24"/>
  <c r="R154" i="24"/>
  <c r="P154" i="24"/>
  <c r="BI153" i="24"/>
  <c r="BH153" i="24"/>
  <c r="BG153" i="24"/>
  <c r="BE153" i="24"/>
  <c r="T153" i="24"/>
  <c r="R153" i="24"/>
  <c r="P153" i="24"/>
  <c r="BI152" i="24"/>
  <c r="BH152" i="24"/>
  <c r="BG152" i="24"/>
  <c r="BE152" i="24"/>
  <c r="T152" i="24"/>
  <c r="R152" i="24"/>
  <c r="P152" i="24"/>
  <c r="BI151" i="24"/>
  <c r="BH151" i="24"/>
  <c r="BG151" i="24"/>
  <c r="BE151" i="24"/>
  <c r="T151" i="24"/>
  <c r="R151" i="24"/>
  <c r="P151" i="24"/>
  <c r="BI150" i="24"/>
  <c r="BH150" i="24"/>
  <c r="BG150" i="24"/>
  <c r="BE150" i="24"/>
  <c r="T150" i="24"/>
  <c r="R150" i="24"/>
  <c r="P150" i="24"/>
  <c r="BI149" i="24"/>
  <c r="BH149" i="24"/>
  <c r="BG149" i="24"/>
  <c r="BE149" i="24"/>
  <c r="T149" i="24"/>
  <c r="R149" i="24"/>
  <c r="P149" i="24"/>
  <c r="BI147" i="24"/>
  <c r="BH147" i="24"/>
  <c r="BG147" i="24"/>
  <c r="BE147" i="24"/>
  <c r="T147" i="24"/>
  <c r="R147" i="24"/>
  <c r="P147" i="24"/>
  <c r="BI146" i="24"/>
  <c r="BH146" i="24"/>
  <c r="BG146" i="24"/>
  <c r="BE146" i="24"/>
  <c r="T146" i="24"/>
  <c r="R146" i="24"/>
  <c r="P146" i="24"/>
  <c r="BI144" i="24"/>
  <c r="BH144" i="24"/>
  <c r="BG144" i="24"/>
  <c r="BE144" i="24"/>
  <c r="T144" i="24"/>
  <c r="R144" i="24"/>
  <c r="P144" i="24"/>
  <c r="BI143" i="24"/>
  <c r="BH143" i="24"/>
  <c r="BG143" i="24"/>
  <c r="BE143" i="24"/>
  <c r="T143" i="24"/>
  <c r="R143" i="24"/>
  <c r="P143" i="24"/>
  <c r="BI142" i="24"/>
  <c r="BH142" i="24"/>
  <c r="BG142" i="24"/>
  <c r="BE142" i="24"/>
  <c r="T142" i="24"/>
  <c r="R142" i="24"/>
  <c r="P142" i="24"/>
  <c r="BI141" i="24"/>
  <c r="BH141" i="24"/>
  <c r="BG141" i="24"/>
  <c r="BE141" i="24"/>
  <c r="T141" i="24"/>
  <c r="R141" i="24"/>
  <c r="P141" i="24"/>
  <c r="BI139" i="24"/>
  <c r="BH139" i="24"/>
  <c r="BG139" i="24"/>
  <c r="BE139" i="24"/>
  <c r="T139" i="24"/>
  <c r="R139" i="24"/>
  <c r="P139" i="24"/>
  <c r="BI138" i="24"/>
  <c r="BH138" i="24"/>
  <c r="BG138" i="24"/>
  <c r="BE138" i="24"/>
  <c r="T138" i="24"/>
  <c r="R138" i="24"/>
  <c r="P138" i="24"/>
  <c r="BI137" i="24"/>
  <c r="BH137" i="24"/>
  <c r="BG137" i="24"/>
  <c r="BE137" i="24"/>
  <c r="T137" i="24"/>
  <c r="R137" i="24"/>
  <c r="P137" i="24"/>
  <c r="BI136" i="24"/>
  <c r="BH136" i="24"/>
  <c r="BG136" i="24"/>
  <c r="BE136" i="24"/>
  <c r="T136" i="24"/>
  <c r="R136" i="24"/>
  <c r="P136" i="24"/>
  <c r="BI135" i="24"/>
  <c r="BH135" i="24"/>
  <c r="BG135" i="24"/>
  <c r="BE135" i="24"/>
  <c r="T135" i="24"/>
  <c r="R135" i="24"/>
  <c r="P135" i="24"/>
  <c r="BI133" i="24"/>
  <c r="BH133" i="24"/>
  <c r="BG133" i="24"/>
  <c r="BE133" i="24"/>
  <c r="T133" i="24"/>
  <c r="R133" i="24"/>
  <c r="P133" i="24"/>
  <c r="BI132" i="24"/>
  <c r="BH132" i="24"/>
  <c r="BG132" i="24"/>
  <c r="BE132" i="24"/>
  <c r="T132" i="24"/>
  <c r="R132" i="24"/>
  <c r="P132" i="24"/>
  <c r="BI131" i="24"/>
  <c r="BH131" i="24"/>
  <c r="BG131" i="24"/>
  <c r="BE131" i="24"/>
  <c r="T131" i="24"/>
  <c r="R131" i="24"/>
  <c r="P131" i="24"/>
  <c r="BI130" i="24"/>
  <c r="BH130" i="24"/>
  <c r="BG130" i="24"/>
  <c r="BE130" i="24"/>
  <c r="T130" i="24"/>
  <c r="R130" i="24"/>
  <c r="P130" i="24"/>
  <c r="BI129" i="24"/>
  <c r="BH129" i="24"/>
  <c r="BG129" i="24"/>
  <c r="BE129" i="24"/>
  <c r="T129" i="24"/>
  <c r="R129" i="24"/>
  <c r="P129" i="24"/>
  <c r="BI128" i="24"/>
  <c r="BH128" i="24"/>
  <c r="BG128" i="24"/>
  <c r="BE128" i="24"/>
  <c r="T128" i="24"/>
  <c r="R128" i="24"/>
  <c r="P128" i="24"/>
  <c r="J121" i="24"/>
  <c r="F121" i="24"/>
  <c r="F119" i="24"/>
  <c r="E117" i="24"/>
  <c r="J91" i="24"/>
  <c r="F91" i="24"/>
  <c r="F89" i="24"/>
  <c r="E87" i="24"/>
  <c r="J24" i="24"/>
  <c r="E24" i="24"/>
  <c r="J122" i="24" s="1"/>
  <c r="J23" i="24"/>
  <c r="J18" i="24"/>
  <c r="E18" i="24"/>
  <c r="F122" i="24" s="1"/>
  <c r="J17" i="24"/>
  <c r="J12" i="24"/>
  <c r="J89" i="24" s="1"/>
  <c r="E7" i="24"/>
  <c r="E115" i="24" s="1"/>
  <c r="J37" i="23"/>
  <c r="J36" i="23"/>
  <c r="AY121" i="1" s="1"/>
  <c r="J35" i="23"/>
  <c r="AX121" i="1" s="1"/>
  <c r="BI174" i="23"/>
  <c r="BH174" i="23"/>
  <c r="BG174" i="23"/>
  <c r="BE174" i="23"/>
  <c r="T174" i="23"/>
  <c r="R174" i="23"/>
  <c r="P174" i="23"/>
  <c r="BI173" i="23"/>
  <c r="BH173" i="23"/>
  <c r="BG173" i="23"/>
  <c r="BE173" i="23"/>
  <c r="T173" i="23"/>
  <c r="R173" i="23"/>
  <c r="P173" i="23"/>
  <c r="BI172" i="23"/>
  <c r="BH172" i="23"/>
  <c r="BG172" i="23"/>
  <c r="BE172" i="23"/>
  <c r="T172" i="23"/>
  <c r="R172" i="23"/>
  <c r="P172" i="23"/>
  <c r="BI171" i="23"/>
  <c r="BH171" i="23"/>
  <c r="BG171" i="23"/>
  <c r="BE171" i="23"/>
  <c r="T171" i="23"/>
  <c r="R171" i="23"/>
  <c r="P171" i="23"/>
  <c r="BI169" i="23"/>
  <c r="BH169" i="23"/>
  <c r="BG169" i="23"/>
  <c r="BE169" i="23"/>
  <c r="T169" i="23"/>
  <c r="R169" i="23"/>
  <c r="P169" i="23"/>
  <c r="BI168" i="23"/>
  <c r="BH168" i="23"/>
  <c r="BG168" i="23"/>
  <c r="BE168" i="23"/>
  <c r="T168" i="23"/>
  <c r="R168" i="23"/>
  <c r="P168" i="23"/>
  <c r="BI166" i="23"/>
  <c r="BH166" i="23"/>
  <c r="BG166" i="23"/>
  <c r="BE166" i="23"/>
  <c r="T166" i="23"/>
  <c r="R166" i="23"/>
  <c r="P166" i="23"/>
  <c r="BI165" i="23"/>
  <c r="BH165" i="23"/>
  <c r="BG165" i="23"/>
  <c r="BE165" i="23"/>
  <c r="T165" i="23"/>
  <c r="R165" i="23"/>
  <c r="P165" i="23"/>
  <c r="BI164" i="23"/>
  <c r="BH164" i="23"/>
  <c r="BG164" i="23"/>
  <c r="BE164" i="23"/>
  <c r="T164" i="23"/>
  <c r="R164" i="23"/>
  <c r="P164" i="23"/>
  <c r="BI162" i="23"/>
  <c r="BH162" i="23"/>
  <c r="BG162" i="23"/>
  <c r="BE162" i="23"/>
  <c r="T162" i="23"/>
  <c r="R162" i="23"/>
  <c r="P162" i="23"/>
  <c r="BI161" i="23"/>
  <c r="BH161" i="23"/>
  <c r="BG161" i="23"/>
  <c r="BE161" i="23"/>
  <c r="T161" i="23"/>
  <c r="R161" i="23"/>
  <c r="P161" i="23"/>
  <c r="BI160" i="23"/>
  <c r="BH160" i="23"/>
  <c r="BG160" i="23"/>
  <c r="BE160" i="23"/>
  <c r="T160" i="23"/>
  <c r="R160" i="23"/>
  <c r="P160" i="23"/>
  <c r="BI159" i="23"/>
  <c r="BH159" i="23"/>
  <c r="BG159" i="23"/>
  <c r="BE159" i="23"/>
  <c r="T159" i="23"/>
  <c r="R159" i="23"/>
  <c r="P159" i="23"/>
  <c r="BI158" i="23"/>
  <c r="BH158" i="23"/>
  <c r="BG158" i="23"/>
  <c r="BE158" i="23"/>
  <c r="T158" i="23"/>
  <c r="R158" i="23"/>
  <c r="P158" i="23"/>
  <c r="BI157" i="23"/>
  <c r="BH157" i="23"/>
  <c r="BG157" i="23"/>
  <c r="BE157" i="23"/>
  <c r="T157" i="23"/>
  <c r="R157" i="23"/>
  <c r="P157" i="23"/>
  <c r="BI156" i="23"/>
  <c r="BH156" i="23"/>
  <c r="BG156" i="23"/>
  <c r="BE156" i="23"/>
  <c r="T156" i="23"/>
  <c r="R156" i="23"/>
  <c r="P156" i="23"/>
  <c r="BI155" i="23"/>
  <c r="BH155" i="23"/>
  <c r="BG155" i="23"/>
  <c r="BE155" i="23"/>
  <c r="T155" i="23"/>
  <c r="R155" i="23"/>
  <c r="P155" i="23"/>
  <c r="BI154" i="23"/>
  <c r="BH154" i="23"/>
  <c r="BG154" i="23"/>
  <c r="BE154" i="23"/>
  <c r="T154" i="23"/>
  <c r="R154" i="23"/>
  <c r="P154" i="23"/>
  <c r="BI153" i="23"/>
  <c r="BH153" i="23"/>
  <c r="BG153" i="23"/>
  <c r="BE153" i="23"/>
  <c r="T153" i="23"/>
  <c r="R153" i="23"/>
  <c r="P153" i="23"/>
  <c r="BI151" i="23"/>
  <c r="BH151" i="23"/>
  <c r="BG151" i="23"/>
  <c r="BE151" i="23"/>
  <c r="T151" i="23"/>
  <c r="R151" i="23"/>
  <c r="P151" i="23"/>
  <c r="BI150" i="23"/>
  <c r="BH150" i="23"/>
  <c r="BG150" i="23"/>
  <c r="BE150" i="23"/>
  <c r="T150" i="23"/>
  <c r="R150" i="23"/>
  <c r="P150" i="23"/>
  <c r="BI149" i="23"/>
  <c r="BH149" i="23"/>
  <c r="BG149" i="23"/>
  <c r="BE149" i="23"/>
  <c r="T149" i="23"/>
  <c r="R149" i="23"/>
  <c r="P149" i="23"/>
  <c r="BI148" i="23"/>
  <c r="BH148" i="23"/>
  <c r="BG148" i="23"/>
  <c r="BE148" i="23"/>
  <c r="T148" i="23"/>
  <c r="R148" i="23"/>
  <c r="P148" i="23"/>
  <c r="BI147" i="23"/>
  <c r="BH147" i="23"/>
  <c r="BG147" i="23"/>
  <c r="BE147" i="23"/>
  <c r="T147" i="23"/>
  <c r="R147" i="23"/>
  <c r="P147" i="23"/>
  <c r="BI146" i="23"/>
  <c r="BH146" i="23"/>
  <c r="BG146" i="23"/>
  <c r="BE146" i="23"/>
  <c r="T146" i="23"/>
  <c r="R146" i="23"/>
  <c r="P146" i="23"/>
  <c r="BI145" i="23"/>
  <c r="BH145" i="23"/>
  <c r="BG145" i="23"/>
  <c r="BE145" i="23"/>
  <c r="T145" i="23"/>
  <c r="R145" i="23"/>
  <c r="P145" i="23"/>
  <c r="BI144" i="23"/>
  <c r="BH144" i="23"/>
  <c r="BG144" i="23"/>
  <c r="BE144" i="23"/>
  <c r="T144" i="23"/>
  <c r="R144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1" i="23"/>
  <c r="BH141" i="23"/>
  <c r="BG141" i="23"/>
  <c r="BE141" i="23"/>
  <c r="T141" i="23"/>
  <c r="R141" i="23"/>
  <c r="P141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8" i="23"/>
  <c r="BH138" i="23"/>
  <c r="BG138" i="23"/>
  <c r="BE138" i="23"/>
  <c r="T138" i="23"/>
  <c r="R138" i="23"/>
  <c r="P138" i="23"/>
  <c r="BI137" i="23"/>
  <c r="BH137" i="23"/>
  <c r="BG137" i="23"/>
  <c r="BE137" i="23"/>
  <c r="T137" i="23"/>
  <c r="R137" i="23"/>
  <c r="P137" i="23"/>
  <c r="BI136" i="23"/>
  <c r="BH136" i="23"/>
  <c r="BG136" i="23"/>
  <c r="BE136" i="23"/>
  <c r="T136" i="23"/>
  <c r="R136" i="23"/>
  <c r="P136" i="23"/>
  <c r="BI135" i="23"/>
  <c r="BH135" i="23"/>
  <c r="BG135" i="23"/>
  <c r="BE135" i="23"/>
  <c r="T135" i="23"/>
  <c r="R135" i="23"/>
  <c r="P135" i="23"/>
  <c r="BI134" i="23"/>
  <c r="BH134" i="23"/>
  <c r="BG134" i="23"/>
  <c r="BE134" i="23"/>
  <c r="T134" i="23"/>
  <c r="R134" i="23"/>
  <c r="P134" i="23"/>
  <c r="BI133" i="23"/>
  <c r="BH133" i="23"/>
  <c r="BG133" i="23"/>
  <c r="BE133" i="23"/>
  <c r="T133" i="23"/>
  <c r="R133" i="23"/>
  <c r="P133" i="23"/>
  <c r="BI132" i="23"/>
  <c r="BH132" i="23"/>
  <c r="BG132" i="23"/>
  <c r="BE132" i="23"/>
  <c r="T132" i="23"/>
  <c r="R132" i="23"/>
  <c r="P132" i="23"/>
  <c r="BI131" i="23"/>
  <c r="BH131" i="23"/>
  <c r="BG131" i="23"/>
  <c r="BE131" i="23"/>
  <c r="T131" i="23"/>
  <c r="R131" i="23"/>
  <c r="P131" i="23"/>
  <c r="BI130" i="23"/>
  <c r="BH130" i="23"/>
  <c r="BG130" i="23"/>
  <c r="BE130" i="23"/>
  <c r="T130" i="23"/>
  <c r="R130" i="23"/>
  <c r="P130" i="23"/>
  <c r="BI129" i="23"/>
  <c r="BH129" i="23"/>
  <c r="BG129" i="23"/>
  <c r="BE129" i="23"/>
  <c r="T129" i="23"/>
  <c r="R129" i="23"/>
  <c r="P129" i="23"/>
  <c r="BI128" i="23"/>
  <c r="BH128" i="23"/>
  <c r="BG128" i="23"/>
  <c r="BE128" i="23"/>
  <c r="T128" i="23"/>
  <c r="R128" i="23"/>
  <c r="P128" i="23"/>
  <c r="BI127" i="23"/>
  <c r="BH127" i="23"/>
  <c r="BG127" i="23"/>
  <c r="BE127" i="23"/>
  <c r="T127" i="23"/>
  <c r="R127" i="23"/>
  <c r="P127" i="23"/>
  <c r="BI126" i="23"/>
  <c r="BH126" i="23"/>
  <c r="BG126" i="23"/>
  <c r="BE126" i="23"/>
  <c r="T126" i="23"/>
  <c r="R126" i="23"/>
  <c r="P126" i="23"/>
  <c r="BI125" i="23"/>
  <c r="BH125" i="23"/>
  <c r="BG125" i="23"/>
  <c r="BE125" i="23"/>
  <c r="T125" i="23"/>
  <c r="R125" i="23"/>
  <c r="P125" i="23"/>
  <c r="J118" i="23"/>
  <c r="F118" i="23"/>
  <c r="F116" i="23"/>
  <c r="E114" i="23"/>
  <c r="J91" i="23"/>
  <c r="F91" i="23"/>
  <c r="F89" i="23"/>
  <c r="E87" i="23"/>
  <c r="J24" i="23"/>
  <c r="E24" i="23"/>
  <c r="J119" i="23" s="1"/>
  <c r="J23" i="23"/>
  <c r="J18" i="23"/>
  <c r="E18" i="23"/>
  <c r="F92" i="23" s="1"/>
  <c r="J17" i="23"/>
  <c r="J12" i="23"/>
  <c r="J89" i="23" s="1"/>
  <c r="E7" i="23"/>
  <c r="E112" i="23" s="1"/>
  <c r="J39" i="22"/>
  <c r="J38" i="22"/>
  <c r="AY120" i="1" s="1"/>
  <c r="J37" i="22"/>
  <c r="AX120" i="1" s="1"/>
  <c r="BI191" i="22"/>
  <c r="BH191" i="22"/>
  <c r="BG191" i="22"/>
  <c r="BE191" i="22"/>
  <c r="T191" i="22"/>
  <c r="R191" i="22"/>
  <c r="P191" i="22"/>
  <c r="BI190" i="22"/>
  <c r="BH190" i="22"/>
  <c r="BG190" i="22"/>
  <c r="BE190" i="22"/>
  <c r="T190" i="22"/>
  <c r="R190" i="22"/>
  <c r="P190" i="22"/>
  <c r="BI189" i="22"/>
  <c r="BH189" i="22"/>
  <c r="BG189" i="22"/>
  <c r="BE189" i="22"/>
  <c r="T189" i="22"/>
  <c r="R189" i="22"/>
  <c r="P189" i="22"/>
  <c r="BI188" i="22"/>
  <c r="BH188" i="22"/>
  <c r="BG188" i="22"/>
  <c r="BE188" i="22"/>
  <c r="T188" i="22"/>
  <c r="R188" i="22"/>
  <c r="P188" i="22"/>
  <c r="BI187" i="22"/>
  <c r="BH187" i="22"/>
  <c r="BG187" i="22"/>
  <c r="BE187" i="22"/>
  <c r="T187" i="22"/>
  <c r="R187" i="22"/>
  <c r="P187" i="22"/>
  <c r="BI186" i="22"/>
  <c r="BH186" i="22"/>
  <c r="BG186" i="22"/>
  <c r="BE186" i="22"/>
  <c r="T186" i="22"/>
  <c r="R186" i="22"/>
  <c r="P186" i="22"/>
  <c r="BI185" i="22"/>
  <c r="BH185" i="22"/>
  <c r="BG185" i="22"/>
  <c r="BE185" i="22"/>
  <c r="T185" i="22"/>
  <c r="R185" i="22"/>
  <c r="P185" i="22"/>
  <c r="BI184" i="22"/>
  <c r="BH184" i="22"/>
  <c r="BG184" i="22"/>
  <c r="BE184" i="22"/>
  <c r="T184" i="22"/>
  <c r="R184" i="22"/>
  <c r="P184" i="22"/>
  <c r="BI183" i="22"/>
  <c r="BH183" i="22"/>
  <c r="BG183" i="22"/>
  <c r="BE183" i="22"/>
  <c r="T183" i="22"/>
  <c r="R183" i="22"/>
  <c r="P183" i="22"/>
  <c r="BI182" i="22"/>
  <c r="BH182" i="22"/>
  <c r="BG182" i="22"/>
  <c r="BE182" i="22"/>
  <c r="T182" i="22"/>
  <c r="R182" i="22"/>
  <c r="P182" i="22"/>
  <c r="BI181" i="22"/>
  <c r="BH181" i="22"/>
  <c r="BG181" i="22"/>
  <c r="BE181" i="22"/>
  <c r="T181" i="22"/>
  <c r="R181" i="22"/>
  <c r="P181" i="22"/>
  <c r="BI179" i="22"/>
  <c r="BH179" i="22"/>
  <c r="BG179" i="22"/>
  <c r="BE179" i="22"/>
  <c r="T179" i="22"/>
  <c r="T178" i="22" s="1"/>
  <c r="R179" i="22"/>
  <c r="R178" i="22" s="1"/>
  <c r="P179" i="22"/>
  <c r="P178" i="22"/>
  <c r="BI177" i="22"/>
  <c r="BH177" i="22"/>
  <c r="BG177" i="22"/>
  <c r="BE177" i="22"/>
  <c r="T177" i="22"/>
  <c r="T176" i="22" s="1"/>
  <c r="R177" i="22"/>
  <c r="R176" i="22"/>
  <c r="P177" i="22"/>
  <c r="P176" i="22" s="1"/>
  <c r="BI175" i="22"/>
  <c r="BH175" i="22"/>
  <c r="BG175" i="22"/>
  <c r="BE175" i="22"/>
  <c r="T175" i="22"/>
  <c r="T174" i="22"/>
  <c r="R175" i="22"/>
  <c r="R174" i="22" s="1"/>
  <c r="P175" i="22"/>
  <c r="P174" i="22" s="1"/>
  <c r="BI173" i="22"/>
  <c r="BH173" i="22"/>
  <c r="BG173" i="22"/>
  <c r="BE173" i="22"/>
  <c r="T173" i="22"/>
  <c r="T172" i="22" s="1"/>
  <c r="R173" i="22"/>
  <c r="R172" i="22" s="1"/>
  <c r="P173" i="22"/>
  <c r="P172" i="22" s="1"/>
  <c r="BI171" i="22"/>
  <c r="BH171" i="22"/>
  <c r="BG171" i="22"/>
  <c r="BE171" i="22"/>
  <c r="T171" i="22"/>
  <c r="R171" i="22"/>
  <c r="P171" i="22"/>
  <c r="BI170" i="22"/>
  <c r="BH170" i="22"/>
  <c r="BG170" i="22"/>
  <c r="BE170" i="22"/>
  <c r="T170" i="22"/>
  <c r="R170" i="22"/>
  <c r="P170" i="22"/>
  <c r="BI168" i="22"/>
  <c r="BH168" i="22"/>
  <c r="BG168" i="22"/>
  <c r="BE168" i="22"/>
  <c r="T168" i="22"/>
  <c r="R168" i="22"/>
  <c r="P168" i="22"/>
  <c r="BI167" i="22"/>
  <c r="BH167" i="22"/>
  <c r="BG167" i="22"/>
  <c r="BE167" i="22"/>
  <c r="T167" i="22"/>
  <c r="R167" i="22"/>
  <c r="P167" i="22"/>
  <c r="BI166" i="22"/>
  <c r="BH166" i="22"/>
  <c r="BG166" i="22"/>
  <c r="BE166" i="22"/>
  <c r="T166" i="22"/>
  <c r="R166" i="22"/>
  <c r="P166" i="22"/>
  <c r="BI165" i="22"/>
  <c r="BH165" i="22"/>
  <c r="BG165" i="22"/>
  <c r="BE165" i="22"/>
  <c r="T165" i="22"/>
  <c r="R165" i="22"/>
  <c r="P165" i="22"/>
  <c r="BI164" i="22"/>
  <c r="BH164" i="22"/>
  <c r="BG164" i="22"/>
  <c r="BE164" i="22"/>
  <c r="T164" i="22"/>
  <c r="R164" i="22"/>
  <c r="P164" i="22"/>
  <c r="BI163" i="22"/>
  <c r="BH163" i="22"/>
  <c r="BG163" i="22"/>
  <c r="BE163" i="22"/>
  <c r="T163" i="22"/>
  <c r="R163" i="22"/>
  <c r="P163" i="22"/>
  <c r="BI162" i="22"/>
  <c r="BH162" i="22"/>
  <c r="BG162" i="22"/>
  <c r="BE162" i="22"/>
  <c r="T162" i="22"/>
  <c r="R162" i="22"/>
  <c r="P162" i="22"/>
  <c r="BI161" i="22"/>
  <c r="BH161" i="22"/>
  <c r="BG161" i="22"/>
  <c r="BE161" i="22"/>
  <c r="T161" i="22"/>
  <c r="R161" i="22"/>
  <c r="P161" i="22"/>
  <c r="BI160" i="22"/>
  <c r="BH160" i="22"/>
  <c r="BG160" i="22"/>
  <c r="BE160" i="22"/>
  <c r="T160" i="22"/>
  <c r="R160" i="22"/>
  <c r="P160" i="22"/>
  <c r="BI158" i="22"/>
  <c r="BH158" i="22"/>
  <c r="BG158" i="22"/>
  <c r="BE158" i="22"/>
  <c r="T158" i="22"/>
  <c r="R158" i="22"/>
  <c r="P158" i="22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5" i="22"/>
  <c r="BH155" i="22"/>
  <c r="BG155" i="22"/>
  <c r="BE155" i="22"/>
  <c r="T155" i="22"/>
  <c r="R155" i="22"/>
  <c r="P155" i="22"/>
  <c r="BI154" i="22"/>
  <c r="BH154" i="22"/>
  <c r="BG154" i="22"/>
  <c r="BE154" i="22"/>
  <c r="T154" i="22"/>
  <c r="R154" i="22"/>
  <c r="P154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5" i="22"/>
  <c r="BH145" i="22"/>
  <c r="BG145" i="22"/>
  <c r="BE145" i="22"/>
  <c r="T145" i="22"/>
  <c r="R145" i="22"/>
  <c r="P145" i="22"/>
  <c r="BI144" i="22"/>
  <c r="BH144" i="22"/>
  <c r="BG144" i="22"/>
  <c r="BE144" i="22"/>
  <c r="T144" i="22"/>
  <c r="R144" i="22"/>
  <c r="P144" i="22"/>
  <c r="BI141" i="22"/>
  <c r="BH141" i="22"/>
  <c r="BG141" i="22"/>
  <c r="BE141" i="22"/>
  <c r="T141" i="22"/>
  <c r="R141" i="22"/>
  <c r="P141" i="22"/>
  <c r="BI140" i="22"/>
  <c r="BH140" i="22"/>
  <c r="BG140" i="22"/>
  <c r="BE140" i="22"/>
  <c r="T140" i="22"/>
  <c r="R140" i="22"/>
  <c r="P140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6" i="22"/>
  <c r="BH136" i="22"/>
  <c r="BG136" i="22"/>
  <c r="BE136" i="22"/>
  <c r="T136" i="22"/>
  <c r="R136" i="22"/>
  <c r="P136" i="22"/>
  <c r="BI135" i="22"/>
  <c r="BH135" i="22"/>
  <c r="BG135" i="22"/>
  <c r="BE135" i="22"/>
  <c r="T135" i="22"/>
  <c r="R135" i="22"/>
  <c r="P135" i="22"/>
  <c r="J128" i="22"/>
  <c r="F128" i="22"/>
  <c r="F126" i="22"/>
  <c r="E124" i="22"/>
  <c r="J93" i="22"/>
  <c r="F93" i="22"/>
  <c r="F91" i="22"/>
  <c r="E89" i="22"/>
  <c r="J26" i="22"/>
  <c r="E26" i="22"/>
  <c r="J129" i="22" s="1"/>
  <c r="J25" i="22"/>
  <c r="J20" i="22"/>
  <c r="E20" i="22"/>
  <c r="F129" i="22" s="1"/>
  <c r="J19" i="22"/>
  <c r="J14" i="22"/>
  <c r="J91" i="22" s="1"/>
  <c r="E7" i="22"/>
  <c r="E85" i="22" s="1"/>
  <c r="J39" i="21"/>
  <c r="J38" i="21"/>
  <c r="AY119" i="1" s="1"/>
  <c r="J37" i="21"/>
  <c r="AX119" i="1" s="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3" i="21"/>
  <c r="BH143" i="21"/>
  <c r="BG143" i="21"/>
  <c r="BE143" i="21"/>
  <c r="T143" i="21"/>
  <c r="T142" i="21" s="1"/>
  <c r="R143" i="21"/>
  <c r="R142" i="21" s="1"/>
  <c r="P143" i="21"/>
  <c r="P142" i="21" s="1"/>
  <c r="BI141" i="21"/>
  <c r="BH141" i="21"/>
  <c r="BG141" i="21"/>
  <c r="BE141" i="21"/>
  <c r="T141" i="21"/>
  <c r="T140" i="21" s="1"/>
  <c r="R141" i="21"/>
  <c r="R140" i="21" s="1"/>
  <c r="P141" i="21"/>
  <c r="P140" i="21" s="1"/>
  <c r="BI139" i="21"/>
  <c r="BH139" i="21"/>
  <c r="BG139" i="21"/>
  <c r="BE139" i="21"/>
  <c r="T139" i="21"/>
  <c r="T138" i="21" s="1"/>
  <c r="R139" i="21"/>
  <c r="R138" i="21" s="1"/>
  <c r="P139" i="21"/>
  <c r="P138" i="21" s="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5" i="21"/>
  <c r="BH135" i="21"/>
  <c r="BG135" i="21"/>
  <c r="BE135" i="21"/>
  <c r="T135" i="21"/>
  <c r="R135" i="21"/>
  <c r="P135" i="21"/>
  <c r="BI134" i="21"/>
  <c r="BH134" i="21"/>
  <c r="BG134" i="21"/>
  <c r="BE134" i="21"/>
  <c r="T134" i="21"/>
  <c r="R134" i="21"/>
  <c r="P134" i="21"/>
  <c r="BI133" i="21"/>
  <c r="BH133" i="21"/>
  <c r="BG133" i="21"/>
  <c r="BE133" i="21"/>
  <c r="T133" i="21"/>
  <c r="R133" i="21"/>
  <c r="P133" i="21"/>
  <c r="BI132" i="21"/>
  <c r="BH132" i="21"/>
  <c r="BG132" i="21"/>
  <c r="BE132" i="21"/>
  <c r="T132" i="21"/>
  <c r="R132" i="21"/>
  <c r="P132" i="21"/>
  <c r="BI131" i="21"/>
  <c r="BH131" i="21"/>
  <c r="BG131" i="21"/>
  <c r="BE131" i="21"/>
  <c r="T131" i="21"/>
  <c r="R131" i="21"/>
  <c r="P131" i="21"/>
  <c r="BI130" i="21"/>
  <c r="BH130" i="21"/>
  <c r="BG130" i="21"/>
  <c r="BE130" i="21"/>
  <c r="T130" i="21"/>
  <c r="R130" i="21"/>
  <c r="P130" i="21"/>
  <c r="J123" i="21"/>
  <c r="F123" i="21"/>
  <c r="F121" i="21"/>
  <c r="E119" i="21"/>
  <c r="J93" i="21"/>
  <c r="F93" i="21"/>
  <c r="F91" i="21"/>
  <c r="E89" i="21"/>
  <c r="J26" i="21"/>
  <c r="E26" i="21"/>
  <c r="J124" i="21" s="1"/>
  <c r="J25" i="21"/>
  <c r="J20" i="21"/>
  <c r="E20" i="21"/>
  <c r="F124" i="21" s="1"/>
  <c r="J19" i="21"/>
  <c r="J14" i="21"/>
  <c r="J91" i="21" s="1"/>
  <c r="E7" i="21"/>
  <c r="E115" i="21" s="1"/>
  <c r="J39" i="20"/>
  <c r="J38" i="20"/>
  <c r="AY117" i="1"/>
  <c r="J37" i="20"/>
  <c r="AX117" i="1" s="1"/>
  <c r="BI162" i="20"/>
  <c r="BH162" i="20"/>
  <c r="BG162" i="20"/>
  <c r="BE162" i="20"/>
  <c r="T162" i="20"/>
  <c r="T161" i="20" s="1"/>
  <c r="R162" i="20"/>
  <c r="R161" i="20" s="1"/>
  <c r="P162" i="20"/>
  <c r="P161" i="20" s="1"/>
  <c r="BI160" i="20"/>
  <c r="BH160" i="20"/>
  <c r="BG160" i="20"/>
  <c r="BE160" i="20"/>
  <c r="T160" i="20"/>
  <c r="R160" i="20"/>
  <c r="P160" i="20"/>
  <c r="BI159" i="20"/>
  <c r="BH159" i="20"/>
  <c r="BG159" i="20"/>
  <c r="BE159" i="20"/>
  <c r="T159" i="20"/>
  <c r="R159" i="20"/>
  <c r="P159" i="20"/>
  <c r="BI157" i="20"/>
  <c r="BH157" i="20"/>
  <c r="BG157" i="20"/>
  <c r="BE157" i="20"/>
  <c r="T157" i="20"/>
  <c r="R157" i="20"/>
  <c r="P157" i="20"/>
  <c r="BI156" i="20"/>
  <c r="BH156" i="20"/>
  <c r="BG156" i="20"/>
  <c r="BE156" i="20"/>
  <c r="T156" i="20"/>
  <c r="R156" i="20"/>
  <c r="P156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BI134" i="20"/>
  <c r="BH134" i="20"/>
  <c r="BG134" i="20"/>
  <c r="BE134" i="20"/>
  <c r="T134" i="20"/>
  <c r="R134" i="20"/>
  <c r="P134" i="20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1" i="20"/>
  <c r="BH131" i="20"/>
  <c r="BG131" i="20"/>
  <c r="BE131" i="20"/>
  <c r="T131" i="20"/>
  <c r="R131" i="20"/>
  <c r="P131" i="20"/>
  <c r="BI130" i="20"/>
  <c r="BH130" i="20"/>
  <c r="BG130" i="20"/>
  <c r="BE130" i="20"/>
  <c r="T130" i="20"/>
  <c r="R130" i="20"/>
  <c r="P130" i="20"/>
  <c r="BI129" i="20"/>
  <c r="BH129" i="20"/>
  <c r="BG129" i="20"/>
  <c r="BE129" i="20"/>
  <c r="T129" i="20"/>
  <c r="R129" i="20"/>
  <c r="P129" i="20"/>
  <c r="J122" i="20"/>
  <c r="F122" i="20"/>
  <c r="F120" i="20"/>
  <c r="E118" i="20"/>
  <c r="J93" i="20"/>
  <c r="F93" i="20"/>
  <c r="F91" i="20"/>
  <c r="E89" i="20"/>
  <c r="J26" i="20"/>
  <c r="E26" i="20"/>
  <c r="J123" i="20" s="1"/>
  <c r="J25" i="20"/>
  <c r="J20" i="20"/>
  <c r="E20" i="20"/>
  <c r="F94" i="20" s="1"/>
  <c r="J19" i="20"/>
  <c r="J14" i="20"/>
  <c r="J120" i="20" s="1"/>
  <c r="E7" i="20"/>
  <c r="E85" i="20" s="1"/>
  <c r="J39" i="19"/>
  <c r="J38" i="19"/>
  <c r="AY116" i="1"/>
  <c r="J37" i="19"/>
  <c r="AX116" i="1" s="1"/>
  <c r="BI247" i="19"/>
  <c r="BH247" i="19"/>
  <c r="BG247" i="19"/>
  <c r="BE247" i="19"/>
  <c r="T247" i="19"/>
  <c r="R247" i="19"/>
  <c r="P247" i="19"/>
  <c r="BI246" i="19"/>
  <c r="BH246" i="19"/>
  <c r="BG246" i="19"/>
  <c r="BE246" i="19"/>
  <c r="T246" i="19"/>
  <c r="R246" i="19"/>
  <c r="P246" i="19"/>
  <c r="BI245" i="19"/>
  <c r="BH245" i="19"/>
  <c r="BG245" i="19"/>
  <c r="BE245" i="19"/>
  <c r="T245" i="19"/>
  <c r="R245" i="19"/>
  <c r="P245" i="19"/>
  <c r="BI244" i="19"/>
  <c r="BH244" i="19"/>
  <c r="BG244" i="19"/>
  <c r="BE244" i="19"/>
  <c r="T244" i="19"/>
  <c r="R244" i="19"/>
  <c r="P244" i="19"/>
  <c r="BI243" i="19"/>
  <c r="BH243" i="19"/>
  <c r="BG243" i="19"/>
  <c r="BE243" i="19"/>
  <c r="T243" i="19"/>
  <c r="R243" i="19"/>
  <c r="P243" i="19"/>
  <c r="BI242" i="19"/>
  <c r="BH242" i="19"/>
  <c r="BG242" i="19"/>
  <c r="BE242" i="19"/>
  <c r="T242" i="19"/>
  <c r="R242" i="19"/>
  <c r="P242" i="19"/>
  <c r="BI241" i="19"/>
  <c r="BH241" i="19"/>
  <c r="BG241" i="19"/>
  <c r="BE241" i="19"/>
  <c r="T241" i="19"/>
  <c r="R241" i="19"/>
  <c r="P241" i="19"/>
  <c r="BI240" i="19"/>
  <c r="BH240" i="19"/>
  <c r="BG240" i="19"/>
  <c r="BE240" i="19"/>
  <c r="T240" i="19"/>
  <c r="R240" i="19"/>
  <c r="P240" i="19"/>
  <c r="BI239" i="19"/>
  <c r="BH239" i="19"/>
  <c r="BG239" i="19"/>
  <c r="BE239" i="19"/>
  <c r="T239" i="19"/>
  <c r="R239" i="19"/>
  <c r="P239" i="19"/>
  <c r="BI238" i="19"/>
  <c r="BH238" i="19"/>
  <c r="BG238" i="19"/>
  <c r="BE238" i="19"/>
  <c r="T238" i="19"/>
  <c r="R238" i="19"/>
  <c r="P238" i="19"/>
  <c r="BI237" i="19"/>
  <c r="BH237" i="19"/>
  <c r="BG237" i="19"/>
  <c r="BE237" i="19"/>
  <c r="T237" i="19"/>
  <c r="R237" i="19"/>
  <c r="P237" i="19"/>
  <c r="BI236" i="19"/>
  <c r="BH236" i="19"/>
  <c r="BG236" i="19"/>
  <c r="BE236" i="19"/>
  <c r="T236" i="19"/>
  <c r="R236" i="19"/>
  <c r="P236" i="19"/>
  <c r="BI234" i="19"/>
  <c r="BH234" i="19"/>
  <c r="BG234" i="19"/>
  <c r="BE234" i="19"/>
  <c r="T234" i="19"/>
  <c r="T233" i="19" s="1"/>
  <c r="R234" i="19"/>
  <c r="R233" i="19" s="1"/>
  <c r="P234" i="19"/>
  <c r="P233" i="19" s="1"/>
  <c r="BI231" i="19"/>
  <c r="BH231" i="19"/>
  <c r="BG231" i="19"/>
  <c r="BE231" i="19"/>
  <c r="T231" i="19"/>
  <c r="R231" i="19"/>
  <c r="P231" i="19"/>
  <c r="BI230" i="19"/>
  <c r="BH230" i="19"/>
  <c r="BG230" i="19"/>
  <c r="BE230" i="19"/>
  <c r="T230" i="19"/>
  <c r="R230" i="19"/>
  <c r="P230" i="19"/>
  <c r="BI229" i="19"/>
  <c r="BH229" i="19"/>
  <c r="BG229" i="19"/>
  <c r="BE229" i="19"/>
  <c r="T229" i="19"/>
  <c r="R229" i="19"/>
  <c r="P229" i="19"/>
  <c r="BI228" i="19"/>
  <c r="BH228" i="19"/>
  <c r="BG228" i="19"/>
  <c r="BE228" i="19"/>
  <c r="T228" i="19"/>
  <c r="R228" i="19"/>
  <c r="P228" i="19"/>
  <c r="BI227" i="19"/>
  <c r="BH227" i="19"/>
  <c r="BG227" i="19"/>
  <c r="BE227" i="19"/>
  <c r="T227" i="19"/>
  <c r="R227" i="19"/>
  <c r="P227" i="19"/>
  <c r="BI226" i="19"/>
  <c r="BH226" i="19"/>
  <c r="BG226" i="19"/>
  <c r="BE226" i="19"/>
  <c r="T226" i="19"/>
  <c r="R226" i="19"/>
  <c r="P226" i="19"/>
  <c r="BI225" i="19"/>
  <c r="BH225" i="19"/>
  <c r="BG225" i="19"/>
  <c r="BE225" i="19"/>
  <c r="T225" i="19"/>
  <c r="R225" i="19"/>
  <c r="P225" i="19"/>
  <c r="BI224" i="19"/>
  <c r="BH224" i="19"/>
  <c r="BG224" i="19"/>
  <c r="BE224" i="19"/>
  <c r="T224" i="19"/>
  <c r="R224" i="19"/>
  <c r="P224" i="19"/>
  <c r="BI223" i="19"/>
  <c r="BH223" i="19"/>
  <c r="BG223" i="19"/>
  <c r="BE223" i="19"/>
  <c r="T223" i="19"/>
  <c r="R223" i="19"/>
  <c r="P223" i="19"/>
  <c r="BI221" i="19"/>
  <c r="BH221" i="19"/>
  <c r="BG221" i="19"/>
  <c r="BE221" i="19"/>
  <c r="T221" i="19"/>
  <c r="R221" i="19"/>
  <c r="P221" i="19"/>
  <c r="BI220" i="19"/>
  <c r="BH220" i="19"/>
  <c r="BG220" i="19"/>
  <c r="BE220" i="19"/>
  <c r="T220" i="19"/>
  <c r="R220" i="19"/>
  <c r="P220" i="19"/>
  <c r="BI219" i="19"/>
  <c r="BH219" i="19"/>
  <c r="BG219" i="19"/>
  <c r="BE219" i="19"/>
  <c r="T219" i="19"/>
  <c r="R219" i="19"/>
  <c r="P219" i="19"/>
  <c r="BI216" i="19"/>
  <c r="BH216" i="19"/>
  <c r="BG216" i="19"/>
  <c r="BE216" i="19"/>
  <c r="T216" i="19"/>
  <c r="R216" i="19"/>
  <c r="P216" i="19"/>
  <c r="BI215" i="19"/>
  <c r="BH215" i="19"/>
  <c r="BG215" i="19"/>
  <c r="BE215" i="19"/>
  <c r="T215" i="19"/>
  <c r="R215" i="19"/>
  <c r="P215" i="19"/>
  <c r="BI214" i="19"/>
  <c r="BH214" i="19"/>
  <c r="BG214" i="19"/>
  <c r="BE214" i="19"/>
  <c r="T214" i="19"/>
  <c r="R214" i="19"/>
  <c r="P214" i="19"/>
  <c r="BI213" i="19"/>
  <c r="BH213" i="19"/>
  <c r="BG213" i="19"/>
  <c r="BE213" i="19"/>
  <c r="T213" i="19"/>
  <c r="R213" i="19"/>
  <c r="P213" i="19"/>
  <c r="BI212" i="19"/>
  <c r="BH212" i="19"/>
  <c r="BG212" i="19"/>
  <c r="BE212" i="19"/>
  <c r="T212" i="19"/>
  <c r="R212" i="19"/>
  <c r="P212" i="19"/>
  <c r="BI211" i="19"/>
  <c r="BH211" i="19"/>
  <c r="BG211" i="19"/>
  <c r="BE211" i="19"/>
  <c r="T211" i="19"/>
  <c r="R211" i="19"/>
  <c r="P211" i="19"/>
  <c r="BI210" i="19"/>
  <c r="BH210" i="19"/>
  <c r="BG210" i="19"/>
  <c r="BE210" i="19"/>
  <c r="T210" i="19"/>
  <c r="R210" i="19"/>
  <c r="P210" i="19"/>
  <c r="BI209" i="19"/>
  <c r="BH209" i="19"/>
  <c r="BG209" i="19"/>
  <c r="BE209" i="19"/>
  <c r="T209" i="19"/>
  <c r="R209" i="19"/>
  <c r="P209" i="19"/>
  <c r="BI207" i="19"/>
  <c r="BH207" i="19"/>
  <c r="BG207" i="19"/>
  <c r="BE207" i="19"/>
  <c r="T207" i="19"/>
  <c r="R207" i="19"/>
  <c r="P207" i="19"/>
  <c r="BI206" i="19"/>
  <c r="BH206" i="19"/>
  <c r="BG206" i="19"/>
  <c r="BE206" i="19"/>
  <c r="T206" i="19"/>
  <c r="R206" i="19"/>
  <c r="P206" i="19"/>
  <c r="BI203" i="19"/>
  <c r="BH203" i="19"/>
  <c r="BG203" i="19"/>
  <c r="BE203" i="19"/>
  <c r="T203" i="19"/>
  <c r="R203" i="19"/>
  <c r="P203" i="19"/>
  <c r="BI202" i="19"/>
  <c r="BH202" i="19"/>
  <c r="BG202" i="19"/>
  <c r="BE202" i="19"/>
  <c r="T202" i="19"/>
  <c r="R202" i="19"/>
  <c r="P202" i="19"/>
  <c r="BI201" i="19"/>
  <c r="BH201" i="19"/>
  <c r="BG201" i="19"/>
  <c r="BE201" i="19"/>
  <c r="T201" i="19"/>
  <c r="R201" i="19"/>
  <c r="P201" i="19"/>
  <c r="BI200" i="19"/>
  <c r="BH200" i="19"/>
  <c r="BG200" i="19"/>
  <c r="BE200" i="19"/>
  <c r="T200" i="19"/>
  <c r="R200" i="19"/>
  <c r="P200" i="19"/>
  <c r="BI198" i="19"/>
  <c r="BH198" i="19"/>
  <c r="BG198" i="19"/>
  <c r="BE198" i="19"/>
  <c r="T198" i="19"/>
  <c r="R198" i="19"/>
  <c r="P198" i="19"/>
  <c r="BI197" i="19"/>
  <c r="BH197" i="19"/>
  <c r="BG197" i="19"/>
  <c r="BE197" i="19"/>
  <c r="T197" i="19"/>
  <c r="R197" i="19"/>
  <c r="P197" i="19"/>
  <c r="BI196" i="19"/>
  <c r="BH196" i="19"/>
  <c r="BG196" i="19"/>
  <c r="BE196" i="19"/>
  <c r="T196" i="19"/>
  <c r="R196" i="19"/>
  <c r="P196" i="19"/>
  <c r="BI193" i="19"/>
  <c r="BH193" i="19"/>
  <c r="BG193" i="19"/>
  <c r="BE193" i="19"/>
  <c r="T193" i="19"/>
  <c r="R193" i="19"/>
  <c r="P193" i="19"/>
  <c r="BI192" i="19"/>
  <c r="BH192" i="19"/>
  <c r="BG192" i="19"/>
  <c r="BE192" i="19"/>
  <c r="T192" i="19"/>
  <c r="R192" i="19"/>
  <c r="P192" i="19"/>
  <c r="BI191" i="19"/>
  <c r="BH191" i="19"/>
  <c r="BG191" i="19"/>
  <c r="BE191" i="19"/>
  <c r="T191" i="19"/>
  <c r="R191" i="19"/>
  <c r="P191" i="19"/>
  <c r="BI189" i="19"/>
  <c r="BH189" i="19"/>
  <c r="BG189" i="19"/>
  <c r="BE189" i="19"/>
  <c r="T189" i="19"/>
  <c r="T188" i="19" s="1"/>
  <c r="R189" i="19"/>
  <c r="R188" i="19" s="1"/>
  <c r="P189" i="19"/>
  <c r="P188" i="19" s="1"/>
  <c r="BI186" i="19"/>
  <c r="BH186" i="19"/>
  <c r="BG186" i="19"/>
  <c r="BE186" i="19"/>
  <c r="T186" i="19"/>
  <c r="T185" i="19" s="1"/>
  <c r="R186" i="19"/>
  <c r="R185" i="19" s="1"/>
  <c r="P186" i="19"/>
  <c r="P185" i="19" s="1"/>
  <c r="BI184" i="19"/>
  <c r="BH184" i="19"/>
  <c r="BG184" i="19"/>
  <c r="BE184" i="19"/>
  <c r="T184" i="19"/>
  <c r="R184" i="19"/>
  <c r="P184" i="19"/>
  <c r="BI183" i="19"/>
  <c r="BH183" i="19"/>
  <c r="BG183" i="19"/>
  <c r="BE183" i="19"/>
  <c r="T183" i="19"/>
  <c r="R183" i="19"/>
  <c r="P183" i="19"/>
  <c r="BI182" i="19"/>
  <c r="BH182" i="19"/>
  <c r="BG182" i="19"/>
  <c r="BE182" i="19"/>
  <c r="T182" i="19"/>
  <c r="R182" i="19"/>
  <c r="P182" i="19"/>
  <c r="BI181" i="19"/>
  <c r="BH181" i="19"/>
  <c r="BG181" i="19"/>
  <c r="BE181" i="19"/>
  <c r="T181" i="19"/>
  <c r="R181" i="19"/>
  <c r="P181" i="19"/>
  <c r="BI180" i="19"/>
  <c r="BH180" i="19"/>
  <c r="BG180" i="19"/>
  <c r="BE180" i="19"/>
  <c r="T180" i="19"/>
  <c r="R180" i="19"/>
  <c r="P180" i="19"/>
  <c r="BI179" i="19"/>
  <c r="BH179" i="19"/>
  <c r="BG179" i="19"/>
  <c r="BE179" i="19"/>
  <c r="T179" i="19"/>
  <c r="R179" i="19"/>
  <c r="P179" i="19"/>
  <c r="BI178" i="19"/>
  <c r="BH178" i="19"/>
  <c r="BG178" i="19"/>
  <c r="BE178" i="19"/>
  <c r="T178" i="19"/>
  <c r="R178" i="19"/>
  <c r="P178" i="19"/>
  <c r="BI177" i="19"/>
  <c r="BH177" i="19"/>
  <c r="BG177" i="19"/>
  <c r="BE177" i="19"/>
  <c r="T177" i="19"/>
  <c r="R177" i="19"/>
  <c r="P177" i="19"/>
  <c r="BI176" i="19"/>
  <c r="BH176" i="19"/>
  <c r="BG176" i="19"/>
  <c r="BE176" i="19"/>
  <c r="T176" i="19"/>
  <c r="R176" i="19"/>
  <c r="P176" i="19"/>
  <c r="BI175" i="19"/>
  <c r="BH175" i="19"/>
  <c r="BG175" i="19"/>
  <c r="BE175" i="19"/>
  <c r="T175" i="19"/>
  <c r="R175" i="19"/>
  <c r="P175" i="19"/>
  <c r="BI174" i="19"/>
  <c r="BH174" i="19"/>
  <c r="BG174" i="19"/>
  <c r="BE174" i="19"/>
  <c r="T174" i="19"/>
  <c r="R174" i="19"/>
  <c r="P174" i="19"/>
  <c r="BI173" i="19"/>
  <c r="BH173" i="19"/>
  <c r="BG173" i="19"/>
  <c r="BE173" i="19"/>
  <c r="T173" i="19"/>
  <c r="R173" i="19"/>
  <c r="P173" i="19"/>
  <c r="BI172" i="19"/>
  <c r="BH172" i="19"/>
  <c r="BG172" i="19"/>
  <c r="BE172" i="19"/>
  <c r="T172" i="19"/>
  <c r="R172" i="19"/>
  <c r="P172" i="19"/>
  <c r="BI171" i="19"/>
  <c r="BH171" i="19"/>
  <c r="BG171" i="19"/>
  <c r="BE171" i="19"/>
  <c r="T171" i="19"/>
  <c r="R171" i="19"/>
  <c r="P171" i="19"/>
  <c r="BI170" i="19"/>
  <c r="BH170" i="19"/>
  <c r="BG170" i="19"/>
  <c r="BE170" i="19"/>
  <c r="T170" i="19"/>
  <c r="R170" i="19"/>
  <c r="P170" i="19"/>
  <c r="BI169" i="19"/>
  <c r="BH169" i="19"/>
  <c r="BG169" i="19"/>
  <c r="BE169" i="19"/>
  <c r="T169" i="19"/>
  <c r="R169" i="19"/>
  <c r="P169" i="19"/>
  <c r="BI168" i="19"/>
  <c r="BH168" i="19"/>
  <c r="BG168" i="19"/>
  <c r="BE168" i="19"/>
  <c r="T168" i="19"/>
  <c r="R168" i="19"/>
  <c r="P168" i="19"/>
  <c r="BI167" i="19"/>
  <c r="BH167" i="19"/>
  <c r="BG167" i="19"/>
  <c r="BE167" i="19"/>
  <c r="T167" i="19"/>
  <c r="R167" i="19"/>
  <c r="P167" i="19"/>
  <c r="BI166" i="19"/>
  <c r="BH166" i="19"/>
  <c r="BG166" i="19"/>
  <c r="BE166" i="19"/>
  <c r="T166" i="19"/>
  <c r="R166" i="19"/>
  <c r="P166" i="19"/>
  <c r="BI165" i="19"/>
  <c r="BH165" i="19"/>
  <c r="BG165" i="19"/>
  <c r="BE165" i="19"/>
  <c r="T165" i="19"/>
  <c r="R165" i="19"/>
  <c r="P165" i="19"/>
  <c r="BI163" i="19"/>
  <c r="BH163" i="19"/>
  <c r="BG163" i="19"/>
  <c r="BE163" i="19"/>
  <c r="T163" i="19"/>
  <c r="T162" i="19" s="1"/>
  <c r="R163" i="19"/>
  <c r="R162" i="19" s="1"/>
  <c r="P163" i="19"/>
  <c r="P162" i="19" s="1"/>
  <c r="BI161" i="19"/>
  <c r="BH161" i="19"/>
  <c r="BG161" i="19"/>
  <c r="BE161" i="19"/>
  <c r="T161" i="19"/>
  <c r="R161" i="19"/>
  <c r="P161" i="19"/>
  <c r="BI160" i="19"/>
  <c r="BH160" i="19"/>
  <c r="BG160" i="19"/>
  <c r="BE160" i="19"/>
  <c r="T160" i="19"/>
  <c r="R160" i="19"/>
  <c r="P160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4" i="19"/>
  <c r="BH154" i="19"/>
  <c r="BG154" i="19"/>
  <c r="BE154" i="19"/>
  <c r="T154" i="19"/>
  <c r="R154" i="19"/>
  <c r="P154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50" i="19"/>
  <c r="BH150" i="19"/>
  <c r="BG150" i="19"/>
  <c r="BE150" i="19"/>
  <c r="T150" i="19"/>
  <c r="R150" i="19"/>
  <c r="P150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J136" i="19"/>
  <c r="F136" i="19"/>
  <c r="F134" i="19"/>
  <c r="E132" i="19"/>
  <c r="J93" i="19"/>
  <c r="F93" i="19"/>
  <c r="F91" i="19"/>
  <c r="E89" i="19"/>
  <c r="J26" i="19"/>
  <c r="E26" i="19"/>
  <c r="J137" i="19" s="1"/>
  <c r="J25" i="19"/>
  <c r="J20" i="19"/>
  <c r="E20" i="19"/>
  <c r="F94" i="19" s="1"/>
  <c r="J19" i="19"/>
  <c r="J14" i="19"/>
  <c r="J134" i="19" s="1"/>
  <c r="E7" i="19"/>
  <c r="E128" i="19" s="1"/>
  <c r="J37" i="18"/>
  <c r="J36" i="18"/>
  <c r="AY114" i="1" s="1"/>
  <c r="J35" i="18"/>
  <c r="AX114" i="1" s="1"/>
  <c r="BI238" i="18"/>
  <c r="BH238" i="18"/>
  <c r="BG238" i="18"/>
  <c r="BE238" i="18"/>
  <c r="T238" i="18"/>
  <c r="R238" i="18"/>
  <c r="P238" i="18"/>
  <c r="BI237" i="18"/>
  <c r="BH237" i="18"/>
  <c r="BG237" i="18"/>
  <c r="BE237" i="18"/>
  <c r="T237" i="18"/>
  <c r="R237" i="18"/>
  <c r="P237" i="18"/>
  <c r="BI236" i="18"/>
  <c r="BH236" i="18"/>
  <c r="BG236" i="18"/>
  <c r="BE236" i="18"/>
  <c r="T236" i="18"/>
  <c r="R236" i="18"/>
  <c r="P236" i="18"/>
  <c r="BI235" i="18"/>
  <c r="BH235" i="18"/>
  <c r="BG235" i="18"/>
  <c r="BE235" i="18"/>
  <c r="T235" i="18"/>
  <c r="R235" i="18"/>
  <c r="P235" i="18"/>
  <c r="BI233" i="18"/>
  <c r="BH233" i="18"/>
  <c r="BG233" i="18"/>
  <c r="BE233" i="18"/>
  <c r="T233" i="18"/>
  <c r="R233" i="18"/>
  <c r="P233" i="18"/>
  <c r="BI232" i="18"/>
  <c r="BH232" i="18"/>
  <c r="BG232" i="18"/>
  <c r="BE232" i="18"/>
  <c r="T232" i="18"/>
  <c r="R232" i="18"/>
  <c r="P232" i="18"/>
  <c r="BI229" i="18"/>
  <c r="BH229" i="18"/>
  <c r="BG229" i="18"/>
  <c r="BE229" i="18"/>
  <c r="T229" i="18"/>
  <c r="T228" i="18" s="1"/>
  <c r="R229" i="18"/>
  <c r="R228" i="18" s="1"/>
  <c r="P229" i="18"/>
  <c r="P228" i="18" s="1"/>
  <c r="BI227" i="18"/>
  <c r="BH227" i="18"/>
  <c r="BG227" i="18"/>
  <c r="BE227" i="18"/>
  <c r="T227" i="18"/>
  <c r="R227" i="18"/>
  <c r="P227" i="18"/>
  <c r="BI226" i="18"/>
  <c r="BH226" i="18"/>
  <c r="BG226" i="18"/>
  <c r="BE226" i="18"/>
  <c r="T226" i="18"/>
  <c r="R226" i="18"/>
  <c r="P226" i="18"/>
  <c r="BI225" i="18"/>
  <c r="BH225" i="18"/>
  <c r="BG225" i="18"/>
  <c r="BE225" i="18"/>
  <c r="T225" i="18"/>
  <c r="R225" i="18"/>
  <c r="P225" i="18"/>
  <c r="BI224" i="18"/>
  <c r="BH224" i="18"/>
  <c r="BG224" i="18"/>
  <c r="BE224" i="18"/>
  <c r="T224" i="18"/>
  <c r="R224" i="18"/>
  <c r="P224" i="18"/>
  <c r="BI223" i="18"/>
  <c r="BH223" i="18"/>
  <c r="BG223" i="18"/>
  <c r="BE223" i="18"/>
  <c r="T223" i="18"/>
  <c r="R223" i="18"/>
  <c r="P223" i="18"/>
  <c r="BI222" i="18"/>
  <c r="BH222" i="18"/>
  <c r="BG222" i="18"/>
  <c r="BE222" i="18"/>
  <c r="T222" i="18"/>
  <c r="R222" i="18"/>
  <c r="P222" i="18"/>
  <c r="BI221" i="18"/>
  <c r="BH221" i="18"/>
  <c r="BG221" i="18"/>
  <c r="BE221" i="18"/>
  <c r="T221" i="18"/>
  <c r="R221" i="18"/>
  <c r="P221" i="18"/>
  <c r="BI220" i="18"/>
  <c r="BH220" i="18"/>
  <c r="BG220" i="18"/>
  <c r="BE220" i="18"/>
  <c r="T220" i="18"/>
  <c r="R220" i="18"/>
  <c r="P220" i="18"/>
  <c r="BI219" i="18"/>
  <c r="BH219" i="18"/>
  <c r="BG219" i="18"/>
  <c r="BE219" i="18"/>
  <c r="T219" i="18"/>
  <c r="R219" i="18"/>
  <c r="P219" i="18"/>
  <c r="BI218" i="18"/>
  <c r="BH218" i="18"/>
  <c r="BG218" i="18"/>
  <c r="BE218" i="18"/>
  <c r="T218" i="18"/>
  <c r="R218" i="18"/>
  <c r="P218" i="18"/>
  <c r="BI217" i="18"/>
  <c r="BH217" i="18"/>
  <c r="BG217" i="18"/>
  <c r="BE217" i="18"/>
  <c r="T217" i="18"/>
  <c r="R217" i="18"/>
  <c r="P217" i="18"/>
  <c r="BI216" i="18"/>
  <c r="BH216" i="18"/>
  <c r="BG216" i="18"/>
  <c r="BE216" i="18"/>
  <c r="T216" i="18"/>
  <c r="R216" i="18"/>
  <c r="P216" i="18"/>
  <c r="BI215" i="18"/>
  <c r="BH215" i="18"/>
  <c r="BG215" i="18"/>
  <c r="BE215" i="18"/>
  <c r="T215" i="18"/>
  <c r="R215" i="18"/>
  <c r="P215" i="18"/>
  <c r="BI214" i="18"/>
  <c r="BH214" i="18"/>
  <c r="BG214" i="18"/>
  <c r="BE214" i="18"/>
  <c r="T214" i="18"/>
  <c r="R214" i="18"/>
  <c r="P214" i="18"/>
  <c r="BI213" i="18"/>
  <c r="BH213" i="18"/>
  <c r="BG213" i="18"/>
  <c r="BE213" i="18"/>
  <c r="T213" i="18"/>
  <c r="R213" i="18"/>
  <c r="P213" i="18"/>
  <c r="BI212" i="18"/>
  <c r="BH212" i="18"/>
  <c r="BG212" i="18"/>
  <c r="BE212" i="18"/>
  <c r="T212" i="18"/>
  <c r="R212" i="18"/>
  <c r="P212" i="18"/>
  <c r="BI211" i="18"/>
  <c r="BH211" i="18"/>
  <c r="BG211" i="18"/>
  <c r="BE211" i="18"/>
  <c r="T211" i="18"/>
  <c r="R211" i="18"/>
  <c r="P211" i="18"/>
  <c r="BI210" i="18"/>
  <c r="BH210" i="18"/>
  <c r="BG210" i="18"/>
  <c r="BE210" i="18"/>
  <c r="T210" i="18"/>
  <c r="R210" i="18"/>
  <c r="P210" i="18"/>
  <c r="BI209" i="18"/>
  <c r="BH209" i="18"/>
  <c r="BG209" i="18"/>
  <c r="BE209" i="18"/>
  <c r="T209" i="18"/>
  <c r="R209" i="18"/>
  <c r="P209" i="18"/>
  <c r="BI208" i="18"/>
  <c r="BH208" i="18"/>
  <c r="BG208" i="18"/>
  <c r="BE208" i="18"/>
  <c r="T208" i="18"/>
  <c r="R208" i="18"/>
  <c r="P208" i="18"/>
  <c r="BI207" i="18"/>
  <c r="BH207" i="18"/>
  <c r="BG207" i="18"/>
  <c r="BE207" i="18"/>
  <c r="T207" i="18"/>
  <c r="R207" i="18"/>
  <c r="P207" i="18"/>
  <c r="BI206" i="18"/>
  <c r="BH206" i="18"/>
  <c r="BG206" i="18"/>
  <c r="BE206" i="18"/>
  <c r="T206" i="18"/>
  <c r="R206" i="18"/>
  <c r="P206" i="18"/>
  <c r="BI205" i="18"/>
  <c r="BH205" i="18"/>
  <c r="BG205" i="18"/>
  <c r="BE205" i="18"/>
  <c r="T205" i="18"/>
  <c r="R205" i="18"/>
  <c r="P205" i="18"/>
  <c r="BI204" i="18"/>
  <c r="BH204" i="18"/>
  <c r="BG204" i="18"/>
  <c r="BE204" i="18"/>
  <c r="T204" i="18"/>
  <c r="R204" i="18"/>
  <c r="P204" i="18"/>
  <c r="BI203" i="18"/>
  <c r="BH203" i="18"/>
  <c r="BG203" i="18"/>
  <c r="BE203" i="18"/>
  <c r="T203" i="18"/>
  <c r="R203" i="18"/>
  <c r="P203" i="18"/>
  <c r="BI202" i="18"/>
  <c r="BH202" i="18"/>
  <c r="BG202" i="18"/>
  <c r="BE202" i="18"/>
  <c r="T202" i="18"/>
  <c r="R202" i="18"/>
  <c r="P202" i="18"/>
  <c r="BI201" i="18"/>
  <c r="BH201" i="18"/>
  <c r="BG201" i="18"/>
  <c r="BE201" i="18"/>
  <c r="T201" i="18"/>
  <c r="R201" i="18"/>
  <c r="P201" i="18"/>
  <c r="BI200" i="18"/>
  <c r="BH200" i="18"/>
  <c r="BG200" i="18"/>
  <c r="BE200" i="18"/>
  <c r="T200" i="18"/>
  <c r="R200" i="18"/>
  <c r="P200" i="18"/>
  <c r="BI199" i="18"/>
  <c r="BH199" i="18"/>
  <c r="BG199" i="18"/>
  <c r="BE199" i="18"/>
  <c r="T199" i="18"/>
  <c r="R199" i="18"/>
  <c r="P199" i="18"/>
  <c r="BI198" i="18"/>
  <c r="BH198" i="18"/>
  <c r="BG198" i="18"/>
  <c r="BE198" i="18"/>
  <c r="T198" i="18"/>
  <c r="R198" i="18"/>
  <c r="P198" i="18"/>
  <c r="BI197" i="18"/>
  <c r="BH197" i="18"/>
  <c r="BG197" i="18"/>
  <c r="BE197" i="18"/>
  <c r="T197" i="18"/>
  <c r="R197" i="18"/>
  <c r="P197" i="18"/>
  <c r="BI196" i="18"/>
  <c r="BH196" i="18"/>
  <c r="BG196" i="18"/>
  <c r="BE196" i="18"/>
  <c r="T196" i="18"/>
  <c r="R196" i="18"/>
  <c r="P196" i="18"/>
  <c r="BI195" i="18"/>
  <c r="BH195" i="18"/>
  <c r="BG195" i="18"/>
  <c r="BE195" i="18"/>
  <c r="T195" i="18"/>
  <c r="R195" i="18"/>
  <c r="P195" i="18"/>
  <c r="BI194" i="18"/>
  <c r="BH194" i="18"/>
  <c r="BG194" i="18"/>
  <c r="BE194" i="18"/>
  <c r="T194" i="18"/>
  <c r="R194" i="18"/>
  <c r="P194" i="18"/>
  <c r="BI193" i="18"/>
  <c r="BH193" i="18"/>
  <c r="BG193" i="18"/>
  <c r="BE193" i="18"/>
  <c r="T193" i="18"/>
  <c r="R193" i="18"/>
  <c r="P193" i="18"/>
  <c r="BI192" i="18"/>
  <c r="BH192" i="18"/>
  <c r="BG192" i="18"/>
  <c r="BE192" i="18"/>
  <c r="T192" i="18"/>
  <c r="R192" i="18"/>
  <c r="P192" i="18"/>
  <c r="BI191" i="18"/>
  <c r="BH191" i="18"/>
  <c r="BG191" i="18"/>
  <c r="BE191" i="18"/>
  <c r="T191" i="18"/>
  <c r="R191" i="18"/>
  <c r="P191" i="18"/>
  <c r="BI190" i="18"/>
  <c r="BH190" i="18"/>
  <c r="BG190" i="18"/>
  <c r="BE190" i="18"/>
  <c r="T190" i="18"/>
  <c r="R190" i="18"/>
  <c r="P190" i="18"/>
  <c r="BI189" i="18"/>
  <c r="BH189" i="18"/>
  <c r="BG189" i="18"/>
  <c r="BE189" i="18"/>
  <c r="T189" i="18"/>
  <c r="R189" i="18"/>
  <c r="P189" i="18"/>
  <c r="BI188" i="18"/>
  <c r="BH188" i="18"/>
  <c r="BG188" i="18"/>
  <c r="BE188" i="18"/>
  <c r="T188" i="18"/>
  <c r="R188" i="18"/>
  <c r="P188" i="18"/>
  <c r="BI187" i="18"/>
  <c r="BH187" i="18"/>
  <c r="BG187" i="18"/>
  <c r="BE187" i="18"/>
  <c r="T187" i="18"/>
  <c r="R187" i="18"/>
  <c r="P187" i="18"/>
  <c r="BI186" i="18"/>
  <c r="BH186" i="18"/>
  <c r="BG186" i="18"/>
  <c r="BE186" i="18"/>
  <c r="T186" i="18"/>
  <c r="R186" i="18"/>
  <c r="P186" i="18"/>
  <c r="BI185" i="18"/>
  <c r="BH185" i="18"/>
  <c r="BG185" i="18"/>
  <c r="BE185" i="18"/>
  <c r="T185" i="18"/>
  <c r="R185" i="18"/>
  <c r="P185" i="18"/>
  <c r="BI184" i="18"/>
  <c r="BH184" i="18"/>
  <c r="BG184" i="18"/>
  <c r="BE184" i="18"/>
  <c r="T184" i="18"/>
  <c r="R184" i="18"/>
  <c r="P184" i="18"/>
  <c r="BI183" i="18"/>
  <c r="BH183" i="18"/>
  <c r="BG183" i="18"/>
  <c r="BE183" i="18"/>
  <c r="T183" i="18"/>
  <c r="R183" i="18"/>
  <c r="P183" i="18"/>
  <c r="BI182" i="18"/>
  <c r="BH182" i="18"/>
  <c r="BG182" i="18"/>
  <c r="BE182" i="18"/>
  <c r="T182" i="18"/>
  <c r="R182" i="18"/>
  <c r="P182" i="18"/>
  <c r="BI181" i="18"/>
  <c r="BH181" i="18"/>
  <c r="BG181" i="18"/>
  <c r="BE181" i="18"/>
  <c r="T181" i="18"/>
  <c r="R181" i="18"/>
  <c r="P181" i="18"/>
  <c r="BI180" i="18"/>
  <c r="BH180" i="18"/>
  <c r="BG180" i="18"/>
  <c r="BE180" i="18"/>
  <c r="T180" i="18"/>
  <c r="R180" i="18"/>
  <c r="P180" i="18"/>
  <c r="BI179" i="18"/>
  <c r="BH179" i="18"/>
  <c r="BG179" i="18"/>
  <c r="BE179" i="18"/>
  <c r="T179" i="18"/>
  <c r="R179" i="18"/>
  <c r="P179" i="18"/>
  <c r="BI178" i="18"/>
  <c r="BH178" i="18"/>
  <c r="BG178" i="18"/>
  <c r="BE178" i="18"/>
  <c r="T178" i="18"/>
  <c r="R178" i="18"/>
  <c r="P178" i="18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5" i="18"/>
  <c r="BH175" i="18"/>
  <c r="BG175" i="18"/>
  <c r="BE175" i="18"/>
  <c r="T175" i="18"/>
  <c r="R175" i="18"/>
  <c r="P175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1" i="18"/>
  <c r="BH171" i="18"/>
  <c r="BG171" i="18"/>
  <c r="BE171" i="18"/>
  <c r="T171" i="18"/>
  <c r="R171" i="18"/>
  <c r="P171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J120" i="18"/>
  <c r="F120" i="18"/>
  <c r="F118" i="18"/>
  <c r="E116" i="18"/>
  <c r="J91" i="18"/>
  <c r="F91" i="18"/>
  <c r="F89" i="18"/>
  <c r="E87" i="18"/>
  <c r="J24" i="18"/>
  <c r="E24" i="18"/>
  <c r="J121" i="18" s="1"/>
  <c r="J23" i="18"/>
  <c r="J18" i="18"/>
  <c r="E18" i="18"/>
  <c r="F121" i="18" s="1"/>
  <c r="J17" i="18"/>
  <c r="J12" i="18"/>
  <c r="J118" i="18" s="1"/>
  <c r="E7" i="18"/>
  <c r="E85" i="18" s="1"/>
  <c r="J37" i="17"/>
  <c r="J36" i="17"/>
  <c r="AY113" i="1" s="1"/>
  <c r="J35" i="17"/>
  <c r="AX113" i="1" s="1"/>
  <c r="BI313" i="17"/>
  <c r="BH313" i="17"/>
  <c r="BG313" i="17"/>
  <c r="BE313" i="17"/>
  <c r="T313" i="17"/>
  <c r="R313" i="17"/>
  <c r="P313" i="17"/>
  <c r="BI312" i="17"/>
  <c r="BH312" i="17"/>
  <c r="BG312" i="17"/>
  <c r="BE312" i="17"/>
  <c r="T312" i="17"/>
  <c r="R312" i="17"/>
  <c r="P312" i="17"/>
  <c r="BI311" i="17"/>
  <c r="BH311" i="17"/>
  <c r="BG311" i="17"/>
  <c r="BE311" i="17"/>
  <c r="T311" i="17"/>
  <c r="R311" i="17"/>
  <c r="P311" i="17"/>
  <c r="BI310" i="17"/>
  <c r="BH310" i="17"/>
  <c r="BG310" i="17"/>
  <c r="BE310" i="17"/>
  <c r="T310" i="17"/>
  <c r="R310" i="17"/>
  <c r="P310" i="17"/>
  <c r="BI309" i="17"/>
  <c r="BH309" i="17"/>
  <c r="BG309" i="17"/>
  <c r="BE309" i="17"/>
  <c r="T309" i="17"/>
  <c r="R309" i="17"/>
  <c r="P309" i="17"/>
  <c r="BI308" i="17"/>
  <c r="BH308" i="17"/>
  <c r="BG308" i="17"/>
  <c r="BE308" i="17"/>
  <c r="T308" i="17"/>
  <c r="R308" i="17"/>
  <c r="P308" i="17"/>
  <c r="BI307" i="17"/>
  <c r="BH307" i="17"/>
  <c r="BG307" i="17"/>
  <c r="BE307" i="17"/>
  <c r="T307" i="17"/>
  <c r="R307" i="17"/>
  <c r="P307" i="17"/>
  <c r="BI306" i="17"/>
  <c r="BH306" i="17"/>
  <c r="BG306" i="17"/>
  <c r="BE306" i="17"/>
  <c r="T306" i="17"/>
  <c r="R306" i="17"/>
  <c r="P306" i="17"/>
  <c r="BI305" i="17"/>
  <c r="BH305" i="17"/>
  <c r="BG305" i="17"/>
  <c r="BE305" i="17"/>
  <c r="T305" i="17"/>
  <c r="R305" i="17"/>
  <c r="P305" i="17"/>
  <c r="BI304" i="17"/>
  <c r="BH304" i="17"/>
  <c r="BG304" i="17"/>
  <c r="BE304" i="17"/>
  <c r="T304" i="17"/>
  <c r="R304" i="17"/>
  <c r="P304" i="17"/>
  <c r="BI303" i="17"/>
  <c r="BH303" i="17"/>
  <c r="BG303" i="17"/>
  <c r="BE303" i="17"/>
  <c r="T303" i="17"/>
  <c r="R303" i="17"/>
  <c r="P303" i="17"/>
  <c r="BI302" i="17"/>
  <c r="BH302" i="17"/>
  <c r="BG302" i="17"/>
  <c r="BE302" i="17"/>
  <c r="T302" i="17"/>
  <c r="R302" i="17"/>
  <c r="P302" i="17"/>
  <c r="BI301" i="17"/>
  <c r="BH301" i="17"/>
  <c r="BG301" i="17"/>
  <c r="BE301" i="17"/>
  <c r="T301" i="17"/>
  <c r="R301" i="17"/>
  <c r="P301" i="17"/>
  <c r="BI299" i="17"/>
  <c r="BH299" i="17"/>
  <c r="BG299" i="17"/>
  <c r="BE299" i="17"/>
  <c r="T299" i="17"/>
  <c r="T298" i="17" s="1"/>
  <c r="R299" i="17"/>
  <c r="R298" i="17" s="1"/>
  <c r="P299" i="17"/>
  <c r="P298" i="17" s="1"/>
  <c r="BI296" i="17"/>
  <c r="BH296" i="17"/>
  <c r="BG296" i="17"/>
  <c r="BE296" i="17"/>
  <c r="T296" i="17"/>
  <c r="R296" i="17"/>
  <c r="P296" i="17"/>
  <c r="BI295" i="17"/>
  <c r="BH295" i="17"/>
  <c r="BG295" i="17"/>
  <c r="BE295" i="17"/>
  <c r="T295" i="17"/>
  <c r="R295" i="17"/>
  <c r="P295" i="17"/>
  <c r="BI294" i="17"/>
  <c r="BH294" i="17"/>
  <c r="BG294" i="17"/>
  <c r="BE294" i="17"/>
  <c r="T294" i="17"/>
  <c r="R294" i="17"/>
  <c r="P294" i="17"/>
  <c r="BI293" i="17"/>
  <c r="BH293" i="17"/>
  <c r="BG293" i="17"/>
  <c r="BE293" i="17"/>
  <c r="T293" i="17"/>
  <c r="R293" i="17"/>
  <c r="P293" i="17"/>
  <c r="BI292" i="17"/>
  <c r="BH292" i="17"/>
  <c r="BG292" i="17"/>
  <c r="BE292" i="17"/>
  <c r="T292" i="17"/>
  <c r="R292" i="17"/>
  <c r="P292" i="17"/>
  <c r="BI291" i="17"/>
  <c r="BH291" i="17"/>
  <c r="BG291" i="17"/>
  <c r="BE291" i="17"/>
  <c r="T291" i="17"/>
  <c r="R291" i="17"/>
  <c r="P291" i="17"/>
  <c r="BI290" i="17"/>
  <c r="BH290" i="17"/>
  <c r="BG290" i="17"/>
  <c r="BE290" i="17"/>
  <c r="T290" i="17"/>
  <c r="R290" i="17"/>
  <c r="P290" i="17"/>
  <c r="BI289" i="17"/>
  <c r="BH289" i="17"/>
  <c r="BG289" i="17"/>
  <c r="BE289" i="17"/>
  <c r="T289" i="17"/>
  <c r="R289" i="17"/>
  <c r="P289" i="17"/>
  <c r="BI288" i="17"/>
  <c r="BH288" i="17"/>
  <c r="BG288" i="17"/>
  <c r="BE288" i="17"/>
  <c r="T288" i="17"/>
  <c r="R288" i="17"/>
  <c r="P288" i="17"/>
  <c r="BI287" i="17"/>
  <c r="BH287" i="17"/>
  <c r="BG287" i="17"/>
  <c r="BE287" i="17"/>
  <c r="T287" i="17"/>
  <c r="R287" i="17"/>
  <c r="P287" i="17"/>
  <c r="BI285" i="17"/>
  <c r="BH285" i="17"/>
  <c r="BG285" i="17"/>
  <c r="BE285" i="17"/>
  <c r="T285" i="17"/>
  <c r="R285" i="17"/>
  <c r="P285" i="17"/>
  <c r="BI284" i="17"/>
  <c r="BH284" i="17"/>
  <c r="BG284" i="17"/>
  <c r="BE284" i="17"/>
  <c r="T284" i="17"/>
  <c r="R284" i="17"/>
  <c r="P284" i="17"/>
  <c r="BI283" i="17"/>
  <c r="BH283" i="17"/>
  <c r="BG283" i="17"/>
  <c r="BE283" i="17"/>
  <c r="T283" i="17"/>
  <c r="R283" i="17"/>
  <c r="P283" i="17"/>
  <c r="BI280" i="17"/>
  <c r="BH280" i="17"/>
  <c r="BG280" i="17"/>
  <c r="BE280" i="17"/>
  <c r="T280" i="17"/>
  <c r="R280" i="17"/>
  <c r="P280" i="17"/>
  <c r="BI279" i="17"/>
  <c r="BH279" i="17"/>
  <c r="BG279" i="17"/>
  <c r="BE279" i="17"/>
  <c r="T279" i="17"/>
  <c r="R279" i="17"/>
  <c r="P279" i="17"/>
  <c r="BI278" i="17"/>
  <c r="BH278" i="17"/>
  <c r="BG278" i="17"/>
  <c r="BE278" i="17"/>
  <c r="T278" i="17"/>
  <c r="R278" i="17"/>
  <c r="P278" i="17"/>
  <c r="BI277" i="17"/>
  <c r="BH277" i="17"/>
  <c r="BG277" i="17"/>
  <c r="BE277" i="17"/>
  <c r="T277" i="17"/>
  <c r="R277" i="17"/>
  <c r="P277" i="17"/>
  <c r="BI276" i="17"/>
  <c r="BH276" i="17"/>
  <c r="BG276" i="17"/>
  <c r="BE276" i="17"/>
  <c r="T276" i="17"/>
  <c r="R276" i="17"/>
  <c r="P276" i="17"/>
  <c r="BI275" i="17"/>
  <c r="BH275" i="17"/>
  <c r="BG275" i="17"/>
  <c r="BE275" i="17"/>
  <c r="T275" i="17"/>
  <c r="R275" i="17"/>
  <c r="P275" i="17"/>
  <c r="BI273" i="17"/>
  <c r="BH273" i="17"/>
  <c r="BG273" i="17"/>
  <c r="BE273" i="17"/>
  <c r="T273" i="17"/>
  <c r="R273" i="17"/>
  <c r="P273" i="17"/>
  <c r="BI272" i="17"/>
  <c r="BH272" i="17"/>
  <c r="BG272" i="17"/>
  <c r="BE272" i="17"/>
  <c r="T272" i="17"/>
  <c r="R272" i="17"/>
  <c r="P272" i="17"/>
  <c r="BI271" i="17"/>
  <c r="BH271" i="17"/>
  <c r="BG271" i="17"/>
  <c r="BE271" i="17"/>
  <c r="T271" i="17"/>
  <c r="R271" i="17"/>
  <c r="P271" i="17"/>
  <c r="BI268" i="17"/>
  <c r="BH268" i="17"/>
  <c r="BG268" i="17"/>
  <c r="BE268" i="17"/>
  <c r="T268" i="17"/>
  <c r="R268" i="17"/>
  <c r="P268" i="17"/>
  <c r="BI267" i="17"/>
  <c r="BH267" i="17"/>
  <c r="BG267" i="17"/>
  <c r="BE267" i="17"/>
  <c r="T267" i="17"/>
  <c r="R267" i="17"/>
  <c r="P267" i="17"/>
  <c r="BI266" i="17"/>
  <c r="BH266" i="17"/>
  <c r="BG266" i="17"/>
  <c r="BE266" i="17"/>
  <c r="T266" i="17"/>
  <c r="R266" i="17"/>
  <c r="P266" i="17"/>
  <c r="BI265" i="17"/>
  <c r="BH265" i="17"/>
  <c r="BG265" i="17"/>
  <c r="BE265" i="17"/>
  <c r="T265" i="17"/>
  <c r="R265" i="17"/>
  <c r="P265" i="17"/>
  <c r="BI264" i="17"/>
  <c r="BH264" i="17"/>
  <c r="BG264" i="17"/>
  <c r="BE264" i="17"/>
  <c r="T264" i="17"/>
  <c r="R264" i="17"/>
  <c r="P264" i="17"/>
  <c r="BI263" i="17"/>
  <c r="BH263" i="17"/>
  <c r="BG263" i="17"/>
  <c r="BE263" i="17"/>
  <c r="T263" i="17"/>
  <c r="R263" i="17"/>
  <c r="P263" i="17"/>
  <c r="BI262" i="17"/>
  <c r="BH262" i="17"/>
  <c r="BG262" i="17"/>
  <c r="BE262" i="17"/>
  <c r="T262" i="17"/>
  <c r="R262" i="17"/>
  <c r="P262" i="17"/>
  <c r="BI261" i="17"/>
  <c r="BH261" i="17"/>
  <c r="BG261" i="17"/>
  <c r="BE261" i="17"/>
  <c r="T261" i="17"/>
  <c r="R261" i="17"/>
  <c r="P261" i="17"/>
  <c r="BI259" i="17"/>
  <c r="BH259" i="17"/>
  <c r="BG259" i="17"/>
  <c r="BE259" i="17"/>
  <c r="T259" i="17"/>
  <c r="R259" i="17"/>
  <c r="P259" i="17"/>
  <c r="BI258" i="17"/>
  <c r="BH258" i="17"/>
  <c r="BG258" i="17"/>
  <c r="BE258" i="17"/>
  <c r="T258" i="17"/>
  <c r="R258" i="17"/>
  <c r="P258" i="17"/>
  <c r="BI255" i="17"/>
  <c r="BH255" i="17"/>
  <c r="BG255" i="17"/>
  <c r="BE255" i="17"/>
  <c r="T255" i="17"/>
  <c r="R255" i="17"/>
  <c r="P255" i="17"/>
  <c r="BI254" i="17"/>
  <c r="BH254" i="17"/>
  <c r="BG254" i="17"/>
  <c r="BE254" i="17"/>
  <c r="T254" i="17"/>
  <c r="R254" i="17"/>
  <c r="P254" i="17"/>
  <c r="BI253" i="17"/>
  <c r="BH253" i="17"/>
  <c r="BG253" i="17"/>
  <c r="BE253" i="17"/>
  <c r="T253" i="17"/>
  <c r="R253" i="17"/>
  <c r="P253" i="17"/>
  <c r="BI252" i="17"/>
  <c r="BH252" i="17"/>
  <c r="BG252" i="17"/>
  <c r="BE252" i="17"/>
  <c r="T252" i="17"/>
  <c r="R252" i="17"/>
  <c r="P252" i="17"/>
  <c r="BI251" i="17"/>
  <c r="BH251" i="17"/>
  <c r="BG251" i="17"/>
  <c r="BE251" i="17"/>
  <c r="T251" i="17"/>
  <c r="R251" i="17"/>
  <c r="P251" i="17"/>
  <c r="BI250" i="17"/>
  <c r="BH250" i="17"/>
  <c r="BG250" i="17"/>
  <c r="BE250" i="17"/>
  <c r="T250" i="17"/>
  <c r="R250" i="17"/>
  <c r="P250" i="17"/>
  <c r="BI248" i="17"/>
  <c r="BH248" i="17"/>
  <c r="BG248" i="17"/>
  <c r="BE248" i="17"/>
  <c r="T248" i="17"/>
  <c r="R248" i="17"/>
  <c r="P248" i="17"/>
  <c r="BI247" i="17"/>
  <c r="BH247" i="17"/>
  <c r="BG247" i="17"/>
  <c r="BE247" i="17"/>
  <c r="T247" i="17"/>
  <c r="R247" i="17"/>
  <c r="P247" i="17"/>
  <c r="BI246" i="17"/>
  <c r="BH246" i="17"/>
  <c r="BG246" i="17"/>
  <c r="BE246" i="17"/>
  <c r="T246" i="17"/>
  <c r="R246" i="17"/>
  <c r="P246" i="17"/>
  <c r="BI243" i="17"/>
  <c r="BH243" i="17"/>
  <c r="BG243" i="17"/>
  <c r="BE243" i="17"/>
  <c r="T243" i="17"/>
  <c r="R243" i="17"/>
  <c r="P243" i="17"/>
  <c r="BI242" i="17"/>
  <c r="BH242" i="17"/>
  <c r="BG242" i="17"/>
  <c r="BE242" i="17"/>
  <c r="T242" i="17"/>
  <c r="R242" i="17"/>
  <c r="P242" i="17"/>
  <c r="BI241" i="17"/>
  <c r="BH241" i="17"/>
  <c r="BG241" i="17"/>
  <c r="BE241" i="17"/>
  <c r="T241" i="17"/>
  <c r="R241" i="17"/>
  <c r="P241" i="17"/>
  <c r="BI240" i="17"/>
  <c r="BH240" i="17"/>
  <c r="BG240" i="17"/>
  <c r="BE240" i="17"/>
  <c r="T240" i="17"/>
  <c r="R240" i="17"/>
  <c r="P240" i="17"/>
  <c r="BI239" i="17"/>
  <c r="BH239" i="17"/>
  <c r="BG239" i="17"/>
  <c r="BE239" i="17"/>
  <c r="T239" i="17"/>
  <c r="R239" i="17"/>
  <c r="P239" i="17"/>
  <c r="BI238" i="17"/>
  <c r="BH238" i="17"/>
  <c r="BG238" i="17"/>
  <c r="BE238" i="17"/>
  <c r="T238" i="17"/>
  <c r="R238" i="17"/>
  <c r="P238" i="17"/>
  <c r="BI237" i="17"/>
  <c r="BH237" i="17"/>
  <c r="BG237" i="17"/>
  <c r="BE237" i="17"/>
  <c r="T237" i="17"/>
  <c r="R237" i="17"/>
  <c r="P237" i="17"/>
  <c r="BI236" i="17"/>
  <c r="BH236" i="17"/>
  <c r="BG236" i="17"/>
  <c r="BE236" i="17"/>
  <c r="T236" i="17"/>
  <c r="R236" i="17"/>
  <c r="P236" i="17"/>
  <c r="BI234" i="17"/>
  <c r="BH234" i="17"/>
  <c r="BG234" i="17"/>
  <c r="BE234" i="17"/>
  <c r="T234" i="17"/>
  <c r="R234" i="17"/>
  <c r="P234" i="17"/>
  <c r="BI233" i="17"/>
  <c r="BH233" i="17"/>
  <c r="BG233" i="17"/>
  <c r="BE233" i="17"/>
  <c r="T233" i="17"/>
  <c r="R233" i="17"/>
  <c r="P233" i="17"/>
  <c r="BI232" i="17"/>
  <c r="BH232" i="17"/>
  <c r="BG232" i="17"/>
  <c r="BE232" i="17"/>
  <c r="T232" i="17"/>
  <c r="R232" i="17"/>
  <c r="P232" i="17"/>
  <c r="BI229" i="17"/>
  <c r="BH229" i="17"/>
  <c r="BG229" i="17"/>
  <c r="BE229" i="17"/>
  <c r="T229" i="17"/>
  <c r="R229" i="17"/>
  <c r="P229" i="17"/>
  <c r="BI228" i="17"/>
  <c r="BH228" i="17"/>
  <c r="BG228" i="17"/>
  <c r="BE228" i="17"/>
  <c r="T228" i="17"/>
  <c r="R228" i="17"/>
  <c r="P228" i="17"/>
  <c r="BI227" i="17"/>
  <c r="BH227" i="17"/>
  <c r="BG227" i="17"/>
  <c r="BE227" i="17"/>
  <c r="T227" i="17"/>
  <c r="R227" i="17"/>
  <c r="P227" i="17"/>
  <c r="BI226" i="17"/>
  <c r="BH226" i="17"/>
  <c r="BG226" i="17"/>
  <c r="BE226" i="17"/>
  <c r="T226" i="17"/>
  <c r="R226" i="17"/>
  <c r="P226" i="17"/>
  <c r="BI225" i="17"/>
  <c r="BH225" i="17"/>
  <c r="BG225" i="17"/>
  <c r="BE225" i="17"/>
  <c r="T225" i="17"/>
  <c r="R225" i="17"/>
  <c r="P225" i="17"/>
  <c r="BI224" i="17"/>
  <c r="BH224" i="17"/>
  <c r="BG224" i="17"/>
  <c r="BE224" i="17"/>
  <c r="T224" i="17"/>
  <c r="R224" i="17"/>
  <c r="P224" i="17"/>
  <c r="BI223" i="17"/>
  <c r="BH223" i="17"/>
  <c r="BG223" i="17"/>
  <c r="BE223" i="17"/>
  <c r="T223" i="17"/>
  <c r="R223" i="17"/>
  <c r="P223" i="17"/>
  <c r="BI222" i="17"/>
  <c r="BH222" i="17"/>
  <c r="BG222" i="17"/>
  <c r="BE222" i="17"/>
  <c r="T222" i="17"/>
  <c r="R222" i="17"/>
  <c r="P222" i="17"/>
  <c r="BI220" i="17"/>
  <c r="BH220" i="17"/>
  <c r="BG220" i="17"/>
  <c r="BE220" i="17"/>
  <c r="T220" i="17"/>
  <c r="R220" i="17"/>
  <c r="P220" i="17"/>
  <c r="BI219" i="17"/>
  <c r="BH219" i="17"/>
  <c r="BG219" i="17"/>
  <c r="BE219" i="17"/>
  <c r="T219" i="17"/>
  <c r="R219" i="17"/>
  <c r="P219" i="17"/>
  <c r="BI216" i="17"/>
  <c r="BH216" i="17"/>
  <c r="BG216" i="17"/>
  <c r="BE216" i="17"/>
  <c r="T216" i="17"/>
  <c r="T215" i="17" s="1"/>
  <c r="R216" i="17"/>
  <c r="R215" i="17" s="1"/>
  <c r="P216" i="17"/>
  <c r="P215" i="17" s="1"/>
  <c r="BI214" i="17"/>
  <c r="BH214" i="17"/>
  <c r="BG214" i="17"/>
  <c r="BE214" i="17"/>
  <c r="T214" i="17"/>
  <c r="R214" i="17"/>
  <c r="P214" i="17"/>
  <c r="BI213" i="17"/>
  <c r="BH213" i="17"/>
  <c r="BG213" i="17"/>
  <c r="BE213" i="17"/>
  <c r="T213" i="17"/>
  <c r="R213" i="17"/>
  <c r="P213" i="17"/>
  <c r="BI212" i="17"/>
  <c r="BH212" i="17"/>
  <c r="BG212" i="17"/>
  <c r="BE212" i="17"/>
  <c r="T212" i="17"/>
  <c r="R212" i="17"/>
  <c r="P212" i="17"/>
  <c r="BI211" i="17"/>
  <c r="BH211" i="17"/>
  <c r="BG211" i="17"/>
  <c r="BE211" i="17"/>
  <c r="T211" i="17"/>
  <c r="R211" i="17"/>
  <c r="P211" i="17"/>
  <c r="BI210" i="17"/>
  <c r="BH210" i="17"/>
  <c r="BG210" i="17"/>
  <c r="BE210" i="17"/>
  <c r="T210" i="17"/>
  <c r="R210" i="17"/>
  <c r="P210" i="17"/>
  <c r="BI209" i="17"/>
  <c r="BH209" i="17"/>
  <c r="BG209" i="17"/>
  <c r="BE209" i="17"/>
  <c r="T209" i="17"/>
  <c r="R209" i="17"/>
  <c r="P209" i="17"/>
  <c r="BI208" i="17"/>
  <c r="BH208" i="17"/>
  <c r="BG208" i="17"/>
  <c r="BE208" i="17"/>
  <c r="T208" i="17"/>
  <c r="R208" i="17"/>
  <c r="P208" i="17"/>
  <c r="BI207" i="17"/>
  <c r="BH207" i="17"/>
  <c r="BG207" i="17"/>
  <c r="BE207" i="17"/>
  <c r="T207" i="17"/>
  <c r="R207" i="17"/>
  <c r="P207" i="17"/>
  <c r="BI206" i="17"/>
  <c r="BH206" i="17"/>
  <c r="BG206" i="17"/>
  <c r="BE206" i="17"/>
  <c r="T206" i="17"/>
  <c r="R206" i="17"/>
  <c r="P206" i="17"/>
  <c r="BI205" i="17"/>
  <c r="BH205" i="17"/>
  <c r="BG205" i="17"/>
  <c r="BE205" i="17"/>
  <c r="T205" i="17"/>
  <c r="R205" i="17"/>
  <c r="P205" i="17"/>
  <c r="BI204" i="17"/>
  <c r="BH204" i="17"/>
  <c r="BG204" i="17"/>
  <c r="BE204" i="17"/>
  <c r="T204" i="17"/>
  <c r="R204" i="17"/>
  <c r="P204" i="17"/>
  <c r="BI203" i="17"/>
  <c r="BH203" i="17"/>
  <c r="BG203" i="17"/>
  <c r="BE203" i="17"/>
  <c r="T203" i="17"/>
  <c r="R203" i="17"/>
  <c r="P203" i="17"/>
  <c r="BI202" i="17"/>
  <c r="BH202" i="17"/>
  <c r="BG202" i="17"/>
  <c r="BE202" i="17"/>
  <c r="T202" i="17"/>
  <c r="R202" i="17"/>
  <c r="P202" i="17"/>
  <c r="BI201" i="17"/>
  <c r="BH201" i="17"/>
  <c r="BG201" i="17"/>
  <c r="BE201" i="17"/>
  <c r="T201" i="17"/>
  <c r="R201" i="17"/>
  <c r="P201" i="17"/>
  <c r="BI200" i="17"/>
  <c r="BH200" i="17"/>
  <c r="BG200" i="17"/>
  <c r="BE200" i="17"/>
  <c r="T200" i="17"/>
  <c r="R200" i="17"/>
  <c r="P200" i="17"/>
  <c r="BI199" i="17"/>
  <c r="BH199" i="17"/>
  <c r="BG199" i="17"/>
  <c r="BE199" i="17"/>
  <c r="T199" i="17"/>
  <c r="R199" i="17"/>
  <c r="P199" i="17"/>
  <c r="BI198" i="17"/>
  <c r="BH198" i="17"/>
  <c r="BG198" i="17"/>
  <c r="BE198" i="17"/>
  <c r="T198" i="17"/>
  <c r="R198" i="17"/>
  <c r="P198" i="17"/>
  <c r="BI197" i="17"/>
  <c r="BH197" i="17"/>
  <c r="BG197" i="17"/>
  <c r="BE197" i="17"/>
  <c r="T197" i="17"/>
  <c r="R197" i="17"/>
  <c r="P197" i="17"/>
  <c r="BI196" i="17"/>
  <c r="BH196" i="17"/>
  <c r="BG196" i="17"/>
  <c r="BE196" i="17"/>
  <c r="T196" i="17"/>
  <c r="R196" i="17"/>
  <c r="P196" i="17"/>
  <c r="BI195" i="17"/>
  <c r="BH195" i="17"/>
  <c r="BG195" i="17"/>
  <c r="BE195" i="17"/>
  <c r="T195" i="17"/>
  <c r="R195" i="17"/>
  <c r="P195" i="17"/>
  <c r="BI194" i="17"/>
  <c r="BH194" i="17"/>
  <c r="BG194" i="17"/>
  <c r="BE194" i="17"/>
  <c r="T194" i="17"/>
  <c r="R194" i="17"/>
  <c r="P194" i="17"/>
  <c r="BI193" i="17"/>
  <c r="BH193" i="17"/>
  <c r="BG193" i="17"/>
  <c r="BE193" i="17"/>
  <c r="T193" i="17"/>
  <c r="R193" i="17"/>
  <c r="P193" i="17"/>
  <c r="BI192" i="17"/>
  <c r="BH192" i="17"/>
  <c r="BG192" i="17"/>
  <c r="BE192" i="17"/>
  <c r="T192" i="17"/>
  <c r="R192" i="17"/>
  <c r="P192" i="17"/>
  <c r="BI191" i="17"/>
  <c r="BH191" i="17"/>
  <c r="BG191" i="17"/>
  <c r="BE191" i="17"/>
  <c r="T191" i="17"/>
  <c r="R191" i="17"/>
  <c r="P191" i="17"/>
  <c r="BI190" i="17"/>
  <c r="BH190" i="17"/>
  <c r="BG190" i="17"/>
  <c r="BE190" i="17"/>
  <c r="T190" i="17"/>
  <c r="R190" i="17"/>
  <c r="P190" i="17"/>
  <c r="BI189" i="17"/>
  <c r="BH189" i="17"/>
  <c r="BG189" i="17"/>
  <c r="BE189" i="17"/>
  <c r="T189" i="17"/>
  <c r="R189" i="17"/>
  <c r="P189" i="17"/>
  <c r="BI188" i="17"/>
  <c r="BH188" i="17"/>
  <c r="BG188" i="17"/>
  <c r="BE188" i="17"/>
  <c r="T188" i="17"/>
  <c r="R188" i="17"/>
  <c r="P188" i="17"/>
  <c r="BI187" i="17"/>
  <c r="BH187" i="17"/>
  <c r="BG187" i="17"/>
  <c r="BE187" i="17"/>
  <c r="T187" i="17"/>
  <c r="R187" i="17"/>
  <c r="P187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J138" i="17"/>
  <c r="F138" i="17"/>
  <c r="F136" i="17"/>
  <c r="E134" i="17"/>
  <c r="J91" i="17"/>
  <c r="F91" i="17"/>
  <c r="F89" i="17"/>
  <c r="E87" i="17"/>
  <c r="J24" i="17"/>
  <c r="E24" i="17"/>
  <c r="J139" i="17" s="1"/>
  <c r="J23" i="17"/>
  <c r="J18" i="17"/>
  <c r="E18" i="17"/>
  <c r="F139" i="17" s="1"/>
  <c r="J17" i="17"/>
  <c r="J12" i="17"/>
  <c r="J89" i="17" s="1"/>
  <c r="E7" i="17"/>
  <c r="E85" i="17" s="1"/>
  <c r="J37" i="16"/>
  <c r="J36" i="16"/>
  <c r="AY112" i="1" s="1"/>
  <c r="J35" i="16"/>
  <c r="AX112" i="1" s="1"/>
  <c r="BI178" i="16"/>
  <c r="BH178" i="16"/>
  <c r="BG178" i="16"/>
  <c r="BE178" i="16"/>
  <c r="T178" i="16"/>
  <c r="T177" i="16" s="1"/>
  <c r="R178" i="16"/>
  <c r="R177" i="16" s="1"/>
  <c r="P178" i="16"/>
  <c r="P177" i="16" s="1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R161" i="16" s="1"/>
  <c r="P162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J120" i="16"/>
  <c r="F120" i="16"/>
  <c r="F118" i="16"/>
  <c r="E116" i="16"/>
  <c r="J91" i="16"/>
  <c r="F91" i="16"/>
  <c r="F89" i="16"/>
  <c r="E87" i="16"/>
  <c r="J24" i="16"/>
  <c r="E24" i="16"/>
  <c r="J121" i="16" s="1"/>
  <c r="J23" i="16"/>
  <c r="J18" i="16"/>
  <c r="E18" i="16"/>
  <c r="F121" i="16" s="1"/>
  <c r="J17" i="16"/>
  <c r="J12" i="16"/>
  <c r="J118" i="16" s="1"/>
  <c r="E7" i="16"/>
  <c r="E114" i="16" s="1"/>
  <c r="J37" i="15"/>
  <c r="J36" i="15"/>
  <c r="AY111" i="1" s="1"/>
  <c r="J35" i="15"/>
  <c r="AX111" i="1" s="1"/>
  <c r="BI175" i="15"/>
  <c r="BH175" i="15"/>
  <c r="BG175" i="15"/>
  <c r="BE175" i="15"/>
  <c r="T175" i="15"/>
  <c r="T174" i="15" s="1"/>
  <c r="R175" i="15"/>
  <c r="R174" i="15" s="1"/>
  <c r="P175" i="15"/>
  <c r="P174" i="15" s="1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J119" i="15"/>
  <c r="F119" i="15"/>
  <c r="F117" i="15"/>
  <c r="E115" i="15"/>
  <c r="J91" i="15"/>
  <c r="F91" i="15"/>
  <c r="F89" i="15"/>
  <c r="E87" i="15"/>
  <c r="J24" i="15"/>
  <c r="E24" i="15"/>
  <c r="J120" i="15" s="1"/>
  <c r="J23" i="15"/>
  <c r="J18" i="15"/>
  <c r="E18" i="15"/>
  <c r="F120" i="15" s="1"/>
  <c r="J17" i="15"/>
  <c r="J12" i="15"/>
  <c r="J117" i="15" s="1"/>
  <c r="E7" i="15"/>
  <c r="E85" i="15" s="1"/>
  <c r="J39" i="14"/>
  <c r="J38" i="14"/>
  <c r="AY110" i="1"/>
  <c r="J37" i="14"/>
  <c r="AX110" i="1"/>
  <c r="BI154" i="14"/>
  <c r="BH154" i="14"/>
  <c r="BG154" i="14"/>
  <c r="BE154" i="14"/>
  <c r="T154" i="14"/>
  <c r="T153" i="14"/>
  <c r="R154" i="14"/>
  <c r="R153" i="14"/>
  <c r="P154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J122" i="14"/>
  <c r="F122" i="14"/>
  <c r="F120" i="14"/>
  <c r="E118" i="14"/>
  <c r="J93" i="14"/>
  <c r="F93" i="14"/>
  <c r="F91" i="14"/>
  <c r="E89" i="14"/>
  <c r="J26" i="14"/>
  <c r="E26" i="14"/>
  <c r="J123" i="14"/>
  <c r="J25" i="14"/>
  <c r="J20" i="14"/>
  <c r="E20" i="14"/>
  <c r="F94" i="14" s="1"/>
  <c r="J19" i="14"/>
  <c r="J14" i="14"/>
  <c r="J120" i="14" s="1"/>
  <c r="E7" i="14"/>
  <c r="E114" i="14" s="1"/>
  <c r="J39" i="13"/>
  <c r="J38" i="13"/>
  <c r="AY109" i="1"/>
  <c r="J37" i="13"/>
  <c r="AX109" i="1" s="1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0" i="13"/>
  <c r="BH140" i="13"/>
  <c r="BG140" i="13"/>
  <c r="BE140" i="13"/>
  <c r="T140" i="13"/>
  <c r="T139" i="13"/>
  <c r="R140" i="13"/>
  <c r="R139" i="13"/>
  <c r="P140" i="13"/>
  <c r="P139" i="13" s="1"/>
  <c r="BI138" i="13"/>
  <c r="BH138" i="13"/>
  <c r="BG138" i="13"/>
  <c r="BE138" i="13"/>
  <c r="T138" i="13"/>
  <c r="T137" i="13"/>
  <c r="R138" i="13"/>
  <c r="R137" i="13" s="1"/>
  <c r="P138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J125" i="13"/>
  <c r="F125" i="13"/>
  <c r="F123" i="13"/>
  <c r="E121" i="13"/>
  <c r="J93" i="13"/>
  <c r="F93" i="13"/>
  <c r="F91" i="13"/>
  <c r="E89" i="13"/>
  <c r="J26" i="13"/>
  <c r="E26" i="13"/>
  <c r="J126" i="13" s="1"/>
  <c r="J25" i="13"/>
  <c r="J20" i="13"/>
  <c r="E20" i="13"/>
  <c r="F126" i="13" s="1"/>
  <c r="J19" i="13"/>
  <c r="J14" i="13"/>
  <c r="J123" i="13" s="1"/>
  <c r="E7" i="13"/>
  <c r="E117" i="13" s="1"/>
  <c r="J39" i="12"/>
  <c r="J38" i="12"/>
  <c r="AY108" i="1" s="1"/>
  <c r="J37" i="12"/>
  <c r="AX108" i="1" s="1"/>
  <c r="BI125" i="12"/>
  <c r="BH125" i="12"/>
  <c r="BG125" i="12"/>
  <c r="F37" i="12" s="1"/>
  <c r="BB108" i="1" s="1"/>
  <c r="BE125" i="12"/>
  <c r="T125" i="12"/>
  <c r="T124" i="12" s="1"/>
  <c r="T123" i="12" s="1"/>
  <c r="T122" i="12" s="1"/>
  <c r="R125" i="12"/>
  <c r="R124" i="12" s="1"/>
  <c r="R123" i="12" s="1"/>
  <c r="R122" i="12" s="1"/>
  <c r="P125" i="12"/>
  <c r="P124" i="12" s="1"/>
  <c r="P123" i="12" s="1"/>
  <c r="P122" i="12" s="1"/>
  <c r="AU108" i="1" s="1"/>
  <c r="J118" i="12"/>
  <c r="F118" i="12"/>
  <c r="F116" i="12"/>
  <c r="E114" i="12"/>
  <c r="J93" i="12"/>
  <c r="F93" i="12"/>
  <c r="F91" i="12"/>
  <c r="E89" i="12"/>
  <c r="J26" i="12"/>
  <c r="E26" i="12"/>
  <c r="J119" i="12" s="1"/>
  <c r="J25" i="12"/>
  <c r="J20" i="12"/>
  <c r="E20" i="12"/>
  <c r="F119" i="12" s="1"/>
  <c r="J19" i="12"/>
  <c r="J14" i="12"/>
  <c r="J91" i="12" s="1"/>
  <c r="E7" i="12"/>
  <c r="E85" i="12" s="1"/>
  <c r="J39" i="11"/>
  <c r="J38" i="11"/>
  <c r="AY106" i="1" s="1"/>
  <c r="J37" i="11"/>
  <c r="AX106" i="1" s="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J121" i="11"/>
  <c r="F121" i="11"/>
  <c r="F119" i="11"/>
  <c r="E117" i="11"/>
  <c r="J93" i="11"/>
  <c r="F93" i="11"/>
  <c r="F91" i="11"/>
  <c r="E89" i="11"/>
  <c r="J26" i="11"/>
  <c r="E26" i="11"/>
  <c r="J122" i="11" s="1"/>
  <c r="J25" i="11"/>
  <c r="J20" i="11"/>
  <c r="E20" i="11"/>
  <c r="F122" i="11" s="1"/>
  <c r="J19" i="11"/>
  <c r="J14" i="11"/>
  <c r="J91" i="11" s="1"/>
  <c r="E7" i="11"/>
  <c r="E113" i="11" s="1"/>
  <c r="J39" i="10"/>
  <c r="J38" i="10"/>
  <c r="AY105" i="1" s="1"/>
  <c r="J37" i="10"/>
  <c r="AX105" i="1" s="1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J118" i="10"/>
  <c r="F118" i="10"/>
  <c r="F116" i="10"/>
  <c r="E114" i="10"/>
  <c r="J93" i="10"/>
  <c r="F93" i="10"/>
  <c r="F91" i="10"/>
  <c r="E89" i="10"/>
  <c r="J26" i="10"/>
  <c r="E26" i="10"/>
  <c r="J119" i="10" s="1"/>
  <c r="J25" i="10"/>
  <c r="J20" i="10"/>
  <c r="E20" i="10"/>
  <c r="F94" i="10" s="1"/>
  <c r="J19" i="10"/>
  <c r="J14" i="10"/>
  <c r="J116" i="10" s="1"/>
  <c r="E7" i="10"/>
  <c r="E110" i="10" s="1"/>
  <c r="J39" i="9"/>
  <c r="J38" i="9"/>
  <c r="AY104" i="1" s="1"/>
  <c r="J37" i="9"/>
  <c r="AX104" i="1" s="1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J119" i="9"/>
  <c r="F119" i="9"/>
  <c r="F117" i="9"/>
  <c r="E115" i="9"/>
  <c r="J93" i="9"/>
  <c r="F93" i="9"/>
  <c r="F91" i="9"/>
  <c r="E89" i="9"/>
  <c r="J26" i="9"/>
  <c r="E26" i="9"/>
  <c r="J120" i="9" s="1"/>
  <c r="J25" i="9"/>
  <c r="J20" i="9"/>
  <c r="E20" i="9"/>
  <c r="F94" i="9" s="1"/>
  <c r="J19" i="9"/>
  <c r="J14" i="9"/>
  <c r="J91" i="9"/>
  <c r="E7" i="9"/>
  <c r="E111" i="9" s="1"/>
  <c r="J39" i="8"/>
  <c r="J38" i="8"/>
  <c r="AY103" i="1" s="1"/>
  <c r="J37" i="8"/>
  <c r="AX103" i="1" s="1"/>
  <c r="BI300" i="8"/>
  <c r="BH300" i="8"/>
  <c r="BG300" i="8"/>
  <c r="BE300" i="8"/>
  <c r="T300" i="8"/>
  <c r="T299" i="8" s="1"/>
  <c r="R300" i="8"/>
  <c r="R299" i="8" s="1"/>
  <c r="P300" i="8"/>
  <c r="P299" i="8" s="1"/>
  <c r="BI298" i="8"/>
  <c r="BH298" i="8"/>
  <c r="BG298" i="8"/>
  <c r="BE298" i="8"/>
  <c r="T298" i="8"/>
  <c r="R298" i="8"/>
  <c r="P298" i="8"/>
  <c r="BI297" i="8"/>
  <c r="BH297" i="8"/>
  <c r="BG297" i="8"/>
  <c r="BE297" i="8"/>
  <c r="T297" i="8"/>
  <c r="R297" i="8"/>
  <c r="P297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4" i="8"/>
  <c r="BH284" i="8"/>
  <c r="BG284" i="8"/>
  <c r="BE284" i="8"/>
  <c r="T284" i="8"/>
  <c r="R284" i="8"/>
  <c r="P284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4" i="8"/>
  <c r="BH234" i="8"/>
  <c r="BG234" i="8"/>
  <c r="BE234" i="8"/>
  <c r="T234" i="8"/>
  <c r="T233" i="8" s="1"/>
  <c r="R234" i="8"/>
  <c r="R233" i="8" s="1"/>
  <c r="P234" i="8"/>
  <c r="P233" i="8" s="1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J136" i="8"/>
  <c r="F136" i="8"/>
  <c r="F134" i="8"/>
  <c r="E132" i="8"/>
  <c r="J93" i="8"/>
  <c r="F93" i="8"/>
  <c r="F91" i="8"/>
  <c r="E89" i="8"/>
  <c r="J26" i="8"/>
  <c r="E26" i="8"/>
  <c r="J137" i="8" s="1"/>
  <c r="J25" i="8"/>
  <c r="J20" i="8"/>
  <c r="E20" i="8"/>
  <c r="F94" i="8" s="1"/>
  <c r="J19" i="8"/>
  <c r="J14" i="8"/>
  <c r="J134" i="8" s="1"/>
  <c r="E7" i="8"/>
  <c r="E128" i="8" s="1"/>
  <c r="J39" i="7"/>
  <c r="J38" i="7"/>
  <c r="AY101" i="1" s="1"/>
  <c r="J37" i="7"/>
  <c r="AX101" i="1" s="1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J122" i="7"/>
  <c r="F122" i="7"/>
  <c r="F120" i="7"/>
  <c r="E118" i="7"/>
  <c r="J93" i="7"/>
  <c r="F93" i="7"/>
  <c r="F91" i="7"/>
  <c r="E89" i="7"/>
  <c r="J26" i="7"/>
  <c r="E26" i="7"/>
  <c r="J123" i="7" s="1"/>
  <c r="J25" i="7"/>
  <c r="J20" i="7"/>
  <c r="E20" i="7"/>
  <c r="F123" i="7" s="1"/>
  <c r="J19" i="7"/>
  <c r="J14" i="7"/>
  <c r="J120" i="7" s="1"/>
  <c r="E7" i="7"/>
  <c r="E114" i="7" s="1"/>
  <c r="J39" i="6"/>
  <c r="J38" i="6"/>
  <c r="AY100" i="1" s="1"/>
  <c r="J37" i="6"/>
  <c r="AX100" i="1" s="1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J121" i="6"/>
  <c r="F121" i="6"/>
  <c r="F119" i="6"/>
  <c r="E117" i="6"/>
  <c r="J93" i="6"/>
  <c r="F93" i="6"/>
  <c r="F91" i="6"/>
  <c r="E89" i="6"/>
  <c r="J26" i="6"/>
  <c r="E26" i="6"/>
  <c r="J122" i="6" s="1"/>
  <c r="J25" i="6"/>
  <c r="J20" i="6"/>
  <c r="E20" i="6"/>
  <c r="F94" i="6" s="1"/>
  <c r="J19" i="6"/>
  <c r="J14" i="6"/>
  <c r="J119" i="6" s="1"/>
  <c r="E7" i="6"/>
  <c r="E113" i="6" s="1"/>
  <c r="J39" i="5"/>
  <c r="J38" i="5"/>
  <c r="AY99" i="1" s="1"/>
  <c r="J37" i="5"/>
  <c r="AX99" i="1" s="1"/>
  <c r="BI324" i="5"/>
  <c r="BH324" i="5"/>
  <c r="BG324" i="5"/>
  <c r="BE324" i="5"/>
  <c r="T324" i="5"/>
  <c r="R324" i="5"/>
  <c r="P324" i="5"/>
  <c r="BI323" i="5"/>
  <c r="BH323" i="5"/>
  <c r="BG323" i="5"/>
  <c r="BE323" i="5"/>
  <c r="T323" i="5"/>
  <c r="R323" i="5"/>
  <c r="P323" i="5"/>
  <c r="BI322" i="5"/>
  <c r="BH322" i="5"/>
  <c r="BG322" i="5"/>
  <c r="BE322" i="5"/>
  <c r="T322" i="5"/>
  <c r="R322" i="5"/>
  <c r="P322" i="5"/>
  <c r="BI321" i="5"/>
  <c r="BH321" i="5"/>
  <c r="BG321" i="5"/>
  <c r="BE321" i="5"/>
  <c r="T321" i="5"/>
  <c r="R321" i="5"/>
  <c r="P321" i="5"/>
  <c r="BI320" i="5"/>
  <c r="BH320" i="5"/>
  <c r="BG320" i="5"/>
  <c r="BE320" i="5"/>
  <c r="T320" i="5"/>
  <c r="R320" i="5"/>
  <c r="P320" i="5"/>
  <c r="BI319" i="5"/>
  <c r="BH319" i="5"/>
  <c r="BG319" i="5"/>
  <c r="BE319" i="5"/>
  <c r="T319" i="5"/>
  <c r="R319" i="5"/>
  <c r="P319" i="5"/>
  <c r="BI318" i="5"/>
  <c r="BH318" i="5"/>
  <c r="BG318" i="5"/>
  <c r="BE318" i="5"/>
  <c r="T318" i="5"/>
  <c r="R318" i="5"/>
  <c r="P318" i="5"/>
  <c r="BI317" i="5"/>
  <c r="BH317" i="5"/>
  <c r="BG317" i="5"/>
  <c r="BE317" i="5"/>
  <c r="T317" i="5"/>
  <c r="R317" i="5"/>
  <c r="P317" i="5"/>
  <c r="BI316" i="5"/>
  <c r="BH316" i="5"/>
  <c r="BG316" i="5"/>
  <c r="BE316" i="5"/>
  <c r="T316" i="5"/>
  <c r="R316" i="5"/>
  <c r="P316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3" i="5"/>
  <c r="BH313" i="5"/>
  <c r="BG313" i="5"/>
  <c r="BE313" i="5"/>
  <c r="T313" i="5"/>
  <c r="R313" i="5"/>
  <c r="P313" i="5"/>
  <c r="BI312" i="5"/>
  <c r="BH312" i="5"/>
  <c r="BG312" i="5"/>
  <c r="BE312" i="5"/>
  <c r="T312" i="5"/>
  <c r="R312" i="5"/>
  <c r="P312" i="5"/>
  <c r="BI311" i="5"/>
  <c r="BH311" i="5"/>
  <c r="BG311" i="5"/>
  <c r="BE311" i="5"/>
  <c r="T311" i="5"/>
  <c r="R311" i="5"/>
  <c r="P311" i="5"/>
  <c r="BI310" i="5"/>
  <c r="BH310" i="5"/>
  <c r="BG310" i="5"/>
  <c r="BE310" i="5"/>
  <c r="T310" i="5"/>
  <c r="R310" i="5"/>
  <c r="P310" i="5"/>
  <c r="BI309" i="5"/>
  <c r="BH309" i="5"/>
  <c r="BG309" i="5"/>
  <c r="BE309" i="5"/>
  <c r="T309" i="5"/>
  <c r="R309" i="5"/>
  <c r="P309" i="5"/>
  <c r="BI308" i="5"/>
  <c r="BH308" i="5"/>
  <c r="BG308" i="5"/>
  <c r="BE308" i="5"/>
  <c r="T308" i="5"/>
  <c r="R308" i="5"/>
  <c r="P308" i="5"/>
  <c r="BI307" i="5"/>
  <c r="BH307" i="5"/>
  <c r="BG307" i="5"/>
  <c r="BE307" i="5"/>
  <c r="T307" i="5"/>
  <c r="R307" i="5"/>
  <c r="P307" i="5"/>
  <c r="BI306" i="5"/>
  <c r="BH306" i="5"/>
  <c r="BG306" i="5"/>
  <c r="BE306" i="5"/>
  <c r="T306" i="5"/>
  <c r="R306" i="5"/>
  <c r="P306" i="5"/>
  <c r="BI305" i="5"/>
  <c r="BH305" i="5"/>
  <c r="BG305" i="5"/>
  <c r="BE305" i="5"/>
  <c r="T305" i="5"/>
  <c r="R305" i="5"/>
  <c r="P305" i="5"/>
  <c r="BI304" i="5"/>
  <c r="BH304" i="5"/>
  <c r="BG304" i="5"/>
  <c r="BE304" i="5"/>
  <c r="T304" i="5"/>
  <c r="R304" i="5"/>
  <c r="P304" i="5"/>
  <c r="BI303" i="5"/>
  <c r="BH303" i="5"/>
  <c r="BG303" i="5"/>
  <c r="BE303" i="5"/>
  <c r="T303" i="5"/>
  <c r="R303" i="5"/>
  <c r="P303" i="5"/>
  <c r="BI302" i="5"/>
  <c r="BH302" i="5"/>
  <c r="BG302" i="5"/>
  <c r="BE302" i="5"/>
  <c r="T302" i="5"/>
  <c r="R302" i="5"/>
  <c r="P302" i="5"/>
  <c r="BI301" i="5"/>
  <c r="BH301" i="5"/>
  <c r="BG301" i="5"/>
  <c r="BE301" i="5"/>
  <c r="T301" i="5"/>
  <c r="R301" i="5"/>
  <c r="P301" i="5"/>
  <c r="BI300" i="5"/>
  <c r="BH300" i="5"/>
  <c r="BG300" i="5"/>
  <c r="BE300" i="5"/>
  <c r="T300" i="5"/>
  <c r="R300" i="5"/>
  <c r="P300" i="5"/>
  <c r="BI299" i="5"/>
  <c r="BH299" i="5"/>
  <c r="BG299" i="5"/>
  <c r="BE299" i="5"/>
  <c r="T299" i="5"/>
  <c r="R299" i="5"/>
  <c r="P299" i="5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J121" i="5"/>
  <c r="F121" i="5"/>
  <c r="F119" i="5"/>
  <c r="E117" i="5"/>
  <c r="J93" i="5"/>
  <c r="F93" i="5"/>
  <c r="F91" i="5"/>
  <c r="E89" i="5"/>
  <c r="J26" i="5"/>
  <c r="E26" i="5"/>
  <c r="J122" i="5" s="1"/>
  <c r="J25" i="5"/>
  <c r="J20" i="5"/>
  <c r="E20" i="5"/>
  <c r="F122" i="5" s="1"/>
  <c r="J19" i="5"/>
  <c r="J14" i="5"/>
  <c r="J119" i="5" s="1"/>
  <c r="E7" i="5"/>
  <c r="E85" i="5" s="1"/>
  <c r="J39" i="4"/>
  <c r="J38" i="4"/>
  <c r="AY98" i="1" s="1"/>
  <c r="J37" i="4"/>
  <c r="AX98" i="1" s="1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J123" i="4"/>
  <c r="F123" i="4"/>
  <c r="F121" i="4"/>
  <c r="E119" i="4"/>
  <c r="J93" i="4"/>
  <c r="F93" i="4"/>
  <c r="F91" i="4"/>
  <c r="E89" i="4"/>
  <c r="J26" i="4"/>
  <c r="E26" i="4"/>
  <c r="J124" i="4" s="1"/>
  <c r="J25" i="4"/>
  <c r="J20" i="4"/>
  <c r="E20" i="4"/>
  <c r="F124" i="4" s="1"/>
  <c r="J19" i="4"/>
  <c r="J14" i="4"/>
  <c r="J121" i="4" s="1"/>
  <c r="E7" i="4"/>
  <c r="E85" i="4" s="1"/>
  <c r="J39" i="3"/>
  <c r="J38" i="3"/>
  <c r="AY97" i="1" s="1"/>
  <c r="J37" i="3"/>
  <c r="AX97" i="1" s="1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2" i="3"/>
  <c r="BH142" i="3"/>
  <c r="BG142" i="3"/>
  <c r="BE142" i="3"/>
  <c r="T142" i="3"/>
  <c r="T141" i="3" s="1"/>
  <c r="R142" i="3"/>
  <c r="R141" i="3" s="1"/>
  <c r="P142" i="3"/>
  <c r="P141" i="3" s="1"/>
  <c r="BI140" i="3"/>
  <c r="BH140" i="3"/>
  <c r="BG140" i="3"/>
  <c r="BE140" i="3"/>
  <c r="T140" i="3"/>
  <c r="T139" i="3" s="1"/>
  <c r="R140" i="3"/>
  <c r="R139" i="3" s="1"/>
  <c r="P140" i="3"/>
  <c r="P139" i="3" s="1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J126" i="3"/>
  <c r="F126" i="3"/>
  <c r="F124" i="3"/>
  <c r="E122" i="3"/>
  <c r="J93" i="3"/>
  <c r="F93" i="3"/>
  <c r="F91" i="3"/>
  <c r="E89" i="3"/>
  <c r="J26" i="3"/>
  <c r="E26" i="3"/>
  <c r="J127" i="3" s="1"/>
  <c r="J25" i="3"/>
  <c r="J20" i="3"/>
  <c r="E20" i="3"/>
  <c r="F94" i="3" s="1"/>
  <c r="J19" i="3"/>
  <c r="J14" i="3"/>
  <c r="J124" i="3" s="1"/>
  <c r="E7" i="3"/>
  <c r="E118" i="3" s="1"/>
  <c r="J39" i="2"/>
  <c r="J38" i="2"/>
  <c r="AY96" i="1" s="1"/>
  <c r="J37" i="2"/>
  <c r="AX96" i="1" s="1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3" i="2"/>
  <c r="BH263" i="2"/>
  <c r="BG263" i="2"/>
  <c r="BE263" i="2"/>
  <c r="T263" i="2"/>
  <c r="T262" i="2" s="1"/>
  <c r="R263" i="2"/>
  <c r="R262" i="2" s="1"/>
  <c r="P263" i="2"/>
  <c r="P262" i="2" s="1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J139" i="2"/>
  <c r="F139" i="2"/>
  <c r="F137" i="2"/>
  <c r="E135" i="2"/>
  <c r="J93" i="2"/>
  <c r="F93" i="2"/>
  <c r="F91" i="2"/>
  <c r="E89" i="2"/>
  <c r="J26" i="2"/>
  <c r="E26" i="2"/>
  <c r="J140" i="2" s="1"/>
  <c r="J25" i="2"/>
  <c r="J20" i="2"/>
  <c r="E20" i="2"/>
  <c r="F140" i="2" s="1"/>
  <c r="J19" i="2"/>
  <c r="J14" i="2"/>
  <c r="J137" i="2" s="1"/>
  <c r="E7" i="2"/>
  <c r="E131" i="2" s="1"/>
  <c r="L90" i="1"/>
  <c r="AM90" i="1"/>
  <c r="AM89" i="1"/>
  <c r="L89" i="1"/>
  <c r="AM87" i="1"/>
  <c r="L87" i="1"/>
  <c r="L85" i="1"/>
  <c r="L84" i="1"/>
  <c r="BK375" i="2"/>
  <c r="BK372" i="2"/>
  <c r="J369" i="2"/>
  <c r="BK367" i="2"/>
  <c r="J364" i="2"/>
  <c r="BK362" i="2"/>
  <c r="J360" i="2"/>
  <c r="J358" i="2"/>
  <c r="BK355" i="2"/>
  <c r="BK352" i="2"/>
  <c r="BK350" i="2"/>
  <c r="J348" i="2"/>
  <c r="BK345" i="2"/>
  <c r="BK343" i="2"/>
  <c r="BK341" i="2"/>
  <c r="J339" i="2"/>
  <c r="J337" i="2"/>
  <c r="BK335" i="2"/>
  <c r="J333" i="2"/>
  <c r="BK331" i="2"/>
  <c r="BK329" i="2"/>
  <c r="BK327" i="2"/>
  <c r="J324" i="2"/>
  <c r="BK323" i="2"/>
  <c r="BK316" i="2"/>
  <c r="BK315" i="2"/>
  <c r="BK311" i="2"/>
  <c r="BK310" i="2"/>
  <c r="J308" i="2"/>
  <c r="BK306" i="2"/>
  <c r="BK304" i="2"/>
  <c r="J302" i="2"/>
  <c r="BK299" i="2"/>
  <c r="J297" i="2"/>
  <c r="BK294" i="2"/>
  <c r="BK291" i="2"/>
  <c r="J289" i="2"/>
  <c r="BK287" i="2"/>
  <c r="BK285" i="2"/>
  <c r="BK282" i="2"/>
  <c r="J280" i="2"/>
  <c r="J278" i="2"/>
  <c r="BK275" i="2"/>
  <c r="BK273" i="2"/>
  <c r="J271" i="2"/>
  <c r="BK269" i="2"/>
  <c r="J267" i="2"/>
  <c r="J263" i="2"/>
  <c r="BK260" i="2"/>
  <c r="J258" i="2"/>
  <c r="BK256" i="2"/>
  <c r="J254" i="2"/>
  <c r="J252" i="2"/>
  <c r="BK250" i="2"/>
  <c r="J247" i="2"/>
  <c r="J245" i="2"/>
  <c r="BK243" i="2"/>
  <c r="J241" i="2"/>
  <c r="BK239" i="2"/>
  <c r="J237" i="2"/>
  <c r="J235" i="2"/>
  <c r="BK232" i="2"/>
  <c r="BK230" i="2"/>
  <c r="J228" i="2"/>
  <c r="J227" i="2"/>
  <c r="BK226" i="2"/>
  <c r="J225" i="2"/>
  <c r="BK224" i="2"/>
  <c r="BK223" i="2"/>
  <c r="J222" i="2"/>
  <c r="J221" i="2"/>
  <c r="J220" i="2"/>
  <c r="BK218" i="2"/>
  <c r="BK216" i="2"/>
  <c r="BK214" i="2"/>
  <c r="J212" i="2"/>
  <c r="BK210" i="2"/>
  <c r="J208" i="2"/>
  <c r="J206" i="2"/>
  <c r="BK204" i="2"/>
  <c r="J202" i="2"/>
  <c r="BK200" i="2"/>
  <c r="J198" i="2"/>
  <c r="BK196" i="2"/>
  <c r="J194" i="2"/>
  <c r="J191" i="2"/>
  <c r="BK189" i="2"/>
  <c r="BK187" i="2"/>
  <c r="BK185" i="2"/>
  <c r="BK183" i="2"/>
  <c r="J180" i="2"/>
  <c r="J178" i="2"/>
  <c r="BK176" i="2"/>
  <c r="J174" i="2"/>
  <c r="J171" i="2"/>
  <c r="BK169" i="2"/>
  <c r="J167" i="2"/>
  <c r="J165" i="2"/>
  <c r="J163" i="2"/>
  <c r="J161" i="2"/>
  <c r="BK159" i="2"/>
  <c r="J158" i="2"/>
  <c r="J156" i="2"/>
  <c r="BK153" i="2"/>
  <c r="BK151" i="2"/>
  <c r="BK149" i="2"/>
  <c r="BK147" i="2"/>
  <c r="AS118" i="1"/>
  <c r="AS102" i="1"/>
  <c r="J375" i="2"/>
  <c r="J374" i="2"/>
  <c r="J371" i="2"/>
  <c r="BK369" i="2"/>
  <c r="J367" i="2"/>
  <c r="BK364" i="2"/>
  <c r="BK361" i="2"/>
  <c r="BK359" i="2"/>
  <c r="BK356" i="2"/>
  <c r="J354" i="2"/>
  <c r="J352" i="2"/>
  <c r="BK349" i="2"/>
  <c r="BK347" i="2"/>
  <c r="J345" i="2"/>
  <c r="J343" i="2"/>
  <c r="J341" i="2"/>
  <c r="BK339" i="2"/>
  <c r="BK337" i="2"/>
  <c r="J335" i="2"/>
  <c r="BK333" i="2"/>
  <c r="J331" i="2"/>
  <c r="J329" i="2"/>
  <c r="J327" i="2"/>
  <c r="BK324" i="2"/>
  <c r="J322" i="2"/>
  <c r="J320" i="2"/>
  <c r="BK318" i="2"/>
  <c r="J316" i="2"/>
  <c r="J314" i="2"/>
  <c r="J310" i="2"/>
  <c r="BK308" i="2"/>
  <c r="J306" i="2"/>
  <c r="J304" i="2"/>
  <c r="BK302" i="2"/>
  <c r="J299" i="2"/>
  <c r="BK297" i="2"/>
  <c r="J294" i="2"/>
  <c r="J291" i="2"/>
  <c r="BK289" i="2"/>
  <c r="J286" i="2"/>
  <c r="J283" i="2"/>
  <c r="BK281" i="2"/>
  <c r="BK280" i="2"/>
  <c r="BK278" i="2"/>
  <c r="J275" i="2"/>
  <c r="J273" i="2"/>
  <c r="BK271" i="2"/>
  <c r="J269" i="2"/>
  <c r="BK267" i="2"/>
  <c r="BK263" i="2"/>
  <c r="J260" i="2"/>
  <c r="BK258" i="2"/>
  <c r="J256" i="2"/>
  <c r="BK254" i="2"/>
  <c r="BK252" i="2"/>
  <c r="J250" i="2"/>
  <c r="BK247" i="2"/>
  <c r="BK245" i="2"/>
  <c r="J243" i="2"/>
  <c r="BK241" i="2"/>
  <c r="J239" i="2"/>
  <c r="BK237" i="2"/>
  <c r="BK235" i="2"/>
  <c r="J232" i="2"/>
  <c r="J230" i="2"/>
  <c r="BK228" i="2"/>
  <c r="J226" i="2"/>
  <c r="J224" i="2"/>
  <c r="BK222" i="2"/>
  <c r="BK220" i="2"/>
  <c r="J218" i="2"/>
  <c r="J216" i="2"/>
  <c r="J214" i="2"/>
  <c r="BK212" i="2"/>
  <c r="J210" i="2"/>
  <c r="BK208" i="2"/>
  <c r="BK206" i="2"/>
  <c r="J204" i="2"/>
  <c r="BK202" i="2"/>
  <c r="J200" i="2"/>
  <c r="BK198" i="2"/>
  <c r="J196" i="2"/>
  <c r="BK194" i="2"/>
  <c r="BK191" i="2"/>
  <c r="J189" i="2"/>
  <c r="J187" i="2"/>
  <c r="J185" i="2"/>
  <c r="J183" i="2"/>
  <c r="BK181" i="2"/>
  <c r="BK178" i="2"/>
  <c r="J176" i="2"/>
  <c r="BK174" i="2"/>
  <c r="BK171" i="2"/>
  <c r="BK170" i="2"/>
  <c r="BK168" i="2"/>
  <c r="BK166" i="2"/>
  <c r="J164" i="2"/>
  <c r="BK162" i="2"/>
  <c r="J160" i="2"/>
  <c r="J157" i="2"/>
  <c r="J154" i="2"/>
  <c r="J152" i="2"/>
  <c r="BK150" i="2"/>
  <c r="BK148" i="2"/>
  <c r="BK146" i="2"/>
  <c r="J304" i="3"/>
  <c r="J302" i="3"/>
  <c r="BK300" i="3"/>
  <c r="J298" i="3"/>
  <c r="J296" i="3"/>
  <c r="J294" i="3"/>
  <c r="J292" i="3"/>
  <c r="J290" i="3"/>
  <c r="BK288" i="3"/>
  <c r="BK286" i="3"/>
  <c r="BK284" i="3"/>
  <c r="J282" i="3"/>
  <c r="J280" i="3"/>
  <c r="J278" i="3"/>
  <c r="J276" i="3"/>
  <c r="J274" i="3"/>
  <c r="BK272" i="3"/>
  <c r="J270" i="3"/>
  <c r="J268" i="3"/>
  <c r="J266" i="3"/>
  <c r="J264" i="3"/>
  <c r="J262" i="3"/>
  <c r="J260" i="3"/>
  <c r="J258" i="3"/>
  <c r="J256" i="3"/>
  <c r="BK254" i="3"/>
  <c r="J252" i="3"/>
  <c r="J250" i="3"/>
  <c r="BK248" i="3"/>
  <c r="J246" i="3"/>
  <c r="J243" i="3"/>
  <c r="BK241" i="3"/>
  <c r="BK239" i="3"/>
  <c r="BK236" i="3"/>
  <c r="BK234" i="3"/>
  <c r="J232" i="3"/>
  <c r="BK230" i="3"/>
  <c r="J228" i="3"/>
  <c r="J226" i="3"/>
  <c r="BK224" i="3"/>
  <c r="BK222" i="3"/>
  <c r="BK220" i="3"/>
  <c r="J218" i="3"/>
  <c r="J216" i="3"/>
  <c r="J214" i="3"/>
  <c r="J212" i="3"/>
  <c r="J210" i="3"/>
  <c r="BK208" i="3"/>
  <c r="BK206" i="3"/>
  <c r="J204" i="3"/>
  <c r="J202" i="3"/>
  <c r="J200" i="3"/>
  <c r="J198" i="3"/>
  <c r="J196" i="3"/>
  <c r="BK194" i="3"/>
  <c r="BK191" i="3"/>
  <c r="J189" i="3"/>
  <c r="J187" i="3"/>
  <c r="BK185" i="3"/>
  <c r="J183" i="3"/>
  <c r="J181" i="3"/>
  <c r="BK179" i="3"/>
  <c r="BK177" i="3"/>
  <c r="BK175" i="3"/>
  <c r="BK173" i="3"/>
  <c r="J171" i="3"/>
  <c r="BK168" i="3"/>
  <c r="J166" i="3"/>
  <c r="BK164" i="3"/>
  <c r="BK162" i="3"/>
  <c r="J160" i="3"/>
  <c r="J158" i="3"/>
  <c r="BK156" i="3"/>
  <c r="J154" i="3"/>
  <c r="J152" i="3"/>
  <c r="BK149" i="3"/>
  <c r="BK147" i="3"/>
  <c r="BK145" i="3"/>
  <c r="J140" i="3"/>
  <c r="BK137" i="3"/>
  <c r="J135" i="3"/>
  <c r="J133" i="3"/>
  <c r="BK304" i="3"/>
  <c r="BK302" i="3"/>
  <c r="J300" i="3"/>
  <c r="BK298" i="3"/>
  <c r="BK296" i="3"/>
  <c r="BK294" i="3"/>
  <c r="BK292" i="3"/>
  <c r="BK290" i="3"/>
  <c r="J288" i="3"/>
  <c r="J286" i="3"/>
  <c r="J284" i="3"/>
  <c r="BK282" i="3"/>
  <c r="BK280" i="3"/>
  <c r="BK278" i="3"/>
  <c r="BK276" i="3"/>
  <c r="BK274" i="3"/>
  <c r="J272" i="3"/>
  <c r="BK270" i="3"/>
  <c r="BK268" i="3"/>
  <c r="BK266" i="3"/>
  <c r="BK264" i="3"/>
  <c r="BK262" i="3"/>
  <c r="BK260" i="3"/>
  <c r="BK258" i="3"/>
  <c r="BK256" i="3"/>
  <c r="J254" i="3"/>
  <c r="BK252" i="3"/>
  <c r="BK250" i="3"/>
  <c r="J248" i="3"/>
  <c r="BK246" i="3"/>
  <c r="BK243" i="3"/>
  <c r="J241" i="3"/>
  <c r="J239" i="3"/>
  <c r="J236" i="3"/>
  <c r="J234" i="3"/>
  <c r="BK232" i="3"/>
  <c r="J230" i="3"/>
  <c r="BK228" i="3"/>
  <c r="BK226" i="3"/>
  <c r="J224" i="3"/>
  <c r="J222" i="3"/>
  <c r="J220" i="3"/>
  <c r="BK218" i="3"/>
  <c r="BK216" i="3"/>
  <c r="BK214" i="3"/>
  <c r="BK212" i="3"/>
  <c r="BK210" i="3"/>
  <c r="J208" i="3"/>
  <c r="J206" i="3"/>
  <c r="BK204" i="3"/>
  <c r="BK202" i="3"/>
  <c r="BK200" i="3"/>
  <c r="BK198" i="3"/>
  <c r="BK196" i="3"/>
  <c r="J194" i="3"/>
  <c r="J191" i="3"/>
  <c r="BK189" i="3"/>
  <c r="BK187" i="3"/>
  <c r="J185" i="3"/>
  <c r="BK183" i="3"/>
  <c r="BK181" i="3"/>
  <c r="J179" i="3"/>
  <c r="J177" i="3"/>
  <c r="J175" i="3"/>
  <c r="J173" i="3"/>
  <c r="BK171" i="3"/>
  <c r="J168" i="3"/>
  <c r="J167" i="3"/>
  <c r="BK166" i="3"/>
  <c r="J164" i="3"/>
  <c r="J162" i="3"/>
  <c r="BK160" i="3"/>
  <c r="BK158" i="3"/>
  <c r="J156" i="3"/>
  <c r="BK154" i="3"/>
  <c r="BK152" i="3"/>
  <c r="J151" i="3"/>
  <c r="J149" i="3"/>
  <c r="J147" i="3"/>
  <c r="J145" i="3"/>
  <c r="BK140" i="3"/>
  <c r="J137" i="3"/>
  <c r="BK135" i="3"/>
  <c r="BK133" i="3"/>
  <c r="J265" i="4"/>
  <c r="J262" i="4"/>
  <c r="J260" i="4"/>
  <c r="BK258" i="4"/>
  <c r="J256" i="4"/>
  <c r="BK254" i="4"/>
  <c r="BK252" i="4"/>
  <c r="J250" i="4"/>
  <c r="BK249" i="4"/>
  <c r="BK247" i="4"/>
  <c r="BK245" i="4"/>
  <c r="J243" i="4"/>
  <c r="BK241" i="4"/>
  <c r="BK239" i="4"/>
  <c r="J237" i="4"/>
  <c r="BK236" i="4"/>
  <c r="BK234" i="4"/>
  <c r="J232" i="4"/>
  <c r="BK230" i="4"/>
  <c r="BK227" i="4"/>
  <c r="BK225" i="4"/>
  <c r="BK223" i="4"/>
  <c r="J221" i="4"/>
  <c r="BK219" i="4"/>
  <c r="BK217" i="4"/>
  <c r="BK215" i="4"/>
  <c r="BK213" i="4"/>
  <c r="J211" i="4"/>
  <c r="J209" i="4"/>
  <c r="J207" i="4"/>
  <c r="BK205" i="4"/>
  <c r="BK201" i="4"/>
  <c r="BK200" i="4"/>
  <c r="J198" i="4"/>
  <c r="BK196" i="4"/>
  <c r="J194" i="4"/>
  <c r="J192" i="4"/>
  <c r="J189" i="4"/>
  <c r="BK187" i="4"/>
  <c r="J185" i="4"/>
  <c r="J183" i="4"/>
  <c r="BK181" i="4"/>
  <c r="J179" i="4"/>
  <c r="BK177" i="4"/>
  <c r="BK175" i="4"/>
  <c r="BK173" i="4"/>
  <c r="J171" i="4"/>
  <c r="BK168" i="4"/>
  <c r="J166" i="4"/>
  <c r="BK164" i="4"/>
  <c r="BK162" i="4"/>
  <c r="J160" i="4"/>
  <c r="J157" i="4"/>
  <c r="J155" i="4"/>
  <c r="J153" i="4"/>
  <c r="BK151" i="4"/>
  <c r="BK149" i="4"/>
  <c r="J147" i="4"/>
  <c r="J145" i="4"/>
  <c r="BK143" i="4"/>
  <c r="J143" i="4"/>
  <c r="J141" i="4"/>
  <c r="J139" i="4"/>
  <c r="J136" i="4"/>
  <c r="J134" i="4"/>
  <c r="J132" i="4"/>
  <c r="BK130" i="4"/>
  <c r="BK265" i="4"/>
  <c r="BK262" i="4"/>
  <c r="BK260" i="4"/>
  <c r="J258" i="4"/>
  <c r="BK256" i="4"/>
  <c r="J254" i="4"/>
  <c r="J252" i="4"/>
  <c r="BK250" i="4"/>
  <c r="BK248" i="4"/>
  <c r="J246" i="4"/>
  <c r="BK244" i="4"/>
  <c r="BK242" i="4"/>
  <c r="J240" i="4"/>
  <c r="J238" i="4"/>
  <c r="J236" i="4"/>
  <c r="J234" i="4"/>
  <c r="BK232" i="4"/>
  <c r="J230" i="4"/>
  <c r="J227" i="4"/>
  <c r="J225" i="4"/>
  <c r="J223" i="4"/>
  <c r="BK221" i="4"/>
  <c r="J219" i="4"/>
  <c r="J217" i="4"/>
  <c r="J215" i="4"/>
  <c r="J213" i="4"/>
  <c r="BK211" i="4"/>
  <c r="BK209" i="4"/>
  <c r="BK207" i="4"/>
  <c r="J205" i="4"/>
  <c r="BK203" i="4"/>
  <c r="J200" i="4"/>
  <c r="BK198" i="4"/>
  <c r="J196" i="4"/>
  <c r="BK194" i="4"/>
  <c r="BK192" i="4"/>
  <c r="J191" i="4"/>
  <c r="BK189" i="4"/>
  <c r="J187" i="4"/>
  <c r="BK185" i="4"/>
  <c r="BK183" i="4"/>
  <c r="J181" i="4"/>
  <c r="BK179" i="4"/>
  <c r="J177" i="4"/>
  <c r="J175" i="4"/>
  <c r="J173" i="4"/>
  <c r="BK171" i="4"/>
  <c r="J167" i="4"/>
  <c r="J165" i="4"/>
  <c r="J164" i="4"/>
  <c r="J162" i="4"/>
  <c r="BK160" i="4"/>
  <c r="BK158" i="4"/>
  <c r="BK155" i="4"/>
  <c r="BK153" i="4"/>
  <c r="J151" i="4"/>
  <c r="J150" i="4"/>
  <c r="BK148" i="4"/>
  <c r="BK146" i="4"/>
  <c r="J144" i="4"/>
  <c r="BK140" i="4"/>
  <c r="J137" i="4"/>
  <c r="J135" i="4"/>
  <c r="BK133" i="4"/>
  <c r="J131" i="4"/>
  <c r="J324" i="5"/>
  <c r="BK322" i="5"/>
  <c r="J320" i="5"/>
  <c r="BK318" i="5"/>
  <c r="J316" i="5"/>
  <c r="BK314" i="5"/>
  <c r="BK312" i="5"/>
  <c r="BK310" i="5"/>
  <c r="J308" i="5"/>
  <c r="BK305" i="5"/>
  <c r="BK304" i="5"/>
  <c r="J302" i="5"/>
  <c r="J300" i="5"/>
  <c r="J298" i="5"/>
  <c r="J295" i="5"/>
  <c r="BK293" i="5"/>
  <c r="J291" i="5"/>
  <c r="BK289" i="5"/>
  <c r="J287" i="5"/>
  <c r="BK285" i="5"/>
  <c r="BK283" i="5"/>
  <c r="J281" i="5"/>
  <c r="J279" i="5"/>
  <c r="BK277" i="5"/>
  <c r="BK275" i="5"/>
  <c r="BK273" i="5"/>
  <c r="J271" i="5"/>
  <c r="J270" i="5"/>
  <c r="J267" i="5"/>
  <c r="J265" i="5"/>
  <c r="BK263" i="5"/>
  <c r="BK261" i="5"/>
  <c r="J259" i="5"/>
  <c r="J257" i="5"/>
  <c r="J255" i="5"/>
  <c r="BK253" i="5"/>
  <c r="J251" i="5"/>
  <c r="BK249" i="5"/>
  <c r="J247" i="5"/>
  <c r="BK245" i="5"/>
  <c r="BK242" i="5"/>
  <c r="BK240" i="5"/>
  <c r="BK238" i="5"/>
  <c r="BK236" i="5"/>
  <c r="BK234" i="5"/>
  <c r="J232" i="5"/>
  <c r="BK230" i="5"/>
  <c r="BK228" i="5"/>
  <c r="BK226" i="5"/>
  <c r="J224" i="5"/>
  <c r="J222" i="5"/>
  <c r="BK220" i="5"/>
  <c r="BK218" i="5"/>
  <c r="BK216" i="5"/>
  <c r="BK214" i="5"/>
  <c r="BK212" i="5"/>
  <c r="J210" i="5"/>
  <c r="J208" i="5"/>
  <c r="BK206" i="5"/>
  <c r="BK204" i="5"/>
  <c r="J202" i="5"/>
  <c r="BK200" i="5"/>
  <c r="BK198" i="5"/>
  <c r="BK196" i="5"/>
  <c r="BK194" i="5"/>
  <c r="BK192" i="5"/>
  <c r="BK190" i="5"/>
  <c r="J188" i="5"/>
  <c r="BK185" i="5"/>
  <c r="BK183" i="5"/>
  <c r="J181" i="5"/>
  <c r="BK179" i="5"/>
  <c r="BK177" i="5"/>
  <c r="J175" i="5"/>
  <c r="BK173" i="5"/>
  <c r="BK171" i="5"/>
  <c r="J169" i="5"/>
  <c r="BK167" i="5"/>
  <c r="BK165" i="5"/>
  <c r="J163" i="5"/>
  <c r="J161" i="5"/>
  <c r="BK159" i="5"/>
  <c r="BK157" i="5"/>
  <c r="BK155" i="5"/>
  <c r="BK153" i="5"/>
  <c r="BK151" i="5"/>
  <c r="J149" i="5"/>
  <c r="BK147" i="5"/>
  <c r="J145" i="5"/>
  <c r="BK143" i="5"/>
  <c r="J141" i="5"/>
  <c r="BK139" i="5"/>
  <c r="J137" i="5"/>
  <c r="J135" i="5"/>
  <c r="J133" i="5"/>
  <c r="J131" i="5"/>
  <c r="BK129" i="5"/>
  <c r="BK324" i="5"/>
  <c r="J322" i="5"/>
  <c r="BK320" i="5"/>
  <c r="J318" i="5"/>
  <c r="BK316" i="5"/>
  <c r="J314" i="5"/>
  <c r="J312" i="5"/>
  <c r="J310" i="5"/>
  <c r="BK308" i="5"/>
  <c r="BK306" i="5"/>
  <c r="J304" i="5"/>
  <c r="BK302" i="5"/>
  <c r="BK300" i="5"/>
  <c r="BK298" i="5"/>
  <c r="BK295" i="5"/>
  <c r="J293" i="5"/>
  <c r="BK291" i="5"/>
  <c r="J289" i="5"/>
  <c r="BK287" i="5"/>
  <c r="J285" i="5"/>
  <c r="J283" i="5"/>
  <c r="BK281" i="5"/>
  <c r="BK279" i="5"/>
  <c r="J277" i="5"/>
  <c r="J275" i="5"/>
  <c r="J273" i="5"/>
  <c r="BK271" i="5"/>
  <c r="J269" i="5"/>
  <c r="BK267" i="5"/>
  <c r="BK265" i="5"/>
  <c r="J263" i="5"/>
  <c r="J261" i="5"/>
  <c r="BK259" i="5"/>
  <c r="BK257" i="5"/>
  <c r="BK255" i="5"/>
  <c r="J253" i="5"/>
  <c r="BK251" i="5"/>
  <c r="J249" i="5"/>
  <c r="BK247" i="5"/>
  <c r="J245" i="5"/>
  <c r="J242" i="5"/>
  <c r="J240" i="5"/>
  <c r="J238" i="5"/>
  <c r="J236" i="5"/>
  <c r="J234" i="5"/>
  <c r="BK232" i="5"/>
  <c r="J230" i="5"/>
  <c r="J228" i="5"/>
  <c r="J226" i="5"/>
  <c r="BK224" i="5"/>
  <c r="BK222" i="5"/>
  <c r="J220" i="5"/>
  <c r="J218" i="5"/>
  <c r="J216" i="5"/>
  <c r="J214" i="5"/>
  <c r="J212" i="5"/>
  <c r="BK210" i="5"/>
  <c r="BK208" i="5"/>
  <c r="J206" i="5"/>
  <c r="J204" i="5"/>
  <c r="BK202" i="5"/>
  <c r="J200" i="5"/>
  <c r="J198" i="5"/>
  <c r="J196" i="5"/>
  <c r="J194" i="5"/>
  <c r="J192" i="5"/>
  <c r="J190" i="5"/>
  <c r="BK188" i="5"/>
  <c r="J185" i="5"/>
  <c r="J183" i="5"/>
  <c r="BK181" i="5"/>
  <c r="J179" i="5"/>
  <c r="J177" i="5"/>
  <c r="BK175" i="5"/>
  <c r="J174" i="5"/>
  <c r="J170" i="5"/>
  <c r="BK168" i="5"/>
  <c r="BK166" i="5"/>
  <c r="BK164" i="5"/>
  <c r="BK162" i="5"/>
  <c r="J160" i="5"/>
  <c r="J158" i="5"/>
  <c r="J156" i="5"/>
  <c r="BK154" i="5"/>
  <c r="BK152" i="5"/>
  <c r="BK150" i="5"/>
  <c r="BK148" i="5"/>
  <c r="J147" i="5"/>
  <c r="BK145" i="5"/>
  <c r="J143" i="5"/>
  <c r="BK141" i="5"/>
  <c r="J139" i="5"/>
  <c r="BK137" i="5"/>
  <c r="BK135" i="5"/>
  <c r="BK133" i="5"/>
  <c r="BK131" i="5"/>
  <c r="J129" i="5"/>
  <c r="BK184" i="6"/>
  <c r="J181" i="6"/>
  <c r="J178" i="6"/>
  <c r="BK175" i="6"/>
  <c r="J173" i="6"/>
  <c r="BK171" i="6"/>
  <c r="J169" i="6"/>
  <c r="J167" i="6"/>
  <c r="BK165" i="6"/>
  <c r="J163" i="6"/>
  <c r="BK161" i="6"/>
  <c r="BK159" i="6"/>
  <c r="J157" i="6"/>
  <c r="BK155" i="6"/>
  <c r="J153" i="6"/>
  <c r="BK151" i="6"/>
  <c r="J149" i="6"/>
  <c r="BK147" i="6"/>
  <c r="J145" i="6"/>
  <c r="J143" i="6"/>
  <c r="J141" i="6"/>
  <c r="BK139" i="6"/>
  <c r="J137" i="6"/>
  <c r="J135" i="6"/>
  <c r="J133" i="6"/>
  <c r="J131" i="6"/>
  <c r="J129" i="6"/>
  <c r="J184" i="6"/>
  <c r="BK181" i="6"/>
  <c r="BK178" i="6"/>
  <c r="J175" i="6"/>
  <c r="BK173" i="6"/>
  <c r="J171" i="6"/>
  <c r="BK169" i="6"/>
  <c r="BK167" i="6"/>
  <c r="J165" i="6"/>
  <c r="BK163" i="6"/>
  <c r="J161" i="6"/>
  <c r="J159" i="6"/>
  <c r="BK157" i="6"/>
  <c r="J155" i="6"/>
  <c r="BK153" i="6"/>
  <c r="J151" i="6"/>
  <c r="BK149" i="6"/>
  <c r="J147" i="6"/>
  <c r="BK145" i="6"/>
  <c r="BK143" i="6"/>
  <c r="BK141" i="6"/>
  <c r="J139" i="6"/>
  <c r="BK137" i="6"/>
  <c r="BK135" i="6"/>
  <c r="BK133" i="6"/>
  <c r="BK130" i="6"/>
  <c r="BK129" i="6"/>
  <c r="BK158" i="7"/>
  <c r="J157" i="7"/>
  <c r="J156" i="7"/>
  <c r="J155" i="7"/>
  <c r="BK153" i="7"/>
  <c r="J152" i="7"/>
  <c r="J150" i="7"/>
  <c r="J149" i="7"/>
  <c r="J147" i="7"/>
  <c r="J146" i="7"/>
  <c r="J145" i="7"/>
  <c r="J144" i="7"/>
  <c r="J143" i="7"/>
  <c r="J142" i="7"/>
  <c r="J141" i="7"/>
  <c r="J140" i="7"/>
  <c r="J138" i="7"/>
  <c r="J137" i="7"/>
  <c r="J136" i="7"/>
  <c r="J135" i="7"/>
  <c r="J134" i="7"/>
  <c r="J133" i="7"/>
  <c r="J132" i="7"/>
  <c r="J131" i="7"/>
  <c r="J130" i="7"/>
  <c r="J129" i="7"/>
  <c r="BK298" i="8"/>
  <c r="BK294" i="8"/>
  <c r="BK291" i="8"/>
  <c r="J288" i="8"/>
  <c r="BK286" i="8"/>
  <c r="J283" i="8"/>
  <c r="J281" i="8"/>
  <c r="J279" i="8"/>
  <c r="J277" i="8"/>
  <c r="BK275" i="8"/>
  <c r="BK273" i="8"/>
  <c r="BK271" i="8"/>
  <c r="J269" i="8"/>
  <c r="J266" i="8"/>
  <c r="BK264" i="8"/>
  <c r="BK262" i="8"/>
  <c r="BK259" i="8"/>
  <c r="J257" i="8"/>
  <c r="BK255" i="8"/>
  <c r="BK253" i="8"/>
  <c r="J251" i="8"/>
  <c r="J248" i="8"/>
  <c r="J245" i="8"/>
  <c r="BK243" i="8"/>
  <c r="J241" i="8"/>
  <c r="J239" i="8"/>
  <c r="J237" i="8"/>
  <c r="BK232" i="8"/>
  <c r="BK230" i="8"/>
  <c r="BK228" i="8"/>
  <c r="BK225" i="8"/>
  <c r="BK223" i="8"/>
  <c r="BK221" i="8"/>
  <c r="BK219" i="8"/>
  <c r="BK217" i="8"/>
  <c r="J215" i="8"/>
  <c r="BK212" i="8"/>
  <c r="BK210" i="8"/>
  <c r="BK208" i="8"/>
  <c r="BK206" i="8"/>
  <c r="BK204" i="8"/>
  <c r="J202" i="8"/>
  <c r="BK199" i="8"/>
  <c r="BK197" i="8"/>
  <c r="BK195" i="8"/>
  <c r="J193" i="8"/>
  <c r="BK191" i="8"/>
  <c r="BK189" i="8"/>
  <c r="BK187" i="8"/>
  <c r="BK185" i="8"/>
  <c r="J183" i="8"/>
  <c r="BK181" i="8"/>
  <c r="BK179" i="8"/>
  <c r="J177" i="8"/>
  <c r="BK175" i="8"/>
  <c r="J172" i="8"/>
  <c r="BK170" i="8"/>
  <c r="J168" i="8"/>
  <c r="J166" i="8"/>
  <c r="J164" i="8"/>
  <c r="BK162" i="8"/>
  <c r="BK160" i="8"/>
  <c r="BK158" i="8"/>
  <c r="J156" i="8"/>
  <c r="J153" i="8"/>
  <c r="J151" i="8"/>
  <c r="J149" i="8"/>
  <c r="BK147" i="8"/>
  <c r="J145" i="8"/>
  <c r="BK143" i="8"/>
  <c r="J298" i="8"/>
  <c r="J294" i="8"/>
  <c r="J291" i="8"/>
  <c r="BK288" i="8"/>
  <c r="J190" i="11"/>
  <c r="BK189" i="11"/>
  <c r="BK188" i="11"/>
  <c r="BK187" i="11"/>
  <c r="J186" i="11"/>
  <c r="BK185" i="11"/>
  <c r="J184" i="11"/>
  <c r="BK183" i="11"/>
  <c r="J182" i="11"/>
  <c r="J181" i="11"/>
  <c r="J180" i="11"/>
  <c r="J179" i="11"/>
  <c r="J178" i="11"/>
  <c r="BK177" i="11"/>
  <c r="J176" i="11"/>
  <c r="J175" i="11"/>
  <c r="J174" i="11"/>
  <c r="BK173" i="11"/>
  <c r="BK172" i="11"/>
  <c r="J171" i="11"/>
  <c r="J170" i="11"/>
  <c r="J169" i="11"/>
  <c r="BK168" i="11"/>
  <c r="BK167" i="11"/>
  <c r="J166" i="11"/>
  <c r="BK165" i="11"/>
  <c r="BK164" i="11"/>
  <c r="J163" i="11"/>
  <c r="BK162" i="11"/>
  <c r="BK161" i="11"/>
  <c r="J160" i="11"/>
  <c r="J159" i="11"/>
  <c r="BK158" i="11"/>
  <c r="BK157" i="11"/>
  <c r="BK156" i="11"/>
  <c r="J155" i="11"/>
  <c r="BK154" i="11"/>
  <c r="J153" i="11"/>
  <c r="J152" i="11"/>
  <c r="BK151" i="11"/>
  <c r="J150" i="11"/>
  <c r="BK149" i="11"/>
  <c r="BK148" i="11"/>
  <c r="BK147" i="11"/>
  <c r="BK146" i="11"/>
  <c r="BK145" i="11"/>
  <c r="BK144" i="11"/>
  <c r="J143" i="11"/>
  <c r="J142" i="11"/>
  <c r="BK141" i="11"/>
  <c r="J140" i="11"/>
  <c r="BK139" i="11"/>
  <c r="J138" i="11"/>
  <c r="BK137" i="11"/>
  <c r="J136" i="11"/>
  <c r="BK135" i="11"/>
  <c r="BK134" i="11"/>
  <c r="J133" i="11"/>
  <c r="BK132" i="11"/>
  <c r="J131" i="11"/>
  <c r="BK130" i="11"/>
  <c r="J129" i="11"/>
  <c r="J128" i="11"/>
  <c r="BK205" i="11"/>
  <c r="J204" i="11"/>
  <c r="J202" i="11"/>
  <c r="J201" i="11"/>
  <c r="BK199" i="11"/>
  <c r="BK198" i="11"/>
  <c r="BK196" i="11"/>
  <c r="J195" i="11"/>
  <c r="J194" i="11"/>
  <c r="J193" i="11"/>
  <c r="BK192" i="11"/>
  <c r="J191" i="11"/>
  <c r="BK190" i="11"/>
  <c r="J189" i="11"/>
  <c r="J188" i="11"/>
  <c r="J187" i="11"/>
  <c r="BK186" i="11"/>
  <c r="J185" i="11"/>
  <c r="BK184" i="11"/>
  <c r="J183" i="11"/>
  <c r="BK182" i="11"/>
  <c r="BK181" i="11"/>
  <c r="BK180" i="11"/>
  <c r="BK179" i="11"/>
  <c r="BK178" i="11"/>
  <c r="J177" i="11"/>
  <c r="BK176" i="11"/>
  <c r="BK175" i="11"/>
  <c r="BK174" i="11"/>
  <c r="J173" i="11"/>
  <c r="J172" i="11"/>
  <c r="BK171" i="11"/>
  <c r="BK170" i="11"/>
  <c r="BK169" i="11"/>
  <c r="J168" i="11"/>
  <c r="J167" i="11"/>
  <c r="BK166" i="11"/>
  <c r="J165" i="11"/>
  <c r="J164" i="11"/>
  <c r="BK163" i="11"/>
  <c r="J162" i="11"/>
  <c r="J161" i="11"/>
  <c r="BK160" i="11"/>
  <c r="BK159" i="11"/>
  <c r="J158" i="11"/>
  <c r="J157" i="11"/>
  <c r="J156" i="11"/>
  <c r="BK155" i="11"/>
  <c r="J154" i="11"/>
  <c r="BK153" i="11"/>
  <c r="BK152" i="11"/>
  <c r="J151" i="11"/>
  <c r="BK150" i="11"/>
  <c r="J149" i="11"/>
  <c r="J148" i="11"/>
  <c r="J147" i="11"/>
  <c r="J146" i="11"/>
  <c r="J145" i="11"/>
  <c r="J144" i="11"/>
  <c r="BK143" i="11"/>
  <c r="BK142" i="11"/>
  <c r="J141" i="11"/>
  <c r="BK140" i="11"/>
  <c r="J139" i="11"/>
  <c r="BK138" i="11"/>
  <c r="J137" i="11"/>
  <c r="BK136" i="11"/>
  <c r="J135" i="11"/>
  <c r="J134" i="11"/>
  <c r="BK133" i="11"/>
  <c r="J132" i="11"/>
  <c r="BK131" i="11"/>
  <c r="J130" i="11"/>
  <c r="BK129" i="11"/>
  <c r="BK128" i="11"/>
  <c r="J125" i="12"/>
  <c r="BK125" i="12"/>
  <c r="F39" i="12"/>
  <c r="BD108" i="1" s="1"/>
  <c r="F38" i="12"/>
  <c r="BC108" i="1" s="1"/>
  <c r="J35" i="12"/>
  <c r="AV108" i="1" s="1"/>
  <c r="BK185" i="13"/>
  <c r="J184" i="13"/>
  <c r="J183" i="13"/>
  <c r="BK182" i="13"/>
  <c r="BK181" i="13"/>
  <c r="BK180" i="13"/>
  <c r="BK179" i="13"/>
  <c r="J178" i="13"/>
  <c r="BK177" i="13"/>
  <c r="BK175" i="13"/>
  <c r="J174" i="13"/>
  <c r="BK173" i="13"/>
  <c r="J172" i="13"/>
  <c r="J171" i="13"/>
  <c r="BK170" i="13"/>
  <c r="J169" i="13"/>
  <c r="BK168" i="13"/>
  <c r="J167" i="13"/>
  <c r="BK166" i="13"/>
  <c r="BK165" i="13"/>
  <c r="BK163" i="13"/>
  <c r="J162" i="13"/>
  <c r="J161" i="13"/>
  <c r="BK160" i="13"/>
  <c r="J159" i="13"/>
  <c r="J158" i="13"/>
  <c r="J157" i="13"/>
  <c r="J156" i="13"/>
  <c r="J155" i="13"/>
  <c r="BK154" i="13"/>
  <c r="J153" i="13"/>
  <c r="BK152" i="13"/>
  <c r="J151" i="13"/>
  <c r="J150" i="13"/>
  <c r="BK149" i="13"/>
  <c r="BK148" i="13"/>
  <c r="BK147" i="13"/>
  <c r="J145" i="13"/>
  <c r="BK144" i="13"/>
  <c r="BK143" i="13"/>
  <c r="BK140" i="13"/>
  <c r="J138" i="13"/>
  <c r="BK136" i="13"/>
  <c r="BK135" i="13"/>
  <c r="J134" i="13"/>
  <c r="J133" i="13"/>
  <c r="BK132" i="13"/>
  <c r="BK195" i="13"/>
  <c r="J195" i="13"/>
  <c r="BK194" i="13"/>
  <c r="J194" i="13"/>
  <c r="BK193" i="13"/>
  <c r="J193" i="13"/>
  <c r="BK192" i="13"/>
  <c r="J192" i="13"/>
  <c r="BK191" i="13"/>
  <c r="J191" i="13"/>
  <c r="BK190" i="13"/>
  <c r="J190" i="13"/>
  <c r="BK189" i="13"/>
  <c r="J189" i="13"/>
  <c r="BK188" i="13"/>
  <c r="J188" i="13"/>
  <c r="BK187" i="13"/>
  <c r="J187" i="13"/>
  <c r="BK186" i="13"/>
  <c r="J186" i="13"/>
  <c r="J185" i="13"/>
  <c r="BK184" i="13"/>
  <c r="BK183" i="13"/>
  <c r="J182" i="13"/>
  <c r="J181" i="13"/>
  <c r="J180" i="13"/>
  <c r="J179" i="13"/>
  <c r="BK178" i="13"/>
  <c r="J177" i="13"/>
  <c r="J175" i="13"/>
  <c r="BK174" i="13"/>
  <c r="J173" i="13"/>
  <c r="BK172" i="13"/>
  <c r="BK171" i="13"/>
  <c r="J170" i="13"/>
  <c r="BK169" i="13"/>
  <c r="J168" i="13"/>
  <c r="BK167" i="13"/>
  <c r="J166" i="13"/>
  <c r="J165" i="13"/>
  <c r="J163" i="13"/>
  <c r="BK162" i="13"/>
  <c r="BK161" i="13"/>
  <c r="J160" i="13"/>
  <c r="BK159" i="13"/>
  <c r="BK158" i="13"/>
  <c r="BK157" i="13"/>
  <c r="BK156" i="13"/>
  <c r="BK155" i="13"/>
  <c r="J154" i="13"/>
  <c r="BK153" i="13"/>
  <c r="J152" i="13"/>
  <c r="BK151" i="13"/>
  <c r="BK150" i="13"/>
  <c r="J149" i="13"/>
  <c r="J148" i="13"/>
  <c r="J147" i="13"/>
  <c r="BK145" i="13"/>
  <c r="J144" i="13"/>
  <c r="J143" i="13"/>
  <c r="J140" i="13"/>
  <c r="BK138" i="13"/>
  <c r="J136" i="13"/>
  <c r="J135" i="13"/>
  <c r="BK134" i="13"/>
  <c r="BK133" i="13"/>
  <c r="J132" i="13"/>
  <c r="BK154" i="14"/>
  <c r="J152" i="14"/>
  <c r="BK151" i="14"/>
  <c r="J149" i="14"/>
  <c r="J148" i="14"/>
  <c r="BK146" i="14"/>
  <c r="J146" i="14"/>
  <c r="BK145" i="14"/>
  <c r="BK144" i="14"/>
  <c r="J143" i="14"/>
  <c r="BK142" i="14"/>
  <c r="J141" i="14"/>
  <c r="BK140" i="14"/>
  <c r="BK138" i="14"/>
  <c r="BK137" i="14"/>
  <c r="J136" i="14"/>
  <c r="BK135" i="14"/>
  <c r="BK134" i="14"/>
  <c r="J133" i="14"/>
  <c r="J132" i="14"/>
  <c r="J131" i="14"/>
  <c r="J130" i="14"/>
  <c r="BK129" i="14"/>
  <c r="J154" i="14"/>
  <c r="BK152" i="14"/>
  <c r="J151" i="14"/>
  <c r="BK149" i="14"/>
  <c r="BK148" i="14"/>
  <c r="J145" i="14"/>
  <c r="J144" i="14"/>
  <c r="BK143" i="14"/>
  <c r="J142" i="14"/>
  <c r="BK141" i="14"/>
  <c r="J140" i="14"/>
  <c r="J138" i="14"/>
  <c r="J137" i="14"/>
  <c r="BK136" i="14"/>
  <c r="J135" i="14"/>
  <c r="J134" i="14"/>
  <c r="BK133" i="14"/>
  <c r="BK132" i="14"/>
  <c r="BK131" i="14"/>
  <c r="BK130" i="14"/>
  <c r="J129" i="14"/>
  <c r="J175" i="15"/>
  <c r="J173" i="15"/>
  <c r="BK172" i="15"/>
  <c r="J171" i="15"/>
  <c r="BK170" i="15"/>
  <c r="J169" i="15"/>
  <c r="BK168" i="15"/>
  <c r="J167" i="15"/>
  <c r="BK166" i="15"/>
  <c r="BK165" i="15"/>
  <c r="J165" i="15"/>
  <c r="BK164" i="15"/>
  <c r="BK163" i="15"/>
  <c r="BK162" i="15"/>
  <c r="J161" i="15"/>
  <c r="J160" i="15"/>
  <c r="J158" i="15"/>
  <c r="J157" i="15"/>
  <c r="J155" i="15"/>
  <c r="BK154" i="15"/>
  <c r="BK153" i="15"/>
  <c r="J152" i="15"/>
  <c r="J151" i="15"/>
  <c r="J150" i="15"/>
  <c r="BK149" i="15"/>
  <c r="J148" i="15"/>
  <c r="J146" i="15"/>
  <c r="BK145" i="15"/>
  <c r="BK144" i="15"/>
  <c r="BK143" i="15"/>
  <c r="J142" i="15"/>
  <c r="BK141" i="15"/>
  <c r="J139" i="15"/>
  <c r="J138" i="15"/>
  <c r="J137" i="15"/>
  <c r="J136" i="15"/>
  <c r="J135" i="15"/>
  <c r="J134" i="15"/>
  <c r="J133" i="15"/>
  <c r="BK132" i="15"/>
  <c r="BK131" i="15"/>
  <c r="BK130" i="15"/>
  <c r="BK129" i="15"/>
  <c r="BK128" i="15"/>
  <c r="BK127" i="15"/>
  <c r="BK126" i="15"/>
  <c r="BK175" i="15"/>
  <c r="BK173" i="15"/>
  <c r="J172" i="15"/>
  <c r="BK171" i="15"/>
  <c r="J170" i="15"/>
  <c r="BK169" i="15"/>
  <c r="J168" i="15"/>
  <c r="BK167" i="15"/>
  <c r="J166" i="15"/>
  <c r="J164" i="15"/>
  <c r="J163" i="15"/>
  <c r="J162" i="15"/>
  <c r="BK161" i="15"/>
  <c r="BK160" i="15"/>
  <c r="BK158" i="15"/>
  <c r="BK157" i="15"/>
  <c r="BK155" i="15"/>
  <c r="J154" i="15"/>
  <c r="J153" i="15"/>
  <c r="BK152" i="15"/>
  <c r="BK151" i="15"/>
  <c r="BK150" i="15"/>
  <c r="J149" i="15"/>
  <c r="BK148" i="15"/>
  <c r="BK146" i="15"/>
  <c r="J145" i="15"/>
  <c r="J144" i="15"/>
  <c r="J143" i="15"/>
  <c r="BK142" i="15"/>
  <c r="J141" i="15"/>
  <c r="BK139" i="15"/>
  <c r="BK138" i="15"/>
  <c r="BK137" i="15"/>
  <c r="BK136" i="15"/>
  <c r="BK135" i="15"/>
  <c r="BK134" i="15"/>
  <c r="BK133" i="15"/>
  <c r="J132" i="15"/>
  <c r="J131" i="15"/>
  <c r="J130" i="15"/>
  <c r="J129" i="15"/>
  <c r="J128" i="15"/>
  <c r="J127" i="15"/>
  <c r="J126" i="15"/>
  <c r="J178" i="16"/>
  <c r="BK176" i="16"/>
  <c r="J175" i="16"/>
  <c r="BK174" i="16"/>
  <c r="BK173" i="16"/>
  <c r="BK172" i="16"/>
  <c r="BK171" i="16"/>
  <c r="J170" i="16"/>
  <c r="J169" i="16"/>
  <c r="BK168" i="16"/>
  <c r="J167" i="16"/>
  <c r="J166" i="16"/>
  <c r="BK165" i="16"/>
  <c r="BK163" i="16"/>
  <c r="BK162" i="16"/>
  <c r="J160" i="16"/>
  <c r="J159" i="16"/>
  <c r="J158" i="16"/>
  <c r="J157" i="16"/>
  <c r="J156" i="16"/>
  <c r="BK155" i="16"/>
  <c r="BK154" i="16"/>
  <c r="BK153" i="16"/>
  <c r="BK152" i="16"/>
  <c r="BK150" i="16"/>
  <c r="J149" i="16"/>
  <c r="BK148" i="16"/>
  <c r="J146" i="16"/>
  <c r="BK145" i="16"/>
  <c r="J144" i="16"/>
  <c r="BK143" i="16"/>
  <c r="BK141" i="16"/>
  <c r="BK140" i="16"/>
  <c r="BK139" i="16"/>
  <c r="BK138" i="16"/>
  <c r="BK137" i="16"/>
  <c r="BK136" i="16"/>
  <c r="BK135" i="16"/>
  <c r="J134" i="16"/>
  <c r="J133" i="16"/>
  <c r="BK132" i="16"/>
  <c r="J131" i="16"/>
  <c r="J130" i="16"/>
  <c r="J129" i="16"/>
  <c r="BK128" i="16"/>
  <c r="BK127" i="16"/>
  <c r="BK178" i="16"/>
  <c r="J176" i="16"/>
  <c r="BK175" i="16"/>
  <c r="J174" i="16"/>
  <c r="J173" i="16"/>
  <c r="J172" i="16"/>
  <c r="J171" i="16"/>
  <c r="BK170" i="16"/>
  <c r="BK169" i="16"/>
  <c r="J168" i="16"/>
  <c r="BK167" i="16"/>
  <c r="BK166" i="16"/>
  <c r="J165" i="16"/>
  <c r="J163" i="16"/>
  <c r="J162" i="16"/>
  <c r="BK160" i="16"/>
  <c r="BK159" i="16"/>
  <c r="BK158" i="16"/>
  <c r="BK157" i="16"/>
  <c r="BK156" i="16"/>
  <c r="J155" i="16"/>
  <c r="J154" i="16"/>
  <c r="J153" i="16"/>
  <c r="J152" i="16"/>
  <c r="J150" i="16"/>
  <c r="BK149" i="16"/>
  <c r="J148" i="16"/>
  <c r="BK146" i="16"/>
  <c r="J145" i="16"/>
  <c r="BK144" i="16"/>
  <c r="J143" i="16"/>
  <c r="J141" i="16"/>
  <c r="J140" i="16"/>
  <c r="J139" i="16"/>
  <c r="J138" i="16"/>
  <c r="J137" i="16"/>
  <c r="J136" i="16"/>
  <c r="J135" i="16"/>
  <c r="BK134" i="16"/>
  <c r="BK133" i="16"/>
  <c r="J132" i="16"/>
  <c r="BK131" i="16"/>
  <c r="BK130" i="16"/>
  <c r="BK129" i="16"/>
  <c r="J128" i="16"/>
  <c r="J127" i="16"/>
  <c r="BK313" i="17"/>
  <c r="J312" i="17"/>
  <c r="J311" i="17"/>
  <c r="BK310" i="17"/>
  <c r="J309" i="17"/>
  <c r="J308" i="17"/>
  <c r="BK307" i="17"/>
  <c r="J306" i="17"/>
  <c r="BK305" i="17"/>
  <c r="J304" i="17"/>
  <c r="BK303" i="17"/>
  <c r="J302" i="17"/>
  <c r="BK301" i="17"/>
  <c r="BK299" i="17"/>
  <c r="J296" i="17"/>
  <c r="J295" i="17"/>
  <c r="BK294" i="17"/>
  <c r="J293" i="17"/>
  <c r="J292" i="17"/>
  <c r="J291" i="17"/>
  <c r="BK290" i="17"/>
  <c r="BK289" i="17"/>
  <c r="J288" i="17"/>
  <c r="BK285" i="17"/>
  <c r="BK284" i="17"/>
  <c r="J283" i="17"/>
  <c r="BK280" i="17"/>
  <c r="J279" i="17"/>
  <c r="BK278" i="17"/>
  <c r="BK277" i="17"/>
  <c r="J276" i="17"/>
  <c r="BK275" i="17"/>
  <c r="BK273" i="17"/>
  <c r="J272" i="17"/>
  <c r="J271" i="17"/>
  <c r="BK268" i="17"/>
  <c r="BK267" i="17"/>
  <c r="BK266" i="17"/>
  <c r="J265" i="17"/>
  <c r="J264" i="17"/>
  <c r="J263" i="17"/>
  <c r="J262" i="17"/>
  <c r="J261" i="17"/>
  <c r="BK259" i="17"/>
  <c r="BK258" i="17"/>
  <c r="J255" i="17"/>
  <c r="J254" i="17"/>
  <c r="J253" i="17"/>
  <c r="J252" i="17"/>
  <c r="J251" i="17"/>
  <c r="J250" i="17"/>
  <c r="J248" i="17"/>
  <c r="BK247" i="17"/>
  <c r="BK246" i="17"/>
  <c r="J243" i="17"/>
  <c r="BK242" i="17"/>
  <c r="BK241" i="17"/>
  <c r="BK240" i="17"/>
  <c r="BK239" i="17"/>
  <c r="J238" i="17"/>
  <c r="J237" i="17"/>
  <c r="BK236" i="17"/>
  <c r="BK234" i="17"/>
  <c r="J233" i="17"/>
  <c r="BK232" i="17"/>
  <c r="BK229" i="17"/>
  <c r="BK228" i="17"/>
  <c r="J227" i="17"/>
  <c r="BK226" i="17"/>
  <c r="BK225" i="17"/>
  <c r="J224" i="17"/>
  <c r="BK223" i="17"/>
  <c r="BK222" i="17"/>
  <c r="J220" i="17"/>
  <c r="J216" i="17"/>
  <c r="J213" i="17"/>
  <c r="BK211" i="17"/>
  <c r="J209" i="17"/>
  <c r="BK207" i="17"/>
  <c r="J205" i="17"/>
  <c r="BK203" i="17"/>
  <c r="BK201" i="17"/>
  <c r="BK199" i="17"/>
  <c r="BK197" i="17"/>
  <c r="BK195" i="17"/>
  <c r="BK193" i="17"/>
  <c r="BK191" i="17"/>
  <c r="BK189" i="17"/>
  <c r="J187" i="17"/>
  <c r="J185" i="17"/>
  <c r="J183" i="17"/>
  <c r="BK181" i="17"/>
  <c r="BK179" i="17"/>
  <c r="J177" i="17"/>
  <c r="J175" i="17"/>
  <c r="J173" i="17"/>
  <c r="J171" i="17"/>
  <c r="J169" i="17"/>
  <c r="J167" i="17"/>
  <c r="BK164" i="17"/>
  <c r="BK161" i="17"/>
  <c r="BK159" i="17"/>
  <c r="J157" i="17"/>
  <c r="BK155" i="17"/>
  <c r="J153" i="17"/>
  <c r="BK151" i="17"/>
  <c r="J149" i="17"/>
  <c r="BK147" i="17"/>
  <c r="J145" i="17"/>
  <c r="BK312" i="17"/>
  <c r="J310" i="17"/>
  <c r="BK308" i="17"/>
  <c r="BK306" i="17"/>
  <c r="BK304" i="17"/>
  <c r="BK302" i="17"/>
  <c r="J299" i="17"/>
  <c r="BK295" i="17"/>
  <c r="BK293" i="17"/>
  <c r="BK291" i="17"/>
  <c r="J289" i="17"/>
  <c r="BK287" i="17"/>
  <c r="J285" i="17"/>
  <c r="BK283" i="17"/>
  <c r="BK279" i="17"/>
  <c r="J277" i="17"/>
  <c r="J275" i="17"/>
  <c r="BK272" i="17"/>
  <c r="J268" i="17"/>
  <c r="J266" i="17"/>
  <c r="BK264" i="17"/>
  <c r="BK262" i="17"/>
  <c r="J259" i="17"/>
  <c r="BK255" i="17"/>
  <c r="BK253" i="17"/>
  <c r="BK251" i="17"/>
  <c r="BK248" i="17"/>
  <c r="J246" i="17"/>
  <c r="J242" i="17"/>
  <c r="J240" i="17"/>
  <c r="BK238" i="17"/>
  <c r="J236" i="17"/>
  <c r="BK233" i="17"/>
  <c r="J229" i="17"/>
  <c r="BK227" i="17"/>
  <c r="J225" i="17"/>
  <c r="J223" i="17"/>
  <c r="BK220" i="17"/>
  <c r="BK216" i="17"/>
  <c r="BK213" i="17"/>
  <c r="J211" i="17"/>
  <c r="BK209" i="17"/>
  <c r="J207" i="17"/>
  <c r="BK205" i="17"/>
  <c r="J203" i="17"/>
  <c r="J201" i="17"/>
  <c r="J199" i="17"/>
  <c r="J197" i="17"/>
  <c r="J195" i="17"/>
  <c r="J193" i="17"/>
  <c r="J191" i="17"/>
  <c r="J189" i="17"/>
  <c r="BK187" i="17"/>
  <c r="BK185" i="17"/>
  <c r="BK183" i="17"/>
  <c r="J181" i="17"/>
  <c r="J179" i="17"/>
  <c r="BK177" i="17"/>
  <c r="BK175" i="17"/>
  <c r="BK173" i="17"/>
  <c r="BK171" i="17"/>
  <c r="BK169" i="17"/>
  <c r="BK167" i="17"/>
  <c r="J164" i="17"/>
  <c r="J161" i="17"/>
  <c r="J159" i="17"/>
  <c r="BK157" i="17"/>
  <c r="J155" i="17"/>
  <c r="BK153" i="17"/>
  <c r="J151" i="17"/>
  <c r="BK149" i="17"/>
  <c r="J147" i="17"/>
  <c r="BK145" i="17"/>
  <c r="BK238" i="18"/>
  <c r="BK236" i="18"/>
  <c r="BK233" i="18"/>
  <c r="J229" i="18"/>
  <c r="BK226" i="18"/>
  <c r="J224" i="18"/>
  <c r="J222" i="18"/>
  <c r="BK220" i="18"/>
  <c r="J218" i="18"/>
  <c r="BK216" i="18"/>
  <c r="J214" i="18"/>
  <c r="BK212" i="18"/>
  <c r="J210" i="18"/>
  <c r="J208" i="18"/>
  <c r="J206" i="18"/>
  <c r="J204" i="18"/>
  <c r="BK202" i="18"/>
  <c r="J200" i="18"/>
  <c r="BK198" i="18"/>
  <c r="BK196" i="18"/>
  <c r="J194" i="18"/>
  <c r="J192" i="18"/>
  <c r="J190" i="18"/>
  <c r="BK188" i="18"/>
  <c r="J186" i="18"/>
  <c r="BK184" i="18"/>
  <c r="J182" i="18"/>
  <c r="BK180" i="18"/>
  <c r="J178" i="18"/>
  <c r="J176" i="18"/>
  <c r="J174" i="18"/>
  <c r="BK172" i="18"/>
  <c r="J170" i="18"/>
  <c r="J168" i="18"/>
  <c r="BK166" i="18"/>
  <c r="J164" i="18"/>
  <c r="BK162" i="18"/>
  <c r="J160" i="18"/>
  <c r="BK158" i="18"/>
  <c r="BK156" i="18"/>
  <c r="J154" i="18"/>
  <c r="BK152" i="18"/>
  <c r="J151" i="18"/>
  <c r="BK149" i="18"/>
  <c r="J146" i="18"/>
  <c r="BK144" i="18"/>
  <c r="BK141" i="18"/>
  <c r="J139" i="18"/>
  <c r="J137" i="18"/>
  <c r="BK135" i="18"/>
  <c r="J133" i="18"/>
  <c r="J131" i="18"/>
  <c r="BK129" i="18"/>
  <c r="BK127" i="18"/>
  <c r="BK237" i="18"/>
  <c r="BK235" i="18"/>
  <c r="J232" i="18"/>
  <c r="BK227" i="18"/>
  <c r="J225" i="18"/>
  <c r="J223" i="18"/>
  <c r="J221" i="18"/>
  <c r="BK219" i="18"/>
  <c r="BK217" i="18"/>
  <c r="BK215" i="18"/>
  <c r="BK213" i="18"/>
  <c r="J211" i="18"/>
  <c r="J209" i="18"/>
  <c r="BK207" i="18"/>
  <c r="BK205" i="18"/>
  <c r="J203" i="18"/>
  <c r="J201" i="18"/>
  <c r="BK199" i="18"/>
  <c r="J197" i="18"/>
  <c r="J195" i="18"/>
  <c r="J193" i="18"/>
  <c r="J191" i="18"/>
  <c r="BK189" i="18"/>
  <c r="J187" i="18"/>
  <c r="BK185" i="18"/>
  <c r="J183" i="18"/>
  <c r="J181" i="18"/>
  <c r="J179" i="18"/>
  <c r="BK177" i="18"/>
  <c r="J175" i="18"/>
  <c r="J173" i="18"/>
  <c r="J171" i="18"/>
  <c r="BK169" i="18"/>
  <c r="J167" i="18"/>
  <c r="J165" i="18"/>
  <c r="J163" i="18"/>
  <c r="BK161" i="18"/>
  <c r="J159" i="18"/>
  <c r="BK157" i="18"/>
  <c r="J155" i="18"/>
  <c r="J153" i="18"/>
  <c r="BK150" i="18"/>
  <c r="J148" i="18"/>
  <c r="J145" i="18"/>
  <c r="BK142" i="18"/>
  <c r="BK140" i="18"/>
  <c r="J138" i="18"/>
  <c r="BK136" i="18"/>
  <c r="J134" i="18"/>
  <c r="BK132" i="18"/>
  <c r="J130" i="18"/>
  <c r="J128" i="18"/>
  <c r="J246" i="19"/>
  <c r="BK244" i="19"/>
  <c r="BK242" i="19"/>
  <c r="BK240" i="19"/>
  <c r="J238" i="19"/>
  <c r="BK236" i="19"/>
  <c r="BK231" i="19"/>
  <c r="J229" i="19"/>
  <c r="J227" i="19"/>
  <c r="BK225" i="19"/>
  <c r="J223" i="19"/>
  <c r="BK220" i="19"/>
  <c r="BK216" i="19"/>
  <c r="BK214" i="19"/>
  <c r="BK212" i="19"/>
  <c r="BK210" i="19"/>
  <c r="J209" i="19"/>
  <c r="J206" i="19"/>
  <c r="BK202" i="19"/>
  <c r="J200" i="19"/>
  <c r="J197" i="19"/>
  <c r="BK193" i="19"/>
  <c r="BK184" i="19"/>
  <c r="BK181" i="19"/>
  <c r="BK179" i="19"/>
  <c r="J177" i="19"/>
  <c r="BK175" i="19"/>
  <c r="BK173" i="19"/>
  <c r="J171" i="19"/>
  <c r="J169" i="19"/>
  <c r="J167" i="19"/>
  <c r="J165" i="19"/>
  <c r="J161" i="19"/>
  <c r="J159" i="19"/>
  <c r="BK157" i="19"/>
  <c r="J156" i="19"/>
  <c r="J153" i="19"/>
  <c r="J151" i="19"/>
  <c r="J149" i="19"/>
  <c r="J147" i="19"/>
  <c r="BK145" i="19"/>
  <c r="BK143" i="19"/>
  <c r="BK246" i="19"/>
  <c r="J244" i="19"/>
  <c r="J242" i="19"/>
  <c r="J240" i="19"/>
  <c r="BK238" i="19"/>
  <c r="J236" i="19"/>
  <c r="J231" i="19"/>
  <c r="BK229" i="19"/>
  <c r="BK227" i="19"/>
  <c r="J225" i="19"/>
  <c r="BK223" i="19"/>
  <c r="J220" i="19"/>
  <c r="J216" i="19"/>
  <c r="J214" i="19"/>
  <c r="J212" i="19"/>
  <c r="BK209" i="19"/>
  <c r="BK206" i="19"/>
  <c r="J202" i="19"/>
  <c r="BK200" i="19"/>
  <c r="BK197" i="19"/>
  <c r="J193" i="19"/>
  <c r="BK191" i="19"/>
  <c r="BK186" i="19"/>
  <c r="BK183" i="19"/>
  <c r="J181" i="19"/>
  <c r="J179" i="19"/>
  <c r="BK177" i="19"/>
  <c r="J175" i="19"/>
  <c r="J173" i="19"/>
  <c r="BK171" i="19"/>
  <c r="BK169" i="19"/>
  <c r="BK167" i="19"/>
  <c r="BK165" i="19"/>
  <c r="BK161" i="19"/>
  <c r="BK159" i="19"/>
  <c r="J157" i="19"/>
  <c r="J155" i="19"/>
  <c r="BK153" i="19"/>
  <c r="BK151" i="19"/>
  <c r="BK149" i="19"/>
  <c r="BK147" i="19"/>
  <c r="J145" i="19"/>
  <c r="J143" i="19"/>
  <c r="J160" i="20"/>
  <c r="BK157" i="20"/>
  <c r="J154" i="20"/>
  <c r="J152" i="20"/>
  <c r="BK150" i="20"/>
  <c r="J148" i="20"/>
  <c r="BK145" i="20"/>
  <c r="BK143" i="20"/>
  <c r="BK141" i="20"/>
  <c r="J139" i="20"/>
  <c r="BK137" i="20"/>
  <c r="J135" i="20"/>
  <c r="BK133" i="20"/>
  <c r="BK131" i="20"/>
  <c r="BK129" i="20"/>
  <c r="BK160" i="20"/>
  <c r="J157" i="20"/>
  <c r="BK154" i="20"/>
  <c r="BK152" i="20"/>
  <c r="J150" i="20"/>
  <c r="BK148" i="20"/>
  <c r="J145" i="20"/>
  <c r="J143" i="20"/>
  <c r="J141" i="20"/>
  <c r="BK139" i="20"/>
  <c r="J137" i="20"/>
  <c r="BK135" i="20"/>
  <c r="J133" i="20"/>
  <c r="J131" i="20"/>
  <c r="J129" i="20"/>
  <c r="BK150" i="21"/>
  <c r="BK147" i="21"/>
  <c r="J143" i="21"/>
  <c r="BK139" i="21"/>
  <c r="J136" i="21"/>
  <c r="BK134" i="21"/>
  <c r="BK132" i="21"/>
  <c r="BK130" i="21"/>
  <c r="J150" i="21"/>
  <c r="J147" i="21"/>
  <c r="J146" i="21"/>
  <c r="BK143" i="21"/>
  <c r="J139" i="21"/>
  <c r="BK136" i="21"/>
  <c r="J134" i="21"/>
  <c r="J132" i="21"/>
  <c r="J130" i="21"/>
  <c r="BK191" i="22"/>
  <c r="BK190" i="22"/>
  <c r="BK188" i="22"/>
  <c r="J186" i="22"/>
  <c r="BK184" i="22"/>
  <c r="J183" i="22"/>
  <c r="BK181" i="22"/>
  <c r="BK177" i="22"/>
  <c r="BK173" i="22"/>
  <c r="BK170" i="22"/>
  <c r="J167" i="22"/>
  <c r="J165" i="22"/>
  <c r="J163" i="22"/>
  <c r="BK161" i="22"/>
  <c r="J158" i="22"/>
  <c r="BK156" i="22"/>
  <c r="BK154" i="22"/>
  <c r="BK152" i="22"/>
  <c r="BK150" i="22"/>
  <c r="BK148" i="22"/>
  <c r="BK146" i="22"/>
  <c r="BK144" i="22"/>
  <c r="BK140" i="22"/>
  <c r="J137" i="22"/>
  <c r="J135" i="22"/>
  <c r="J190" i="22"/>
  <c r="J188" i="22"/>
  <c r="BK186" i="22"/>
  <c r="J184" i="22"/>
  <c r="BK182" i="22"/>
  <c r="J179" i="22"/>
  <c r="BK175" i="22"/>
  <c r="J171" i="22"/>
  <c r="J168" i="22"/>
  <c r="BK167" i="22"/>
  <c r="BK165" i="22"/>
  <c r="BK163" i="22"/>
  <c r="J161" i="22"/>
  <c r="BK158" i="22"/>
  <c r="J156" i="22"/>
  <c r="J154" i="22"/>
  <c r="J152" i="22"/>
  <c r="J150" i="22"/>
  <c r="J148" i="22"/>
  <c r="J146" i="22"/>
  <c r="J144" i="22"/>
  <c r="J140" i="22"/>
  <c r="BK137" i="22"/>
  <c r="BK135" i="22"/>
  <c r="J173" i="23"/>
  <c r="BK171" i="23"/>
  <c r="BK168" i="23"/>
  <c r="J165" i="23"/>
  <c r="J162" i="23"/>
  <c r="J160" i="23"/>
  <c r="BK158" i="23"/>
  <c r="J156" i="23"/>
  <c r="BK154" i="23"/>
  <c r="J151" i="23"/>
  <c r="J149" i="23"/>
  <c r="BK147" i="23"/>
  <c r="J145" i="23"/>
  <c r="J143" i="23"/>
  <c r="BK141" i="23"/>
  <c r="J139" i="23"/>
  <c r="J137" i="23"/>
  <c r="BK135" i="23"/>
  <c r="J133" i="23"/>
  <c r="J131" i="23"/>
  <c r="J129" i="23"/>
  <c r="J127" i="23"/>
  <c r="BK125" i="23"/>
  <c r="J174" i="23"/>
  <c r="BK173" i="23"/>
  <c r="J172" i="23"/>
  <c r="J169" i="23"/>
  <c r="BK166" i="23"/>
  <c r="J164" i="23"/>
  <c r="J161" i="23"/>
  <c r="J159" i="23"/>
  <c r="BK157" i="23"/>
  <c r="J155" i="23"/>
  <c r="J153" i="23"/>
  <c r="BK150" i="23"/>
  <c r="J148" i="23"/>
  <c r="BK146" i="23"/>
  <c r="BK144" i="23"/>
  <c r="J142" i="23"/>
  <c r="BK140" i="23"/>
  <c r="BK138" i="23"/>
  <c r="BK136" i="23"/>
  <c r="J134" i="23"/>
  <c r="J132" i="23"/>
  <c r="J130" i="23"/>
  <c r="J128" i="23"/>
  <c r="J126" i="23"/>
  <c r="J169" i="24"/>
  <c r="J167" i="24"/>
  <c r="J165" i="24"/>
  <c r="BK163" i="24"/>
  <c r="BK161" i="24"/>
  <c r="J159" i="24"/>
  <c r="BK154" i="24"/>
  <c r="BK152" i="24"/>
  <c r="J150" i="24"/>
  <c r="BK147" i="24"/>
  <c r="BK144" i="24"/>
  <c r="BK142" i="24"/>
  <c r="BK139" i="24"/>
  <c r="J137" i="24"/>
  <c r="J135" i="24"/>
  <c r="J132" i="24"/>
  <c r="BK130" i="24"/>
  <c r="J128" i="24"/>
  <c r="BK168" i="24"/>
  <c r="BK166" i="24"/>
  <c r="BK164" i="24"/>
  <c r="J162" i="24"/>
  <c r="J160" i="24"/>
  <c r="J156" i="24"/>
  <c r="BK153" i="24"/>
  <c r="J151" i="24"/>
  <c r="BK149" i="24"/>
  <c r="J146" i="24"/>
  <c r="J143" i="24"/>
  <c r="J141" i="24"/>
  <c r="J138" i="24"/>
  <c r="BK136" i="24"/>
  <c r="BK133" i="24"/>
  <c r="J131" i="24"/>
  <c r="J129" i="24"/>
  <c r="J216" i="25"/>
  <c r="J213" i="25"/>
  <c r="BK211" i="25"/>
  <c r="J209" i="25"/>
  <c r="BK207" i="25"/>
  <c r="J205" i="25"/>
  <c r="BK203" i="25"/>
  <c r="J201" i="25"/>
  <c r="J199" i="25"/>
  <c r="J197" i="25"/>
  <c r="BK195" i="25"/>
  <c r="J193" i="25"/>
  <c r="BK191" i="25"/>
  <c r="BK189" i="25"/>
  <c r="BK187" i="25"/>
  <c r="BK185" i="25"/>
  <c r="BK183" i="25"/>
  <c r="BK181" i="25"/>
  <c r="BK179" i="25"/>
  <c r="BK177" i="25"/>
  <c r="BK175" i="25"/>
  <c r="J173" i="25"/>
  <c r="J171" i="25"/>
  <c r="BK169" i="25"/>
  <c r="J167" i="25"/>
  <c r="J165" i="25"/>
  <c r="J163" i="25"/>
  <c r="J161" i="25"/>
  <c r="BK159" i="25"/>
  <c r="BK157" i="25"/>
  <c r="J155" i="25"/>
  <c r="J153" i="25"/>
  <c r="J151" i="25"/>
  <c r="BK149" i="25"/>
  <c r="BK147" i="25"/>
  <c r="J145" i="25"/>
  <c r="BK143" i="25"/>
  <c r="BK137" i="25"/>
  <c r="BK135" i="25"/>
  <c r="J133" i="25"/>
  <c r="BK131" i="25"/>
  <c r="J129" i="25"/>
  <c r="J127" i="25"/>
  <c r="BK125" i="25"/>
  <c r="BK123" i="25"/>
  <c r="J214" i="25"/>
  <c r="BK212" i="25"/>
  <c r="J210" i="25"/>
  <c r="J208" i="25"/>
  <c r="J206" i="25"/>
  <c r="BK204" i="25"/>
  <c r="BK202" i="25"/>
  <c r="J200" i="25"/>
  <c r="J198" i="25"/>
  <c r="BK196" i="25"/>
  <c r="J194" i="25"/>
  <c r="BK192" i="25"/>
  <c r="J190" i="25"/>
  <c r="BK188" i="25"/>
  <c r="BK186" i="25"/>
  <c r="BK184" i="25"/>
  <c r="BK182" i="25"/>
  <c r="BK180" i="25"/>
  <c r="BK178" i="25"/>
  <c r="BK176" i="25"/>
  <c r="J174" i="25"/>
  <c r="BK172" i="25"/>
  <c r="J170" i="25"/>
  <c r="J168" i="25"/>
  <c r="BK166" i="25"/>
  <c r="J164" i="25"/>
  <c r="J162" i="25"/>
  <c r="BK160" i="25"/>
  <c r="BK158" i="25"/>
  <c r="J156" i="25"/>
  <c r="J154" i="25"/>
  <c r="J152" i="25"/>
  <c r="BK150" i="25"/>
  <c r="BK148" i="25"/>
  <c r="BK146" i="25"/>
  <c r="BK144" i="25"/>
  <c r="BK142" i="25"/>
  <c r="J140" i="25"/>
  <c r="BK138" i="25"/>
  <c r="BK136" i="25"/>
  <c r="BK134" i="25"/>
  <c r="BK132" i="25"/>
  <c r="BK130" i="25"/>
  <c r="J128" i="25"/>
  <c r="J126" i="25"/>
  <c r="J124" i="25"/>
  <c r="BK122" i="25"/>
  <c r="BK151" i="26"/>
  <c r="J148" i="26"/>
  <c r="BK146" i="26"/>
  <c r="BK144" i="26"/>
  <c r="J142" i="26"/>
  <c r="J139" i="26"/>
  <c r="BK137" i="26"/>
  <c r="J133" i="26"/>
  <c r="BK131" i="26"/>
  <c r="BK129" i="26"/>
  <c r="BK127" i="26"/>
  <c r="J125" i="26"/>
  <c r="BK149" i="26"/>
  <c r="J147" i="26"/>
  <c r="BK145" i="26"/>
  <c r="J143" i="26"/>
  <c r="BK141" i="26"/>
  <c r="J138" i="26"/>
  <c r="BK135" i="26"/>
  <c r="J132" i="26"/>
  <c r="J130" i="26"/>
  <c r="BK128" i="26"/>
  <c r="J126" i="26"/>
  <c r="BK374" i="2"/>
  <c r="BK371" i="2"/>
  <c r="J368" i="2"/>
  <c r="BK366" i="2"/>
  <c r="BK363" i="2"/>
  <c r="J361" i="2"/>
  <c r="J359" i="2"/>
  <c r="J356" i="2"/>
  <c r="BK354" i="2"/>
  <c r="BK351" i="2"/>
  <c r="J349" i="2"/>
  <c r="J347" i="2"/>
  <c r="BK344" i="2"/>
  <c r="J342" i="2"/>
  <c r="BK340" i="2"/>
  <c r="J338" i="2"/>
  <c r="BK336" i="2"/>
  <c r="BK334" i="2"/>
  <c r="J332" i="2"/>
  <c r="J330" i="2"/>
  <c r="BK328" i="2"/>
  <c r="J325" i="2"/>
  <c r="BK322" i="2"/>
  <c r="J321" i="2"/>
  <c r="BK320" i="2"/>
  <c r="BK319" i="2"/>
  <c r="J318" i="2"/>
  <c r="BK317" i="2"/>
  <c r="BK314" i="2"/>
  <c r="BK313" i="2"/>
  <c r="BK309" i="2"/>
  <c r="BK307" i="2"/>
  <c r="BK305" i="2"/>
  <c r="J303" i="2"/>
  <c r="J301" i="2"/>
  <c r="J298" i="2"/>
  <c r="J296" i="2"/>
  <c r="J293" i="2"/>
  <c r="J290" i="2"/>
  <c r="J288" i="2"/>
  <c r="BK286" i="2"/>
  <c r="BK283" i="2"/>
  <c r="J281" i="2"/>
  <c r="BK279" i="2"/>
  <c r="J276" i="2"/>
  <c r="J274" i="2"/>
  <c r="J272" i="2"/>
  <c r="BK270" i="2"/>
  <c r="BK268" i="2"/>
  <c r="J266" i="2"/>
  <c r="J261" i="2"/>
  <c r="BK259" i="2"/>
  <c r="J257" i="2"/>
  <c r="BK255" i="2"/>
  <c r="J253" i="2"/>
  <c r="BK251" i="2"/>
  <c r="J248" i="2"/>
  <c r="J246" i="2"/>
  <c r="J244" i="2"/>
  <c r="BK242" i="2"/>
  <c r="J240" i="2"/>
  <c r="BK238" i="2"/>
  <c r="BK236" i="2"/>
  <c r="J234" i="2"/>
  <c r="BK231" i="2"/>
  <c r="BK229" i="2"/>
  <c r="BK219" i="2"/>
  <c r="BK217" i="2"/>
  <c r="BK215" i="2"/>
  <c r="J213" i="2"/>
  <c r="J211" i="2"/>
  <c r="BK209" i="2"/>
  <c r="J207" i="2"/>
  <c r="J205" i="2"/>
  <c r="J203" i="2"/>
  <c r="BK201" i="2"/>
  <c r="BK199" i="2"/>
  <c r="J197" i="2"/>
  <c r="BK195" i="2"/>
  <c r="J192" i="2"/>
  <c r="BK190" i="2"/>
  <c r="BK188" i="2"/>
  <c r="BK186" i="2"/>
  <c r="J184" i="2"/>
  <c r="J182" i="2"/>
  <c r="J181" i="2"/>
  <c r="BK179" i="2"/>
  <c r="BK177" i="2"/>
  <c r="J175" i="2"/>
  <c r="BK173" i="2"/>
  <c r="J170" i="2"/>
  <c r="J168" i="2"/>
  <c r="J166" i="2"/>
  <c r="BK164" i="2"/>
  <c r="J162" i="2"/>
  <c r="BK160" i="2"/>
  <c r="BK158" i="2"/>
  <c r="BK157" i="2"/>
  <c r="BK154" i="2"/>
  <c r="BK152" i="2"/>
  <c r="J150" i="2"/>
  <c r="J148" i="2"/>
  <c r="J146" i="2"/>
  <c r="AS115" i="1"/>
  <c r="AS107" i="1"/>
  <c r="AS95" i="1"/>
  <c r="J372" i="2"/>
  <c r="BK368" i="2"/>
  <c r="J366" i="2"/>
  <c r="J363" i="2"/>
  <c r="J362" i="2"/>
  <c r="BK360" i="2"/>
  <c r="BK358" i="2"/>
  <c r="J355" i="2"/>
  <c r="J351" i="2"/>
  <c r="J350" i="2"/>
  <c r="BK348" i="2"/>
  <c r="J344" i="2"/>
  <c r="BK342" i="2"/>
  <c r="J340" i="2"/>
  <c r="BK338" i="2"/>
  <c r="J336" i="2"/>
  <c r="J334" i="2"/>
  <c r="BK332" i="2"/>
  <c r="BK330" i="2"/>
  <c r="J328" i="2"/>
  <c r="BK325" i="2"/>
  <c r="J323" i="2"/>
  <c r="BK321" i="2"/>
  <c r="J319" i="2"/>
  <c r="J317" i="2"/>
  <c r="J315" i="2"/>
  <c r="J313" i="2"/>
  <c r="J311" i="2"/>
  <c r="J309" i="2"/>
  <c r="J307" i="2"/>
  <c r="J305" i="2"/>
  <c r="BK303" i="2"/>
  <c r="BK301" i="2"/>
  <c r="BK298" i="2"/>
  <c r="BK296" i="2"/>
  <c r="BK293" i="2"/>
  <c r="BK290" i="2"/>
  <c r="BK288" i="2"/>
  <c r="J287" i="2"/>
  <c r="J285" i="2"/>
  <c r="J282" i="2"/>
  <c r="J279" i="2"/>
  <c r="BK276" i="2"/>
  <c r="BK274" i="2"/>
  <c r="BK272" i="2"/>
  <c r="J270" i="2"/>
  <c r="J268" i="2"/>
  <c r="BK266" i="2"/>
  <c r="BK261" i="2"/>
  <c r="J259" i="2"/>
  <c r="BK257" i="2"/>
  <c r="J255" i="2"/>
  <c r="BK253" i="2"/>
  <c r="J251" i="2"/>
  <c r="BK248" i="2"/>
  <c r="BK246" i="2"/>
  <c r="BK244" i="2"/>
  <c r="J242" i="2"/>
  <c r="BK240" i="2"/>
  <c r="J238" i="2"/>
  <c r="J236" i="2"/>
  <c r="BK234" i="2"/>
  <c r="J231" i="2"/>
  <c r="J229" i="2"/>
  <c r="BK227" i="2"/>
  <c r="BK225" i="2"/>
  <c r="J223" i="2"/>
  <c r="BK221" i="2"/>
  <c r="J219" i="2"/>
  <c r="J217" i="2"/>
  <c r="J215" i="2"/>
  <c r="BK213" i="2"/>
  <c r="BK211" i="2"/>
  <c r="J209" i="2"/>
  <c r="BK207" i="2"/>
  <c r="BK205" i="2"/>
  <c r="BK203" i="2"/>
  <c r="J201" i="2"/>
  <c r="J199" i="2"/>
  <c r="BK197" i="2"/>
  <c r="J195" i="2"/>
  <c r="BK192" i="2"/>
  <c r="J190" i="2"/>
  <c r="J188" i="2"/>
  <c r="J186" i="2"/>
  <c r="BK184" i="2"/>
  <c r="BK182" i="2"/>
  <c r="BK180" i="2"/>
  <c r="J179" i="2"/>
  <c r="J177" i="2"/>
  <c r="BK175" i="2"/>
  <c r="J173" i="2"/>
  <c r="J169" i="2"/>
  <c r="BK167" i="2"/>
  <c r="BK165" i="2"/>
  <c r="BK163" i="2"/>
  <c r="BK161" i="2"/>
  <c r="J159" i="2"/>
  <c r="BK156" i="2"/>
  <c r="J153" i="2"/>
  <c r="J151" i="2"/>
  <c r="J149" i="2"/>
  <c r="J147" i="2"/>
  <c r="J305" i="3"/>
  <c r="BK303" i="3"/>
  <c r="BK301" i="3"/>
  <c r="BK299" i="3"/>
  <c r="J297" i="3"/>
  <c r="BK295" i="3"/>
  <c r="BK293" i="3"/>
  <c r="BK291" i="3"/>
  <c r="BK289" i="3"/>
  <c r="J287" i="3"/>
  <c r="BK285" i="3"/>
  <c r="J283" i="3"/>
  <c r="J281" i="3"/>
  <c r="J279" i="3"/>
  <c r="J277" i="3"/>
  <c r="BK275" i="3"/>
  <c r="J273" i="3"/>
  <c r="J271" i="3"/>
  <c r="J269" i="3"/>
  <c r="J267" i="3"/>
  <c r="J265" i="3"/>
  <c r="BK263" i="3"/>
  <c r="J261" i="3"/>
  <c r="BK259" i="3"/>
  <c r="J257" i="3"/>
  <c r="J255" i="3"/>
  <c r="J253" i="3"/>
  <c r="BK251" i="3"/>
  <c r="J249" i="3"/>
  <c r="BK247" i="3"/>
  <c r="BK245" i="3"/>
  <c r="J242" i="3"/>
  <c r="J240" i="3"/>
  <c r="J238" i="3"/>
  <c r="J235" i="3"/>
  <c r="BK233" i="3"/>
  <c r="J231" i="3"/>
  <c r="J229" i="3"/>
  <c r="J227" i="3"/>
  <c r="J225" i="3"/>
  <c r="BK223" i="3"/>
  <c r="BK221" i="3"/>
  <c r="J219" i="3"/>
  <c r="J217" i="3"/>
  <c r="J215" i="3"/>
  <c r="J213" i="3"/>
  <c r="BK211" i="3"/>
  <c r="BK209" i="3"/>
  <c r="J207" i="3"/>
  <c r="J205" i="3"/>
  <c r="BK203" i="3"/>
  <c r="J201" i="3"/>
  <c r="BK199" i="3"/>
  <c r="BK197" i="3"/>
  <c r="BK195" i="3"/>
  <c r="BK193" i="3"/>
  <c r="J190" i="3"/>
  <c r="BK188" i="3"/>
  <c r="BK186" i="3"/>
  <c r="J184" i="3"/>
  <c r="BK182" i="3"/>
  <c r="BK180" i="3"/>
  <c r="J178" i="3"/>
  <c r="BK176" i="3"/>
  <c r="J174" i="3"/>
  <c r="BK172" i="3"/>
  <c r="J170" i="3"/>
  <c r="BK167" i="3"/>
  <c r="BK165" i="3"/>
  <c r="BK163" i="3"/>
  <c r="J161" i="3"/>
  <c r="BK159" i="3"/>
  <c r="J157" i="3"/>
  <c r="J155" i="3"/>
  <c r="J153" i="3"/>
  <c r="BK150" i="3"/>
  <c r="BK148" i="3"/>
  <c r="J146" i="3"/>
  <c r="J142" i="3"/>
  <c r="J138" i="3"/>
  <c r="J136" i="3"/>
  <c r="J134" i="3"/>
  <c r="BK305" i="3"/>
  <c r="J303" i="3"/>
  <c r="J301" i="3"/>
  <c r="J299" i="3"/>
  <c r="BK297" i="3"/>
  <c r="J295" i="3"/>
  <c r="J293" i="3"/>
  <c r="J291" i="3"/>
  <c r="J289" i="3"/>
  <c r="BK287" i="3"/>
  <c r="J285" i="3"/>
  <c r="BK283" i="3"/>
  <c r="BK281" i="3"/>
  <c r="BK279" i="3"/>
  <c r="BK277" i="3"/>
  <c r="J275" i="3"/>
  <c r="BK273" i="3"/>
  <c r="BK271" i="3"/>
  <c r="BK269" i="3"/>
  <c r="BK267" i="3"/>
  <c r="BK265" i="3"/>
  <c r="J263" i="3"/>
  <c r="BK261" i="3"/>
  <c r="J259" i="3"/>
  <c r="BK257" i="3"/>
  <c r="BK255" i="3"/>
  <c r="BK253" i="3"/>
  <c r="J251" i="3"/>
  <c r="BK249" i="3"/>
  <c r="J247" i="3"/>
  <c r="J245" i="3"/>
  <c r="BK242" i="3"/>
  <c r="BK240" i="3"/>
  <c r="BK238" i="3"/>
  <c r="BK235" i="3"/>
  <c r="J233" i="3"/>
  <c r="BK231" i="3"/>
  <c r="BK229" i="3"/>
  <c r="BK227" i="3"/>
  <c r="BK225" i="3"/>
  <c r="J223" i="3"/>
  <c r="J221" i="3"/>
  <c r="BK219" i="3"/>
  <c r="BK217" i="3"/>
  <c r="BK215" i="3"/>
  <c r="BK213" i="3"/>
  <c r="J211" i="3"/>
  <c r="J209" i="3"/>
  <c r="BK207" i="3"/>
  <c r="BK205" i="3"/>
  <c r="J203" i="3"/>
  <c r="BK201" i="3"/>
  <c r="J199" i="3"/>
  <c r="J197" i="3"/>
  <c r="J195" i="3"/>
  <c r="J193" i="3"/>
  <c r="BK190" i="3"/>
  <c r="J188" i="3"/>
  <c r="J186" i="3"/>
  <c r="BK184" i="3"/>
  <c r="J182" i="3"/>
  <c r="J180" i="3"/>
  <c r="BK178" i="3"/>
  <c r="J176" i="3"/>
  <c r="BK174" i="3"/>
  <c r="J172" i="3"/>
  <c r="BK170" i="3"/>
  <c r="J165" i="3"/>
  <c r="J163" i="3"/>
  <c r="BK161" i="3"/>
  <c r="J159" i="3"/>
  <c r="BK157" i="3"/>
  <c r="BK155" i="3"/>
  <c r="BK153" i="3"/>
  <c r="BK151" i="3"/>
  <c r="J150" i="3"/>
  <c r="J148" i="3"/>
  <c r="BK146" i="3"/>
  <c r="BK142" i="3"/>
  <c r="BK138" i="3"/>
  <c r="BK136" i="3"/>
  <c r="BK134" i="3"/>
  <c r="BK266" i="4"/>
  <c r="J264" i="4"/>
  <c r="BK261" i="4"/>
  <c r="BK259" i="4"/>
  <c r="J257" i="4"/>
  <c r="BK255" i="4"/>
  <c r="J253" i="4"/>
  <c r="BK251" i="4"/>
  <c r="J248" i="4"/>
  <c r="BK246" i="4"/>
  <c r="J244" i="4"/>
  <c r="J242" i="4"/>
  <c r="BK240" i="4"/>
  <c r="BK238" i="4"/>
  <c r="BK235" i="4"/>
  <c r="J233" i="4"/>
  <c r="J231" i="4"/>
  <c r="J228" i="4"/>
  <c r="BK226" i="4"/>
  <c r="BK224" i="4"/>
  <c r="J222" i="4"/>
  <c r="BK220" i="4"/>
  <c r="J218" i="4"/>
  <c r="BK216" i="4"/>
  <c r="J214" i="4"/>
  <c r="J212" i="4"/>
  <c r="BK210" i="4"/>
  <c r="BK208" i="4"/>
  <c r="BK206" i="4"/>
  <c r="BK204" i="4"/>
  <c r="J203" i="4"/>
  <c r="J199" i="4"/>
  <c r="BK197" i="4"/>
  <c r="J195" i="4"/>
  <c r="J193" i="4"/>
  <c r="BK190" i="4"/>
  <c r="J188" i="4"/>
  <c r="J186" i="4"/>
  <c r="J184" i="4"/>
  <c r="J182" i="4"/>
  <c r="BK180" i="4"/>
  <c r="J178" i="4"/>
  <c r="J176" i="4"/>
  <c r="BK174" i="4"/>
  <c r="BK172" i="4"/>
  <c r="BK169" i="4"/>
  <c r="BK167" i="4"/>
  <c r="BK165" i="4"/>
  <c r="BK163" i="4"/>
  <c r="J161" i="4"/>
  <c r="BK159" i="4"/>
  <c r="J158" i="4"/>
  <c r="J156" i="4"/>
  <c r="J154" i="4"/>
  <c r="J152" i="4"/>
  <c r="BK150" i="4"/>
  <c r="J148" i="4"/>
  <c r="J146" i="4"/>
  <c r="BK144" i="4"/>
  <c r="J142" i="4"/>
  <c r="J140" i="4"/>
  <c r="BK137" i="4"/>
  <c r="BK135" i="4"/>
  <c r="J133" i="4"/>
  <c r="BK131" i="4"/>
  <c r="J266" i="4"/>
  <c r="BK264" i="4"/>
  <c r="J261" i="4"/>
  <c r="J259" i="4"/>
  <c r="BK257" i="4"/>
  <c r="J255" i="4"/>
  <c r="BK253" i="4"/>
  <c r="J251" i="4"/>
  <c r="J249" i="4"/>
  <c r="J247" i="4"/>
  <c r="J245" i="4"/>
  <c r="BK243" i="4"/>
  <c r="J241" i="4"/>
  <c r="J239" i="4"/>
  <c r="BK237" i="4"/>
  <c r="J235" i="4"/>
  <c r="BK233" i="4"/>
  <c r="BK231" i="4"/>
  <c r="BK228" i="4"/>
  <c r="J226" i="4"/>
  <c r="J224" i="4"/>
  <c r="BK222" i="4"/>
  <c r="J220" i="4"/>
  <c r="BK218" i="4"/>
  <c r="J216" i="4"/>
  <c r="BK214" i="4"/>
  <c r="BK212" i="4"/>
  <c r="J210" i="4"/>
  <c r="J208" i="4"/>
  <c r="J206" i="4"/>
  <c r="J204" i="4"/>
  <c r="J201" i="4"/>
  <c r="BK199" i="4"/>
  <c r="J197" i="4"/>
  <c r="BK195" i="4"/>
  <c r="BK193" i="4"/>
  <c r="BK191" i="4"/>
  <c r="J190" i="4"/>
  <c r="BK188" i="4"/>
  <c r="BK186" i="4"/>
  <c r="BK184" i="4"/>
  <c r="BK182" i="4"/>
  <c r="J180" i="4"/>
  <c r="BK178" i="4"/>
  <c r="BK176" i="4"/>
  <c r="J174" i="4"/>
  <c r="J172" i="4"/>
  <c r="J169" i="4"/>
  <c r="J168" i="4"/>
  <c r="BK166" i="4"/>
  <c r="J163" i="4"/>
  <c r="BK161" i="4"/>
  <c r="J159" i="4"/>
  <c r="BK157" i="4"/>
  <c r="BK156" i="4"/>
  <c r="BK154" i="4"/>
  <c r="BK152" i="4"/>
  <c r="J149" i="4"/>
  <c r="BK147" i="4"/>
  <c r="BK145" i="4"/>
  <c r="BK142" i="4"/>
  <c r="BK141" i="4"/>
  <c r="BK139" i="4"/>
  <c r="BK136" i="4"/>
  <c r="BK134" i="4"/>
  <c r="BK132" i="4"/>
  <c r="J130" i="4"/>
  <c r="J323" i="5"/>
  <c r="J321" i="5"/>
  <c r="J319" i="5"/>
  <c r="BK317" i="5"/>
  <c r="BK315" i="5"/>
  <c r="BK313" i="5"/>
  <c r="J311" i="5"/>
  <c r="J309" i="5"/>
  <c r="BK307" i="5"/>
  <c r="J306" i="5"/>
  <c r="BK303" i="5"/>
  <c r="J301" i="5"/>
  <c r="J299" i="5"/>
  <c r="J297" i="5"/>
  <c r="BK294" i="5"/>
  <c r="BK292" i="5"/>
  <c r="J290" i="5"/>
  <c r="J288" i="5"/>
  <c r="J286" i="5"/>
  <c r="J284" i="5"/>
  <c r="BK282" i="5"/>
  <c r="J280" i="5"/>
  <c r="BK278" i="5"/>
  <c r="BK276" i="5"/>
  <c r="J274" i="5"/>
  <c r="BK272" i="5"/>
  <c r="BK269" i="5"/>
  <c r="BK268" i="5"/>
  <c r="BK266" i="5"/>
  <c r="J264" i="5"/>
  <c r="BK262" i="5"/>
  <c r="BK260" i="5"/>
  <c r="J258" i="5"/>
  <c r="J256" i="5"/>
  <c r="BK254" i="5"/>
  <c r="BK252" i="5"/>
  <c r="J250" i="5"/>
  <c r="BK248" i="5"/>
  <c r="J246" i="5"/>
  <c r="J244" i="5"/>
  <c r="J241" i="5"/>
  <c r="BK239" i="5"/>
  <c r="BK237" i="5"/>
  <c r="BK235" i="5"/>
  <c r="J233" i="5"/>
  <c r="J231" i="5"/>
  <c r="BK229" i="5"/>
  <c r="BK227" i="5"/>
  <c r="BK225" i="5"/>
  <c r="BK223" i="5"/>
  <c r="J221" i="5"/>
  <c r="BK219" i="5"/>
  <c r="BK217" i="5"/>
  <c r="J215" i="5"/>
  <c r="BK213" i="5"/>
  <c r="J211" i="5"/>
  <c r="J209" i="5"/>
  <c r="BK207" i="5"/>
  <c r="J205" i="5"/>
  <c r="J203" i="5"/>
  <c r="J201" i="5"/>
  <c r="J199" i="5"/>
  <c r="BK197" i="5"/>
  <c r="BK195" i="5"/>
  <c r="J193" i="5"/>
  <c r="BK191" i="5"/>
  <c r="J189" i="5"/>
  <c r="BK187" i="5"/>
  <c r="J184" i="5"/>
  <c r="J182" i="5"/>
  <c r="J180" i="5"/>
  <c r="BK178" i="5"/>
  <c r="BK176" i="5"/>
  <c r="BK174" i="5"/>
  <c r="BK172" i="5"/>
  <c r="BK170" i="5"/>
  <c r="J168" i="5"/>
  <c r="J166" i="5"/>
  <c r="J164" i="5"/>
  <c r="J162" i="5"/>
  <c r="BK160" i="5"/>
  <c r="BK158" i="5"/>
  <c r="BK156" i="5"/>
  <c r="J154" i="5"/>
  <c r="J152" i="5"/>
  <c r="J150" i="5"/>
  <c r="J148" i="5"/>
  <c r="J146" i="5"/>
  <c r="BK144" i="5"/>
  <c r="J142" i="5"/>
  <c r="J140" i="5"/>
  <c r="BK138" i="5"/>
  <c r="BK136" i="5"/>
  <c r="J134" i="5"/>
  <c r="J132" i="5"/>
  <c r="BK130" i="5"/>
  <c r="BK128" i="5"/>
  <c r="BK323" i="5"/>
  <c r="BK321" i="5"/>
  <c r="BK319" i="5"/>
  <c r="J317" i="5"/>
  <c r="J315" i="5"/>
  <c r="J313" i="5"/>
  <c r="BK311" i="5"/>
  <c r="BK309" i="5"/>
  <c r="J307" i="5"/>
  <c r="J305" i="5"/>
  <c r="J303" i="5"/>
  <c r="BK301" i="5"/>
  <c r="BK299" i="5"/>
  <c r="BK297" i="5"/>
  <c r="J294" i="5"/>
  <c r="J292" i="5"/>
  <c r="BK290" i="5"/>
  <c r="BK288" i="5"/>
  <c r="BK286" i="5"/>
  <c r="BK284" i="5"/>
  <c r="J282" i="5"/>
  <c r="BK280" i="5"/>
  <c r="J278" i="5"/>
  <c r="J276" i="5"/>
  <c r="BK274" i="5"/>
  <c r="J272" i="5"/>
  <c r="BK270" i="5"/>
  <c r="J268" i="5"/>
  <c r="J266" i="5"/>
  <c r="BK264" i="5"/>
  <c r="J262" i="5"/>
  <c r="J260" i="5"/>
  <c r="BK258" i="5"/>
  <c r="BK256" i="5"/>
  <c r="J254" i="5"/>
  <c r="J252" i="5"/>
  <c r="BK250" i="5"/>
  <c r="J248" i="5"/>
  <c r="BK246" i="5"/>
  <c r="BK244" i="5"/>
  <c r="BK241" i="5"/>
  <c r="J239" i="5"/>
  <c r="J237" i="5"/>
  <c r="J235" i="5"/>
  <c r="BK233" i="5"/>
  <c r="BK231" i="5"/>
  <c r="J229" i="5"/>
  <c r="J227" i="5"/>
  <c r="J225" i="5"/>
  <c r="J223" i="5"/>
  <c r="BK221" i="5"/>
  <c r="J219" i="5"/>
  <c r="J217" i="5"/>
  <c r="BK215" i="5"/>
  <c r="J213" i="5"/>
  <c r="BK211" i="5"/>
  <c r="BK209" i="5"/>
  <c r="J207" i="5"/>
  <c r="BK205" i="5"/>
  <c r="BK203" i="5"/>
  <c r="BK201" i="5"/>
  <c r="BK199" i="5"/>
  <c r="J197" i="5"/>
  <c r="J195" i="5"/>
  <c r="BK193" i="5"/>
  <c r="J191" i="5"/>
  <c r="BK189" i="5"/>
  <c r="J187" i="5"/>
  <c r="BK184" i="5"/>
  <c r="BK182" i="5"/>
  <c r="BK180" i="5"/>
  <c r="J178" i="5"/>
  <c r="J176" i="5"/>
  <c r="J173" i="5"/>
  <c r="J172" i="5"/>
  <c r="J171" i="5"/>
  <c r="BK169" i="5"/>
  <c r="J167" i="5"/>
  <c r="J165" i="5"/>
  <c r="BK163" i="5"/>
  <c r="BK161" i="5"/>
  <c r="J159" i="5"/>
  <c r="J157" i="5"/>
  <c r="J155" i="5"/>
  <c r="J153" i="5"/>
  <c r="J151" i="5"/>
  <c r="BK149" i="5"/>
  <c r="BK146" i="5"/>
  <c r="J144" i="5"/>
  <c r="BK142" i="5"/>
  <c r="BK140" i="5"/>
  <c r="J138" i="5"/>
  <c r="J136" i="5"/>
  <c r="BK134" i="5"/>
  <c r="BK132" i="5"/>
  <c r="J130" i="5"/>
  <c r="J128" i="5"/>
  <c r="BK183" i="6"/>
  <c r="J180" i="6"/>
  <c r="J177" i="6"/>
  <c r="BK174" i="6"/>
  <c r="BK172" i="6"/>
  <c r="BK170" i="6"/>
  <c r="J168" i="6"/>
  <c r="J166" i="6"/>
  <c r="BK164" i="6"/>
  <c r="J162" i="6"/>
  <c r="BK160" i="6"/>
  <c r="BK158" i="6"/>
  <c r="BK156" i="6"/>
  <c r="J154" i="6"/>
  <c r="BK152" i="6"/>
  <c r="J150" i="6"/>
  <c r="BK148" i="6"/>
  <c r="BK146" i="6"/>
  <c r="J144" i="6"/>
  <c r="BK142" i="6"/>
  <c r="J140" i="6"/>
  <c r="BK138" i="6"/>
  <c r="BK136" i="6"/>
  <c r="BK134" i="6"/>
  <c r="J132" i="6"/>
  <c r="J130" i="6"/>
  <c r="BK128" i="6"/>
  <c r="J183" i="6"/>
  <c r="BK180" i="6"/>
  <c r="BK177" i="6"/>
  <c r="J174" i="6"/>
  <c r="J172" i="6"/>
  <c r="J170" i="6"/>
  <c r="BK168" i="6"/>
  <c r="BK166" i="6"/>
  <c r="J164" i="6"/>
  <c r="BK162" i="6"/>
  <c r="J160" i="6"/>
  <c r="J158" i="6"/>
  <c r="J156" i="6"/>
  <c r="BK154" i="6"/>
  <c r="J152" i="6"/>
  <c r="BK150" i="6"/>
  <c r="J148" i="6"/>
  <c r="J146" i="6"/>
  <c r="BK144" i="6"/>
  <c r="J142" i="6"/>
  <c r="BK140" i="6"/>
  <c r="J138" i="6"/>
  <c r="J136" i="6"/>
  <c r="J134" i="6"/>
  <c r="BK132" i="6"/>
  <c r="BK131" i="6"/>
  <c r="J128" i="6"/>
  <c r="J158" i="7"/>
  <c r="BK157" i="7"/>
  <c r="BK156" i="7"/>
  <c r="BK155" i="7"/>
  <c r="J153" i="7"/>
  <c r="BK152" i="7"/>
  <c r="BK150" i="7"/>
  <c r="BK149" i="7"/>
  <c r="BK147" i="7"/>
  <c r="BK146" i="7"/>
  <c r="BK145" i="7"/>
  <c r="BK144" i="7"/>
  <c r="BK143" i="7"/>
  <c r="BK142" i="7"/>
  <c r="BK141" i="7"/>
  <c r="BK140" i="7"/>
  <c r="BK138" i="7"/>
  <c r="BK137" i="7"/>
  <c r="BK136" i="7"/>
  <c r="BK135" i="7"/>
  <c r="BK134" i="7"/>
  <c r="BK133" i="7"/>
  <c r="BK132" i="7"/>
  <c r="BK131" i="7"/>
  <c r="BK130" i="7"/>
  <c r="BK129" i="7"/>
  <c r="J300" i="8"/>
  <c r="BK297" i="8"/>
  <c r="J293" i="8"/>
  <c r="J290" i="8"/>
  <c r="BK287" i="8"/>
  <c r="J284" i="8"/>
  <c r="BK282" i="8"/>
  <c r="BK280" i="8"/>
  <c r="BK278" i="8"/>
  <c r="J276" i="8"/>
  <c r="J274" i="8"/>
  <c r="BK272" i="8"/>
  <c r="J270" i="8"/>
  <c r="BK268" i="8"/>
  <c r="J265" i="8"/>
  <c r="BK263" i="8"/>
  <c r="J260" i="8"/>
  <c r="BK258" i="8"/>
  <c r="BK256" i="8"/>
  <c r="J254" i="8"/>
  <c r="J252" i="8"/>
  <c r="J250" i="8"/>
  <c r="BK247" i="8"/>
  <c r="J244" i="8"/>
  <c r="BK242" i="8"/>
  <c r="J240" i="8"/>
  <c r="BK238" i="8"/>
  <c r="J234" i="8"/>
  <c r="J231" i="8"/>
  <c r="J229" i="8"/>
  <c r="J227" i="8"/>
  <c r="J224" i="8"/>
  <c r="J222" i="8"/>
  <c r="BK220" i="8"/>
  <c r="J218" i="8"/>
  <c r="J216" i="8"/>
  <c r="J213" i="8"/>
  <c r="J211" i="8"/>
  <c r="BK209" i="8"/>
  <c r="BK207" i="8"/>
  <c r="BK205" i="8"/>
  <c r="BK203" i="8"/>
  <c r="J200" i="8"/>
  <c r="BK198" i="8"/>
  <c r="BK196" i="8"/>
  <c r="BK194" i="8"/>
  <c r="BK192" i="8"/>
  <c r="J190" i="8"/>
  <c r="BK188" i="8"/>
  <c r="J186" i="8"/>
  <c r="BK184" i="8"/>
  <c r="BK182" i="8"/>
  <c r="BK180" i="8"/>
  <c r="J178" i="8"/>
  <c r="J176" i="8"/>
  <c r="BK173" i="8"/>
  <c r="BK171" i="8"/>
  <c r="BK169" i="8"/>
  <c r="BK167" i="8"/>
  <c r="BK165" i="8"/>
  <c r="J163" i="8"/>
  <c r="J161" i="8"/>
  <c r="BK159" i="8"/>
  <c r="J157" i="8"/>
  <c r="BK155" i="8"/>
  <c r="J152" i="8"/>
  <c r="BK150" i="8"/>
  <c r="BK148" i="8"/>
  <c r="J146" i="8"/>
  <c r="BK144" i="8"/>
  <c r="BK300" i="8"/>
  <c r="J297" i="8"/>
  <c r="BK293" i="8"/>
  <c r="BK290" i="8"/>
  <c r="J287" i="8"/>
  <c r="J286" i="8"/>
  <c r="BK284" i="8"/>
  <c r="BK283" i="8"/>
  <c r="J282" i="8"/>
  <c r="BK281" i="8"/>
  <c r="J280" i="8"/>
  <c r="BK279" i="8"/>
  <c r="J278" i="8"/>
  <c r="BK277" i="8"/>
  <c r="BK276" i="8"/>
  <c r="J275" i="8"/>
  <c r="BK274" i="8"/>
  <c r="J273" i="8"/>
  <c r="J272" i="8"/>
  <c r="J271" i="8"/>
  <c r="BK270" i="8"/>
  <c r="BK269" i="8"/>
  <c r="J268" i="8"/>
  <c r="BK266" i="8"/>
  <c r="BK265" i="8"/>
  <c r="J264" i="8"/>
  <c r="J263" i="8"/>
  <c r="J262" i="8"/>
  <c r="BK260" i="8"/>
  <c r="J259" i="8"/>
  <c r="J258" i="8"/>
  <c r="BK257" i="8"/>
  <c r="J256" i="8"/>
  <c r="J255" i="8"/>
  <c r="BK254" i="8"/>
  <c r="J253" i="8"/>
  <c r="BK252" i="8"/>
  <c r="BK251" i="8"/>
  <c r="BK250" i="8"/>
  <c r="BK248" i="8"/>
  <c r="J247" i="8"/>
  <c r="BK245" i="8"/>
  <c r="BK244" i="8"/>
  <c r="J243" i="8"/>
  <c r="J242" i="8"/>
  <c r="BK241" i="8"/>
  <c r="BK240" i="8"/>
  <c r="BK239" i="8"/>
  <c r="J238" i="8"/>
  <c r="BK237" i="8"/>
  <c r="BK234" i="8"/>
  <c r="J232" i="8"/>
  <c r="BK231" i="8"/>
  <c r="J230" i="8"/>
  <c r="BK229" i="8"/>
  <c r="J228" i="8"/>
  <c r="BK227" i="8"/>
  <c r="J225" i="8"/>
  <c r="BK224" i="8"/>
  <c r="J223" i="8"/>
  <c r="BK222" i="8"/>
  <c r="J221" i="8"/>
  <c r="J220" i="8"/>
  <c r="J219" i="8"/>
  <c r="BK218" i="8"/>
  <c r="J217" i="8"/>
  <c r="BK216" i="8"/>
  <c r="BK215" i="8"/>
  <c r="BK213" i="8"/>
  <c r="J212" i="8"/>
  <c r="BK211" i="8"/>
  <c r="J210" i="8"/>
  <c r="J209" i="8"/>
  <c r="J208" i="8"/>
  <c r="J207" i="8"/>
  <c r="J206" i="8"/>
  <c r="J205" i="8"/>
  <c r="J204" i="8"/>
  <c r="J203" i="8"/>
  <c r="BK202" i="8"/>
  <c r="BK200" i="8"/>
  <c r="J199" i="8"/>
  <c r="J198" i="8"/>
  <c r="J197" i="8"/>
  <c r="J196" i="8"/>
  <c r="J195" i="8"/>
  <c r="J194" i="8"/>
  <c r="BK193" i="8"/>
  <c r="J192" i="8"/>
  <c r="J191" i="8"/>
  <c r="BK190" i="8"/>
  <c r="J189" i="8"/>
  <c r="J188" i="8"/>
  <c r="J187" i="8"/>
  <c r="BK186" i="8"/>
  <c r="J185" i="8"/>
  <c r="J184" i="8"/>
  <c r="BK183" i="8"/>
  <c r="J182" i="8"/>
  <c r="J181" i="8"/>
  <c r="J180" i="8"/>
  <c r="J179" i="8"/>
  <c r="BK178" i="8"/>
  <c r="BK177" i="8"/>
  <c r="BK176" i="8"/>
  <c r="J175" i="8"/>
  <c r="J173" i="8"/>
  <c r="BK172" i="8"/>
  <c r="J171" i="8"/>
  <c r="J170" i="8"/>
  <c r="J169" i="8"/>
  <c r="BK168" i="8"/>
  <c r="J167" i="8"/>
  <c r="BK166" i="8"/>
  <c r="J165" i="8"/>
  <c r="BK164" i="8"/>
  <c r="BK163" i="8"/>
  <c r="J162" i="8"/>
  <c r="BK161" i="8"/>
  <c r="J160" i="8"/>
  <c r="J159" i="8"/>
  <c r="J158" i="8"/>
  <c r="BK157" i="8"/>
  <c r="BK156" i="8"/>
  <c r="J155" i="8"/>
  <c r="BK153" i="8"/>
  <c r="BK152" i="8"/>
  <c r="BK151" i="8"/>
  <c r="J150" i="8"/>
  <c r="BK149" i="8"/>
  <c r="J148" i="8"/>
  <c r="J147" i="8"/>
  <c r="BK146" i="8"/>
  <c r="BK145" i="8"/>
  <c r="J144" i="8"/>
  <c r="J143" i="8"/>
  <c r="J139" i="9"/>
  <c r="J138" i="9"/>
  <c r="J137" i="9"/>
  <c r="BK136" i="9"/>
  <c r="J135" i="9"/>
  <c r="BK134" i="9"/>
  <c r="BK133" i="9"/>
  <c r="BK132" i="9"/>
  <c r="J131" i="9"/>
  <c r="BK129" i="9"/>
  <c r="BK128" i="9"/>
  <c r="J127" i="9"/>
  <c r="J126" i="9"/>
  <c r="BK139" i="9"/>
  <c r="BK138" i="9"/>
  <c r="BK137" i="9"/>
  <c r="J136" i="9"/>
  <c r="BK135" i="9"/>
  <c r="J134" i="9"/>
  <c r="J133" i="9"/>
  <c r="J132" i="9"/>
  <c r="BK131" i="9"/>
  <c r="J129" i="9"/>
  <c r="J128" i="9"/>
  <c r="BK127" i="9"/>
  <c r="BK126" i="9"/>
  <c r="J134" i="10"/>
  <c r="J133" i="10"/>
  <c r="BK132" i="10"/>
  <c r="J131" i="10"/>
  <c r="J130" i="10"/>
  <c r="BK129" i="10"/>
  <c r="BK128" i="10"/>
  <c r="J127" i="10"/>
  <c r="BK126" i="10"/>
  <c r="J125" i="10"/>
  <c r="BK134" i="10"/>
  <c r="BK133" i="10"/>
  <c r="J132" i="10"/>
  <c r="BK131" i="10"/>
  <c r="BK130" i="10"/>
  <c r="J129" i="10"/>
  <c r="J128" i="10"/>
  <c r="BK127" i="10"/>
  <c r="J126" i="10"/>
  <c r="BK125" i="10"/>
  <c r="J205" i="11"/>
  <c r="BK204" i="11"/>
  <c r="BK202" i="11"/>
  <c r="BK201" i="11"/>
  <c r="J199" i="11"/>
  <c r="J198" i="11"/>
  <c r="J196" i="11"/>
  <c r="BK195" i="11"/>
  <c r="BK194" i="11"/>
  <c r="BK193" i="11"/>
  <c r="J192" i="11"/>
  <c r="BK191" i="11"/>
  <c r="J219" i="17"/>
  <c r="BK214" i="17"/>
  <c r="J212" i="17"/>
  <c r="BK210" i="17"/>
  <c r="J208" i="17"/>
  <c r="J206" i="17"/>
  <c r="J204" i="17"/>
  <c r="BK202" i="17"/>
  <c r="BK200" i="17"/>
  <c r="BK198" i="17"/>
  <c r="BK196" i="17"/>
  <c r="J194" i="17"/>
  <c r="BK192" i="17"/>
  <c r="J190" i="17"/>
  <c r="J188" i="17"/>
  <c r="BK186" i="17"/>
  <c r="J184" i="17"/>
  <c r="J182" i="17"/>
  <c r="BK180" i="17"/>
  <c r="J178" i="17"/>
  <c r="BK176" i="17"/>
  <c r="J174" i="17"/>
  <c r="J172" i="17"/>
  <c r="J170" i="17"/>
  <c r="J168" i="17"/>
  <c r="J165" i="17"/>
  <c r="J163" i="17"/>
  <c r="J160" i="17"/>
  <c r="BK158" i="17"/>
  <c r="J156" i="17"/>
  <c r="BK154" i="17"/>
  <c r="BK152" i="17"/>
  <c r="J150" i="17"/>
  <c r="J148" i="17"/>
  <c r="J146" i="17"/>
  <c r="J313" i="17"/>
  <c r="BK311" i="17"/>
  <c r="BK309" i="17"/>
  <c r="J307" i="17"/>
  <c r="J305" i="17"/>
  <c r="J303" i="17"/>
  <c r="J301" i="17"/>
  <c r="BK296" i="17"/>
  <c r="J294" i="17"/>
  <c r="BK292" i="17"/>
  <c r="J290" i="17"/>
  <c r="BK288" i="17"/>
  <c r="J287" i="17"/>
  <c r="J284" i="17"/>
  <c r="J280" i="17"/>
  <c r="J278" i="17"/>
  <c r="BK276" i="17"/>
  <c r="J273" i="17"/>
  <c r="BK271" i="17"/>
  <c r="J267" i="17"/>
  <c r="BK265" i="17"/>
  <c r="BK263" i="17"/>
  <c r="BK261" i="17"/>
  <c r="J258" i="17"/>
  <c r="BK254" i="17"/>
  <c r="BK252" i="17"/>
  <c r="BK250" i="17"/>
  <c r="J247" i="17"/>
  <c r="BK243" i="17"/>
  <c r="J241" i="17"/>
  <c r="J239" i="17"/>
  <c r="BK237" i="17"/>
  <c r="J234" i="17"/>
  <c r="J232" i="17"/>
  <c r="J228" i="17"/>
  <c r="J226" i="17"/>
  <c r="BK224" i="17"/>
  <c r="J222" i="17"/>
  <c r="BK219" i="17"/>
  <c r="J214" i="17"/>
  <c r="BK212" i="17"/>
  <c r="J210" i="17"/>
  <c r="BK208" i="17"/>
  <c r="BK206" i="17"/>
  <c r="BK204" i="17"/>
  <c r="J202" i="17"/>
  <c r="J200" i="17"/>
  <c r="J198" i="17"/>
  <c r="J196" i="17"/>
  <c r="BK194" i="17"/>
  <c r="J192" i="17"/>
  <c r="BK190" i="17"/>
  <c r="BK188" i="17"/>
  <c r="J186" i="17"/>
  <c r="BK184" i="17"/>
  <c r="BK182" i="17"/>
  <c r="J180" i="17"/>
  <c r="BK178" i="17"/>
  <c r="J176" i="17"/>
  <c r="BK174" i="17"/>
  <c r="BK172" i="17"/>
  <c r="BK170" i="17"/>
  <c r="BK168" i="17"/>
  <c r="BK165" i="17"/>
  <c r="BK163" i="17"/>
  <c r="BK160" i="17"/>
  <c r="J158" i="17"/>
  <c r="BK156" i="17"/>
  <c r="J154" i="17"/>
  <c r="J152" i="17"/>
  <c r="BK150" i="17"/>
  <c r="BK148" i="17"/>
  <c r="BK146" i="17"/>
  <c r="J237" i="18"/>
  <c r="J235" i="18"/>
  <c r="BK232" i="18"/>
  <c r="J227" i="18"/>
  <c r="BK225" i="18"/>
  <c r="BK223" i="18"/>
  <c r="BK221" i="18"/>
  <c r="J219" i="18"/>
  <c r="J217" i="18"/>
  <c r="J215" i="18"/>
  <c r="J213" i="18"/>
  <c r="BK211" i="18"/>
  <c r="BK209" i="18"/>
  <c r="J207" i="18"/>
  <c r="J205" i="18"/>
  <c r="BK203" i="18"/>
  <c r="BK201" i="18"/>
  <c r="J199" i="18"/>
  <c r="BK197" i="18"/>
  <c r="BK195" i="18"/>
  <c r="BK193" i="18"/>
  <c r="BK191" i="18"/>
  <c r="J189" i="18"/>
  <c r="BK187" i="18"/>
  <c r="J185" i="18"/>
  <c r="BK183" i="18"/>
  <c r="BK181" i="18"/>
  <c r="BK179" i="18"/>
  <c r="J177" i="18"/>
  <c r="BK175" i="18"/>
  <c r="BK173" i="18"/>
  <c r="BK171" i="18"/>
  <c r="J169" i="18"/>
  <c r="BK167" i="18"/>
  <c r="BK165" i="18"/>
  <c r="BK163" i="18"/>
  <c r="J161" i="18"/>
  <c r="BK159" i="18"/>
  <c r="J157" i="18"/>
  <c r="BK155" i="18"/>
  <c r="BK153" i="18"/>
  <c r="J152" i="18"/>
  <c r="J150" i="18"/>
  <c r="BK148" i="18"/>
  <c r="BK145" i="18"/>
  <c r="J142" i="18"/>
  <c r="J140" i="18"/>
  <c r="BK138" i="18"/>
  <c r="J136" i="18"/>
  <c r="BK134" i="18"/>
  <c r="J132" i="18"/>
  <c r="BK130" i="18"/>
  <c r="BK128" i="18"/>
  <c r="J238" i="18"/>
  <c r="J236" i="18"/>
  <c r="J233" i="18"/>
  <c r="BK229" i="18"/>
  <c r="J226" i="18"/>
  <c r="BK224" i="18"/>
  <c r="BK222" i="18"/>
  <c r="J220" i="18"/>
  <c r="BK218" i="18"/>
  <c r="J216" i="18"/>
  <c r="BK214" i="18"/>
  <c r="J212" i="18"/>
  <c r="BK210" i="18"/>
  <c r="BK208" i="18"/>
  <c r="BK206" i="18"/>
  <c r="BK204" i="18"/>
  <c r="J202" i="18"/>
  <c r="BK200" i="18"/>
  <c r="J198" i="18"/>
  <c r="J196" i="18"/>
  <c r="BK194" i="18"/>
  <c r="BK192" i="18"/>
  <c r="BK190" i="18"/>
  <c r="J188" i="18"/>
  <c r="BK186" i="18"/>
  <c r="J184" i="18"/>
  <c r="BK182" i="18"/>
  <c r="J180" i="18"/>
  <c r="BK178" i="18"/>
  <c r="BK176" i="18"/>
  <c r="BK174" i="18"/>
  <c r="J172" i="18"/>
  <c r="BK170" i="18"/>
  <c r="BK168" i="18"/>
  <c r="J166" i="18"/>
  <c r="BK164" i="18"/>
  <c r="J162" i="18"/>
  <c r="BK160" i="18"/>
  <c r="J158" i="18"/>
  <c r="J156" i="18"/>
  <c r="BK154" i="18"/>
  <c r="BK151" i="18"/>
  <c r="J149" i="18"/>
  <c r="BK146" i="18"/>
  <c r="J144" i="18"/>
  <c r="J141" i="18"/>
  <c r="BK139" i="18"/>
  <c r="BK137" i="18"/>
  <c r="J135" i="18"/>
  <c r="BK133" i="18"/>
  <c r="BK131" i="18"/>
  <c r="J129" i="18"/>
  <c r="J127" i="18"/>
  <c r="BK247" i="19"/>
  <c r="J245" i="19"/>
  <c r="BK243" i="19"/>
  <c r="J241" i="19"/>
  <c r="J239" i="19"/>
  <c r="BK237" i="19"/>
  <c r="J234" i="19"/>
  <c r="J230" i="19"/>
  <c r="BK228" i="19"/>
  <c r="J226" i="19"/>
  <c r="BK224" i="19"/>
  <c r="BK221" i="19"/>
  <c r="J219" i="19"/>
  <c r="J215" i="19"/>
  <c r="BK213" i="19"/>
  <c r="J211" i="19"/>
  <c r="J210" i="19"/>
  <c r="BK207" i="19"/>
  <c r="BK203" i="19"/>
  <c r="J201" i="19"/>
  <c r="BK198" i="19"/>
  <c r="BK196" i="19"/>
  <c r="BK192" i="19"/>
  <c r="J191" i="19"/>
  <c r="BK189" i="19"/>
  <c r="J186" i="19"/>
  <c r="J183" i="19"/>
  <c r="BK182" i="19"/>
  <c r="J180" i="19"/>
  <c r="BK178" i="19"/>
  <c r="J176" i="19"/>
  <c r="J174" i="19"/>
  <c r="BK172" i="19"/>
  <c r="BK170" i="19"/>
  <c r="J168" i="19"/>
  <c r="BK166" i="19"/>
  <c r="BK163" i="19"/>
  <c r="J160" i="19"/>
  <c r="J158" i="19"/>
  <c r="BK155" i="19"/>
  <c r="J154" i="19"/>
  <c r="BK152" i="19"/>
  <c r="BK150" i="19"/>
  <c r="BK148" i="19"/>
  <c r="BK146" i="19"/>
  <c r="BK144" i="19"/>
  <c r="J247" i="19"/>
  <c r="BK245" i="19"/>
  <c r="J243" i="19"/>
  <c r="BK241" i="19"/>
  <c r="BK239" i="19"/>
  <c r="J237" i="19"/>
  <c r="BK234" i="19"/>
  <c r="BK230" i="19"/>
  <c r="J228" i="19"/>
  <c r="BK226" i="19"/>
  <c r="J224" i="19"/>
  <c r="J221" i="19"/>
  <c r="BK219" i="19"/>
  <c r="BK215" i="19"/>
  <c r="J213" i="19"/>
  <c r="BK211" i="19"/>
  <c r="J207" i="19"/>
  <c r="J203" i="19"/>
  <c r="BK201" i="19"/>
  <c r="J198" i="19"/>
  <c r="J196" i="19"/>
  <c r="J192" i="19"/>
  <c r="J189" i="19"/>
  <c r="J184" i="19"/>
  <c r="J182" i="19"/>
  <c r="BK180" i="19"/>
  <c r="J178" i="19"/>
  <c r="BK176" i="19"/>
  <c r="BK174" i="19"/>
  <c r="J172" i="19"/>
  <c r="J170" i="19"/>
  <c r="BK168" i="19"/>
  <c r="J166" i="19"/>
  <c r="J163" i="19"/>
  <c r="BK160" i="19"/>
  <c r="BK158" i="19"/>
  <c r="BK156" i="19"/>
  <c r="BK154" i="19"/>
  <c r="J152" i="19"/>
  <c r="J150" i="19"/>
  <c r="J148" i="19"/>
  <c r="J146" i="19"/>
  <c r="J144" i="19"/>
  <c r="J162" i="20"/>
  <c r="BK159" i="20"/>
  <c r="BK156" i="20"/>
  <c r="J153" i="20"/>
  <c r="BK151" i="20"/>
  <c r="J149" i="20"/>
  <c r="J146" i="20"/>
  <c r="J144" i="20"/>
  <c r="J142" i="20"/>
  <c r="BK140" i="20"/>
  <c r="J138" i="20"/>
  <c r="J136" i="20"/>
  <c r="BK134" i="20"/>
  <c r="J132" i="20"/>
  <c r="J130" i="20"/>
  <c r="BK162" i="20"/>
  <c r="J159" i="20"/>
  <c r="J156" i="20"/>
  <c r="BK153" i="20"/>
  <c r="J151" i="20"/>
  <c r="BK149" i="20"/>
  <c r="BK146" i="20"/>
  <c r="BK144" i="20"/>
  <c r="BK142" i="20"/>
  <c r="J140" i="20"/>
  <c r="BK138" i="20"/>
  <c r="BK136" i="20"/>
  <c r="J134" i="20"/>
  <c r="BK132" i="20"/>
  <c r="BK130" i="20"/>
  <c r="J151" i="21"/>
  <c r="J148" i="21"/>
  <c r="BK145" i="21"/>
  <c r="BK141" i="21"/>
  <c r="J137" i="21"/>
  <c r="BK135" i="21"/>
  <c r="BK133" i="21"/>
  <c r="BK131" i="21"/>
  <c r="BK151" i="21"/>
  <c r="BK148" i="21"/>
  <c r="BK146" i="21"/>
  <c r="J145" i="21"/>
  <c r="J141" i="21"/>
  <c r="BK137" i="21"/>
  <c r="J135" i="21"/>
  <c r="J133" i="21"/>
  <c r="J131" i="21"/>
  <c r="BK189" i="22"/>
  <c r="J187" i="22"/>
  <c r="J185" i="22"/>
  <c r="J182" i="22"/>
  <c r="BK179" i="22"/>
  <c r="J175" i="22"/>
  <c r="BK171" i="22"/>
  <c r="BK168" i="22"/>
  <c r="J166" i="22"/>
  <c r="BK164" i="22"/>
  <c r="BK162" i="22"/>
  <c r="J160" i="22"/>
  <c r="BK157" i="22"/>
  <c r="BK155" i="22"/>
  <c r="BK153" i="22"/>
  <c r="BK151" i="22"/>
  <c r="J149" i="22"/>
  <c r="BK147" i="22"/>
  <c r="BK145" i="22"/>
  <c r="J141" i="22"/>
  <c r="BK138" i="22"/>
  <c r="J136" i="22"/>
  <c r="J191" i="22"/>
  <c r="J189" i="22"/>
  <c r="BK187" i="22"/>
  <c r="BK185" i="22"/>
  <c r="BK183" i="22"/>
  <c r="J181" i="22"/>
  <c r="J177" i="22"/>
  <c r="J173" i="22"/>
  <c r="J170" i="22"/>
  <c r="BK166" i="22"/>
  <c r="J164" i="22"/>
  <c r="J162" i="22"/>
  <c r="BK160" i="22"/>
  <c r="J157" i="22"/>
  <c r="J155" i="22"/>
  <c r="J153" i="22"/>
  <c r="J151" i="22"/>
  <c r="BK149" i="22"/>
  <c r="J147" i="22"/>
  <c r="J145" i="22"/>
  <c r="BK141" i="22"/>
  <c r="J138" i="22"/>
  <c r="BK136" i="22"/>
  <c r="BK174" i="23"/>
  <c r="BK172" i="23"/>
  <c r="BK169" i="23"/>
  <c r="J166" i="23"/>
  <c r="BK164" i="23"/>
  <c r="BK161" i="23"/>
  <c r="BK159" i="23"/>
  <c r="J157" i="23"/>
  <c r="BK155" i="23"/>
  <c r="BK153" i="23"/>
  <c r="J150" i="23"/>
  <c r="BK148" i="23"/>
  <c r="J146" i="23"/>
  <c r="J144" i="23"/>
  <c r="BK142" i="23"/>
  <c r="J140" i="23"/>
  <c r="J138" i="23"/>
  <c r="J136" i="23"/>
  <c r="BK134" i="23"/>
  <c r="BK132" i="23"/>
  <c r="BK130" i="23"/>
  <c r="BK128" i="23"/>
  <c r="BK126" i="23"/>
  <c r="J171" i="23"/>
  <c r="J168" i="23"/>
  <c r="BK165" i="23"/>
  <c r="BK162" i="23"/>
  <c r="BK160" i="23"/>
  <c r="J158" i="23"/>
  <c r="BK156" i="23"/>
  <c r="J154" i="23"/>
  <c r="BK151" i="23"/>
  <c r="BK149" i="23"/>
  <c r="J147" i="23"/>
  <c r="BK145" i="23"/>
  <c r="BK143" i="23"/>
  <c r="J141" i="23"/>
  <c r="BK139" i="23"/>
  <c r="BK137" i="23"/>
  <c r="J135" i="23"/>
  <c r="BK133" i="23"/>
  <c r="BK131" i="23"/>
  <c r="BK129" i="23"/>
  <c r="BK127" i="23"/>
  <c r="J125" i="23"/>
  <c r="J168" i="24"/>
  <c r="J166" i="24"/>
  <c r="J164" i="24"/>
  <c r="BK162" i="24"/>
  <c r="BK160" i="24"/>
  <c r="BK156" i="24"/>
  <c r="J153" i="24"/>
  <c r="BK151" i="24"/>
  <c r="J149" i="24"/>
  <c r="BK146" i="24"/>
  <c r="BK143" i="24"/>
  <c r="BK141" i="24"/>
  <c r="BK138" i="24"/>
  <c r="J136" i="24"/>
  <c r="J133" i="24"/>
  <c r="BK131" i="24"/>
  <c r="BK129" i="24"/>
  <c r="BK169" i="24"/>
  <c r="BK167" i="24"/>
  <c r="BK165" i="24"/>
  <c r="J163" i="24"/>
  <c r="J161" i="24"/>
  <c r="BK159" i="24"/>
  <c r="J154" i="24"/>
  <c r="J152" i="24"/>
  <c r="BK150" i="24"/>
  <c r="J147" i="24"/>
  <c r="J144" i="24"/>
  <c r="J142" i="24"/>
  <c r="J139" i="24"/>
  <c r="BK137" i="24"/>
  <c r="BK135" i="24"/>
  <c r="BK132" i="24"/>
  <c r="J130" i="24"/>
  <c r="BK128" i="24"/>
  <c r="BK216" i="25"/>
  <c r="BK214" i="25"/>
  <c r="J212" i="25"/>
  <c r="BK210" i="25"/>
  <c r="BK208" i="25"/>
  <c r="BK206" i="25"/>
  <c r="J204" i="25"/>
  <c r="J202" i="25"/>
  <c r="BK200" i="25"/>
  <c r="BK198" i="25"/>
  <c r="J196" i="25"/>
  <c r="BK194" i="25"/>
  <c r="J192" i="25"/>
  <c r="BK190" i="25"/>
  <c r="J188" i="25"/>
  <c r="J186" i="25"/>
  <c r="J184" i="25"/>
  <c r="J182" i="25"/>
  <c r="J180" i="25"/>
  <c r="J178" i="25"/>
  <c r="J176" i="25"/>
  <c r="BK174" i="25"/>
  <c r="J172" i="25"/>
  <c r="BK170" i="25"/>
  <c r="BK168" i="25"/>
  <c r="J166" i="25"/>
  <c r="BK164" i="25"/>
  <c r="BK162" i="25"/>
  <c r="J160" i="25"/>
  <c r="J158" i="25"/>
  <c r="BK156" i="25"/>
  <c r="BK154" i="25"/>
  <c r="BK152" i="25"/>
  <c r="J150" i="25"/>
  <c r="J148" i="25"/>
  <c r="J146" i="25"/>
  <c r="J144" i="25"/>
  <c r="J142" i="25"/>
  <c r="BK141" i="25"/>
  <c r="BK140" i="25"/>
  <c r="J139" i="25"/>
  <c r="J138" i="25"/>
  <c r="J136" i="25"/>
  <c r="J134" i="25"/>
  <c r="J132" i="25"/>
  <c r="J130" i="25"/>
  <c r="BK128" i="25"/>
  <c r="BK126" i="25"/>
  <c r="BK124" i="25"/>
  <c r="J122" i="25"/>
  <c r="BK213" i="25"/>
  <c r="J211" i="25"/>
  <c r="BK209" i="25"/>
  <c r="J207" i="25"/>
  <c r="BK205" i="25"/>
  <c r="J203" i="25"/>
  <c r="BK201" i="25"/>
  <c r="BK199" i="25"/>
  <c r="BK197" i="25"/>
  <c r="J195" i="25"/>
  <c r="BK193" i="25"/>
  <c r="J191" i="25"/>
  <c r="J189" i="25"/>
  <c r="J187" i="25"/>
  <c r="J185" i="25"/>
  <c r="J183" i="25"/>
  <c r="J181" i="25"/>
  <c r="J179" i="25"/>
  <c r="J177" i="25"/>
  <c r="J175" i="25"/>
  <c r="BK173" i="25"/>
  <c r="BK171" i="25"/>
  <c r="J169" i="25"/>
  <c r="BK167" i="25"/>
  <c r="BK165" i="25"/>
  <c r="BK163" i="25"/>
  <c r="BK161" i="25"/>
  <c r="J159" i="25"/>
  <c r="J157" i="25"/>
  <c r="BK155" i="25"/>
  <c r="BK153" i="25"/>
  <c r="BK151" i="25"/>
  <c r="J149" i="25"/>
  <c r="J147" i="25"/>
  <c r="BK145" i="25"/>
  <c r="J143" i="25"/>
  <c r="J141" i="25"/>
  <c r="BK139" i="25"/>
  <c r="J137" i="25"/>
  <c r="J135" i="25"/>
  <c r="BK133" i="25"/>
  <c r="J131" i="25"/>
  <c r="BK129" i="25"/>
  <c r="BK127" i="25"/>
  <c r="J125" i="25"/>
  <c r="J123" i="25"/>
  <c r="J149" i="26"/>
  <c r="BK147" i="26"/>
  <c r="J145" i="26"/>
  <c r="BK143" i="26"/>
  <c r="J141" i="26"/>
  <c r="BK138" i="26"/>
  <c r="J135" i="26"/>
  <c r="BK132" i="26"/>
  <c r="BK130" i="26"/>
  <c r="J128" i="26"/>
  <c r="BK126" i="26"/>
  <c r="J151" i="26"/>
  <c r="BK148" i="26"/>
  <c r="J146" i="26"/>
  <c r="J144" i="26"/>
  <c r="BK142" i="26"/>
  <c r="BK139" i="26"/>
  <c r="J137" i="26"/>
  <c r="BK133" i="26"/>
  <c r="J131" i="26"/>
  <c r="J129" i="26"/>
  <c r="J127" i="26"/>
  <c r="BK125" i="26"/>
  <c r="P145" i="2" l="1"/>
  <c r="T145" i="2"/>
  <c r="P155" i="2"/>
  <c r="T155" i="2"/>
  <c r="P172" i="2"/>
  <c r="T172" i="2"/>
  <c r="P193" i="2"/>
  <c r="T193" i="2"/>
  <c r="P233" i="2"/>
  <c r="T233" i="2"/>
  <c r="P249" i="2"/>
  <c r="T249" i="2"/>
  <c r="BK265" i="2"/>
  <c r="J265" i="2" s="1"/>
  <c r="J108" i="2" s="1"/>
  <c r="R265" i="2"/>
  <c r="BK277" i="2"/>
  <c r="J277" i="2" s="1"/>
  <c r="J109" i="2" s="1"/>
  <c r="R277" i="2"/>
  <c r="BK284" i="2"/>
  <c r="J284" i="2" s="1"/>
  <c r="J110" i="2" s="1"/>
  <c r="R284" i="2"/>
  <c r="BK292" i="2"/>
  <c r="J292" i="2" s="1"/>
  <c r="J111" i="2" s="1"/>
  <c r="R292" i="2"/>
  <c r="BK295" i="2"/>
  <c r="J295" i="2" s="1"/>
  <c r="J112" i="2" s="1"/>
  <c r="R295" i="2"/>
  <c r="BK300" i="2"/>
  <c r="J300" i="2" s="1"/>
  <c r="J113" i="2" s="1"/>
  <c r="R300" i="2"/>
  <c r="BK312" i="2"/>
  <c r="J312" i="2" s="1"/>
  <c r="J114" i="2" s="1"/>
  <c r="R312" i="2"/>
  <c r="BK326" i="2"/>
  <c r="J326" i="2" s="1"/>
  <c r="J115" i="2" s="1"/>
  <c r="R326" i="2"/>
  <c r="BK346" i="2"/>
  <c r="J346" i="2" s="1"/>
  <c r="J116" i="2" s="1"/>
  <c r="R346" i="2"/>
  <c r="BK353" i="2"/>
  <c r="J353" i="2" s="1"/>
  <c r="J117" i="2" s="1"/>
  <c r="R353" i="2"/>
  <c r="BK357" i="2"/>
  <c r="J357" i="2" s="1"/>
  <c r="J118" i="2" s="1"/>
  <c r="R357" i="2"/>
  <c r="BK365" i="2"/>
  <c r="J365" i="2" s="1"/>
  <c r="J119" i="2"/>
  <c r="R365" i="2"/>
  <c r="BK370" i="2"/>
  <c r="J370" i="2" s="1"/>
  <c r="J120" i="2" s="1"/>
  <c r="R370" i="2"/>
  <c r="BK373" i="2"/>
  <c r="J373" i="2" s="1"/>
  <c r="J121" i="2" s="1"/>
  <c r="T373" i="2"/>
  <c r="P132" i="3"/>
  <c r="P131" i="3" s="1"/>
  <c r="T132" i="3"/>
  <c r="T131" i="3" s="1"/>
  <c r="P144" i="3"/>
  <c r="T144" i="3"/>
  <c r="P169" i="3"/>
  <c r="T169" i="3"/>
  <c r="P192" i="3"/>
  <c r="T192" i="3"/>
  <c r="P237" i="3"/>
  <c r="T237" i="3"/>
  <c r="P244" i="3"/>
  <c r="T244" i="3"/>
  <c r="BK129" i="4"/>
  <c r="J129" i="4" s="1"/>
  <c r="J100" i="4" s="1"/>
  <c r="R129" i="4"/>
  <c r="BK138" i="4"/>
  <c r="J138" i="4" s="1"/>
  <c r="J101" i="4" s="1"/>
  <c r="R138" i="4"/>
  <c r="BK170" i="4"/>
  <c r="J170" i="4" s="1"/>
  <c r="J102" i="4" s="1"/>
  <c r="R170" i="4"/>
  <c r="BK202" i="4"/>
  <c r="J202" i="4" s="1"/>
  <c r="J103" i="4" s="1"/>
  <c r="R202" i="4"/>
  <c r="BK229" i="4"/>
  <c r="J229" i="4" s="1"/>
  <c r="J104" i="4" s="1"/>
  <c r="T229" i="4"/>
  <c r="P263" i="4"/>
  <c r="R263" i="4"/>
  <c r="P127" i="5"/>
  <c r="T127" i="5"/>
  <c r="P186" i="5"/>
  <c r="T186" i="5"/>
  <c r="P243" i="5"/>
  <c r="R243" i="5"/>
  <c r="P296" i="5"/>
  <c r="R296" i="5"/>
  <c r="P127" i="6"/>
  <c r="T127" i="6"/>
  <c r="P176" i="6"/>
  <c r="T176" i="6"/>
  <c r="P179" i="6"/>
  <c r="T179" i="6"/>
  <c r="BK182" i="6"/>
  <c r="J182" i="6" s="1"/>
  <c r="J103" i="6"/>
  <c r="T182" i="6"/>
  <c r="BK128" i="7"/>
  <c r="J128" i="7" s="1"/>
  <c r="J100" i="7" s="1"/>
  <c r="P128" i="7"/>
  <c r="R128" i="7"/>
  <c r="T128" i="7"/>
  <c r="BK139" i="7"/>
  <c r="J139" i="7" s="1"/>
  <c r="J101" i="7" s="1"/>
  <c r="P139" i="7"/>
  <c r="T139" i="7"/>
  <c r="P151" i="7"/>
  <c r="P148" i="7" s="1"/>
  <c r="T151" i="7"/>
  <c r="T148" i="7" s="1"/>
  <c r="P154" i="7"/>
  <c r="T154" i="7"/>
  <c r="BK142" i="8"/>
  <c r="J142" i="8" s="1"/>
  <c r="J100" i="8" s="1"/>
  <c r="R142" i="8"/>
  <c r="BK154" i="8"/>
  <c r="J154" i="8" s="1"/>
  <c r="J101" i="8" s="1"/>
  <c r="R154" i="8"/>
  <c r="BK174" i="8"/>
  <c r="J174" i="8" s="1"/>
  <c r="J102" i="8" s="1"/>
  <c r="R174" i="8"/>
  <c r="BK201" i="8"/>
  <c r="J201" i="8" s="1"/>
  <c r="J103" i="8" s="1"/>
  <c r="R201" i="8"/>
  <c r="BK214" i="8"/>
  <c r="J214" i="8" s="1"/>
  <c r="J104" i="8" s="1"/>
  <c r="R214" i="8"/>
  <c r="BK226" i="8"/>
  <c r="J226" i="8"/>
  <c r="J105" i="8" s="1"/>
  <c r="R226" i="8"/>
  <c r="P236" i="8"/>
  <c r="T236" i="8"/>
  <c r="P246" i="8"/>
  <c r="T246" i="8"/>
  <c r="P249" i="8"/>
  <c r="T249" i="8"/>
  <c r="P261" i="8"/>
  <c r="T261" i="8"/>
  <c r="P267" i="8"/>
  <c r="T267" i="8"/>
  <c r="P285" i="8"/>
  <c r="T285" i="8"/>
  <c r="P289" i="8"/>
  <c r="T289" i="8"/>
  <c r="P292" i="8"/>
  <c r="T292" i="8"/>
  <c r="BK296" i="8"/>
  <c r="J296" i="8" s="1"/>
  <c r="J117" i="8" s="1"/>
  <c r="T296" i="8"/>
  <c r="T295" i="8" s="1"/>
  <c r="P125" i="9"/>
  <c r="T125" i="9"/>
  <c r="BK127" i="11"/>
  <c r="J127" i="11" s="1"/>
  <c r="J100" i="11" s="1"/>
  <c r="T127" i="11"/>
  <c r="P197" i="11"/>
  <c r="T197" i="11"/>
  <c r="P200" i="11"/>
  <c r="T200" i="11"/>
  <c r="P203" i="11"/>
  <c r="T203" i="11"/>
  <c r="BK131" i="13"/>
  <c r="J131" i="13" s="1"/>
  <c r="J100" i="13"/>
  <c r="R131" i="13"/>
  <c r="R130" i="13" s="1"/>
  <c r="BK142" i="13"/>
  <c r="J142" i="13" s="1"/>
  <c r="J104" i="13" s="1"/>
  <c r="R142" i="13"/>
  <c r="BK146" i="13"/>
  <c r="J146" i="13" s="1"/>
  <c r="J105" i="13" s="1"/>
  <c r="R146" i="13"/>
  <c r="BK164" i="13"/>
  <c r="J164" i="13"/>
  <c r="J106" i="13" s="1"/>
  <c r="R164" i="13"/>
  <c r="BK176" i="13"/>
  <c r="J176" i="13" s="1"/>
  <c r="J107" i="13" s="1"/>
  <c r="T176" i="13"/>
  <c r="BK128" i="14"/>
  <c r="J128" i="14"/>
  <c r="J100" i="14" s="1"/>
  <c r="T128" i="14"/>
  <c r="P139" i="14"/>
  <c r="R139" i="14"/>
  <c r="P150" i="14"/>
  <c r="P147" i="14" s="1"/>
  <c r="R150" i="14"/>
  <c r="R147" i="14" s="1"/>
  <c r="BK125" i="15"/>
  <c r="J125" i="15" s="1"/>
  <c r="J98" i="15" s="1"/>
  <c r="R125" i="15"/>
  <c r="BK140" i="15"/>
  <c r="J140" i="15" s="1"/>
  <c r="J99" i="15" s="1"/>
  <c r="R140" i="15"/>
  <c r="BK147" i="15"/>
  <c r="J147" i="15" s="1"/>
  <c r="J100" i="15" s="1"/>
  <c r="R147" i="15"/>
  <c r="BK156" i="15"/>
  <c r="J156" i="15" s="1"/>
  <c r="J101" i="15" s="1"/>
  <c r="R156" i="15"/>
  <c r="BK159" i="15"/>
  <c r="J159" i="15" s="1"/>
  <c r="J102" i="15" s="1"/>
  <c r="T159" i="15"/>
  <c r="T161" i="16"/>
  <c r="BK164" i="16"/>
  <c r="J164" i="16" s="1"/>
  <c r="J103" i="16" s="1"/>
  <c r="T164" i="16"/>
  <c r="BK144" i="17"/>
  <c r="J144" i="17" s="1"/>
  <c r="J98" i="17" s="1"/>
  <c r="R144" i="17"/>
  <c r="BK162" i="17"/>
  <c r="J162" i="17" s="1"/>
  <c r="J99" i="17" s="1"/>
  <c r="R162" i="17"/>
  <c r="BK166" i="17"/>
  <c r="J166" i="17" s="1"/>
  <c r="J100" i="17" s="1"/>
  <c r="R166" i="17"/>
  <c r="BK218" i="17"/>
  <c r="J218" i="17" s="1"/>
  <c r="J103" i="17" s="1"/>
  <c r="R218" i="17"/>
  <c r="BK221" i="17"/>
  <c r="J221" i="17" s="1"/>
  <c r="J104" i="17" s="1"/>
  <c r="R221" i="17"/>
  <c r="P231" i="17"/>
  <c r="T231" i="17"/>
  <c r="P235" i="17"/>
  <c r="T235" i="17"/>
  <c r="BK245" i="17"/>
  <c r="J245" i="17" s="1"/>
  <c r="J109" i="17" s="1"/>
  <c r="T245" i="17"/>
  <c r="P249" i="17"/>
  <c r="T249" i="17"/>
  <c r="P257" i="17"/>
  <c r="T257" i="17"/>
  <c r="P260" i="17"/>
  <c r="T260" i="17"/>
  <c r="BK270" i="17"/>
  <c r="J270" i="17" s="1"/>
  <c r="J115" i="17" s="1"/>
  <c r="R270" i="17"/>
  <c r="BK274" i="17"/>
  <c r="J274" i="17" s="1"/>
  <c r="J116" i="17" s="1"/>
  <c r="R274" i="17"/>
  <c r="P282" i="17"/>
  <c r="T282" i="17"/>
  <c r="P286" i="17"/>
  <c r="T286" i="17"/>
  <c r="P300" i="17"/>
  <c r="P297" i="17" s="1"/>
  <c r="R300" i="17"/>
  <c r="R297" i="17" s="1"/>
  <c r="P126" i="18"/>
  <c r="T126" i="18"/>
  <c r="P143" i="18"/>
  <c r="T143" i="18"/>
  <c r="BK147" i="18"/>
  <c r="J147" i="18" s="1"/>
  <c r="J100" i="18" s="1"/>
  <c r="T147" i="18"/>
  <c r="P231" i="18"/>
  <c r="T231" i="18"/>
  <c r="P234" i="18"/>
  <c r="T234" i="18"/>
  <c r="P142" i="19"/>
  <c r="T142" i="19"/>
  <c r="BK164" i="19"/>
  <c r="J164" i="19" s="1"/>
  <c r="J102" i="19" s="1"/>
  <c r="R164" i="19"/>
  <c r="P190" i="19"/>
  <c r="P187" i="19" s="1"/>
  <c r="T190" i="19"/>
  <c r="T187" i="19" s="1"/>
  <c r="P195" i="19"/>
  <c r="T195" i="19"/>
  <c r="P199" i="19"/>
  <c r="T199" i="19"/>
  <c r="BK205" i="19"/>
  <c r="J205" i="19" s="1"/>
  <c r="J111" i="19" s="1"/>
  <c r="R205" i="19"/>
  <c r="BK208" i="19"/>
  <c r="J208" i="19" s="1"/>
  <c r="J112" i="19" s="1"/>
  <c r="R208" i="19"/>
  <c r="P218" i="19"/>
  <c r="T218" i="19"/>
  <c r="P222" i="19"/>
  <c r="T222" i="19"/>
  <c r="P235" i="19"/>
  <c r="P232" i="19" s="1"/>
  <c r="R235" i="19"/>
  <c r="R232" i="19" s="1"/>
  <c r="BK128" i="20"/>
  <c r="J128" i="20" s="1"/>
  <c r="J100" i="20" s="1"/>
  <c r="R128" i="20"/>
  <c r="BK147" i="20"/>
  <c r="J147" i="20" s="1"/>
  <c r="J101" i="20" s="1"/>
  <c r="R147" i="20"/>
  <c r="BK158" i="20"/>
  <c r="T158" i="20"/>
  <c r="T155" i="20" s="1"/>
  <c r="BK129" i="21"/>
  <c r="J129" i="21" s="1"/>
  <c r="J100" i="21" s="1"/>
  <c r="T129" i="21"/>
  <c r="BK144" i="21"/>
  <c r="J144" i="21" s="1"/>
  <c r="J104" i="21" s="1"/>
  <c r="R144" i="21"/>
  <c r="BK149" i="21"/>
  <c r="J149" i="21" s="1"/>
  <c r="J105" i="21" s="1"/>
  <c r="R149" i="21"/>
  <c r="P134" i="22"/>
  <c r="T134" i="22"/>
  <c r="P139" i="22"/>
  <c r="T139" i="22"/>
  <c r="BK143" i="22"/>
  <c r="J143" i="22"/>
  <c r="J103" i="22" s="1"/>
  <c r="R143" i="22"/>
  <c r="BK159" i="22"/>
  <c r="J159" i="22" s="1"/>
  <c r="J104" i="22" s="1"/>
  <c r="T159" i="22"/>
  <c r="BK169" i="22"/>
  <c r="J169" i="22" s="1"/>
  <c r="J105" i="22" s="1"/>
  <c r="R169" i="22"/>
  <c r="BK180" i="22"/>
  <c r="J180" i="22" s="1"/>
  <c r="J110" i="22" s="1"/>
  <c r="T180" i="22"/>
  <c r="P124" i="23"/>
  <c r="T124" i="23"/>
  <c r="P152" i="23"/>
  <c r="T152" i="23"/>
  <c r="P167" i="23"/>
  <c r="P163" i="23" s="1"/>
  <c r="T167" i="23"/>
  <c r="T163" i="23"/>
  <c r="P170" i="23"/>
  <c r="R170" i="23"/>
  <c r="P127" i="24"/>
  <c r="T127" i="24"/>
  <c r="P134" i="24"/>
  <c r="T134" i="24"/>
  <c r="P140" i="24"/>
  <c r="T140" i="24"/>
  <c r="P145" i="24"/>
  <c r="T145" i="24"/>
  <c r="P148" i="24"/>
  <c r="T148" i="24"/>
  <c r="P158" i="24"/>
  <c r="P157" i="24" s="1"/>
  <c r="R158" i="24"/>
  <c r="R157" i="24"/>
  <c r="P121" i="25"/>
  <c r="P120" i="25" s="1"/>
  <c r="P119" i="25" s="1"/>
  <c r="AU123" i="1" s="1"/>
  <c r="R121" i="25"/>
  <c r="R120" i="25" s="1"/>
  <c r="R119" i="25" s="1"/>
  <c r="BK145" i="2"/>
  <c r="J145" i="2" s="1"/>
  <c r="J100" i="2" s="1"/>
  <c r="R145" i="2"/>
  <c r="BK155" i="2"/>
  <c r="J155" i="2" s="1"/>
  <c r="J101" i="2" s="1"/>
  <c r="R155" i="2"/>
  <c r="BK172" i="2"/>
  <c r="J172" i="2" s="1"/>
  <c r="J102" i="2"/>
  <c r="R172" i="2"/>
  <c r="BK193" i="2"/>
  <c r="J193" i="2" s="1"/>
  <c r="J103" i="2" s="1"/>
  <c r="R193" i="2"/>
  <c r="BK233" i="2"/>
  <c r="J233" i="2" s="1"/>
  <c r="J104" i="2" s="1"/>
  <c r="R233" i="2"/>
  <c r="BK249" i="2"/>
  <c r="J249" i="2" s="1"/>
  <c r="J105" i="2" s="1"/>
  <c r="R249" i="2"/>
  <c r="P265" i="2"/>
  <c r="T265" i="2"/>
  <c r="P277" i="2"/>
  <c r="T277" i="2"/>
  <c r="P284" i="2"/>
  <c r="T284" i="2"/>
  <c r="P292" i="2"/>
  <c r="T292" i="2"/>
  <c r="P295" i="2"/>
  <c r="T295" i="2"/>
  <c r="P300" i="2"/>
  <c r="T300" i="2"/>
  <c r="P312" i="2"/>
  <c r="T312" i="2"/>
  <c r="P326" i="2"/>
  <c r="T326" i="2"/>
  <c r="P346" i="2"/>
  <c r="T346" i="2"/>
  <c r="P353" i="2"/>
  <c r="T353" i="2"/>
  <c r="P357" i="2"/>
  <c r="T357" i="2"/>
  <c r="P365" i="2"/>
  <c r="T365" i="2"/>
  <c r="P370" i="2"/>
  <c r="T370" i="2"/>
  <c r="P373" i="2"/>
  <c r="R373" i="2"/>
  <c r="BK132" i="3"/>
  <c r="J132" i="3" s="1"/>
  <c r="J100" i="3" s="1"/>
  <c r="R132" i="3"/>
  <c r="R131" i="3"/>
  <c r="BK144" i="3"/>
  <c r="J144" i="3" s="1"/>
  <c r="J104" i="3" s="1"/>
  <c r="R144" i="3"/>
  <c r="BK169" i="3"/>
  <c r="J169" i="3" s="1"/>
  <c r="J105" i="3" s="1"/>
  <c r="R169" i="3"/>
  <c r="BK192" i="3"/>
  <c r="J192" i="3" s="1"/>
  <c r="J106" i="3" s="1"/>
  <c r="R192" i="3"/>
  <c r="BK237" i="3"/>
  <c r="J237" i="3" s="1"/>
  <c r="J107" i="3" s="1"/>
  <c r="R237" i="3"/>
  <c r="BK244" i="3"/>
  <c r="BK143" i="3" s="1"/>
  <c r="J143" i="3" s="1"/>
  <c r="J103" i="3" s="1"/>
  <c r="R244" i="3"/>
  <c r="P129" i="4"/>
  <c r="T129" i="4"/>
  <c r="P138" i="4"/>
  <c r="T138" i="4"/>
  <c r="P170" i="4"/>
  <c r="T170" i="4"/>
  <c r="P202" i="4"/>
  <c r="T202" i="4"/>
  <c r="P229" i="4"/>
  <c r="R229" i="4"/>
  <c r="BK263" i="4"/>
  <c r="J263" i="4" s="1"/>
  <c r="J105" i="4" s="1"/>
  <c r="T263" i="4"/>
  <c r="BK127" i="5"/>
  <c r="R127" i="5"/>
  <c r="BK186" i="5"/>
  <c r="J186" i="5" s="1"/>
  <c r="J101" i="5" s="1"/>
  <c r="R186" i="5"/>
  <c r="BK243" i="5"/>
  <c r="J243" i="5" s="1"/>
  <c r="J102" i="5" s="1"/>
  <c r="T243" i="5"/>
  <c r="BK296" i="5"/>
  <c r="J296" i="5" s="1"/>
  <c r="J103" i="5" s="1"/>
  <c r="T296" i="5"/>
  <c r="BK127" i="6"/>
  <c r="J127" i="6" s="1"/>
  <c r="J100" i="6" s="1"/>
  <c r="R127" i="6"/>
  <c r="BK176" i="6"/>
  <c r="J176" i="6" s="1"/>
  <c r="J101" i="6" s="1"/>
  <c r="R176" i="6"/>
  <c r="BK179" i="6"/>
  <c r="J179" i="6" s="1"/>
  <c r="J102" i="6" s="1"/>
  <c r="R179" i="6"/>
  <c r="P182" i="6"/>
  <c r="R182" i="6"/>
  <c r="R139" i="7"/>
  <c r="BK151" i="7"/>
  <c r="R151" i="7"/>
  <c r="R148" i="7"/>
  <c r="BK154" i="7"/>
  <c r="J154" i="7" s="1"/>
  <c r="J104" i="7" s="1"/>
  <c r="R154" i="7"/>
  <c r="P142" i="8"/>
  <c r="T142" i="8"/>
  <c r="P154" i="8"/>
  <c r="T154" i="8"/>
  <c r="P174" i="8"/>
  <c r="T174" i="8"/>
  <c r="P201" i="8"/>
  <c r="T201" i="8"/>
  <c r="P214" i="8"/>
  <c r="T214" i="8"/>
  <c r="P226" i="8"/>
  <c r="T226" i="8"/>
  <c r="BK236" i="8"/>
  <c r="J236" i="8" s="1"/>
  <c r="J108" i="8" s="1"/>
  <c r="R236" i="8"/>
  <c r="BK246" i="8"/>
  <c r="J246" i="8"/>
  <c r="J109" i="8" s="1"/>
  <c r="R246" i="8"/>
  <c r="BK249" i="8"/>
  <c r="J249" i="8" s="1"/>
  <c r="J110" i="8" s="1"/>
  <c r="R249" i="8"/>
  <c r="BK261" i="8"/>
  <c r="J261" i="8"/>
  <c r="J111" i="8" s="1"/>
  <c r="R261" i="8"/>
  <c r="BK267" i="8"/>
  <c r="J267" i="8" s="1"/>
  <c r="J112" i="8" s="1"/>
  <c r="R267" i="8"/>
  <c r="BK285" i="8"/>
  <c r="J285" i="8" s="1"/>
  <c r="J113" i="8" s="1"/>
  <c r="R285" i="8"/>
  <c r="BK289" i="8"/>
  <c r="J289" i="8" s="1"/>
  <c r="J114" i="8" s="1"/>
  <c r="R289" i="8"/>
  <c r="BK292" i="8"/>
  <c r="J292" i="8" s="1"/>
  <c r="J115" i="8" s="1"/>
  <c r="R292" i="8"/>
  <c r="P296" i="8"/>
  <c r="P295" i="8" s="1"/>
  <c r="R296" i="8"/>
  <c r="R295" i="8" s="1"/>
  <c r="BK125" i="9"/>
  <c r="J125" i="9" s="1"/>
  <c r="J100" i="9" s="1"/>
  <c r="R125" i="9"/>
  <c r="BK130" i="9"/>
  <c r="J130" i="9"/>
  <c r="J101" i="9" s="1"/>
  <c r="P130" i="9"/>
  <c r="R130" i="9"/>
  <c r="T130" i="9"/>
  <c r="BK124" i="10"/>
  <c r="J124" i="10" s="1"/>
  <c r="J100" i="10" s="1"/>
  <c r="P124" i="10"/>
  <c r="P123" i="10" s="1"/>
  <c r="P122" i="10" s="1"/>
  <c r="AU105" i="1" s="1"/>
  <c r="R124" i="10"/>
  <c r="R123" i="10" s="1"/>
  <c r="R122" i="10" s="1"/>
  <c r="T124" i="10"/>
  <c r="T123" i="10" s="1"/>
  <c r="T122" i="10" s="1"/>
  <c r="P127" i="11"/>
  <c r="R127" i="11"/>
  <c r="BK197" i="11"/>
  <c r="J197" i="11" s="1"/>
  <c r="J101" i="11" s="1"/>
  <c r="R197" i="11"/>
  <c r="BK200" i="11"/>
  <c r="J200" i="11" s="1"/>
  <c r="J102" i="11" s="1"/>
  <c r="R200" i="11"/>
  <c r="BK203" i="11"/>
  <c r="J203" i="11"/>
  <c r="J103" i="11" s="1"/>
  <c r="R203" i="11"/>
  <c r="P131" i="13"/>
  <c r="P130" i="13" s="1"/>
  <c r="T131" i="13"/>
  <c r="T130" i="13" s="1"/>
  <c r="P142" i="13"/>
  <c r="T142" i="13"/>
  <c r="P146" i="13"/>
  <c r="T146" i="13"/>
  <c r="P164" i="13"/>
  <c r="T164" i="13"/>
  <c r="P176" i="13"/>
  <c r="R176" i="13"/>
  <c r="P128" i="14"/>
  <c r="P127" i="14" s="1"/>
  <c r="R128" i="14"/>
  <c r="BK139" i="14"/>
  <c r="J139" i="14" s="1"/>
  <c r="J101" i="14" s="1"/>
  <c r="T139" i="14"/>
  <c r="BK150" i="14"/>
  <c r="J150" i="14" s="1"/>
  <c r="J103" i="14" s="1"/>
  <c r="T150" i="14"/>
  <c r="T147" i="14" s="1"/>
  <c r="P125" i="15"/>
  <c r="T125" i="15"/>
  <c r="P140" i="15"/>
  <c r="T140" i="15"/>
  <c r="P147" i="15"/>
  <c r="T147" i="15"/>
  <c r="P156" i="15"/>
  <c r="T156" i="15"/>
  <c r="P159" i="15"/>
  <c r="R159" i="15"/>
  <c r="BK126" i="16"/>
  <c r="J126" i="16" s="1"/>
  <c r="J98" i="16" s="1"/>
  <c r="P126" i="16"/>
  <c r="R126" i="16"/>
  <c r="T126" i="16"/>
  <c r="BK142" i="16"/>
  <c r="J142" i="16" s="1"/>
  <c r="J99" i="16" s="1"/>
  <c r="P142" i="16"/>
  <c r="R142" i="16"/>
  <c r="T142" i="16"/>
  <c r="BK147" i="16"/>
  <c r="J147" i="16" s="1"/>
  <c r="J100" i="16" s="1"/>
  <c r="P147" i="16"/>
  <c r="R147" i="16"/>
  <c r="T147" i="16"/>
  <c r="BK151" i="16"/>
  <c r="J151" i="16" s="1"/>
  <c r="J101" i="16" s="1"/>
  <c r="P151" i="16"/>
  <c r="R151" i="16"/>
  <c r="T151" i="16"/>
  <c r="BK161" i="16"/>
  <c r="J161" i="16" s="1"/>
  <c r="J102" i="16" s="1"/>
  <c r="P161" i="16"/>
  <c r="P164" i="16"/>
  <c r="R164" i="16"/>
  <c r="P144" i="17"/>
  <c r="T144" i="17"/>
  <c r="P162" i="17"/>
  <c r="T162" i="17"/>
  <c r="P166" i="17"/>
  <c r="T166" i="17"/>
  <c r="P218" i="17"/>
  <c r="T218" i="17"/>
  <c r="P221" i="17"/>
  <c r="T221" i="17"/>
  <c r="BK231" i="17"/>
  <c r="J231" i="17" s="1"/>
  <c r="J106" i="17" s="1"/>
  <c r="R231" i="17"/>
  <c r="BK235" i="17"/>
  <c r="J235" i="17" s="1"/>
  <c r="J107" i="17"/>
  <c r="R235" i="17"/>
  <c r="P245" i="17"/>
  <c r="P244" i="17" s="1"/>
  <c r="R245" i="17"/>
  <c r="BK249" i="17"/>
  <c r="J249" i="17" s="1"/>
  <c r="J110" i="17" s="1"/>
  <c r="R249" i="17"/>
  <c r="BK257" i="17"/>
  <c r="J257" i="17" s="1"/>
  <c r="J112" i="17" s="1"/>
  <c r="R257" i="17"/>
  <c r="BK260" i="17"/>
  <c r="J260" i="17" s="1"/>
  <c r="J113" i="17" s="1"/>
  <c r="R260" i="17"/>
  <c r="P270" i="17"/>
  <c r="T270" i="17"/>
  <c r="P274" i="17"/>
  <c r="T274" i="17"/>
  <c r="BK282" i="17"/>
  <c r="J282" i="17"/>
  <c r="J118" i="17" s="1"/>
  <c r="R282" i="17"/>
  <c r="BK286" i="17"/>
  <c r="J286" i="17" s="1"/>
  <c r="J119" i="17" s="1"/>
  <c r="R286" i="17"/>
  <c r="BK300" i="17"/>
  <c r="J300" i="17"/>
  <c r="J122" i="17" s="1"/>
  <c r="T300" i="17"/>
  <c r="T297" i="17" s="1"/>
  <c r="BK126" i="18"/>
  <c r="J126" i="18" s="1"/>
  <c r="J98" i="18" s="1"/>
  <c r="R126" i="18"/>
  <c r="BK143" i="18"/>
  <c r="J143" i="18" s="1"/>
  <c r="J99" i="18" s="1"/>
  <c r="R143" i="18"/>
  <c r="P147" i="18"/>
  <c r="R147" i="18"/>
  <c r="BK231" i="18"/>
  <c r="J231" i="18" s="1"/>
  <c r="J103" i="18" s="1"/>
  <c r="R231" i="18"/>
  <c r="BK234" i="18"/>
  <c r="J234" i="18" s="1"/>
  <c r="J104" i="18"/>
  <c r="R234" i="18"/>
  <c r="BK142" i="19"/>
  <c r="J142" i="19" s="1"/>
  <c r="J100" i="19" s="1"/>
  <c r="R142" i="19"/>
  <c r="P164" i="19"/>
  <c r="T164" i="19"/>
  <c r="BK190" i="19"/>
  <c r="J190" i="19" s="1"/>
  <c r="J106" i="19" s="1"/>
  <c r="R190" i="19"/>
  <c r="R187" i="19" s="1"/>
  <c r="BK195" i="19"/>
  <c r="J195" i="19" s="1"/>
  <c r="J108" i="19" s="1"/>
  <c r="R195" i="19"/>
  <c r="BK199" i="19"/>
  <c r="J199" i="19"/>
  <c r="J109" i="19" s="1"/>
  <c r="R199" i="19"/>
  <c r="P205" i="19"/>
  <c r="T205" i="19"/>
  <c r="P208" i="19"/>
  <c r="T208" i="19"/>
  <c r="BK218" i="19"/>
  <c r="J218" i="19" s="1"/>
  <c r="J114" i="19" s="1"/>
  <c r="R218" i="19"/>
  <c r="BK222" i="19"/>
  <c r="J222" i="19" s="1"/>
  <c r="J115" i="19" s="1"/>
  <c r="R222" i="19"/>
  <c r="BK235" i="19"/>
  <c r="J235" i="19" s="1"/>
  <c r="J118" i="19" s="1"/>
  <c r="T235" i="19"/>
  <c r="T232" i="19" s="1"/>
  <c r="P128" i="20"/>
  <c r="T128" i="20"/>
  <c r="P147" i="20"/>
  <c r="T147" i="20"/>
  <c r="P158" i="20"/>
  <c r="P155" i="20" s="1"/>
  <c r="R158" i="20"/>
  <c r="R155" i="20" s="1"/>
  <c r="P129" i="21"/>
  <c r="R129" i="21"/>
  <c r="R128" i="21" s="1"/>
  <c r="R127" i="21" s="1"/>
  <c r="P144" i="21"/>
  <c r="T144" i="21"/>
  <c r="P149" i="21"/>
  <c r="T149" i="21"/>
  <c r="BK134" i="22"/>
  <c r="J134" i="22" s="1"/>
  <c r="J100" i="22" s="1"/>
  <c r="R134" i="22"/>
  <c r="BK139" i="22"/>
  <c r="J139" i="22" s="1"/>
  <c r="J101" i="22" s="1"/>
  <c r="R139" i="22"/>
  <c r="P143" i="22"/>
  <c r="T143" i="22"/>
  <c r="P159" i="22"/>
  <c r="R159" i="22"/>
  <c r="P169" i="22"/>
  <c r="T169" i="22"/>
  <c r="P180" i="22"/>
  <c r="R180" i="22"/>
  <c r="BK124" i="23"/>
  <c r="J124" i="23" s="1"/>
  <c r="J98" i="23" s="1"/>
  <c r="R124" i="23"/>
  <c r="BK152" i="23"/>
  <c r="J152" i="23" s="1"/>
  <c r="J99" i="23" s="1"/>
  <c r="R152" i="23"/>
  <c r="BK167" i="23"/>
  <c r="J167" i="23" s="1"/>
  <c r="J101" i="23" s="1"/>
  <c r="R167" i="23"/>
  <c r="R163" i="23" s="1"/>
  <c r="BK170" i="23"/>
  <c r="J170" i="23" s="1"/>
  <c r="J102" i="23" s="1"/>
  <c r="T170" i="23"/>
  <c r="BK127" i="24"/>
  <c r="J127" i="24" s="1"/>
  <c r="J98" i="24" s="1"/>
  <c r="R127" i="24"/>
  <c r="BK134" i="24"/>
  <c r="J134" i="24" s="1"/>
  <c r="J99" i="24" s="1"/>
  <c r="R134" i="24"/>
  <c r="BK140" i="24"/>
  <c r="J140" i="24" s="1"/>
  <c r="J100" i="24" s="1"/>
  <c r="R140" i="24"/>
  <c r="BK145" i="24"/>
  <c r="J145" i="24" s="1"/>
  <c r="J101" i="24" s="1"/>
  <c r="R145" i="24"/>
  <c r="BK148" i="24"/>
  <c r="J148" i="24" s="1"/>
  <c r="J102" i="24" s="1"/>
  <c r="R148" i="24"/>
  <c r="BK158" i="24"/>
  <c r="J158" i="24" s="1"/>
  <c r="J105" i="24" s="1"/>
  <c r="T158" i="24"/>
  <c r="T157" i="24" s="1"/>
  <c r="BK121" i="25"/>
  <c r="J121" i="25" s="1"/>
  <c r="J98" i="25" s="1"/>
  <c r="T121" i="25"/>
  <c r="T120" i="25" s="1"/>
  <c r="T119" i="25" s="1"/>
  <c r="BK124" i="26"/>
  <c r="J124" i="26" s="1"/>
  <c r="J98" i="26" s="1"/>
  <c r="P124" i="26"/>
  <c r="R124" i="26"/>
  <c r="T124" i="26"/>
  <c r="BK136" i="26"/>
  <c r="J136" i="26" s="1"/>
  <c r="J100" i="26" s="1"/>
  <c r="P136" i="26"/>
  <c r="R136" i="26"/>
  <c r="T136" i="26"/>
  <c r="BK140" i="26"/>
  <c r="J140" i="26" s="1"/>
  <c r="J101" i="26" s="1"/>
  <c r="P140" i="26"/>
  <c r="R140" i="26"/>
  <c r="T140" i="26"/>
  <c r="BK233" i="8"/>
  <c r="J233" i="8" s="1"/>
  <c r="J106" i="8" s="1"/>
  <c r="BK124" i="12"/>
  <c r="J124" i="12" s="1"/>
  <c r="J100" i="12" s="1"/>
  <c r="BK137" i="13"/>
  <c r="J137" i="13" s="1"/>
  <c r="J101" i="13"/>
  <c r="BK139" i="13"/>
  <c r="J139" i="13" s="1"/>
  <c r="J102" i="13" s="1"/>
  <c r="BK147" i="14"/>
  <c r="J147" i="14" s="1"/>
  <c r="J102" i="14" s="1"/>
  <c r="BK153" i="14"/>
  <c r="J153" i="14" s="1"/>
  <c r="J104" i="14" s="1"/>
  <c r="BK215" i="17"/>
  <c r="J215" i="17" s="1"/>
  <c r="J101" i="17"/>
  <c r="BK298" i="17"/>
  <c r="J298" i="17" s="1"/>
  <c r="J121" i="17" s="1"/>
  <c r="BK162" i="19"/>
  <c r="J162" i="19" s="1"/>
  <c r="J101" i="19" s="1"/>
  <c r="BK185" i="19"/>
  <c r="J185" i="19" s="1"/>
  <c r="J103" i="19" s="1"/>
  <c r="BK188" i="19"/>
  <c r="J188" i="19" s="1"/>
  <c r="J105" i="19"/>
  <c r="BK172" i="22"/>
  <c r="J172" i="22" s="1"/>
  <c r="J106" i="22" s="1"/>
  <c r="BK176" i="22"/>
  <c r="J176" i="22" s="1"/>
  <c r="J108" i="22" s="1"/>
  <c r="BK178" i="22"/>
  <c r="J178" i="22" s="1"/>
  <c r="J109" i="22" s="1"/>
  <c r="BK215" i="25"/>
  <c r="J215" i="25"/>
  <c r="J99" i="25" s="1"/>
  <c r="BK262" i="2"/>
  <c r="J262" i="2" s="1"/>
  <c r="J106" i="2" s="1"/>
  <c r="BK139" i="3"/>
  <c r="J139" i="3" s="1"/>
  <c r="J101" i="3" s="1"/>
  <c r="BK141" i="3"/>
  <c r="J141" i="3" s="1"/>
  <c r="J102" i="3" s="1"/>
  <c r="BK299" i="8"/>
  <c r="J299" i="8" s="1"/>
  <c r="J118" i="8" s="1"/>
  <c r="BK174" i="15"/>
  <c r="J174" i="15" s="1"/>
  <c r="J103" i="15" s="1"/>
  <c r="BK177" i="16"/>
  <c r="J177" i="16" s="1"/>
  <c r="J104" i="16" s="1"/>
  <c r="BK228" i="18"/>
  <c r="J228" i="18"/>
  <c r="J101" i="18" s="1"/>
  <c r="BK233" i="19"/>
  <c r="J233" i="19" s="1"/>
  <c r="J117" i="19" s="1"/>
  <c r="BK161" i="20"/>
  <c r="J161" i="20" s="1"/>
  <c r="J104" i="20" s="1"/>
  <c r="BK138" i="21"/>
  <c r="J138" i="21" s="1"/>
  <c r="J101" i="21" s="1"/>
  <c r="BK140" i="21"/>
  <c r="J140" i="21"/>
  <c r="J102" i="21" s="1"/>
  <c r="BK142" i="21"/>
  <c r="J142" i="21" s="1"/>
  <c r="J103" i="21" s="1"/>
  <c r="BK174" i="22"/>
  <c r="J174" i="22" s="1"/>
  <c r="J107" i="22" s="1"/>
  <c r="BK163" i="23"/>
  <c r="J163" i="23" s="1"/>
  <c r="J100" i="23" s="1"/>
  <c r="BK155" i="24"/>
  <c r="J155" i="24"/>
  <c r="J103" i="24" s="1"/>
  <c r="BK134" i="26"/>
  <c r="J134" i="26" s="1"/>
  <c r="J99" i="26" s="1"/>
  <c r="BK150" i="26"/>
  <c r="J150" i="26" s="1"/>
  <c r="J102" i="26" s="1"/>
  <c r="E85" i="26"/>
  <c r="F92" i="26"/>
  <c r="BF125" i="26"/>
  <c r="BF126" i="26"/>
  <c r="BF128" i="26"/>
  <c r="BF129" i="26"/>
  <c r="BF130" i="26"/>
  <c r="BF131" i="26"/>
  <c r="BF133" i="26"/>
  <c r="BF137" i="26"/>
  <c r="BF142" i="26"/>
  <c r="BF145" i="26"/>
  <c r="BF146" i="26"/>
  <c r="BF151" i="26"/>
  <c r="J89" i="26"/>
  <c r="J92" i="26"/>
  <c r="BF127" i="26"/>
  <c r="BF132" i="26"/>
  <c r="BF135" i="26"/>
  <c r="BF138" i="26"/>
  <c r="BF139" i="26"/>
  <c r="BF141" i="26"/>
  <c r="BF143" i="26"/>
  <c r="BF144" i="26"/>
  <c r="BF147" i="26"/>
  <c r="BF148" i="26"/>
  <c r="BF149" i="26"/>
  <c r="J89" i="25"/>
  <c r="J92" i="25"/>
  <c r="E109" i="25"/>
  <c r="BF122" i="25"/>
  <c r="BF123" i="25"/>
  <c r="BF124" i="25"/>
  <c r="BF127" i="25"/>
  <c r="BF129" i="25"/>
  <c r="BF132" i="25"/>
  <c r="BF133" i="25"/>
  <c r="BF134" i="25"/>
  <c r="BF136" i="25"/>
  <c r="BF139" i="25"/>
  <c r="BF140" i="25"/>
  <c r="BF141" i="25"/>
  <c r="BF142" i="25"/>
  <c r="BF143" i="25"/>
  <c r="BF146" i="25"/>
  <c r="BF151" i="25"/>
  <c r="BF153" i="25"/>
  <c r="BF155" i="25"/>
  <c r="BF156" i="25"/>
  <c r="BF157" i="25"/>
  <c r="BF158" i="25"/>
  <c r="BF161" i="25"/>
  <c r="BF163" i="25"/>
  <c r="BF164" i="25"/>
  <c r="BF167" i="25"/>
  <c r="BF168" i="25"/>
  <c r="BF169" i="25"/>
  <c r="BF173" i="25"/>
  <c r="BF176" i="25"/>
  <c r="BF178" i="25"/>
  <c r="BF182" i="25"/>
  <c r="BF184" i="25"/>
  <c r="BF186" i="25"/>
  <c r="BF188" i="25"/>
  <c r="BF189" i="25"/>
  <c r="BF193" i="25"/>
  <c r="BF194" i="25"/>
  <c r="BF196" i="25"/>
  <c r="BF197" i="25"/>
  <c r="BF199" i="25"/>
  <c r="BF201" i="25"/>
  <c r="BF202" i="25"/>
  <c r="BF205" i="25"/>
  <c r="BF206" i="25"/>
  <c r="BF207" i="25"/>
  <c r="BF209" i="25"/>
  <c r="BF210" i="25"/>
  <c r="BF213" i="25"/>
  <c r="BF214" i="25"/>
  <c r="BF216" i="25"/>
  <c r="F92" i="25"/>
  <c r="BF125" i="25"/>
  <c r="BF126" i="25"/>
  <c r="BF128" i="25"/>
  <c r="BF130" i="25"/>
  <c r="BF131" i="25"/>
  <c r="BF135" i="25"/>
  <c r="BF137" i="25"/>
  <c r="BF138" i="25"/>
  <c r="BF144" i="25"/>
  <c r="BF145" i="25"/>
  <c r="BF147" i="25"/>
  <c r="BF148" i="25"/>
  <c r="BF149" i="25"/>
  <c r="BF150" i="25"/>
  <c r="BF152" i="25"/>
  <c r="BF154" i="25"/>
  <c r="BF159" i="25"/>
  <c r="BF160" i="25"/>
  <c r="BF162" i="25"/>
  <c r="BF165" i="25"/>
  <c r="BF166" i="25"/>
  <c r="BF170" i="25"/>
  <c r="BF171" i="25"/>
  <c r="BF172" i="25"/>
  <c r="BF174" i="25"/>
  <c r="BF175" i="25"/>
  <c r="BF177" i="25"/>
  <c r="BF179" i="25"/>
  <c r="BF180" i="25"/>
  <c r="BF181" i="25"/>
  <c r="BF183" i="25"/>
  <c r="BF185" i="25"/>
  <c r="BF187" i="25"/>
  <c r="BF190" i="25"/>
  <c r="BF191" i="25"/>
  <c r="BF192" i="25"/>
  <c r="BF195" i="25"/>
  <c r="BF198" i="25"/>
  <c r="BF200" i="25"/>
  <c r="BF203" i="25"/>
  <c r="BF204" i="25"/>
  <c r="BF208" i="25"/>
  <c r="BF211" i="25"/>
  <c r="BF212" i="25"/>
  <c r="E85" i="24"/>
  <c r="J92" i="24"/>
  <c r="J119" i="24"/>
  <c r="BF129" i="24"/>
  <c r="BF133" i="24"/>
  <c r="BF136" i="24"/>
  <c r="BF137" i="24"/>
  <c r="BF138" i="24"/>
  <c r="BF142" i="24"/>
  <c r="BF143" i="24"/>
  <c r="BF144" i="24"/>
  <c r="BF146" i="24"/>
  <c r="BF147" i="24"/>
  <c r="BF150" i="24"/>
  <c r="BF153" i="24"/>
  <c r="BF154" i="24"/>
  <c r="BF159" i="24"/>
  <c r="BF160" i="24"/>
  <c r="BF161" i="24"/>
  <c r="BF167" i="24"/>
  <c r="BF168" i="24"/>
  <c r="BF169" i="24"/>
  <c r="F92" i="24"/>
  <c r="BF128" i="24"/>
  <c r="BF130" i="24"/>
  <c r="BF131" i="24"/>
  <c r="BF132" i="24"/>
  <c r="BF135" i="24"/>
  <c r="BF139" i="24"/>
  <c r="BF141" i="24"/>
  <c r="BF149" i="24"/>
  <c r="BF151" i="24"/>
  <c r="BF152" i="24"/>
  <c r="BF156" i="24"/>
  <c r="BF162" i="24"/>
  <c r="BF163" i="24"/>
  <c r="BF164" i="24"/>
  <c r="BF165" i="24"/>
  <c r="BF166" i="24"/>
  <c r="E85" i="23"/>
  <c r="J92" i="23"/>
  <c r="J116" i="23"/>
  <c r="F119" i="23"/>
  <c r="BF125" i="23"/>
  <c r="BF127" i="23"/>
  <c r="BF129" i="23"/>
  <c r="BF130" i="23"/>
  <c r="BF131" i="23"/>
  <c r="BF132" i="23"/>
  <c r="BF133" i="23"/>
  <c r="BF139" i="23"/>
  <c r="BF140" i="23"/>
  <c r="BF141" i="23"/>
  <c r="BF146" i="23"/>
  <c r="BF147" i="23"/>
  <c r="BF148" i="23"/>
  <c r="BF149" i="23"/>
  <c r="BF153" i="23"/>
  <c r="BF154" i="23"/>
  <c r="BF157" i="23"/>
  <c r="BF158" i="23"/>
  <c r="BF160" i="23"/>
  <c r="BF168" i="23"/>
  <c r="BF169" i="23"/>
  <c r="BF173" i="23"/>
  <c r="BF174" i="23"/>
  <c r="BF126" i="23"/>
  <c r="BF128" i="23"/>
  <c r="BF134" i="23"/>
  <c r="BF135" i="23"/>
  <c r="BF136" i="23"/>
  <c r="BF137" i="23"/>
  <c r="BF138" i="23"/>
  <c r="BF142" i="23"/>
  <c r="BF143" i="23"/>
  <c r="BF144" i="23"/>
  <c r="BF145" i="23"/>
  <c r="BF150" i="23"/>
  <c r="BF151" i="23"/>
  <c r="BF155" i="23"/>
  <c r="BF156" i="23"/>
  <c r="BF159" i="23"/>
  <c r="BF161" i="23"/>
  <c r="BF162" i="23"/>
  <c r="BF164" i="23"/>
  <c r="BF165" i="23"/>
  <c r="BF166" i="23"/>
  <c r="BF171" i="23"/>
  <c r="BF172" i="23"/>
  <c r="F94" i="22"/>
  <c r="E120" i="22"/>
  <c r="J126" i="22"/>
  <c r="BF137" i="22"/>
  <c r="BF141" i="22"/>
  <c r="BF144" i="22"/>
  <c r="BF145" i="22"/>
  <c r="BF148" i="22"/>
  <c r="BF149" i="22"/>
  <c r="BF151" i="22"/>
  <c r="BF152" i="22"/>
  <c r="BF153" i="22"/>
  <c r="BF154" i="22"/>
  <c r="BF155" i="22"/>
  <c r="BF156" i="22"/>
  <c r="BF160" i="22"/>
  <c r="BF163" i="22"/>
  <c r="BF165" i="22"/>
  <c r="BF166" i="22"/>
  <c r="BF167" i="22"/>
  <c r="BF168" i="22"/>
  <c r="BF170" i="22"/>
  <c r="BF171" i="22"/>
  <c r="BF173" i="22"/>
  <c r="BF183" i="22"/>
  <c r="BF186" i="22"/>
  <c r="BF187" i="22"/>
  <c r="BF189" i="22"/>
  <c r="BF190" i="22"/>
  <c r="J94" i="22"/>
  <c r="BF135" i="22"/>
  <c r="BF136" i="22"/>
  <c r="BF138" i="22"/>
  <c r="BF140" i="22"/>
  <c r="BF146" i="22"/>
  <c r="BF147" i="22"/>
  <c r="BF150" i="22"/>
  <c r="BF157" i="22"/>
  <c r="BF158" i="22"/>
  <c r="BF161" i="22"/>
  <c r="BF162" i="22"/>
  <c r="BF164" i="22"/>
  <c r="BF175" i="22"/>
  <c r="BF177" i="22"/>
  <c r="BF179" i="22"/>
  <c r="BF181" i="22"/>
  <c r="BF182" i="22"/>
  <c r="BF184" i="22"/>
  <c r="BF185" i="22"/>
  <c r="BF188" i="22"/>
  <c r="BF191" i="22"/>
  <c r="E85" i="21"/>
  <c r="F94" i="21"/>
  <c r="J94" i="21"/>
  <c r="J121" i="21"/>
  <c r="BF130" i="21"/>
  <c r="BF131" i="21"/>
  <c r="BF134" i="21"/>
  <c r="BF136" i="21"/>
  <c r="BF139" i="21"/>
  <c r="BF141" i="21"/>
  <c r="BF143" i="21"/>
  <c r="BF146" i="21"/>
  <c r="BF151" i="21"/>
  <c r="BF132" i="21"/>
  <c r="BF133" i="21"/>
  <c r="BF135" i="21"/>
  <c r="BF137" i="21"/>
  <c r="BF145" i="21"/>
  <c r="BF147" i="21"/>
  <c r="BF148" i="21"/>
  <c r="BF150" i="21"/>
  <c r="J94" i="20"/>
  <c r="E114" i="20"/>
  <c r="F123" i="20"/>
  <c r="BF130" i="20"/>
  <c r="BF132" i="20"/>
  <c r="BF133" i="20"/>
  <c r="BF136" i="20"/>
  <c r="BF139" i="20"/>
  <c r="BF142" i="20"/>
  <c r="BF143" i="20"/>
  <c r="BF144" i="20"/>
  <c r="BF146" i="20"/>
  <c r="BF149" i="20"/>
  <c r="BF150" i="20"/>
  <c r="BF156" i="20"/>
  <c r="BF160" i="20"/>
  <c r="BF162" i="20"/>
  <c r="J91" i="20"/>
  <c r="BF129" i="20"/>
  <c r="BF131" i="20"/>
  <c r="BF134" i="20"/>
  <c r="BF135" i="20"/>
  <c r="BF137" i="20"/>
  <c r="BF138" i="20"/>
  <c r="BF140" i="20"/>
  <c r="BF141" i="20"/>
  <c r="BF145" i="20"/>
  <c r="BF148" i="20"/>
  <c r="BF151" i="20"/>
  <c r="BF152" i="20"/>
  <c r="BF153" i="20"/>
  <c r="BF154" i="20"/>
  <c r="BF157" i="20"/>
  <c r="BF159" i="20"/>
  <c r="J91" i="19"/>
  <c r="J94" i="19"/>
  <c r="F137" i="19"/>
  <c r="BF144" i="19"/>
  <c r="BF147" i="19"/>
  <c r="BF149" i="19"/>
  <c r="BF151" i="19"/>
  <c r="BF156" i="19"/>
  <c r="BF159" i="19"/>
  <c r="BF163" i="19"/>
  <c r="BF165" i="19"/>
  <c r="BF168" i="19"/>
  <c r="BF169" i="19"/>
  <c r="BF171" i="19"/>
  <c r="BF172" i="19"/>
  <c r="BF174" i="19"/>
  <c r="BF176" i="19"/>
  <c r="BF177" i="19"/>
  <c r="BF180" i="19"/>
  <c r="BF183" i="19"/>
  <c r="BF189" i="19"/>
  <c r="BF191" i="19"/>
  <c r="BF193" i="19"/>
  <c r="BF197" i="19"/>
  <c r="BF198" i="19"/>
  <c r="BF201" i="19"/>
  <c r="BF206" i="19"/>
  <c r="BF207" i="19"/>
  <c r="BF209" i="19"/>
  <c r="BF210" i="19"/>
  <c r="BF211" i="19"/>
  <c r="BF212" i="19"/>
  <c r="BF213" i="19"/>
  <c r="BF215" i="19"/>
  <c r="BF216" i="19"/>
  <c r="BF219" i="19"/>
  <c r="BF220" i="19"/>
  <c r="BF221" i="19"/>
  <c r="BF223" i="19"/>
  <c r="BF225" i="19"/>
  <c r="BF226" i="19"/>
  <c r="BF227" i="19"/>
  <c r="BF230" i="19"/>
  <c r="BF231" i="19"/>
  <c r="BF239" i="19"/>
  <c r="BF241" i="19"/>
  <c r="BF242" i="19"/>
  <c r="BF243" i="19"/>
  <c r="BF246" i="19"/>
  <c r="E85" i="19"/>
  <c r="BF143" i="19"/>
  <c r="BF145" i="19"/>
  <c r="BF146" i="19"/>
  <c r="BF148" i="19"/>
  <c r="BF150" i="19"/>
  <c r="BF152" i="19"/>
  <c r="BF153" i="19"/>
  <c r="BF154" i="19"/>
  <c r="BF155" i="19"/>
  <c r="BF157" i="19"/>
  <c r="BF158" i="19"/>
  <c r="BF160" i="19"/>
  <c r="BF161" i="19"/>
  <c r="BF166" i="19"/>
  <c r="BF167" i="19"/>
  <c r="BF170" i="19"/>
  <c r="BF173" i="19"/>
  <c r="BF175" i="19"/>
  <c r="BF178" i="19"/>
  <c r="BF179" i="19"/>
  <c r="BF181" i="19"/>
  <c r="BF182" i="19"/>
  <c r="BF184" i="19"/>
  <c r="BF186" i="19"/>
  <c r="BF192" i="19"/>
  <c r="BF196" i="19"/>
  <c r="BF200" i="19"/>
  <c r="BF202" i="19"/>
  <c r="BF203" i="19"/>
  <c r="BF214" i="19"/>
  <c r="BF224" i="19"/>
  <c r="BF228" i="19"/>
  <c r="BF229" i="19"/>
  <c r="BF234" i="19"/>
  <c r="BF236" i="19"/>
  <c r="BF237" i="19"/>
  <c r="BF238" i="19"/>
  <c r="BF240" i="19"/>
  <c r="BF244" i="19"/>
  <c r="BF245" i="19"/>
  <c r="BF247" i="19"/>
  <c r="J89" i="18"/>
  <c r="F92" i="18"/>
  <c r="E114" i="18"/>
  <c r="BF127" i="18"/>
  <c r="BF128" i="18"/>
  <c r="BF129" i="18"/>
  <c r="BF132" i="18"/>
  <c r="BF133" i="18"/>
  <c r="BF134" i="18"/>
  <c r="BF137" i="18"/>
  <c r="BF140" i="18"/>
  <c r="BF141" i="18"/>
  <c r="BF144" i="18"/>
  <c r="BF152" i="18"/>
  <c r="BF154" i="18"/>
  <c r="BF155" i="18"/>
  <c r="BF157" i="18"/>
  <c r="BF158" i="18"/>
  <c r="BF161" i="18"/>
  <c r="BF162" i="18"/>
  <c r="BF164" i="18"/>
  <c r="BF165" i="18"/>
  <c r="BF166" i="18"/>
  <c r="BF171" i="18"/>
  <c r="BF174" i="18"/>
  <c r="BF176" i="18"/>
  <c r="BF177" i="18"/>
  <c r="BF178" i="18"/>
  <c r="BF182" i="18"/>
  <c r="BF183" i="18"/>
  <c r="BF186" i="18"/>
  <c r="BF187" i="18"/>
  <c r="BF190" i="18"/>
  <c r="BF194" i="18"/>
  <c r="BF195" i="18"/>
  <c r="BF196" i="18"/>
  <c r="BF197" i="18"/>
  <c r="BF200" i="18"/>
  <c r="BF201" i="18"/>
  <c r="BF202" i="18"/>
  <c r="BF203" i="18"/>
  <c r="BF208" i="18"/>
  <c r="BF211" i="18"/>
  <c r="BF215" i="18"/>
  <c r="BF216" i="18"/>
  <c r="BF219" i="18"/>
  <c r="BF220" i="18"/>
  <c r="BF221" i="18"/>
  <c r="BF222" i="18"/>
  <c r="BF224" i="18"/>
  <c r="BF229" i="18"/>
  <c r="BF235" i="18"/>
  <c r="BF236" i="18"/>
  <c r="BF237" i="18"/>
  <c r="J92" i="18"/>
  <c r="BF130" i="18"/>
  <c r="BF131" i="18"/>
  <c r="BF135" i="18"/>
  <c r="BF136" i="18"/>
  <c r="BF138" i="18"/>
  <c r="BF139" i="18"/>
  <c r="BF142" i="18"/>
  <c r="BF145" i="18"/>
  <c r="BF146" i="18"/>
  <c r="BF148" i="18"/>
  <c r="BF149" i="18"/>
  <c r="BF150" i="18"/>
  <c r="BF151" i="18"/>
  <c r="BF153" i="18"/>
  <c r="BF156" i="18"/>
  <c r="BF159" i="18"/>
  <c r="BF160" i="18"/>
  <c r="BF163" i="18"/>
  <c r="BF167" i="18"/>
  <c r="BF168" i="18"/>
  <c r="BF169" i="18"/>
  <c r="BF170" i="18"/>
  <c r="BF172" i="18"/>
  <c r="BF173" i="18"/>
  <c r="BF175" i="18"/>
  <c r="BF179" i="18"/>
  <c r="BF180" i="18"/>
  <c r="BF181" i="18"/>
  <c r="BF184" i="18"/>
  <c r="BF185" i="18"/>
  <c r="BF188" i="18"/>
  <c r="BF189" i="18"/>
  <c r="BF191" i="18"/>
  <c r="BF192" i="18"/>
  <c r="BF193" i="18"/>
  <c r="BF198" i="18"/>
  <c r="BF199" i="18"/>
  <c r="BF204" i="18"/>
  <c r="BF205" i="18"/>
  <c r="BF206" i="18"/>
  <c r="BF207" i="18"/>
  <c r="BF209" i="18"/>
  <c r="BF210" i="18"/>
  <c r="BF212" i="18"/>
  <c r="BF213" i="18"/>
  <c r="BF214" i="18"/>
  <c r="BF217" i="18"/>
  <c r="BF218" i="18"/>
  <c r="BF223" i="18"/>
  <c r="BF225" i="18"/>
  <c r="BF226" i="18"/>
  <c r="BF227" i="18"/>
  <c r="BF232" i="18"/>
  <c r="BF233" i="18"/>
  <c r="BF238" i="18"/>
  <c r="F92" i="17"/>
  <c r="E132" i="17"/>
  <c r="J136" i="17"/>
  <c r="BF146" i="17"/>
  <c r="BF147" i="17"/>
  <c r="BF150" i="17"/>
  <c r="BF151" i="17"/>
  <c r="BF153" i="17"/>
  <c r="BF154" i="17"/>
  <c r="BF157" i="17"/>
  <c r="BF158" i="17"/>
  <c r="BF160" i="17"/>
  <c r="BF161" i="17"/>
  <c r="BF163" i="17"/>
  <c r="BF164" i="17"/>
  <c r="BF165" i="17"/>
  <c r="BF175" i="17"/>
  <c r="BF177" i="17"/>
  <c r="BF178" i="17"/>
  <c r="BF180" i="17"/>
  <c r="BF185" i="17"/>
  <c r="BF186" i="17"/>
  <c r="BF188" i="17"/>
  <c r="BF190" i="17"/>
  <c r="BF193" i="17"/>
  <c r="BF194" i="17"/>
  <c r="BF195" i="17"/>
  <c r="BF196" i="17"/>
  <c r="BF197" i="17"/>
  <c r="BF198" i="17"/>
  <c r="BF199" i="17"/>
  <c r="BF200" i="17"/>
  <c r="BF202" i="17"/>
  <c r="BF203" i="17"/>
  <c r="BF206" i="17"/>
  <c r="BF209" i="17"/>
  <c r="BF213" i="17"/>
  <c r="BF214" i="17"/>
  <c r="BF222" i="17"/>
  <c r="BF224" i="17"/>
  <c r="BF225" i="17"/>
  <c r="BF227" i="17"/>
  <c r="BF228" i="17"/>
  <c r="BF236" i="17"/>
  <c r="BF237" i="17"/>
  <c r="BF238" i="17"/>
  <c r="BF239" i="17"/>
  <c r="BF240" i="17"/>
  <c r="BF241" i="17"/>
  <c r="BF243" i="17"/>
  <c r="BF246" i="17"/>
  <c r="BF248" i="17"/>
  <c r="BF255" i="17"/>
  <c r="BF258" i="17"/>
  <c r="BF259" i="17"/>
  <c r="BF265" i="17"/>
  <c r="BF266" i="17"/>
  <c r="BF267" i="17"/>
  <c r="BF272" i="17"/>
  <c r="BF273" i="17"/>
  <c r="BF276" i="17"/>
  <c r="BF277" i="17"/>
  <c r="BF278" i="17"/>
  <c r="BF279" i="17"/>
  <c r="BF280" i="17"/>
  <c r="BF284" i="17"/>
  <c r="BF288" i="17"/>
  <c r="BF292" i="17"/>
  <c r="BF293" i="17"/>
  <c r="BF295" i="17"/>
  <c r="BF296" i="17"/>
  <c r="BF302" i="17"/>
  <c r="BF304" i="17"/>
  <c r="BF306" i="17"/>
  <c r="BF313" i="17"/>
  <c r="J92" i="17"/>
  <c r="BF145" i="17"/>
  <c r="BF148" i="17"/>
  <c r="BF149" i="17"/>
  <c r="BF152" i="17"/>
  <c r="BF155" i="17"/>
  <c r="BF156" i="17"/>
  <c r="BF159" i="17"/>
  <c r="BF167" i="17"/>
  <c r="BF168" i="17"/>
  <c r="BF169" i="17"/>
  <c r="BF170" i="17"/>
  <c r="BF171" i="17"/>
  <c r="BF172" i="17"/>
  <c r="BF173" i="17"/>
  <c r="BF174" i="17"/>
  <c r="BF176" i="17"/>
  <c r="BF179" i="17"/>
  <c r="BF181" i="17"/>
  <c r="BF182" i="17"/>
  <c r="BF183" i="17"/>
  <c r="BF184" i="17"/>
  <c r="BF187" i="17"/>
  <c r="BF189" i="17"/>
  <c r="BF191" i="17"/>
  <c r="BF192" i="17"/>
  <c r="BF201" i="17"/>
  <c r="BF204" i="17"/>
  <c r="BF205" i="17"/>
  <c r="BF207" i="17"/>
  <c r="BF208" i="17"/>
  <c r="BF210" i="17"/>
  <c r="BF211" i="17"/>
  <c r="BF212" i="17"/>
  <c r="BF216" i="17"/>
  <c r="BF219" i="17"/>
  <c r="BF220" i="17"/>
  <c r="BF223" i="17"/>
  <c r="BF226" i="17"/>
  <c r="BF229" i="17"/>
  <c r="BF232" i="17"/>
  <c r="BF233" i="17"/>
  <c r="BF234" i="17"/>
  <c r="BF242" i="17"/>
  <c r="BF247" i="17"/>
  <c r="BF250" i="17"/>
  <c r="BF251" i="17"/>
  <c r="BF252" i="17"/>
  <c r="BF253" i="17"/>
  <c r="BF254" i="17"/>
  <c r="BF261" i="17"/>
  <c r="BF262" i="17"/>
  <c r="BF263" i="17"/>
  <c r="BF264" i="17"/>
  <c r="BF268" i="17"/>
  <c r="BF271" i="17"/>
  <c r="BF275" i="17"/>
  <c r="BF283" i="17"/>
  <c r="BF285" i="17"/>
  <c r="BF287" i="17"/>
  <c r="BF289" i="17"/>
  <c r="BF290" i="17"/>
  <c r="BF291" i="17"/>
  <c r="BF294" i="17"/>
  <c r="BF299" i="17"/>
  <c r="BF301" i="17"/>
  <c r="BF303" i="17"/>
  <c r="BF305" i="17"/>
  <c r="BF307" i="17"/>
  <c r="BF308" i="17"/>
  <c r="BF309" i="17"/>
  <c r="BF310" i="17"/>
  <c r="BF311" i="17"/>
  <c r="BF312" i="17"/>
  <c r="E85" i="16"/>
  <c r="F92" i="16"/>
  <c r="BF127" i="16"/>
  <c r="BF129" i="16"/>
  <c r="BF133" i="16"/>
  <c r="BF134" i="16"/>
  <c r="BF135" i="16"/>
  <c r="BF136" i="16"/>
  <c r="BF137" i="16"/>
  <c r="BF138" i="16"/>
  <c r="BF140" i="16"/>
  <c r="BF144" i="16"/>
  <c r="BF149" i="16"/>
  <c r="BF152" i="16"/>
  <c r="BF154" i="16"/>
  <c r="BF158" i="16"/>
  <c r="BF162" i="16"/>
  <c r="BF167" i="16"/>
  <c r="BF170" i="16"/>
  <c r="BF171" i="16"/>
  <c r="BF172" i="16"/>
  <c r="BF173" i="16"/>
  <c r="BF174" i="16"/>
  <c r="BF176" i="16"/>
  <c r="BF178" i="16"/>
  <c r="J89" i="16"/>
  <c r="J92" i="16"/>
  <c r="BF128" i="16"/>
  <c r="BF130" i="16"/>
  <c r="BF131" i="16"/>
  <c r="BF132" i="16"/>
  <c r="BF139" i="16"/>
  <c r="BF141" i="16"/>
  <c r="BF143" i="16"/>
  <c r="BF145" i="16"/>
  <c r="BF146" i="16"/>
  <c r="BF148" i="16"/>
  <c r="BF150" i="16"/>
  <c r="BF153" i="16"/>
  <c r="BF155" i="16"/>
  <c r="BF156" i="16"/>
  <c r="BF157" i="16"/>
  <c r="BF159" i="16"/>
  <c r="BF160" i="16"/>
  <c r="BF163" i="16"/>
  <c r="BF165" i="16"/>
  <c r="BF166" i="16"/>
  <c r="BF168" i="16"/>
  <c r="BF169" i="16"/>
  <c r="BF175" i="16"/>
  <c r="J89" i="15"/>
  <c r="F92" i="15"/>
  <c r="E113" i="15"/>
  <c r="BF126" i="15"/>
  <c r="BF127" i="15"/>
  <c r="BF128" i="15"/>
  <c r="BF129" i="15"/>
  <c r="BF130" i="15"/>
  <c r="BF131" i="15"/>
  <c r="BF133" i="15"/>
  <c r="BF137" i="15"/>
  <c r="BF142" i="15"/>
  <c r="BF143" i="15"/>
  <c r="BF146" i="15"/>
  <c r="BF150" i="15"/>
  <c r="BF151" i="15"/>
  <c r="BF152" i="15"/>
  <c r="BF153" i="15"/>
  <c r="BF161" i="15"/>
  <c r="BF163" i="15"/>
  <c r="BF164" i="15"/>
  <c r="BF166" i="15"/>
  <c r="BF169" i="15"/>
  <c r="BF171" i="15"/>
  <c r="BF172" i="15"/>
  <c r="J92" i="15"/>
  <c r="BF132" i="15"/>
  <c r="BF134" i="15"/>
  <c r="BF135" i="15"/>
  <c r="BF136" i="15"/>
  <c r="BF138" i="15"/>
  <c r="BF139" i="15"/>
  <c r="BF141" i="15"/>
  <c r="BF144" i="15"/>
  <c r="BF145" i="15"/>
  <c r="BF148" i="15"/>
  <c r="BF149" i="15"/>
  <c r="BF154" i="15"/>
  <c r="BF155" i="15"/>
  <c r="BF157" i="15"/>
  <c r="BF158" i="15"/>
  <c r="BF160" i="15"/>
  <c r="BF162" i="15"/>
  <c r="BF165" i="15"/>
  <c r="BF167" i="15"/>
  <c r="BF168" i="15"/>
  <c r="BF170" i="15"/>
  <c r="BF173" i="15"/>
  <c r="BF175" i="15"/>
  <c r="E85" i="14"/>
  <c r="J91" i="14"/>
  <c r="J94" i="14"/>
  <c r="F123" i="14"/>
  <c r="BF132" i="14"/>
  <c r="BF133" i="14"/>
  <c r="BF134" i="14"/>
  <c r="BF136" i="14"/>
  <c r="BF137" i="14"/>
  <c r="BF141" i="14"/>
  <c r="BF143" i="14"/>
  <c r="BF144" i="14"/>
  <c r="BF148" i="14"/>
  <c r="BF129" i="14"/>
  <c r="BF130" i="14"/>
  <c r="BF131" i="14"/>
  <c r="BF135" i="14"/>
  <c r="BF138" i="14"/>
  <c r="BF140" i="14"/>
  <c r="BF142" i="14"/>
  <c r="BF145" i="14"/>
  <c r="BF146" i="14"/>
  <c r="BF149" i="14"/>
  <c r="BF151" i="14"/>
  <c r="BF152" i="14"/>
  <c r="BF154" i="14"/>
  <c r="E85" i="13"/>
  <c r="J91" i="13"/>
  <c r="J94" i="13"/>
  <c r="BF133" i="13"/>
  <c r="BF134" i="13"/>
  <c r="BF135" i="13"/>
  <c r="BF136" i="13"/>
  <c r="BF140" i="13"/>
  <c r="BF143" i="13"/>
  <c r="BF147" i="13"/>
  <c r="BF148" i="13"/>
  <c r="BF151" i="13"/>
  <c r="BF153" i="13"/>
  <c r="BF159" i="13"/>
  <c r="BF162" i="13"/>
  <c r="BF165" i="13"/>
  <c r="BF167" i="13"/>
  <c r="BF169" i="13"/>
  <c r="BF170" i="13"/>
  <c r="BF172" i="13"/>
  <c r="BF174" i="13"/>
  <c r="BF175" i="13"/>
  <c r="BF178" i="13"/>
  <c r="BF179" i="13"/>
  <c r="BF180" i="13"/>
  <c r="BF181" i="13"/>
  <c r="BF184" i="13"/>
  <c r="BF185" i="13"/>
  <c r="BF186" i="13"/>
  <c r="BF187" i="13"/>
  <c r="BF188" i="13"/>
  <c r="BF189" i="13"/>
  <c r="BF190" i="13"/>
  <c r="BF191" i="13"/>
  <c r="BF192" i="13"/>
  <c r="BF193" i="13"/>
  <c r="BF194" i="13"/>
  <c r="BF195" i="13"/>
  <c r="F94" i="13"/>
  <c r="BF132" i="13"/>
  <c r="BF138" i="13"/>
  <c r="BF144" i="13"/>
  <c r="BF145" i="13"/>
  <c r="BF149" i="13"/>
  <c r="BF150" i="13"/>
  <c r="BF152" i="13"/>
  <c r="BF154" i="13"/>
  <c r="BF155" i="13"/>
  <c r="BF156" i="13"/>
  <c r="BF157" i="13"/>
  <c r="BF158" i="13"/>
  <c r="BF160" i="13"/>
  <c r="BF161" i="13"/>
  <c r="BF163" i="13"/>
  <c r="BF166" i="13"/>
  <c r="BF168" i="13"/>
  <c r="BF171" i="13"/>
  <c r="BF173" i="13"/>
  <c r="BF177" i="13"/>
  <c r="BF182" i="13"/>
  <c r="BF183" i="13"/>
  <c r="F94" i="12"/>
  <c r="E110" i="12"/>
  <c r="J116" i="12"/>
  <c r="BF125" i="12"/>
  <c r="J36" i="12" s="1"/>
  <c r="AW108" i="1" s="1"/>
  <c r="AT108" i="1" s="1"/>
  <c r="J94" i="12"/>
  <c r="E85" i="11"/>
  <c r="J94" i="11"/>
  <c r="J119" i="11"/>
  <c r="BF129" i="11"/>
  <c r="BF131" i="11"/>
  <c r="BF133" i="11"/>
  <c r="BF134" i="11"/>
  <c r="BF140" i="11"/>
  <c r="BF142" i="11"/>
  <c r="BF143" i="11"/>
  <c r="BF144" i="11"/>
  <c r="BF145" i="11"/>
  <c r="BF147" i="11"/>
  <c r="BF148" i="11"/>
  <c r="BF150" i="11"/>
  <c r="BF152" i="11"/>
  <c r="BF153" i="11"/>
  <c r="BF154" i="11"/>
  <c r="BF155" i="11"/>
  <c r="BF156" i="11"/>
  <c r="BF157" i="11"/>
  <c r="BF160" i="11"/>
  <c r="BF161" i="11"/>
  <c r="BF162" i="11"/>
  <c r="BF164" i="11"/>
  <c r="BF166" i="11"/>
  <c r="BF167" i="11"/>
  <c r="BF171" i="11"/>
  <c r="BF172" i="11"/>
  <c r="BF173" i="11"/>
  <c r="BF176" i="11"/>
  <c r="BF184" i="11"/>
  <c r="BF187" i="11"/>
  <c r="BF188" i="11"/>
  <c r="BF190" i="11"/>
  <c r="BF192" i="11"/>
  <c r="BF193" i="11"/>
  <c r="BF194" i="11"/>
  <c r="BF196" i="11"/>
  <c r="BF202" i="11"/>
  <c r="BF204" i="11"/>
  <c r="BF205" i="11"/>
  <c r="F94" i="11"/>
  <c r="BF128" i="11"/>
  <c r="BF130" i="11"/>
  <c r="BF132" i="11"/>
  <c r="BF135" i="11"/>
  <c r="BF136" i="11"/>
  <c r="BF137" i="11"/>
  <c r="BF138" i="11"/>
  <c r="BF139" i="11"/>
  <c r="BF141" i="11"/>
  <c r="BF146" i="11"/>
  <c r="BF149" i="11"/>
  <c r="BF151" i="11"/>
  <c r="BF158" i="11"/>
  <c r="BF159" i="11"/>
  <c r="BF163" i="11"/>
  <c r="BF165" i="11"/>
  <c r="BF168" i="11"/>
  <c r="BF169" i="11"/>
  <c r="BF170" i="11"/>
  <c r="BF174" i="11"/>
  <c r="BF175" i="11"/>
  <c r="BF177" i="11"/>
  <c r="BF178" i="11"/>
  <c r="BF179" i="11"/>
  <c r="BF180" i="11"/>
  <c r="BF181" i="11"/>
  <c r="BF182" i="11"/>
  <c r="BF183" i="11"/>
  <c r="BF185" i="11"/>
  <c r="BF186" i="11"/>
  <c r="BF189" i="11"/>
  <c r="BF191" i="11"/>
  <c r="BF195" i="11"/>
  <c r="BF198" i="11"/>
  <c r="BF199" i="11"/>
  <c r="BF201" i="11"/>
  <c r="E85" i="10"/>
  <c r="J91" i="10"/>
  <c r="J94" i="10"/>
  <c r="F119" i="10"/>
  <c r="BF125" i="10"/>
  <c r="BF127" i="10"/>
  <c r="BF128" i="10"/>
  <c r="BF131" i="10"/>
  <c r="BF133" i="10"/>
  <c r="BF134" i="10"/>
  <c r="BF126" i="10"/>
  <c r="BF129" i="10"/>
  <c r="BF130" i="10"/>
  <c r="BF132" i="10"/>
  <c r="E85" i="9"/>
  <c r="J94" i="9"/>
  <c r="J117" i="9"/>
  <c r="F120" i="9"/>
  <c r="BF127" i="9"/>
  <c r="BF128" i="9"/>
  <c r="BF131" i="9"/>
  <c r="BF133" i="9"/>
  <c r="BF135" i="9"/>
  <c r="BF139" i="9"/>
  <c r="BF126" i="9"/>
  <c r="BF129" i="9"/>
  <c r="BF132" i="9"/>
  <c r="BF134" i="9"/>
  <c r="BF136" i="9"/>
  <c r="BF137" i="9"/>
  <c r="BF138" i="9"/>
  <c r="J91" i="8"/>
  <c r="J94" i="8"/>
  <c r="F137" i="8"/>
  <c r="BF143" i="8"/>
  <c r="BF146" i="8"/>
  <c r="BF147" i="8"/>
  <c r="BF149" i="8"/>
  <c r="BF151" i="8"/>
  <c r="BF156" i="8"/>
  <c r="BF157" i="8"/>
  <c r="BF158" i="8"/>
  <c r="BF159" i="8"/>
  <c r="BF163" i="8"/>
  <c r="BF164" i="8"/>
  <c r="BF166" i="8"/>
  <c r="BF168" i="8"/>
  <c r="BF169" i="8"/>
  <c r="BF171" i="8"/>
  <c r="BF172" i="8"/>
  <c r="BF177" i="8"/>
  <c r="BF178" i="8"/>
  <c r="BF179" i="8"/>
  <c r="BF180" i="8"/>
  <c r="BF181" i="8"/>
  <c r="BF183" i="8"/>
  <c r="BF184" i="8"/>
  <c r="BF186" i="8"/>
  <c r="BF187" i="8"/>
  <c r="BF188" i="8"/>
  <c r="BF190" i="8"/>
  <c r="BF191" i="8"/>
  <c r="BF193" i="8"/>
  <c r="BF194" i="8"/>
  <c r="BF196" i="8"/>
  <c r="BF197" i="8"/>
  <c r="BF198" i="8"/>
  <c r="BF202" i="8"/>
  <c r="BF203" i="8"/>
  <c r="BF204" i="8"/>
  <c r="BF205" i="8"/>
  <c r="BF206" i="8"/>
  <c r="BF207" i="8"/>
  <c r="BF208" i="8"/>
  <c r="BF209" i="8"/>
  <c r="BF211" i="8"/>
  <c r="BF213" i="8"/>
  <c r="BF216" i="8"/>
  <c r="BF218" i="8"/>
  <c r="BF219" i="8"/>
  <c r="BF220" i="8"/>
  <c r="BF222" i="8"/>
  <c r="BF224" i="8"/>
  <c r="BF225" i="8"/>
  <c r="BF227" i="8"/>
  <c r="BF229" i="8"/>
  <c r="BF230" i="8"/>
  <c r="BF231" i="8"/>
  <c r="BF234" i="8"/>
  <c r="BF237" i="8"/>
  <c r="BF241" i="8"/>
  <c r="BF242" i="8"/>
  <c r="BF245" i="8"/>
  <c r="BF252" i="8"/>
  <c r="BF254" i="8"/>
  <c r="BF257" i="8"/>
  <c r="BF258" i="8"/>
  <c r="BF262" i="8"/>
  <c r="BF269" i="8"/>
  <c r="BF270" i="8"/>
  <c r="BF271" i="8"/>
  <c r="BF272" i="8"/>
  <c r="BF273" i="8"/>
  <c r="BF274" i="8"/>
  <c r="BF276" i="8"/>
  <c r="BF281" i="8"/>
  <c r="BF284" i="8"/>
  <c r="BF286" i="8"/>
  <c r="BF288" i="8"/>
  <c r="BF290" i="8"/>
  <c r="BF291" i="8"/>
  <c r="BF293" i="8"/>
  <c r="BF297" i="8"/>
  <c r="BF298" i="8"/>
  <c r="BF300" i="8"/>
  <c r="E85" i="8"/>
  <c r="BF144" i="8"/>
  <c r="BF145" i="8"/>
  <c r="BF148" i="8"/>
  <c r="BF150" i="8"/>
  <c r="BF152" i="8"/>
  <c r="BF153" i="8"/>
  <c r="BF155" i="8"/>
  <c r="BF160" i="8"/>
  <c r="BF161" i="8"/>
  <c r="BF162" i="8"/>
  <c r="BF165" i="8"/>
  <c r="BF167" i="8"/>
  <c r="BF170" i="8"/>
  <c r="BF173" i="8"/>
  <c r="BF175" i="8"/>
  <c r="BF176" i="8"/>
  <c r="BF182" i="8"/>
  <c r="BF185" i="8"/>
  <c r="BF189" i="8"/>
  <c r="BF192" i="8"/>
  <c r="BF195" i="8"/>
  <c r="BF199" i="8"/>
  <c r="BF200" i="8"/>
  <c r="BF210" i="8"/>
  <c r="BF212" i="8"/>
  <c r="BF215" i="8"/>
  <c r="BF217" i="8"/>
  <c r="BF221" i="8"/>
  <c r="BF223" i="8"/>
  <c r="BF228" i="8"/>
  <c r="BF232" i="8"/>
  <c r="BF238" i="8"/>
  <c r="BF239" i="8"/>
  <c r="BF240" i="8"/>
  <c r="BF243" i="8"/>
  <c r="BF244" i="8"/>
  <c r="BF247" i="8"/>
  <c r="BF248" i="8"/>
  <c r="BF250" i="8"/>
  <c r="BF251" i="8"/>
  <c r="BF253" i="8"/>
  <c r="BF255" i="8"/>
  <c r="BF256" i="8"/>
  <c r="BF259" i="8"/>
  <c r="BF260" i="8"/>
  <c r="BF263" i="8"/>
  <c r="BF264" i="8"/>
  <c r="BF265" i="8"/>
  <c r="BF266" i="8"/>
  <c r="BF268" i="8"/>
  <c r="BF275" i="8"/>
  <c r="BF277" i="8"/>
  <c r="BF278" i="8"/>
  <c r="BF279" i="8"/>
  <c r="BF280" i="8"/>
  <c r="BF282" i="8"/>
  <c r="BF283" i="8"/>
  <c r="BF287" i="8"/>
  <c r="BF294" i="8"/>
  <c r="E85" i="7"/>
  <c r="J91" i="7"/>
  <c r="F94" i="7"/>
  <c r="J94" i="7"/>
  <c r="BF129" i="7"/>
  <c r="BF130" i="7"/>
  <c r="BF131" i="7"/>
  <c r="BF132" i="7"/>
  <c r="BF133" i="7"/>
  <c r="BF134" i="7"/>
  <c r="BF135" i="7"/>
  <c r="BF136" i="7"/>
  <c r="BF137" i="7"/>
  <c r="BF138" i="7"/>
  <c r="BF140" i="7"/>
  <c r="BF141" i="7"/>
  <c r="BF142" i="7"/>
  <c r="BF143" i="7"/>
  <c r="BF144" i="7"/>
  <c r="BF145" i="7"/>
  <c r="BF146" i="7"/>
  <c r="BF147" i="7"/>
  <c r="BF149" i="7"/>
  <c r="BF150" i="7"/>
  <c r="BF152" i="7"/>
  <c r="BF153" i="7"/>
  <c r="BF155" i="7"/>
  <c r="BF156" i="7"/>
  <c r="BF157" i="7"/>
  <c r="BF158" i="7"/>
  <c r="J127" i="5"/>
  <c r="J100" i="5" s="1"/>
  <c r="J91" i="6"/>
  <c r="J94" i="6"/>
  <c r="F122" i="6"/>
  <c r="BF133" i="6"/>
  <c r="BF135" i="6"/>
  <c r="BF137" i="6"/>
  <c r="BF138" i="6"/>
  <c r="BF144" i="6"/>
  <c r="BF145" i="6"/>
  <c r="BF146" i="6"/>
  <c r="BF149" i="6"/>
  <c r="BF150" i="6"/>
  <c r="BF151" i="6"/>
  <c r="BF154" i="6"/>
  <c r="BF155" i="6"/>
  <c r="BF158" i="6"/>
  <c r="BF159" i="6"/>
  <c r="BF162" i="6"/>
  <c r="BF163" i="6"/>
  <c r="BF166" i="6"/>
  <c r="BF169" i="6"/>
  <c r="BF170" i="6"/>
  <c r="BF173" i="6"/>
  <c r="BF174" i="6"/>
  <c r="BF181" i="6"/>
  <c r="BF183" i="6"/>
  <c r="BF184" i="6"/>
  <c r="E85" i="6"/>
  <c r="BF128" i="6"/>
  <c r="BF129" i="6"/>
  <c r="BF130" i="6"/>
  <c r="BF131" i="6"/>
  <c r="BF132" i="6"/>
  <c r="BF134" i="6"/>
  <c r="BF136" i="6"/>
  <c r="BF139" i="6"/>
  <c r="BF140" i="6"/>
  <c r="BF141" i="6"/>
  <c r="BF142" i="6"/>
  <c r="BF143" i="6"/>
  <c r="BF147" i="6"/>
  <c r="BF148" i="6"/>
  <c r="BF152" i="6"/>
  <c r="BF153" i="6"/>
  <c r="BF156" i="6"/>
  <c r="BF157" i="6"/>
  <c r="BF160" i="6"/>
  <c r="BF161" i="6"/>
  <c r="BF164" i="6"/>
  <c r="BF165" i="6"/>
  <c r="BF167" i="6"/>
  <c r="BF168" i="6"/>
  <c r="BF171" i="6"/>
  <c r="BF172" i="6"/>
  <c r="BF175" i="6"/>
  <c r="BF177" i="6"/>
  <c r="BF178" i="6"/>
  <c r="BF180" i="6"/>
  <c r="J91" i="5"/>
  <c r="F94" i="5"/>
  <c r="E113" i="5"/>
  <c r="BF128" i="5"/>
  <c r="BF129" i="5"/>
  <c r="BF135" i="5"/>
  <c r="BF137" i="5"/>
  <c r="BF138" i="5"/>
  <c r="BF141" i="5"/>
  <c r="BF142" i="5"/>
  <c r="BF143" i="5"/>
  <c r="BF146" i="5"/>
  <c r="BF148" i="5"/>
  <c r="BF150" i="5"/>
  <c r="BF152" i="5"/>
  <c r="BF154" i="5"/>
  <c r="BF155" i="5"/>
  <c r="BF156" i="5"/>
  <c r="BF157" i="5"/>
  <c r="BF159" i="5"/>
  <c r="BF161" i="5"/>
  <c r="BF163" i="5"/>
  <c r="BF164" i="5"/>
  <c r="BF169" i="5"/>
  <c r="BF170" i="5"/>
  <c r="BF171" i="5"/>
  <c r="BF172" i="5"/>
  <c r="BF175" i="5"/>
  <c r="BF176" i="5"/>
  <c r="BF177" i="5"/>
  <c r="BF180" i="5"/>
  <c r="BF182" i="5"/>
  <c r="BF184" i="5"/>
  <c r="BF189" i="5"/>
  <c r="BF190" i="5"/>
  <c r="BF191" i="5"/>
  <c r="BF193" i="5"/>
  <c r="BF195" i="5"/>
  <c r="BF196" i="5"/>
  <c r="BF197" i="5"/>
  <c r="BF199" i="5"/>
  <c r="BF202" i="5"/>
  <c r="BF203" i="5"/>
  <c r="BF206" i="5"/>
  <c r="BF211" i="5"/>
  <c r="BF212" i="5"/>
  <c r="BF213" i="5"/>
  <c r="BF215" i="5"/>
  <c r="BF216" i="5"/>
  <c r="BF217" i="5"/>
  <c r="BF218" i="5"/>
  <c r="BF224" i="5"/>
  <c r="BF225" i="5"/>
  <c r="BF227" i="5"/>
  <c r="BF228" i="5"/>
  <c r="BF232" i="5"/>
  <c r="BF234" i="5"/>
  <c r="BF235" i="5"/>
  <c r="BF236" i="5"/>
  <c r="BF237" i="5"/>
  <c r="BF238" i="5"/>
  <c r="BF239" i="5"/>
  <c r="BF242" i="5"/>
  <c r="BF244" i="5"/>
  <c r="BF247" i="5"/>
  <c r="BF248" i="5"/>
  <c r="BF250" i="5"/>
  <c r="BF251" i="5"/>
  <c r="BF252" i="5"/>
  <c r="BF253" i="5"/>
  <c r="BF259" i="5"/>
  <c r="BF260" i="5"/>
  <c r="BF261" i="5"/>
  <c r="BF264" i="5"/>
  <c r="BF267" i="5"/>
  <c r="BF270" i="5"/>
  <c r="BF271" i="5"/>
  <c r="BF272" i="5"/>
  <c r="BF274" i="5"/>
  <c r="BF275" i="5"/>
  <c r="BF276" i="5"/>
  <c r="BF281" i="5"/>
  <c r="BF282" i="5"/>
  <c r="BF284" i="5"/>
  <c r="BF288" i="5"/>
  <c r="BF290" i="5"/>
  <c r="BF291" i="5"/>
  <c r="BF292" i="5"/>
  <c r="BF293" i="5"/>
  <c r="BF294" i="5"/>
  <c r="BF295" i="5"/>
  <c r="BF298" i="5"/>
  <c r="BF301" i="5"/>
  <c r="BF302" i="5"/>
  <c r="BF303" i="5"/>
  <c r="BF306" i="5"/>
  <c r="BF309" i="5"/>
  <c r="BF312" i="5"/>
  <c r="BF313" i="5"/>
  <c r="BF314" i="5"/>
  <c r="BF316" i="5"/>
  <c r="BF321" i="5"/>
  <c r="BF323" i="5"/>
  <c r="J94" i="5"/>
  <c r="BF130" i="5"/>
  <c r="BF131" i="5"/>
  <c r="BF132" i="5"/>
  <c r="BF133" i="5"/>
  <c r="BF134" i="5"/>
  <c r="BF136" i="5"/>
  <c r="BF139" i="5"/>
  <c r="BF140" i="5"/>
  <c r="BF144" i="5"/>
  <c r="BF145" i="5"/>
  <c r="BF147" i="5"/>
  <c r="BF149" i="5"/>
  <c r="BF151" i="5"/>
  <c r="BF153" i="5"/>
  <c r="BF158" i="5"/>
  <c r="BF160" i="5"/>
  <c r="BF162" i="5"/>
  <c r="BF165" i="5"/>
  <c r="BF166" i="5"/>
  <c r="BF167" i="5"/>
  <c r="BF168" i="5"/>
  <c r="BF173" i="5"/>
  <c r="BF174" i="5"/>
  <c r="BF178" i="5"/>
  <c r="BF179" i="5"/>
  <c r="BF181" i="5"/>
  <c r="BF183" i="5"/>
  <c r="BF185" i="5"/>
  <c r="BF187" i="5"/>
  <c r="BF188" i="5"/>
  <c r="BF192" i="5"/>
  <c r="BF194" i="5"/>
  <c r="BF198" i="5"/>
  <c r="BF200" i="5"/>
  <c r="BF201" i="5"/>
  <c r="BF204" i="5"/>
  <c r="BF205" i="5"/>
  <c r="BF207" i="5"/>
  <c r="BF208" i="5"/>
  <c r="BF209" i="5"/>
  <c r="BF210" i="5"/>
  <c r="BF214" i="5"/>
  <c r="BF219" i="5"/>
  <c r="BF220" i="5"/>
  <c r="BF221" i="5"/>
  <c r="BF222" i="5"/>
  <c r="BF223" i="5"/>
  <c r="BF226" i="5"/>
  <c r="BF229" i="5"/>
  <c r="BF230" i="5"/>
  <c r="BF231" i="5"/>
  <c r="BF233" i="5"/>
  <c r="BF240" i="5"/>
  <c r="BF241" i="5"/>
  <c r="BF245" i="5"/>
  <c r="BF246" i="5"/>
  <c r="BF249" i="5"/>
  <c r="BF254" i="5"/>
  <c r="BF255" i="5"/>
  <c r="BF256" i="5"/>
  <c r="BF257" i="5"/>
  <c r="BF258" i="5"/>
  <c r="BF262" i="5"/>
  <c r="BF263" i="5"/>
  <c r="BF265" i="5"/>
  <c r="BF266" i="5"/>
  <c r="BF268" i="5"/>
  <c r="BF269" i="5"/>
  <c r="BF273" i="5"/>
  <c r="BF277" i="5"/>
  <c r="BF278" i="5"/>
  <c r="BF279" i="5"/>
  <c r="BF280" i="5"/>
  <c r="BF283" i="5"/>
  <c r="BF285" i="5"/>
  <c r="BF286" i="5"/>
  <c r="BF287" i="5"/>
  <c r="BF289" i="5"/>
  <c r="BF297" i="5"/>
  <c r="BF299" i="5"/>
  <c r="BF300" i="5"/>
  <c r="BF304" i="5"/>
  <c r="BF305" i="5"/>
  <c r="BF307" i="5"/>
  <c r="BF308" i="5"/>
  <c r="BF310" i="5"/>
  <c r="BF311" i="5"/>
  <c r="BF315" i="5"/>
  <c r="BF317" i="5"/>
  <c r="BF318" i="5"/>
  <c r="BF319" i="5"/>
  <c r="BF320" i="5"/>
  <c r="BF322" i="5"/>
  <c r="BF324" i="5"/>
  <c r="F94" i="4"/>
  <c r="E115" i="4"/>
  <c r="BF130" i="4"/>
  <c r="BF134" i="4"/>
  <c r="BF136" i="4"/>
  <c r="BF141" i="4"/>
  <c r="BF147" i="4"/>
  <c r="BF149" i="4"/>
  <c r="BF150" i="4"/>
  <c r="BF158" i="4"/>
  <c r="BF161" i="4"/>
  <c r="BF163" i="4"/>
  <c r="BF164" i="4"/>
  <c r="BF165" i="4"/>
  <c r="BF166" i="4"/>
  <c r="BF167" i="4"/>
  <c r="BF171" i="4"/>
  <c r="BF172" i="4"/>
  <c r="BF174" i="4"/>
  <c r="BF175" i="4"/>
  <c r="BF176" i="4"/>
  <c r="BF179" i="4"/>
  <c r="BF182" i="4"/>
  <c r="BF186" i="4"/>
  <c r="BF187" i="4"/>
  <c r="BF189" i="4"/>
  <c r="BF190" i="4"/>
  <c r="BF191" i="4"/>
  <c r="BF195" i="4"/>
  <c r="BF196" i="4"/>
  <c r="BF199" i="4"/>
  <c r="BF200" i="4"/>
  <c r="BF201" i="4"/>
  <c r="BF203" i="4"/>
  <c r="BF204" i="4"/>
  <c r="BF205" i="4"/>
  <c r="BF207" i="4"/>
  <c r="BF209" i="4"/>
  <c r="BF212" i="4"/>
  <c r="BF214" i="4"/>
  <c r="BF215" i="4"/>
  <c r="BF216" i="4"/>
  <c r="BF218" i="4"/>
  <c r="BF219" i="4"/>
  <c r="BF221" i="4"/>
  <c r="BF222" i="4"/>
  <c r="BF223" i="4"/>
  <c r="BF225" i="4"/>
  <c r="BF233" i="4"/>
  <c r="BF234" i="4"/>
  <c r="BF235" i="4"/>
  <c r="BF237" i="4"/>
  <c r="BF239" i="4"/>
  <c r="BF240" i="4"/>
  <c r="BF243" i="4"/>
  <c r="BF244" i="4"/>
  <c r="BF245" i="4"/>
  <c r="BF246" i="4"/>
  <c r="BF247" i="4"/>
  <c r="BF249" i="4"/>
  <c r="BF250" i="4"/>
  <c r="BF253" i="4"/>
  <c r="BF254" i="4"/>
  <c r="BF256" i="4"/>
  <c r="BF257" i="4"/>
  <c r="BF260" i="4"/>
  <c r="BF265" i="4"/>
  <c r="BF266" i="4"/>
  <c r="J91" i="4"/>
  <c r="J94" i="4"/>
  <c r="BF131" i="4"/>
  <c r="BF132" i="4"/>
  <c r="BF133" i="4"/>
  <c r="BF135" i="4"/>
  <c r="BF137" i="4"/>
  <c r="BF139" i="4"/>
  <c r="BF140" i="4"/>
  <c r="BF142" i="4"/>
  <c r="BF143" i="4"/>
  <c r="BF144" i="4"/>
  <c r="BF145" i="4"/>
  <c r="BF146" i="4"/>
  <c r="BF148" i="4"/>
  <c r="BF151" i="4"/>
  <c r="BF152" i="4"/>
  <c r="BF153" i="4"/>
  <c r="BF154" i="4"/>
  <c r="BF155" i="4"/>
  <c r="BF156" i="4"/>
  <c r="BF157" i="4"/>
  <c r="BF159" i="4"/>
  <c r="BF160" i="4"/>
  <c r="BF162" i="4"/>
  <c r="BF168" i="4"/>
  <c r="BF169" i="4"/>
  <c r="BF173" i="4"/>
  <c r="BF177" i="4"/>
  <c r="BF178" i="4"/>
  <c r="BF180" i="4"/>
  <c r="BF181" i="4"/>
  <c r="BF183" i="4"/>
  <c r="BF184" i="4"/>
  <c r="BF185" i="4"/>
  <c r="BF188" i="4"/>
  <c r="BF192" i="4"/>
  <c r="BF193" i="4"/>
  <c r="BF194" i="4"/>
  <c r="BF197" i="4"/>
  <c r="BF198" i="4"/>
  <c r="BF206" i="4"/>
  <c r="BF208" i="4"/>
  <c r="BF210" i="4"/>
  <c r="BF211" i="4"/>
  <c r="BF213" i="4"/>
  <c r="BF217" i="4"/>
  <c r="BF220" i="4"/>
  <c r="BF224" i="4"/>
  <c r="BF226" i="4"/>
  <c r="BF227" i="4"/>
  <c r="BF228" i="4"/>
  <c r="BF230" i="4"/>
  <c r="BF231" i="4"/>
  <c r="BF232" i="4"/>
  <c r="BF236" i="4"/>
  <c r="BF238" i="4"/>
  <c r="BF241" i="4"/>
  <c r="BF242" i="4"/>
  <c r="BF248" i="4"/>
  <c r="BF251" i="4"/>
  <c r="BF252" i="4"/>
  <c r="BF255" i="4"/>
  <c r="BF258" i="4"/>
  <c r="BF259" i="4"/>
  <c r="BF261" i="4"/>
  <c r="BF262" i="4"/>
  <c r="BF264" i="4"/>
  <c r="J91" i="3"/>
  <c r="J94" i="3"/>
  <c r="F127" i="3"/>
  <c r="BF133" i="3"/>
  <c r="BF136" i="3"/>
  <c r="BF138" i="3"/>
  <c r="BF142" i="3"/>
  <c r="BF146" i="3"/>
  <c r="BF148" i="3"/>
  <c r="BF149" i="3"/>
  <c r="BF150" i="3"/>
  <c r="BF152" i="3"/>
  <c r="BF155" i="3"/>
  <c r="BF160" i="3"/>
  <c r="BF161" i="3"/>
  <c r="BF162" i="3"/>
  <c r="BF163" i="3"/>
  <c r="BF164" i="3"/>
  <c r="BF166" i="3"/>
  <c r="BF167" i="3"/>
  <c r="BF168" i="3"/>
  <c r="BF172" i="3"/>
  <c r="BF174" i="3"/>
  <c r="BF176" i="3"/>
  <c r="BF177" i="3"/>
  <c r="BF178" i="3"/>
  <c r="BF180" i="3"/>
  <c r="BF181" i="3"/>
  <c r="BF183" i="3"/>
  <c r="BF184" i="3"/>
  <c r="BF185" i="3"/>
  <c r="BF187" i="3"/>
  <c r="BF190" i="3"/>
  <c r="BF191" i="3"/>
  <c r="BF194" i="3"/>
  <c r="BF196" i="3"/>
  <c r="BF198" i="3"/>
  <c r="BF200" i="3"/>
  <c r="BF204" i="3"/>
  <c r="BF205" i="3"/>
  <c r="BF207" i="3"/>
  <c r="BF210" i="3"/>
  <c r="BF213" i="3"/>
  <c r="BF215" i="3"/>
  <c r="BF218" i="3"/>
  <c r="BF219" i="3"/>
  <c r="BF222" i="3"/>
  <c r="BF223" i="3"/>
  <c r="BF225" i="3"/>
  <c r="BF229" i="3"/>
  <c r="BF232" i="3"/>
  <c r="BF233" i="3"/>
  <c r="BF235" i="3"/>
  <c r="BF236" i="3"/>
  <c r="BF239" i="3"/>
  <c r="BF240" i="3"/>
  <c r="BF247" i="3"/>
  <c r="BF250" i="3"/>
  <c r="BF253" i="3"/>
  <c r="BF255" i="3"/>
  <c r="BF258" i="3"/>
  <c r="BF262" i="3"/>
  <c r="BF266" i="3"/>
  <c r="BF269" i="3"/>
  <c r="BF271" i="3"/>
  <c r="BF273" i="3"/>
  <c r="BF274" i="3"/>
  <c r="BF276" i="3"/>
  <c r="BF283" i="3"/>
  <c r="BF284" i="3"/>
  <c r="BF285" i="3"/>
  <c r="BF286" i="3"/>
  <c r="BF287" i="3"/>
  <c r="BF288" i="3"/>
  <c r="BF289" i="3"/>
  <c r="BF292" i="3"/>
  <c r="BF294" i="3"/>
  <c r="BF295" i="3"/>
  <c r="BF296" i="3"/>
  <c r="BF297" i="3"/>
  <c r="BF298" i="3"/>
  <c r="BF299" i="3"/>
  <c r="BF300" i="3"/>
  <c r="BF302" i="3"/>
  <c r="BF304" i="3"/>
  <c r="BF305" i="3"/>
  <c r="E85" i="3"/>
  <c r="BF134" i="3"/>
  <c r="BF135" i="3"/>
  <c r="BF137" i="3"/>
  <c r="BF140" i="3"/>
  <c r="BF145" i="3"/>
  <c r="BF147" i="3"/>
  <c r="BF151" i="3"/>
  <c r="BF153" i="3"/>
  <c r="BF154" i="3"/>
  <c r="BF156" i="3"/>
  <c r="BF157" i="3"/>
  <c r="BF158" i="3"/>
  <c r="BF159" i="3"/>
  <c r="BF165" i="3"/>
  <c r="BF170" i="3"/>
  <c r="BF171" i="3"/>
  <c r="BF173" i="3"/>
  <c r="BF175" i="3"/>
  <c r="BF179" i="3"/>
  <c r="BF182" i="3"/>
  <c r="BF186" i="3"/>
  <c r="BF188" i="3"/>
  <c r="BF189" i="3"/>
  <c r="BF193" i="3"/>
  <c r="BF195" i="3"/>
  <c r="BF197" i="3"/>
  <c r="BF199" i="3"/>
  <c r="BF201" i="3"/>
  <c r="BF202" i="3"/>
  <c r="BF203" i="3"/>
  <c r="BF206" i="3"/>
  <c r="BF208" i="3"/>
  <c r="BF209" i="3"/>
  <c r="BF211" i="3"/>
  <c r="BF212" i="3"/>
  <c r="BF214" i="3"/>
  <c r="BF216" i="3"/>
  <c r="BF217" i="3"/>
  <c r="BF220" i="3"/>
  <c r="BF221" i="3"/>
  <c r="BF224" i="3"/>
  <c r="BF226" i="3"/>
  <c r="BF227" i="3"/>
  <c r="BF228" i="3"/>
  <c r="BF230" i="3"/>
  <c r="BF231" i="3"/>
  <c r="BF234" i="3"/>
  <c r="BF238" i="3"/>
  <c r="BF241" i="3"/>
  <c r="BF242" i="3"/>
  <c r="BF243" i="3"/>
  <c r="BF245" i="3"/>
  <c r="BF246" i="3"/>
  <c r="BF248" i="3"/>
  <c r="BF249" i="3"/>
  <c r="BF251" i="3"/>
  <c r="BF252" i="3"/>
  <c r="BF254" i="3"/>
  <c r="BF256" i="3"/>
  <c r="BF257" i="3"/>
  <c r="BF259" i="3"/>
  <c r="BF260" i="3"/>
  <c r="BF261" i="3"/>
  <c r="BF263" i="3"/>
  <c r="BF264" i="3"/>
  <c r="BF265" i="3"/>
  <c r="BF267" i="3"/>
  <c r="BF268" i="3"/>
  <c r="BF270" i="3"/>
  <c r="BF272" i="3"/>
  <c r="BF275" i="3"/>
  <c r="BF277" i="3"/>
  <c r="BF278" i="3"/>
  <c r="BF279" i="3"/>
  <c r="BF280" i="3"/>
  <c r="BF281" i="3"/>
  <c r="BF282" i="3"/>
  <c r="BF290" i="3"/>
  <c r="BF291" i="3"/>
  <c r="BF293" i="3"/>
  <c r="BF301" i="3"/>
  <c r="BF303" i="3"/>
  <c r="J91" i="2"/>
  <c r="J94" i="2"/>
  <c r="BF146" i="2"/>
  <c r="BF148" i="2"/>
  <c r="BF150" i="2"/>
  <c r="BF151" i="2"/>
  <c r="BF152" i="2"/>
  <c r="BF153" i="2"/>
  <c r="BF154" i="2"/>
  <c r="BF157" i="2"/>
  <c r="BF159" i="2"/>
  <c r="BF163" i="2"/>
  <c r="BF168" i="2"/>
  <c r="BF175" i="2"/>
  <c r="BF176" i="2"/>
  <c r="BF178" i="2"/>
  <c r="BF181" i="2"/>
  <c r="BF182" i="2"/>
  <c r="BF184" i="2"/>
  <c r="BF186" i="2"/>
  <c r="BF187" i="2"/>
  <c r="BF188" i="2"/>
  <c r="BF189" i="2"/>
  <c r="BF192" i="2"/>
  <c r="BF194" i="2"/>
  <c r="BF195" i="2"/>
  <c r="BF198" i="2"/>
  <c r="BF199" i="2"/>
  <c r="BF200" i="2"/>
  <c r="BF203" i="2"/>
  <c r="BF208" i="2"/>
  <c r="BF209" i="2"/>
  <c r="BF211" i="2"/>
  <c r="BF214" i="2"/>
  <c r="BF215" i="2"/>
  <c r="BF216" i="2"/>
  <c r="BF217" i="2"/>
  <c r="BF218" i="2"/>
  <c r="BF220" i="2"/>
  <c r="BF222" i="2"/>
  <c r="BF223" i="2"/>
  <c r="BF225" i="2"/>
  <c r="BF228" i="2"/>
  <c r="BF229" i="2"/>
  <c r="BF230" i="2"/>
  <c r="BF231" i="2"/>
  <c r="BF232" i="2"/>
  <c r="BF235" i="2"/>
  <c r="BF237" i="2"/>
  <c r="BF238" i="2"/>
  <c r="BF241" i="2"/>
  <c r="BF242" i="2"/>
  <c r="BF247" i="2"/>
  <c r="BF250" i="2"/>
  <c r="BF251" i="2"/>
  <c r="BF254" i="2"/>
  <c r="BF255" i="2"/>
  <c r="BF257" i="2"/>
  <c r="BF258" i="2"/>
  <c r="BF267" i="2"/>
  <c r="BF269" i="2"/>
  <c r="BF271" i="2"/>
  <c r="BF272" i="2"/>
  <c r="BF274" i="2"/>
  <c r="BF278" i="2"/>
  <c r="BF282" i="2"/>
  <c r="BF285" i="2"/>
  <c r="BF286" i="2"/>
  <c r="BF290" i="2"/>
  <c r="BF291" i="2"/>
  <c r="BF293" i="2"/>
  <c r="BF294" i="2"/>
  <c r="BF298" i="2"/>
  <c r="BF299" i="2"/>
  <c r="BF303" i="2"/>
  <c r="BF304" i="2"/>
  <c r="BF305" i="2"/>
  <c r="BF306" i="2"/>
  <c r="BF309" i="2"/>
  <c r="BF310" i="2"/>
  <c r="BF314" i="2"/>
  <c r="BF315" i="2"/>
  <c r="BF316" i="2"/>
  <c r="BF318" i="2"/>
  <c r="BF319" i="2"/>
  <c r="BF321" i="2"/>
  <c r="BF322" i="2"/>
  <c r="BF327" i="2"/>
  <c r="BF328" i="2"/>
  <c r="BF333" i="2"/>
  <c r="BF334" i="2"/>
  <c r="BF335" i="2"/>
  <c r="BF339" i="2"/>
  <c r="BF340" i="2"/>
  <c r="BF342" i="2"/>
  <c r="BF343" i="2"/>
  <c r="BF344" i="2"/>
  <c r="BF349" i="2"/>
  <c r="BF350" i="2"/>
  <c r="BF351" i="2"/>
  <c r="BF352" i="2"/>
  <c r="BF354" i="2"/>
  <c r="BF356" i="2"/>
  <c r="BF361" i="2"/>
  <c r="BF362" i="2"/>
  <c r="BF371" i="2"/>
  <c r="BF372" i="2"/>
  <c r="BF374" i="2"/>
  <c r="BF375" i="2"/>
  <c r="E85" i="2"/>
  <c r="F94" i="2"/>
  <c r="BF147" i="2"/>
  <c r="BF149" i="2"/>
  <c r="BF156" i="2"/>
  <c r="BF158" i="2"/>
  <c r="BF160" i="2"/>
  <c r="BF161" i="2"/>
  <c r="BF162" i="2"/>
  <c r="BF164" i="2"/>
  <c r="BF165" i="2"/>
  <c r="BF166" i="2"/>
  <c r="BF167" i="2"/>
  <c r="BF169" i="2"/>
  <c r="BF170" i="2"/>
  <c r="BF171" i="2"/>
  <c r="BF173" i="2"/>
  <c r="BF174" i="2"/>
  <c r="BF177" i="2"/>
  <c r="BF179" i="2"/>
  <c r="BF180" i="2"/>
  <c r="BF183" i="2"/>
  <c r="BF185" i="2"/>
  <c r="BF190" i="2"/>
  <c r="BF191" i="2"/>
  <c r="BF196" i="2"/>
  <c r="BF197" i="2"/>
  <c r="BF201" i="2"/>
  <c r="BF202" i="2"/>
  <c r="BF204" i="2"/>
  <c r="BF205" i="2"/>
  <c r="BF206" i="2"/>
  <c r="BF207" i="2"/>
  <c r="BF210" i="2"/>
  <c r="BF212" i="2"/>
  <c r="BF213" i="2"/>
  <c r="BF219" i="2"/>
  <c r="BF221" i="2"/>
  <c r="BF224" i="2"/>
  <c r="BF226" i="2"/>
  <c r="BF227" i="2"/>
  <c r="BF234" i="2"/>
  <c r="BF236" i="2"/>
  <c r="BF239" i="2"/>
  <c r="BF240" i="2"/>
  <c r="BF243" i="2"/>
  <c r="BF244" i="2"/>
  <c r="BF245" i="2"/>
  <c r="BF246" i="2"/>
  <c r="BF248" i="2"/>
  <c r="BF252" i="2"/>
  <c r="BF253" i="2"/>
  <c r="BF256" i="2"/>
  <c r="BF259" i="2"/>
  <c r="BF260" i="2"/>
  <c r="BF261" i="2"/>
  <c r="BF263" i="2"/>
  <c r="BF266" i="2"/>
  <c r="BF268" i="2"/>
  <c r="BF270" i="2"/>
  <c r="BF273" i="2"/>
  <c r="BF275" i="2"/>
  <c r="BF276" i="2"/>
  <c r="BF279" i="2"/>
  <c r="BF280" i="2"/>
  <c r="BF281" i="2"/>
  <c r="BF283" i="2"/>
  <c r="BF287" i="2"/>
  <c r="BF288" i="2"/>
  <c r="BF289" i="2"/>
  <c r="BF296" i="2"/>
  <c r="BF297" i="2"/>
  <c r="BF301" i="2"/>
  <c r="BF302" i="2"/>
  <c r="BF307" i="2"/>
  <c r="BF308" i="2"/>
  <c r="BF311" i="2"/>
  <c r="BF313" i="2"/>
  <c r="BF317" i="2"/>
  <c r="BF320" i="2"/>
  <c r="BF323" i="2"/>
  <c r="BF324" i="2"/>
  <c r="BF325" i="2"/>
  <c r="BF329" i="2"/>
  <c r="BF330" i="2"/>
  <c r="BF331" i="2"/>
  <c r="BF332" i="2"/>
  <c r="BF336" i="2"/>
  <c r="BF337" i="2"/>
  <c r="BF338" i="2"/>
  <c r="BF341" i="2"/>
  <c r="BF345" i="2"/>
  <c r="BF347" i="2"/>
  <c r="BF348" i="2"/>
  <c r="BF355" i="2"/>
  <c r="BF358" i="2"/>
  <c r="BF359" i="2"/>
  <c r="BF360" i="2"/>
  <c r="BF363" i="2"/>
  <c r="BF364" i="2"/>
  <c r="BF366" i="2"/>
  <c r="BF367" i="2"/>
  <c r="BF368" i="2"/>
  <c r="BF369" i="2"/>
  <c r="J35" i="2"/>
  <c r="AV96" i="1" s="1"/>
  <c r="F39" i="2"/>
  <c r="BD96" i="1" s="1"/>
  <c r="F37" i="2"/>
  <c r="BB96" i="1" s="1"/>
  <c r="F37" i="3"/>
  <c r="BB97" i="1" s="1"/>
  <c r="F39" i="3"/>
  <c r="BD97" i="1" s="1"/>
  <c r="J35" i="4"/>
  <c r="AV98" i="1" s="1"/>
  <c r="F37" i="4"/>
  <c r="BB98" i="1" s="1"/>
  <c r="J35" i="5"/>
  <c r="AV99" i="1" s="1"/>
  <c r="F38" i="5"/>
  <c r="BC99" i="1" s="1"/>
  <c r="F35" i="6"/>
  <c r="AZ100" i="1" s="1"/>
  <c r="F39" i="6"/>
  <c r="BD100" i="1" s="1"/>
  <c r="F35" i="7"/>
  <c r="AZ101" i="1" s="1"/>
  <c r="J35" i="7"/>
  <c r="AV101" i="1" s="1"/>
  <c r="F38" i="7"/>
  <c r="BC101" i="1" s="1"/>
  <c r="J35" i="8"/>
  <c r="AV103" i="1" s="1"/>
  <c r="F39" i="8"/>
  <c r="BD103" i="1" s="1"/>
  <c r="F37" i="8"/>
  <c r="BB103" i="1" s="1"/>
  <c r="F35" i="10"/>
  <c r="AZ105" i="1" s="1"/>
  <c r="F37" i="10"/>
  <c r="BB105" i="1" s="1"/>
  <c r="F38" i="10"/>
  <c r="BC105" i="1" s="1"/>
  <c r="F35" i="11"/>
  <c r="AZ106" i="1" s="1"/>
  <c r="F37" i="11"/>
  <c r="BB106" i="1" s="1"/>
  <c r="F35" i="12"/>
  <c r="AZ108" i="1"/>
  <c r="F39" i="13"/>
  <c r="BD109" i="1"/>
  <c r="F35" i="13"/>
  <c r="AZ109" i="1" s="1"/>
  <c r="F38" i="13"/>
  <c r="BC109" i="1" s="1"/>
  <c r="F37" i="14"/>
  <c r="BB110" i="1"/>
  <c r="J35" i="14"/>
  <c r="AV110" i="1"/>
  <c r="F38" i="14"/>
  <c r="BC110" i="1" s="1"/>
  <c r="F35" i="15"/>
  <c r="BB111" i="1" s="1"/>
  <c r="J33" i="15"/>
  <c r="AV111" i="1" s="1"/>
  <c r="F36" i="15"/>
  <c r="BC111" i="1" s="1"/>
  <c r="F36" i="16"/>
  <c r="BC112" i="1" s="1"/>
  <c r="J33" i="16"/>
  <c r="AV112" i="1" s="1"/>
  <c r="F37" i="16"/>
  <c r="BD112" i="1" s="1"/>
  <c r="F35" i="17"/>
  <c r="BB113" i="1" s="1"/>
  <c r="F37" i="17"/>
  <c r="BD113" i="1" s="1"/>
  <c r="F33" i="18"/>
  <c r="AZ114" i="1" s="1"/>
  <c r="F35" i="18"/>
  <c r="BB114" i="1" s="1"/>
  <c r="F35" i="19"/>
  <c r="AZ116" i="1" s="1"/>
  <c r="F39" i="19"/>
  <c r="BD116" i="1" s="1"/>
  <c r="F39" i="20"/>
  <c r="BD117" i="1" s="1"/>
  <c r="F35" i="20"/>
  <c r="AZ117" i="1" s="1"/>
  <c r="J35" i="20"/>
  <c r="AV117" i="1" s="1"/>
  <c r="F35" i="21"/>
  <c r="AZ119" i="1" s="1"/>
  <c r="F37" i="21"/>
  <c r="BB119" i="1" s="1"/>
  <c r="F38" i="21"/>
  <c r="BC119" i="1" s="1"/>
  <c r="F38" i="22"/>
  <c r="BC120" i="1" s="1"/>
  <c r="F35" i="22"/>
  <c r="AZ120" i="1" s="1"/>
  <c r="F39" i="22"/>
  <c r="BD120" i="1" s="1"/>
  <c r="F35" i="23"/>
  <c r="BB121" i="1" s="1"/>
  <c r="F33" i="23"/>
  <c r="AZ121" i="1" s="1"/>
  <c r="F36" i="23"/>
  <c r="BC121" i="1" s="1"/>
  <c r="F35" i="24"/>
  <c r="BB122" i="1" s="1"/>
  <c r="J33" i="24"/>
  <c r="AV122" i="1" s="1"/>
  <c r="F36" i="24"/>
  <c r="BC122" i="1" s="1"/>
  <c r="F36" i="25"/>
  <c r="BC123" i="1" s="1"/>
  <c r="F35" i="25"/>
  <c r="BB123" i="1" s="1"/>
  <c r="F33" i="26"/>
  <c r="AZ124" i="1" s="1"/>
  <c r="F37" i="26"/>
  <c r="BD124" i="1" s="1"/>
  <c r="F35" i="2"/>
  <c r="AZ96" i="1" s="1"/>
  <c r="AS94" i="1"/>
  <c r="F38" i="2"/>
  <c r="BC96" i="1" s="1"/>
  <c r="F35" i="3"/>
  <c r="AZ97" i="1" s="1"/>
  <c r="J35" i="3"/>
  <c r="AV97" i="1" s="1"/>
  <c r="F38" i="3"/>
  <c r="BC97" i="1" s="1"/>
  <c r="F35" i="4"/>
  <c r="AZ98" i="1" s="1"/>
  <c r="F39" i="4"/>
  <c r="BD98" i="1" s="1"/>
  <c r="F38" i="4"/>
  <c r="BC98" i="1" s="1"/>
  <c r="F37" i="5"/>
  <c r="BB99" i="1" s="1"/>
  <c r="F35" i="5"/>
  <c r="AZ99" i="1" s="1"/>
  <c r="F39" i="5"/>
  <c r="BD99" i="1" s="1"/>
  <c r="F37" i="6"/>
  <c r="BB100" i="1" s="1"/>
  <c r="J35" i="6"/>
  <c r="AV100" i="1" s="1"/>
  <c r="F38" i="6"/>
  <c r="BC100" i="1" s="1"/>
  <c r="F37" i="7"/>
  <c r="BB101" i="1" s="1"/>
  <c r="F39" i="7"/>
  <c r="BD101" i="1" s="1"/>
  <c r="F35" i="8"/>
  <c r="AZ103" i="1" s="1"/>
  <c r="F38" i="8"/>
  <c r="BC103" i="1" s="1"/>
  <c r="J35" i="9"/>
  <c r="AV104" i="1" s="1"/>
  <c r="F38" i="9"/>
  <c r="BC104" i="1" s="1"/>
  <c r="F35" i="9"/>
  <c r="AZ104" i="1" s="1"/>
  <c r="F37" i="9"/>
  <c r="BB104" i="1" s="1"/>
  <c r="F39" i="9"/>
  <c r="BD104" i="1" s="1"/>
  <c r="J35" i="10"/>
  <c r="AV105" i="1" s="1"/>
  <c r="F39" i="10"/>
  <c r="BD105" i="1" s="1"/>
  <c r="F38" i="11"/>
  <c r="BC106" i="1" s="1"/>
  <c r="J35" i="11"/>
  <c r="AV106" i="1" s="1"/>
  <c r="F39" i="11"/>
  <c r="BD106" i="1" s="1"/>
  <c r="J35" i="13"/>
  <c r="AV109" i="1" s="1"/>
  <c r="F37" i="13"/>
  <c r="BB109" i="1" s="1"/>
  <c r="F35" i="14"/>
  <c r="AZ110" i="1" s="1"/>
  <c r="F39" i="14"/>
  <c r="BD110" i="1" s="1"/>
  <c r="F33" i="15"/>
  <c r="AZ111" i="1" s="1"/>
  <c r="F37" i="15"/>
  <c r="BD111" i="1" s="1"/>
  <c r="F33" i="16"/>
  <c r="AZ112" i="1" s="1"/>
  <c r="F35" i="16"/>
  <c r="BB112" i="1" s="1"/>
  <c r="J33" i="17"/>
  <c r="AV113" i="1" s="1"/>
  <c r="F33" i="17"/>
  <c r="AZ113" i="1" s="1"/>
  <c r="F36" i="17"/>
  <c r="BC113" i="1" s="1"/>
  <c r="J33" i="18"/>
  <c r="AV114" i="1" s="1"/>
  <c r="F37" i="18"/>
  <c r="BD114" i="1" s="1"/>
  <c r="F36" i="18"/>
  <c r="BC114" i="1" s="1"/>
  <c r="F37" i="19"/>
  <c r="BB116" i="1" s="1"/>
  <c r="J35" i="19"/>
  <c r="AV116" i="1" s="1"/>
  <c r="F38" i="19"/>
  <c r="BC116" i="1" s="1"/>
  <c r="F38" i="20"/>
  <c r="BC117" i="1" s="1"/>
  <c r="F37" i="20"/>
  <c r="BB117" i="1" s="1"/>
  <c r="F39" i="21"/>
  <c r="BD119" i="1" s="1"/>
  <c r="J35" i="21"/>
  <c r="AV119" i="1" s="1"/>
  <c r="J35" i="22"/>
  <c r="AV120" i="1" s="1"/>
  <c r="F37" i="22"/>
  <c r="BB120" i="1" s="1"/>
  <c r="J33" i="23"/>
  <c r="AV121" i="1" s="1"/>
  <c r="F37" i="23"/>
  <c r="BD121" i="1" s="1"/>
  <c r="F33" i="24"/>
  <c r="AZ122" i="1" s="1"/>
  <c r="F37" i="24"/>
  <c r="BD122" i="1" s="1"/>
  <c r="F33" i="25"/>
  <c r="AZ123" i="1" s="1"/>
  <c r="J33" i="25"/>
  <c r="AV123" i="1" s="1"/>
  <c r="F37" i="25"/>
  <c r="BD123" i="1" s="1"/>
  <c r="F35" i="26"/>
  <c r="BB124" i="1" s="1"/>
  <c r="J33" i="26"/>
  <c r="AV124" i="1" s="1"/>
  <c r="F36" i="26"/>
  <c r="BC124" i="1" s="1"/>
  <c r="J244" i="3" l="1"/>
  <c r="J108" i="3" s="1"/>
  <c r="P126" i="11"/>
  <c r="P125" i="11" s="1"/>
  <c r="AU106" i="1" s="1"/>
  <c r="R127" i="14"/>
  <c r="J151" i="7"/>
  <c r="J103" i="7" s="1"/>
  <c r="BK148" i="7"/>
  <c r="J148" i="7" s="1"/>
  <c r="J102" i="7" s="1"/>
  <c r="J158" i="20"/>
  <c r="J103" i="20" s="1"/>
  <c r="BK155" i="20"/>
  <c r="J155" i="20" s="1"/>
  <c r="J102" i="20" s="1"/>
  <c r="BK126" i="11"/>
  <c r="BK125" i="11" s="1"/>
  <c r="J125" i="11" s="1"/>
  <c r="J98" i="11" s="1"/>
  <c r="T123" i="26"/>
  <c r="T122" i="26"/>
  <c r="R126" i="24"/>
  <c r="R125" i="24"/>
  <c r="R123" i="23"/>
  <c r="R122" i="23" s="1"/>
  <c r="T142" i="22"/>
  <c r="P128" i="21"/>
  <c r="P127" i="21" s="1"/>
  <c r="AU119" i="1" s="1"/>
  <c r="T127" i="20"/>
  <c r="T126" i="20"/>
  <c r="R217" i="19"/>
  <c r="T204" i="19"/>
  <c r="R194" i="19"/>
  <c r="R230" i="18"/>
  <c r="R125" i="18" s="1"/>
  <c r="R124" i="18" s="1"/>
  <c r="T269" i="17"/>
  <c r="R244" i="17"/>
  <c r="R230" i="17"/>
  <c r="T217" i="17"/>
  <c r="T125" i="16"/>
  <c r="T124" i="16"/>
  <c r="P124" i="15"/>
  <c r="P123" i="15" s="1"/>
  <c r="AU111" i="1" s="1"/>
  <c r="P126" i="14"/>
  <c r="AU110" i="1" s="1"/>
  <c r="P141" i="13"/>
  <c r="P129" i="13" s="1"/>
  <c r="AU109" i="1" s="1"/>
  <c r="R126" i="11"/>
  <c r="R125" i="11"/>
  <c r="R124" i="9"/>
  <c r="R123" i="9"/>
  <c r="T141" i="8"/>
  <c r="R126" i="6"/>
  <c r="R125" i="6" s="1"/>
  <c r="BK126" i="5"/>
  <c r="J126" i="5" s="1"/>
  <c r="J99" i="5" s="1"/>
  <c r="P128" i="4"/>
  <c r="P127" i="4" s="1"/>
  <c r="AU98" i="1" s="1"/>
  <c r="T264" i="2"/>
  <c r="R144" i="2"/>
  <c r="T126" i="24"/>
  <c r="T125" i="24" s="1"/>
  <c r="T123" i="23"/>
  <c r="T122" i="23" s="1"/>
  <c r="R142" i="22"/>
  <c r="T133" i="22"/>
  <c r="T132" i="22"/>
  <c r="T128" i="21"/>
  <c r="T127" i="21" s="1"/>
  <c r="R127" i="20"/>
  <c r="R126" i="20"/>
  <c r="T217" i="19"/>
  <c r="R204" i="19"/>
  <c r="R141" i="19" s="1"/>
  <c r="R140" i="19" s="1"/>
  <c r="T194" i="19"/>
  <c r="T230" i="18"/>
  <c r="T125" i="18" s="1"/>
  <c r="T124" i="18" s="1"/>
  <c r="T281" i="17"/>
  <c r="P256" i="17"/>
  <c r="P230" i="17"/>
  <c r="R217" i="17"/>
  <c r="R141" i="13"/>
  <c r="R129" i="13"/>
  <c r="P124" i="9"/>
  <c r="P123" i="9"/>
  <c r="AU104" i="1" s="1"/>
  <c r="P235" i="8"/>
  <c r="R141" i="8"/>
  <c r="T127" i="7"/>
  <c r="T126" i="7" s="1"/>
  <c r="P127" i="7"/>
  <c r="P126" i="7" s="1"/>
  <c r="AU101" i="1" s="1"/>
  <c r="T126" i="6"/>
  <c r="T125" i="6"/>
  <c r="P126" i="5"/>
  <c r="P125" i="5"/>
  <c r="AU99" i="1" s="1"/>
  <c r="T143" i="3"/>
  <c r="T130" i="3" s="1"/>
  <c r="R264" i="2"/>
  <c r="P144" i="2"/>
  <c r="R123" i="26"/>
  <c r="R122" i="26" s="1"/>
  <c r="P123" i="26"/>
  <c r="P122" i="26" s="1"/>
  <c r="AU124" i="1" s="1"/>
  <c r="P142" i="22"/>
  <c r="R133" i="22"/>
  <c r="R132" i="22"/>
  <c r="P127" i="20"/>
  <c r="P126" i="20" s="1"/>
  <c r="AU117" i="1" s="1"/>
  <c r="P204" i="19"/>
  <c r="R281" i="17"/>
  <c r="P269" i="17"/>
  <c r="R256" i="17"/>
  <c r="P217" i="17"/>
  <c r="R125" i="16"/>
  <c r="R124" i="16" s="1"/>
  <c r="P125" i="16"/>
  <c r="P124" i="16" s="1"/>
  <c r="AU112" i="1" s="1"/>
  <c r="T124" i="15"/>
  <c r="T123" i="15" s="1"/>
  <c r="R126" i="14"/>
  <c r="T141" i="13"/>
  <c r="T129" i="13" s="1"/>
  <c r="R235" i="8"/>
  <c r="P141" i="8"/>
  <c r="P140" i="8" s="1"/>
  <c r="AU103" i="1" s="1"/>
  <c r="R126" i="5"/>
  <c r="R125" i="5" s="1"/>
  <c r="T128" i="4"/>
  <c r="T127" i="4" s="1"/>
  <c r="R143" i="3"/>
  <c r="R130" i="3" s="1"/>
  <c r="P264" i="2"/>
  <c r="P126" i="24"/>
  <c r="P125" i="24"/>
  <c r="AU122" i="1" s="1"/>
  <c r="P123" i="23"/>
  <c r="P122" i="23" s="1"/>
  <c r="AU121" i="1" s="1"/>
  <c r="P133" i="22"/>
  <c r="P217" i="19"/>
  <c r="P194" i="19"/>
  <c r="P141" i="19" s="1"/>
  <c r="P140" i="19" s="1"/>
  <c r="AU116" i="1" s="1"/>
  <c r="P230" i="18"/>
  <c r="P125" i="18"/>
  <c r="P124" i="18" s="1"/>
  <c r="AU114" i="1" s="1"/>
  <c r="P281" i="17"/>
  <c r="R269" i="17"/>
  <c r="R143" i="17" s="1"/>
  <c r="R142" i="17" s="1"/>
  <c r="T256" i="17"/>
  <c r="T244" i="17"/>
  <c r="T230" i="17"/>
  <c r="T143" i="17" s="1"/>
  <c r="T142" i="17" s="1"/>
  <c r="R124" i="15"/>
  <c r="R123" i="15" s="1"/>
  <c r="T127" i="14"/>
  <c r="T126" i="14" s="1"/>
  <c r="T126" i="11"/>
  <c r="T125" i="11" s="1"/>
  <c r="T124" i="9"/>
  <c r="T123" i="9" s="1"/>
  <c r="T235" i="8"/>
  <c r="R127" i="7"/>
  <c r="R126" i="7" s="1"/>
  <c r="P126" i="6"/>
  <c r="P125" i="6" s="1"/>
  <c r="AU100" i="1" s="1"/>
  <c r="T126" i="5"/>
  <c r="T125" i="5" s="1"/>
  <c r="R128" i="4"/>
  <c r="R127" i="4" s="1"/>
  <c r="P143" i="3"/>
  <c r="P130" i="3" s="1"/>
  <c r="AU97" i="1" s="1"/>
  <c r="T144" i="2"/>
  <c r="T143" i="2" s="1"/>
  <c r="BK144" i="2"/>
  <c r="J144" i="2" s="1"/>
  <c r="J99" i="2" s="1"/>
  <c r="BK126" i="6"/>
  <c r="J126" i="6"/>
  <c r="J99" i="6" s="1"/>
  <c r="BK127" i="7"/>
  <c r="J127" i="7" s="1"/>
  <c r="J99" i="7" s="1"/>
  <c r="BK235" i="8"/>
  <c r="J235" i="8" s="1"/>
  <c r="J107" i="8" s="1"/>
  <c r="BK295" i="8"/>
  <c r="J295" i="8" s="1"/>
  <c r="J116" i="8" s="1"/>
  <c r="BK124" i="9"/>
  <c r="J124" i="9"/>
  <c r="J99" i="9" s="1"/>
  <c r="BK130" i="13"/>
  <c r="J130" i="13" s="1"/>
  <c r="J99" i="13" s="1"/>
  <c r="BK141" i="13"/>
  <c r="J141" i="13" s="1"/>
  <c r="J103" i="13" s="1"/>
  <c r="BK127" i="14"/>
  <c r="J127" i="14" s="1"/>
  <c r="J99" i="14" s="1"/>
  <c r="BK124" i="15"/>
  <c r="J124" i="15" s="1"/>
  <c r="J97" i="15" s="1"/>
  <c r="BK217" i="17"/>
  <c r="J217" i="17" s="1"/>
  <c r="J102" i="17" s="1"/>
  <c r="BK230" i="17"/>
  <c r="J230" i="17" s="1"/>
  <c r="J105" i="17" s="1"/>
  <c r="BK244" i="17"/>
  <c r="J244" i="17" s="1"/>
  <c r="J108" i="17" s="1"/>
  <c r="BK281" i="17"/>
  <c r="J281" i="17" s="1"/>
  <c r="J117" i="17" s="1"/>
  <c r="BK187" i="19"/>
  <c r="J187" i="19" s="1"/>
  <c r="J104" i="19" s="1"/>
  <c r="BK217" i="19"/>
  <c r="J217" i="19" s="1"/>
  <c r="J113" i="19" s="1"/>
  <c r="BK128" i="21"/>
  <c r="J128" i="21" s="1"/>
  <c r="J99" i="21" s="1"/>
  <c r="BK123" i="23"/>
  <c r="J123" i="23"/>
  <c r="J97" i="23" s="1"/>
  <c r="BK120" i="25"/>
  <c r="J120" i="25" s="1"/>
  <c r="J97" i="25" s="1"/>
  <c r="BK264" i="2"/>
  <c r="J264" i="2" s="1"/>
  <c r="J107" i="2" s="1"/>
  <c r="BK131" i="3"/>
  <c r="J131" i="3" s="1"/>
  <c r="J99" i="3" s="1"/>
  <c r="BK128" i="4"/>
  <c r="J128" i="4" s="1"/>
  <c r="J99" i="4" s="1"/>
  <c r="BK141" i="8"/>
  <c r="J141" i="8" s="1"/>
  <c r="J99" i="8" s="1"/>
  <c r="BK123" i="10"/>
  <c r="J123" i="10" s="1"/>
  <c r="J99" i="10" s="1"/>
  <c r="BK123" i="12"/>
  <c r="J123" i="12" s="1"/>
  <c r="J99" i="12" s="1"/>
  <c r="BK125" i="16"/>
  <c r="J125" i="16"/>
  <c r="J97" i="16" s="1"/>
  <c r="BK256" i="17"/>
  <c r="J256" i="17" s="1"/>
  <c r="J111" i="17" s="1"/>
  <c r="BK269" i="17"/>
  <c r="J269" i="17" s="1"/>
  <c r="J114" i="17" s="1"/>
  <c r="BK297" i="17"/>
  <c r="J297" i="17" s="1"/>
  <c r="J120" i="17" s="1"/>
  <c r="BK230" i="18"/>
  <c r="J230" i="18" s="1"/>
  <c r="J102" i="18" s="1"/>
  <c r="BK194" i="19"/>
  <c r="J194" i="19" s="1"/>
  <c r="J107" i="19" s="1"/>
  <c r="BK204" i="19"/>
  <c r="J204" i="19" s="1"/>
  <c r="J110" i="19" s="1"/>
  <c r="BK232" i="19"/>
  <c r="J232" i="19" s="1"/>
  <c r="J116" i="19" s="1"/>
  <c r="BK127" i="20"/>
  <c r="J127" i="20"/>
  <c r="J99" i="20" s="1"/>
  <c r="BK133" i="22"/>
  <c r="J133" i="22" s="1"/>
  <c r="J99" i="22" s="1"/>
  <c r="BK142" i="22"/>
  <c r="J142" i="22" s="1"/>
  <c r="J102" i="22" s="1"/>
  <c r="BK126" i="24"/>
  <c r="J126" i="24" s="1"/>
  <c r="J97" i="24" s="1"/>
  <c r="BK157" i="24"/>
  <c r="J157" i="24"/>
  <c r="J104" i="24" s="1"/>
  <c r="BK123" i="26"/>
  <c r="J123" i="26" s="1"/>
  <c r="J97" i="26" s="1"/>
  <c r="F36" i="2"/>
  <c r="BA96" i="1" s="1"/>
  <c r="F36" i="3"/>
  <c r="BA97" i="1" s="1"/>
  <c r="J36" i="4"/>
  <c r="AW98" i="1" s="1"/>
  <c r="AT98" i="1" s="1"/>
  <c r="F36" i="5"/>
  <c r="BA99" i="1" s="1"/>
  <c r="J36" i="6"/>
  <c r="AW100" i="1" s="1"/>
  <c r="AT100" i="1" s="1"/>
  <c r="J36" i="7"/>
  <c r="AW101" i="1" s="1"/>
  <c r="AT101" i="1" s="1"/>
  <c r="BB95" i="1"/>
  <c r="AZ95" i="1"/>
  <c r="AV95" i="1" s="1"/>
  <c r="F36" i="8"/>
  <c r="BA103" i="1" s="1"/>
  <c r="F36" i="9"/>
  <c r="BA104" i="1" s="1"/>
  <c r="F36" i="10"/>
  <c r="BA105" i="1" s="1"/>
  <c r="F36" i="11"/>
  <c r="BA106" i="1" s="1"/>
  <c r="BC102" i="1"/>
  <c r="AY102" i="1" s="1"/>
  <c r="F36" i="12"/>
  <c r="BA108" i="1" s="1"/>
  <c r="F36" i="13"/>
  <c r="BA109" i="1" s="1"/>
  <c r="BC107" i="1"/>
  <c r="AY107" i="1" s="1"/>
  <c r="BB107" i="1"/>
  <c r="AX107" i="1" s="1"/>
  <c r="BD107" i="1"/>
  <c r="F36" i="14"/>
  <c r="BA110" i="1" s="1"/>
  <c r="F34" i="15"/>
  <c r="BA111" i="1" s="1"/>
  <c r="F34" i="16"/>
  <c r="BA112" i="1" s="1"/>
  <c r="J34" i="17"/>
  <c r="AW113" i="1" s="1"/>
  <c r="AT113" i="1" s="1"/>
  <c r="J34" i="18"/>
  <c r="AW114" i="1" s="1"/>
  <c r="AT114" i="1" s="1"/>
  <c r="J36" i="19"/>
  <c r="AW116" i="1" s="1"/>
  <c r="AT116" i="1" s="1"/>
  <c r="BC115" i="1"/>
  <c r="AY115" i="1" s="1"/>
  <c r="F36" i="20"/>
  <c r="BA117" i="1" s="1"/>
  <c r="F36" i="21"/>
  <c r="BA119" i="1" s="1"/>
  <c r="BC118" i="1"/>
  <c r="AY118" i="1" s="1"/>
  <c r="F36" i="22"/>
  <c r="BA120" i="1" s="1"/>
  <c r="J34" i="23"/>
  <c r="AW121" i="1" s="1"/>
  <c r="AT121" i="1" s="1"/>
  <c r="J34" i="24"/>
  <c r="AW122" i="1"/>
  <c r="AT122" i="1" s="1"/>
  <c r="J34" i="25"/>
  <c r="AW123" i="1" s="1"/>
  <c r="AT123" i="1" s="1"/>
  <c r="F34" i="26"/>
  <c r="BA124" i="1" s="1"/>
  <c r="J36" i="2"/>
  <c r="AW96" i="1" s="1"/>
  <c r="AT96" i="1" s="1"/>
  <c r="J36" i="3"/>
  <c r="AW97" i="1" s="1"/>
  <c r="AT97" i="1" s="1"/>
  <c r="F36" i="4"/>
  <c r="BA98" i="1" s="1"/>
  <c r="J36" i="5"/>
  <c r="AW99" i="1" s="1"/>
  <c r="AT99" i="1" s="1"/>
  <c r="F36" i="6"/>
  <c r="BA100" i="1" s="1"/>
  <c r="F36" i="7"/>
  <c r="BA101" i="1" s="1"/>
  <c r="BC95" i="1"/>
  <c r="AY95" i="1" s="1"/>
  <c r="BD95" i="1"/>
  <c r="J36" i="8"/>
  <c r="AW103" i="1" s="1"/>
  <c r="AT103" i="1" s="1"/>
  <c r="J36" i="9"/>
  <c r="AW104" i="1" s="1"/>
  <c r="AT104" i="1" s="1"/>
  <c r="J36" i="10"/>
  <c r="AW105" i="1" s="1"/>
  <c r="AT105" i="1" s="1"/>
  <c r="BD102" i="1"/>
  <c r="BB102" i="1"/>
  <c r="AX102" i="1"/>
  <c r="J36" i="11"/>
  <c r="AW106" i="1"/>
  <c r="AT106" i="1" s="1"/>
  <c r="AZ102" i="1"/>
  <c r="AV102" i="1" s="1"/>
  <c r="J32" i="11"/>
  <c r="AG106" i="1" s="1"/>
  <c r="J36" i="13"/>
  <c r="AW109" i="1" s="1"/>
  <c r="AT109" i="1" s="1"/>
  <c r="J36" i="14"/>
  <c r="AW110" i="1" s="1"/>
  <c r="AT110" i="1" s="1"/>
  <c r="AZ107" i="1"/>
  <c r="AV107" i="1" s="1"/>
  <c r="J34" i="15"/>
  <c r="AW111" i="1" s="1"/>
  <c r="AT111" i="1" s="1"/>
  <c r="J34" i="16"/>
  <c r="AW112" i="1" s="1"/>
  <c r="AT112" i="1" s="1"/>
  <c r="F34" i="17"/>
  <c r="BA113" i="1" s="1"/>
  <c r="F34" i="18"/>
  <c r="BA114" i="1" s="1"/>
  <c r="F36" i="19"/>
  <c r="BA116" i="1" s="1"/>
  <c r="BD115" i="1"/>
  <c r="BB115" i="1"/>
  <c r="AX115" i="1" s="1"/>
  <c r="AZ115" i="1"/>
  <c r="AV115" i="1"/>
  <c r="J36" i="20"/>
  <c r="AW117" i="1"/>
  <c r="AT117" i="1" s="1"/>
  <c r="J36" i="21"/>
  <c r="AW119" i="1" s="1"/>
  <c r="AT119" i="1" s="1"/>
  <c r="AZ118" i="1"/>
  <c r="AV118" i="1" s="1"/>
  <c r="BB118" i="1"/>
  <c r="AX118" i="1" s="1"/>
  <c r="BD118" i="1"/>
  <c r="J36" i="22"/>
  <c r="AW120" i="1" s="1"/>
  <c r="AT120" i="1" s="1"/>
  <c r="F34" i="23"/>
  <c r="BA121" i="1" s="1"/>
  <c r="F34" i="24"/>
  <c r="BA122" i="1" s="1"/>
  <c r="F34" i="25"/>
  <c r="BA123" i="1" s="1"/>
  <c r="J34" i="26"/>
  <c r="AW124" i="1" s="1"/>
  <c r="AT124" i="1" s="1"/>
  <c r="P132" i="22" l="1"/>
  <c r="AU120" i="1" s="1"/>
  <c r="P143" i="17"/>
  <c r="P142" i="17" s="1"/>
  <c r="AU113" i="1" s="1"/>
  <c r="T141" i="19"/>
  <c r="T140" i="19" s="1"/>
  <c r="BK130" i="3"/>
  <c r="J130" i="3" s="1"/>
  <c r="J98" i="3" s="1"/>
  <c r="J126" i="11"/>
  <c r="J99" i="11" s="1"/>
  <c r="P143" i="2"/>
  <c r="AU96" i="1" s="1"/>
  <c r="AU95" i="1" s="1"/>
  <c r="T140" i="8"/>
  <c r="R140" i="8"/>
  <c r="R143" i="2"/>
  <c r="BK143" i="17"/>
  <c r="J143" i="17" s="1"/>
  <c r="J97" i="17" s="1"/>
  <c r="BK141" i="19"/>
  <c r="J141" i="19" s="1"/>
  <c r="J99" i="19" s="1"/>
  <c r="BK125" i="18"/>
  <c r="J125" i="18"/>
  <c r="J97" i="18" s="1"/>
  <c r="BK143" i="2"/>
  <c r="J143" i="2" s="1"/>
  <c r="J98" i="2" s="1"/>
  <c r="BK126" i="7"/>
  <c r="J126" i="7" s="1"/>
  <c r="J98" i="7" s="1"/>
  <c r="BK129" i="13"/>
  <c r="J129" i="13" s="1"/>
  <c r="J98" i="13" s="1"/>
  <c r="BK126" i="14"/>
  <c r="J126" i="14"/>
  <c r="J98" i="14" s="1"/>
  <c r="BK123" i="15"/>
  <c r="J123" i="15" s="1"/>
  <c r="J96" i="15" s="1"/>
  <c r="BK125" i="5"/>
  <c r="J125" i="5" s="1"/>
  <c r="J98" i="5" s="1"/>
  <c r="BK126" i="20"/>
  <c r="J126" i="20" s="1"/>
  <c r="J32" i="20" s="1"/>
  <c r="AG117" i="1" s="1"/>
  <c r="BK132" i="22"/>
  <c r="J132" i="22" s="1"/>
  <c r="J98" i="22" s="1"/>
  <c r="BK122" i="23"/>
  <c r="J122" i="23" s="1"/>
  <c r="J30" i="23" s="1"/>
  <c r="AG121" i="1" s="1"/>
  <c r="BK127" i="4"/>
  <c r="J127" i="4" s="1"/>
  <c r="J98" i="4" s="1"/>
  <c r="BK125" i="6"/>
  <c r="J125" i="6" s="1"/>
  <c r="J98" i="6" s="1"/>
  <c r="BK140" i="8"/>
  <c r="J140" i="8"/>
  <c r="J32" i="8" s="1"/>
  <c r="AG103" i="1" s="1"/>
  <c r="BK123" i="9"/>
  <c r="J123" i="9"/>
  <c r="J98" i="9" s="1"/>
  <c r="BK122" i="10"/>
  <c r="J122" i="10" s="1"/>
  <c r="J98" i="10" s="1"/>
  <c r="BK122" i="12"/>
  <c r="J122" i="12" s="1"/>
  <c r="J32" i="12" s="1"/>
  <c r="AG108" i="1" s="1"/>
  <c r="BK124" i="16"/>
  <c r="J124" i="16" s="1"/>
  <c r="J30" i="16" s="1"/>
  <c r="AG112" i="1" s="1"/>
  <c r="BK127" i="21"/>
  <c r="J127" i="21" s="1"/>
  <c r="J98" i="21" s="1"/>
  <c r="BK125" i="24"/>
  <c r="J125" i="24" s="1"/>
  <c r="J96" i="24" s="1"/>
  <c r="BK119" i="25"/>
  <c r="J119" i="25" s="1"/>
  <c r="J96" i="25" s="1"/>
  <c r="BK122" i="26"/>
  <c r="J122" i="26" s="1"/>
  <c r="J96" i="26" s="1"/>
  <c r="AN106" i="1"/>
  <c r="J41" i="11"/>
  <c r="AU107" i="1"/>
  <c r="AX95" i="1"/>
  <c r="BA107" i="1"/>
  <c r="AW107" i="1" s="1"/>
  <c r="AT107" i="1" s="1"/>
  <c r="BA118" i="1"/>
  <c r="AW118" i="1" s="1"/>
  <c r="AT118" i="1" s="1"/>
  <c r="BB94" i="1"/>
  <c r="AX94" i="1" s="1"/>
  <c r="AZ94" i="1"/>
  <c r="W29" i="1" s="1"/>
  <c r="AU118" i="1"/>
  <c r="AU115" i="1"/>
  <c r="AU102" i="1"/>
  <c r="BA95" i="1"/>
  <c r="AW95" i="1" s="1"/>
  <c r="AT95" i="1" s="1"/>
  <c r="BA102" i="1"/>
  <c r="AW102" i="1" s="1"/>
  <c r="AT102" i="1" s="1"/>
  <c r="BA115" i="1"/>
  <c r="AW115" i="1" s="1"/>
  <c r="AT115" i="1" s="1"/>
  <c r="BD94" i="1"/>
  <c r="W33" i="1" s="1"/>
  <c r="BC94" i="1"/>
  <c r="W32" i="1" s="1"/>
  <c r="J32" i="3" l="1"/>
  <c r="AG97" i="1" s="1"/>
  <c r="AN97" i="1" s="1"/>
  <c r="J41" i="20"/>
  <c r="J41" i="8"/>
  <c r="J39" i="23"/>
  <c r="J39" i="16"/>
  <c r="J98" i="20"/>
  <c r="BK142" i="17"/>
  <c r="J142" i="17" s="1"/>
  <c r="J30" i="17" s="1"/>
  <c r="AG113" i="1" s="1"/>
  <c r="BK140" i="19"/>
  <c r="J140" i="19" s="1"/>
  <c r="J98" i="19" s="1"/>
  <c r="J98" i="12"/>
  <c r="J96" i="16"/>
  <c r="J98" i="8"/>
  <c r="J96" i="23"/>
  <c r="BK124" i="18"/>
  <c r="J124" i="18" s="1"/>
  <c r="J96" i="18" s="1"/>
  <c r="J41" i="12"/>
  <c r="AN108" i="1"/>
  <c r="AN121" i="1"/>
  <c r="AN103" i="1"/>
  <c r="AN112" i="1"/>
  <c r="AN117" i="1"/>
  <c r="AU94" i="1"/>
  <c r="J32" i="6"/>
  <c r="AG100" i="1"/>
  <c r="J32" i="13"/>
  <c r="AG109" i="1" s="1"/>
  <c r="J30" i="24"/>
  <c r="AG122" i="1"/>
  <c r="J32" i="9"/>
  <c r="AG104" i="1" s="1"/>
  <c r="J30" i="15"/>
  <c r="AG111" i="1"/>
  <c r="J30" i="25"/>
  <c r="AG123" i="1" s="1"/>
  <c r="J32" i="4"/>
  <c r="AG98" i="1" s="1"/>
  <c r="J32" i="2"/>
  <c r="AG96" i="1"/>
  <c r="W31" i="1"/>
  <c r="AY94" i="1"/>
  <c r="BA94" i="1"/>
  <c r="W30" i="1" s="1"/>
  <c r="J30" i="26"/>
  <c r="AG124" i="1" s="1"/>
  <c r="J32" i="10"/>
  <c r="AG105" i="1" s="1"/>
  <c r="J32" i="22"/>
  <c r="AG120" i="1" s="1"/>
  <c r="J32" i="14"/>
  <c r="AG110" i="1" s="1"/>
  <c r="J32" i="21"/>
  <c r="AG119" i="1" s="1"/>
  <c r="J32" i="5"/>
  <c r="AG99" i="1" s="1"/>
  <c r="AN99" i="1" s="1"/>
  <c r="J32" i="7"/>
  <c r="AG101" i="1" s="1"/>
  <c r="AV94" i="1"/>
  <c r="AK29" i="1" s="1"/>
  <c r="J41" i="3" l="1"/>
  <c r="J39" i="24"/>
  <c r="J39" i="26"/>
  <c r="J41" i="2"/>
  <c r="J41" i="5"/>
  <c r="J39" i="25"/>
  <c r="J96" i="17"/>
  <c r="J41" i="22"/>
  <c r="J39" i="17"/>
  <c r="J41" i="10"/>
  <c r="J39" i="15"/>
  <c r="J41" i="6"/>
  <c r="J41" i="7"/>
  <c r="J41" i="9"/>
  <c r="J41" i="13"/>
  <c r="J41" i="4"/>
  <c r="J41" i="14"/>
  <c r="J41" i="21"/>
  <c r="AN98" i="1"/>
  <c r="AN100" i="1"/>
  <c r="AN101" i="1"/>
  <c r="AN113" i="1"/>
  <c r="AN122" i="1"/>
  <c r="AN123" i="1"/>
  <c r="AN96" i="1"/>
  <c r="AN104" i="1"/>
  <c r="AN105" i="1"/>
  <c r="AG102" i="1"/>
  <c r="AN102" i="1" s="1"/>
  <c r="AN109" i="1"/>
  <c r="AN110" i="1"/>
  <c r="AN111" i="1"/>
  <c r="AN119" i="1"/>
  <c r="AN120" i="1"/>
  <c r="AN124" i="1"/>
  <c r="AG107" i="1"/>
  <c r="J30" i="18"/>
  <c r="AG114" i="1" s="1"/>
  <c r="AW94" i="1"/>
  <c r="AK30" i="1" s="1"/>
  <c r="AG118" i="1"/>
  <c r="J32" i="19"/>
  <c r="AG116" i="1" s="1"/>
  <c r="AG115" i="1" s="1"/>
  <c r="AG95" i="1"/>
  <c r="AG94" i="1" l="1"/>
  <c r="AK26" i="1" s="1"/>
  <c r="AK35" i="1" s="1"/>
  <c r="AN95" i="1"/>
  <c r="J39" i="18"/>
  <c r="J41" i="19"/>
  <c r="AN114" i="1"/>
  <c r="AN116" i="1"/>
  <c r="AN107" i="1"/>
  <c r="AN118" i="1"/>
  <c r="AN115" i="1"/>
  <c r="AT94" i="1"/>
  <c r="AN94" i="1" l="1"/>
</calcChain>
</file>

<file path=xl/sharedStrings.xml><?xml version="1.0" encoding="utf-8"?>
<sst xmlns="http://schemas.openxmlformats.org/spreadsheetml/2006/main" count="30331" uniqueCount="3705">
  <si>
    <t>Export Komplet</t>
  </si>
  <si>
    <t/>
  </si>
  <si>
    <t>2.0</t>
  </si>
  <si>
    <t>False</t>
  </si>
  <si>
    <t>{3cc57945-0f75-47ea-81a7-5cc8bdb32960}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</si>
  <si>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</si>
  <si>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</si>
  <si>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</si>
  <si>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</si>
  <si>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</si>
  <si>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</si>
  <si>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</si>
  <si>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</si>
  <si>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KAP21-02AK1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</si>
  <si>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</si>
  <si>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</si>
  <si>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bývalej priemyselnej zóny na Šavoľskej ceste - BROWN FIELD Fiľakovo</t>
  </si>
  <si>
    <t>JKSO:</t>
  </si>
  <si>
    <t>KS:</t>
  </si>
  <si>
    <t>Miesto:</t>
  </si>
  <si>
    <t>Fiľakovo</t>
  </si>
  <si>
    <t>Dátum:</t>
  </si>
  <si>
    <t>15. 8. 2022</t>
  </si>
  <si>
    <t>Objednávateľ:</t>
  </si>
  <si>
    <t>IČO:</t>
  </si>
  <si>
    <t>Mesto Fiľakovo</t>
  </si>
  <si>
    <t>IČ DPH:</t>
  </si>
  <si>
    <t>Zhotoviteľ:</t>
  </si>
  <si>
    <t>Vyplň údaj</t>
  </si>
  <si>
    <t>Projektant:</t>
  </si>
  <si>
    <t>KApAR, s.r.o., Prešov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</si>
  <si>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</si>
  <si>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</si>
  <si>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</si>
  <si>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</si>
  <si>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</si>
  <si>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</si>
  <si>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</si>
  <si>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</si>
  <si>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</si>
  <si>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</si>
  <si>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</si>
  <si>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</si>
  <si>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</si>
  <si>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</si>
  <si>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</si>
  <si>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</si>
  <si>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</si>
  <si>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</si>
  <si>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</si>
  <si>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</si>
  <si>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</si>
  <si>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</si>
  <si>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</si>
  <si>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</si>
  <si>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</si>
  <si>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</si>
  <si>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</si>
  <si>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</si>
  <si>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</si>
  <si>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</si>
  <si>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</si>
  <si>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</si>
  <si>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</si>
  <si>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</si>
  <si>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</si>
  <si>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</si>
  <si>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</si>
  <si>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</si>
  <si>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</si>
  <si>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</si>
  <si>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</si>
  <si>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</si>
  <si>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</si>
  <si>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</si>
  <si>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</si>
  <si>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</si>
  <si>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</si>
  <si>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</si>
  <si>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</si>
  <si>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 01 Administratívna budova</t>
  </si>
  <si>
    <t>STA</t>
  </si>
  <si>
    <t>1</t>
  </si>
  <si>
    <t>{024f3e47-f1b1-4ea7-986b-3a441db09cff}</t>
  </si>
  <si>
    <t>/</t>
  </si>
  <si>
    <t>01.1</t>
  </si>
  <si>
    <t>SO 01.1 Stavebná časť</t>
  </si>
  <si>
    <t>Časť</t>
  </si>
  <si>
    <t>2</t>
  </si>
  <si>
    <t>{30ac9128-197d-4d7a-a974-3be1fc5549d1}</t>
  </si>
  <si>
    <t>01.2</t>
  </si>
  <si>
    <t>SO 01.2 Zdravotechnická inštalácia</t>
  </si>
  <si>
    <t>{d633e1cf-db04-45e6-aca1-8d925d5925cf}</t>
  </si>
  <si>
    <t>01.3</t>
  </si>
  <si>
    <t>SO 01.3 Ústredné vykurovanie</t>
  </si>
  <si>
    <t>{998156bf-d704-4c74-83d4-7295ad4bf142}</t>
  </si>
  <si>
    <t>01.4</t>
  </si>
  <si>
    <t>SO 01.4 Vzduchotechnika</t>
  </si>
  <si>
    <t>{5b20eb4f-d9b2-49a3-b7f1-7e99ca459b5d}</t>
  </si>
  <si>
    <t>01.5</t>
  </si>
  <si>
    <t>SO 01.5 Elektroinštalácia</t>
  </si>
  <si>
    <t>{23f0f932-d0f9-4739-a39a-7ef7bc1cf18e}</t>
  </si>
  <si>
    <t>01.5.1</t>
  </si>
  <si>
    <t>SO 01.5.1 Odberné elektrické zariadenie</t>
  </si>
  <si>
    <t>{3fc5ce28-f162-42c7-966f-58764b597890}</t>
  </si>
  <si>
    <t>02</t>
  </si>
  <si>
    <t>SO 02 Skladová hala</t>
  </si>
  <si>
    <t>{bf55f31f-7a94-4d35-90e8-b29d3c310bb8}</t>
  </si>
  <si>
    <t>02.1</t>
  </si>
  <si>
    <t>SO 02.1 Stavebná časť</t>
  </si>
  <si>
    <t>{09d99213-d5d0-495f-bc06-7e37db569fbc}</t>
  </si>
  <si>
    <t>02.2</t>
  </si>
  <si>
    <t>SO 02.2 Zdravotechnická inštalácia</t>
  </si>
  <si>
    <t>{f84ee611-72a9-441f-96ef-dd7b1774fa90}</t>
  </si>
  <si>
    <t>02.3</t>
  </si>
  <si>
    <t>SO 02.3 Ústredné vykurovanie, vetranie</t>
  </si>
  <si>
    <t>{43dd70bc-db1e-48d6-9f66-03a58b17d3a0}</t>
  </si>
  <si>
    <t>02.4</t>
  </si>
  <si>
    <t>SO 02.4 Elektroinštalácia</t>
  </si>
  <si>
    <t>{08d50281-8263-4eac-8915-902195c8995b}</t>
  </si>
  <si>
    <t>04</t>
  </si>
  <si>
    <t>SO 04 Vrátnica</t>
  </si>
  <si>
    <t>{b1767a69-c7ed-455e-acb2-20d931e9a37c}</t>
  </si>
  <si>
    <t>04.1</t>
  </si>
  <si>
    <t>SO 04.1 Stavebná časť</t>
  </si>
  <si>
    <t>{f6c2d9e3-11df-4013-b614-976b1c9e4197}</t>
  </si>
  <si>
    <t>04.2</t>
  </si>
  <si>
    <t>SO 04.2 Zdravotechnická inštalácia</t>
  </si>
  <si>
    <t>{456ceedc-528a-43ea-9dbc-ea5ac670f5ec}</t>
  </si>
  <si>
    <t>04.3</t>
  </si>
  <si>
    <t>SO 04.3 Elektroinštalácia</t>
  </si>
  <si>
    <t>{5077f150-f016-4fa3-993c-8bacd317b0da}</t>
  </si>
  <si>
    <t>05</t>
  </si>
  <si>
    <t>SO 05  Parkoviská</t>
  </si>
  <si>
    <t>{97784d71-2cc4-47c9-bc00-2f248a7d6c82}</t>
  </si>
  <si>
    <t>06</t>
  </si>
  <si>
    <t>SO 06 - Komunikácie a spevnené plochy</t>
  </si>
  <si>
    <t>{b178985a-fafd-4802-ad12-1c614eaf554d}</t>
  </si>
  <si>
    <t>07</t>
  </si>
  <si>
    <t>SO 07 Dažďová kanalizácia</t>
  </si>
  <si>
    <t>{3e7faf3c-d714-455b-a781-44d6a288ac3a}</t>
  </si>
  <si>
    <t>08</t>
  </si>
  <si>
    <t>SO 08 Vodovodná prípojka</t>
  </si>
  <si>
    <t>{6d759ee1-4700-42a8-9a9f-24ee44c091a6}</t>
  </si>
  <si>
    <t>09</t>
  </si>
  <si>
    <t>SO 09 Splašková kanalizácia a ČOV</t>
  </si>
  <si>
    <t>{7f2f101a-175f-4b3f-baf9-26b651f6253a}</t>
  </si>
  <si>
    <t>09.1</t>
  </si>
  <si>
    <t>SO 09.1 Splašková kanalizácia + ČOV</t>
  </si>
  <si>
    <t>{6d5a8f8f-a712-4b06-a8da-54efa8e45120}</t>
  </si>
  <si>
    <t>09.2</t>
  </si>
  <si>
    <t>SO 09.2 Napojenie ČOV na elektrickú energiu</t>
  </si>
  <si>
    <t>{eb460b6b-8621-4f52-818a-c79d89e25d6a}</t>
  </si>
  <si>
    <t>10</t>
  </si>
  <si>
    <t>SO 10 Trafostanica + VN prípojka</t>
  </si>
  <si>
    <t>{dd6ae02e-4b02-439f-85ab-749d1019350a}</t>
  </si>
  <si>
    <t>10.1</t>
  </si>
  <si>
    <t>SO 10.1 Trafostanica</t>
  </si>
  <si>
    <t>{a151a4a1-1eaf-49e7-855a-e12d292324d2}</t>
  </si>
  <si>
    <t>10.2</t>
  </si>
  <si>
    <t>SO 10.2 VN káblová prípojka</t>
  </si>
  <si>
    <t>{c111d1b9-a4c6-4e6a-814a-e249fdffa314}</t>
  </si>
  <si>
    <t>11</t>
  </si>
  <si>
    <t>SO 11 Verejné osvetlenie</t>
  </si>
  <si>
    <t>{57f2c9a8-b532-4b64-9d1b-7246b0b3f37f}</t>
  </si>
  <si>
    <t>12</t>
  </si>
  <si>
    <t>SO 12 Oplotenie</t>
  </si>
  <si>
    <t>{47eb8806-ab59-4dee-96d7-bad83d5c307c}</t>
  </si>
  <si>
    <t>13</t>
  </si>
  <si>
    <t>SO 13 - Sadové úpravy</t>
  </si>
  <si>
    <t>{cbe550e7-636f-443a-8c4f-7d8e92486938}</t>
  </si>
  <si>
    <t>14</t>
  </si>
  <si>
    <t>Doplňujúce položky k vodoprávnemu konaniu</t>
  </si>
  <si>
    <t>{01a9f578-90e1-4c12-9b19-ba6ee3a4aa63}</t>
  </si>
  <si>
    <t>KRYCÍ LIST ROZPOČTU</t>
  </si>
  <si>
    <t>Objekt:</t>
  </si>
  <si>
    <t>01 - SO 01 Administratívna budova</t>
  </si>
  <si>
    <t>Časť:</t>
  </si>
  <si>
    <t>01.1 - SO 01.1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</si>
  <si>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</si>
  <si>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</si>
  <si>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</si>
  <si>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</si>
  <si>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</si>
  <si>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</si>
  <si>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</si>
  <si>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</si>
  <si>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</si>
  <si>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</si>
  <si>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</si>
  <si>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</si>
  <si>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</si>
  <si>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</si>
  <si>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</si>
  <si>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</si>
  <si>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</si>
  <si>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</si>
  <si>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</si>
  <si>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</si>
  <si>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</si>
  <si>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</si>
  <si>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</si>
  <si>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772 - Podlahy z prírodného a konglomerovaného kameňa</t>
  </si>
  <si>
    <t xml:space="preserve">    775 - Podlahy vlysové a parketové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</si>
  <si>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</si>
  <si>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</si>
  <si>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</si>
  <si>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</si>
  <si>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</si>
  <si>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</si>
  <si>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</si>
  <si>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</si>
  <si>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</si>
  <si>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</si>
  <si>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</si>
  <si>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</si>
  <si>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</si>
  <si>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</si>
  <si>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</si>
  <si>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</si>
  <si>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</si>
  <si>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</si>
  <si>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</si>
  <si>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</si>
  <si>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131201202</t>
  </si>
  <si>
    <t>Výkop zapaženej jamy v hornine 3, nad 100 do 1000 m3</t>
  </si>
  <si>
    <t>m3</t>
  </si>
  <si>
    <t>4</t>
  </si>
  <si>
    <t>-1820135245</t>
  </si>
  <si>
    <t>131201209</t>
  </si>
  <si>
    <t>Príplatok za lepivosť pri hĺbení zapažených jám a zárezov s urovnaním dna v hornine 3</t>
  </si>
  <si>
    <t>-156065357</t>
  </si>
  <si>
    <t>3</t>
  </si>
  <si>
    <t>132201101</t>
  </si>
  <si>
    <t>Výkop ryhy do šírky 600 mm v horn.3 do 100 m3</t>
  </si>
  <si>
    <t>-445654009</t>
  </si>
  <si>
    <t>132201109</t>
  </si>
  <si>
    <t>Príplatok k cene za lepivosť pri hĺbení rýh šírky do 600 mm zapažených i nezapažených s urovnaním dna v hornine 3</t>
  </si>
  <si>
    <t>-1090610411</t>
  </si>
  <si>
    <t>5</t>
  </si>
  <si>
    <t>162301141</t>
  </si>
  <si>
    <t>Vodorovné premiestnenie výkopku po spevnenej ceste z horniny tr.1-4, nad 1000 do 10000 m3 na vzdialenosť nad 50 do 500 m</t>
  </si>
  <si>
    <t>1307989715</t>
  </si>
  <si>
    <t>6</t>
  </si>
  <si>
    <t>162501162</t>
  </si>
  <si>
    <t>Vodorovné premiestnenie výkopku po nespevnenej ceste z horniny tr.1-4, nad 1000 do 10000 m3 na vzdialenosť do 3000 m</t>
  </si>
  <si>
    <t>389617031</t>
  </si>
  <si>
    <t>7</t>
  </si>
  <si>
    <t>162501163</t>
  </si>
  <si>
    <t>Vodorovné premiestnenie výkopku po nespevnenej ceste z horniny tr.1-4, nad 1000 do 10000 m3, príplatok k cene za každých ďalšich a začatých 1000 m</t>
  </si>
  <si>
    <t>-1515891874</t>
  </si>
  <si>
    <t>8</t>
  </si>
  <si>
    <t>171209002</t>
  </si>
  <si>
    <t>Poplatok za skladovanie - zemina a kamenivo (17 05) ostatné</t>
  </si>
  <si>
    <t>t</t>
  </si>
  <si>
    <t>1809986609</t>
  </si>
  <si>
    <t>9</t>
  </si>
  <si>
    <t>174101003</t>
  </si>
  <si>
    <t>Zásyp sypaninou so zhutnením jám, šachiet, rýh, zárezov alebo okolo objektov nad 1000 do 10000 m3</t>
  </si>
  <si>
    <t>-1854232079</t>
  </si>
  <si>
    <t>Zakladanie</t>
  </si>
  <si>
    <t>215901101.S</t>
  </si>
  <si>
    <t>Zhutnenie podložia - stabilizovaná zemina Edef2=50 MPa, Edef2/Edef1=2,3</t>
  </si>
  <si>
    <t>m2</t>
  </si>
  <si>
    <t>439208660</t>
  </si>
  <si>
    <t>224311214</t>
  </si>
  <si>
    <t>Výplň pilót z portlandského betónu železového vodostavebného tr. C 25/30 s pažiacou suspenziou</t>
  </si>
  <si>
    <t>-1078106289</t>
  </si>
  <si>
    <t>224361119</t>
  </si>
  <si>
    <t>Výstuž pilót betónovaných do zeme, s ponechaním pažnice, z ocele 10 505</t>
  </si>
  <si>
    <t>-2060583151</t>
  </si>
  <si>
    <t>264321212</t>
  </si>
  <si>
    <t>Vrty pre pilóty zapažené zvislé, priemeru nad 380 do 450 mm, v hĺbke do 10 m, v hornine III</t>
  </si>
  <si>
    <t>m</t>
  </si>
  <si>
    <t>1668173108</t>
  </si>
  <si>
    <t>271533002</t>
  </si>
  <si>
    <t>Násyp pod základové konštrukcie so zhutnením z  kameniva hrubého drveného fr.0-63 mm</t>
  </si>
  <si>
    <t>-1362251695</t>
  </si>
  <si>
    <t>271563001</t>
  </si>
  <si>
    <t>Násyp pod základové konštrukcie so zhutnením z kameniva drobného ťaženého 0-8 mm</t>
  </si>
  <si>
    <t>-1765010133</t>
  </si>
  <si>
    <t>15</t>
  </si>
  <si>
    <t>271573001</t>
  </si>
  <si>
    <t>Násyp pod základové konštrukcie so zhutnením zo štrkopiesku fr.0-32 mm</t>
  </si>
  <si>
    <t>-977863034</t>
  </si>
  <si>
    <t>16</t>
  </si>
  <si>
    <t>274321411</t>
  </si>
  <si>
    <t>Betón základových pásov, železový (bez výstuže), tr. C 25/30</t>
  </si>
  <si>
    <t>19944046</t>
  </si>
  <si>
    <t>17</t>
  </si>
  <si>
    <t>274351215</t>
  </si>
  <si>
    <t>Debnenie stien základových pásov, zhotovenie-dielce</t>
  </si>
  <si>
    <t>-523492214</t>
  </si>
  <si>
    <t>18</t>
  </si>
  <si>
    <t>274351216</t>
  </si>
  <si>
    <t>Debnenie stien základových pásov, odstránenie-dielce</t>
  </si>
  <si>
    <t>-1939802384</t>
  </si>
  <si>
    <t>19</t>
  </si>
  <si>
    <t>275321411</t>
  </si>
  <si>
    <t>Betón základových pätiek, železový (bez výstuže), tr. C 25/30 - hlavice</t>
  </si>
  <si>
    <t>572202880</t>
  </si>
  <si>
    <t>275351215</t>
  </si>
  <si>
    <t>Debnenie stien základových pätiek, zhotovenie-dielce</t>
  </si>
  <si>
    <t>-1110194675</t>
  </si>
  <si>
    <t>21</t>
  </si>
  <si>
    <t>275351216</t>
  </si>
  <si>
    <t>Debnenie stien základovýcb pätiek, odstránenie-dielce</t>
  </si>
  <si>
    <t>-571741742</t>
  </si>
  <si>
    <t>22</t>
  </si>
  <si>
    <t>275361821</t>
  </si>
  <si>
    <t>Výstuž základových pätiek - hlavíc z ocele 10505</t>
  </si>
  <si>
    <t>1488937055</t>
  </si>
  <si>
    <t>23</t>
  </si>
  <si>
    <t>289971211</t>
  </si>
  <si>
    <t xml:space="preserve">Zhotovenie vrstvy z geotextílie na upravenom povrchu sklon do 1 : 5 </t>
  </si>
  <si>
    <t>-1471750666</t>
  </si>
  <si>
    <t>24</t>
  </si>
  <si>
    <t>M</t>
  </si>
  <si>
    <t>693110004500</t>
  </si>
  <si>
    <t>Geotextília polypropylénová netkaná 300 g/m2</t>
  </si>
  <si>
    <t>-651180638</t>
  </si>
  <si>
    <t>Zvislé a kompletné konštrukcie</t>
  </si>
  <si>
    <t>25</t>
  </si>
  <si>
    <t>311101212</t>
  </si>
  <si>
    <t>Vytvorenie prestupov v múroch z betónu a železobetónu vložkami s vonkajšou prierezovou plochou nad 0,02-0,05 m2</t>
  </si>
  <si>
    <t>1708046758</t>
  </si>
  <si>
    <t>26</t>
  </si>
  <si>
    <t>312272562</t>
  </si>
  <si>
    <t>Murivo výplňové (m3) z pórobetónových tvárnic hr. 250 mm</t>
  </si>
  <si>
    <t>1220508564</t>
  </si>
  <si>
    <t>27</t>
  </si>
  <si>
    <t>331125001</t>
  </si>
  <si>
    <t>Montáž stĺpa zo železobetónu, do pätky so zaliatím stĺpa, alebo privarením hmotnosti do 4,0 t</t>
  </si>
  <si>
    <t>ks</t>
  </si>
  <si>
    <t>-702828315</t>
  </si>
  <si>
    <t>28</t>
  </si>
  <si>
    <t>5938600002050</t>
  </si>
  <si>
    <t>Stĺp železobetónový prefa 400x400x3990mm ozn. S50</t>
  </si>
  <si>
    <t>-644137461</t>
  </si>
  <si>
    <t>29</t>
  </si>
  <si>
    <t>5938600002051</t>
  </si>
  <si>
    <t>Stĺp železobetónový prefa 400x400x3990mm ozn. S51</t>
  </si>
  <si>
    <t>1289548664</t>
  </si>
  <si>
    <t>30</t>
  </si>
  <si>
    <t>5938600002052</t>
  </si>
  <si>
    <t>Stĺp železobetónový prefa 400x400x3990mm ozn. S52</t>
  </si>
  <si>
    <t>-1866305186</t>
  </si>
  <si>
    <t>31</t>
  </si>
  <si>
    <t>5938600002053</t>
  </si>
  <si>
    <t>Stĺp železobetónový prefa 400x400x3990mm ozn. S53</t>
  </si>
  <si>
    <t>1868570573</t>
  </si>
  <si>
    <t>32</t>
  </si>
  <si>
    <t>5938600002054</t>
  </si>
  <si>
    <t>Stĺp železobetónový prefa 400x400x3990mm ozn. S54</t>
  </si>
  <si>
    <t>460131986</t>
  </si>
  <si>
    <t>33</t>
  </si>
  <si>
    <t>5938600002055</t>
  </si>
  <si>
    <t>Stĺp železobetónový prefa 400x400x3990mm ozn. S55</t>
  </si>
  <si>
    <t>719587355</t>
  </si>
  <si>
    <t>34</t>
  </si>
  <si>
    <t>5938600002056</t>
  </si>
  <si>
    <t>Stĺp železobetónový prefa 400x400x3990mm ozn. S56</t>
  </si>
  <si>
    <t>1448037876</t>
  </si>
  <si>
    <t>35</t>
  </si>
  <si>
    <t>5938600002100</t>
  </si>
  <si>
    <t>Stĺp železobetónový prefa 400x400x2830mm ozn. S100</t>
  </si>
  <si>
    <t>-1123261127</t>
  </si>
  <si>
    <t>36</t>
  </si>
  <si>
    <t>5938600002101</t>
  </si>
  <si>
    <t>Stĺp železobetónový prefa 400x400x3205mm ozn. S101</t>
  </si>
  <si>
    <t>1448076899</t>
  </si>
  <si>
    <t>37</t>
  </si>
  <si>
    <t>5938600002102</t>
  </si>
  <si>
    <t>Stĺp železobetónový prefa 400x400x2960mm ozn. S102</t>
  </si>
  <si>
    <t>-2099442878</t>
  </si>
  <si>
    <t>38</t>
  </si>
  <si>
    <t>5938600002103</t>
  </si>
  <si>
    <t>Stĺp železobetónový prefa 400x400x3085mm ozn. S103</t>
  </si>
  <si>
    <t>-1280346154</t>
  </si>
  <si>
    <t>39</t>
  </si>
  <si>
    <t>5938600002104</t>
  </si>
  <si>
    <t>Stĺp železobetónový prefa 400x400x2835mm ozn. S104</t>
  </si>
  <si>
    <t>-1282353988</t>
  </si>
  <si>
    <t>40</t>
  </si>
  <si>
    <t>5938600002105</t>
  </si>
  <si>
    <t>Stĺp železobetónový prefa 400x400x2960mm ozn. S105</t>
  </si>
  <si>
    <t>584779862</t>
  </si>
  <si>
    <t>41</t>
  </si>
  <si>
    <t>5938600002106</t>
  </si>
  <si>
    <t>Stĺp železobetónový prefa 400x400x3085mm ozn. S106</t>
  </si>
  <si>
    <t>1947156101</t>
  </si>
  <si>
    <t>42</t>
  </si>
  <si>
    <t>5938600002107</t>
  </si>
  <si>
    <t>Stĺp železobetónový prefa 400x400x3205mm ozn. S107</t>
  </si>
  <si>
    <t>1935089779</t>
  </si>
  <si>
    <t>43</t>
  </si>
  <si>
    <t>5938600002108</t>
  </si>
  <si>
    <t>Stĺp železobetónový prefa 400x400x2835mm ozn. S108</t>
  </si>
  <si>
    <t>423882380</t>
  </si>
  <si>
    <t>44</t>
  </si>
  <si>
    <t>5938600002109</t>
  </si>
  <si>
    <t>Stĺp železobetónový prefa 400x400x3205mm ozn. S109</t>
  </si>
  <si>
    <t>-241591735</t>
  </si>
  <si>
    <t>Vodorovné konštrukcie</t>
  </si>
  <si>
    <t>45</t>
  </si>
  <si>
    <t>411135001</t>
  </si>
  <si>
    <t>Montáž stropného panelu z predpät. betónu Spiroll, hmotnosti do 3 t</t>
  </si>
  <si>
    <t>-1279859060</t>
  </si>
  <si>
    <t>46</t>
  </si>
  <si>
    <t>593430006101</t>
  </si>
  <si>
    <t>Stropný panel predpätý SPIROLL, šxhrxd 1200x200x4200mm ozn.SP01</t>
  </si>
  <si>
    <t>859328145</t>
  </si>
  <si>
    <t>47</t>
  </si>
  <si>
    <t>593430006102</t>
  </si>
  <si>
    <t>Stropný panel predpätý SPIROLL, šxhrxd 505x200x4200mm ozn.SP02</t>
  </si>
  <si>
    <t>14769085</t>
  </si>
  <si>
    <t>48</t>
  </si>
  <si>
    <t>593430006103</t>
  </si>
  <si>
    <t>Stropný panel predpätý SPIROLL, šxhrxd 1200x200x4550mm ozn.SP03</t>
  </si>
  <si>
    <t>-1568622041</t>
  </si>
  <si>
    <t>49</t>
  </si>
  <si>
    <t>593430006104</t>
  </si>
  <si>
    <t>Stropný panel predpätý SPIROLL, šxhrxd 505x200x4550mm ozn.SP04</t>
  </si>
  <si>
    <t>-2118248815</t>
  </si>
  <si>
    <t>50</t>
  </si>
  <si>
    <t>593430006105</t>
  </si>
  <si>
    <t>Stropný panel predpätý SPIROLL, šxhrxd 300x200x4550mm ozn.SP05</t>
  </si>
  <si>
    <t>-1431509961</t>
  </si>
  <si>
    <t>51</t>
  </si>
  <si>
    <t>593430006106</t>
  </si>
  <si>
    <t>Stropný panel predpätý SPIROLL, šxhrxd 1200x200x4550mm ozn.SP06</t>
  </si>
  <si>
    <t>1070708457</t>
  </si>
  <si>
    <t>52</t>
  </si>
  <si>
    <t>593430006107</t>
  </si>
  <si>
    <t>Stropný panel predpätý SPIROLL, šxhrxd 1200x200x4200mm ozn.SP07</t>
  </si>
  <si>
    <t>-1123253860</t>
  </si>
  <si>
    <t>53</t>
  </si>
  <si>
    <t>593430006108</t>
  </si>
  <si>
    <t>Stropný panel predpätý SPIROLL, šxhrxd 1150x200x1070mm ozn.SP08</t>
  </si>
  <si>
    <t>-764271271</t>
  </si>
  <si>
    <t>54</t>
  </si>
  <si>
    <t>593430006109</t>
  </si>
  <si>
    <t>Stropný panel predpätý SPIROLL, šxhrxd 635x200x4550mm ozn.SP09</t>
  </si>
  <si>
    <t>-21260991</t>
  </si>
  <si>
    <t>55</t>
  </si>
  <si>
    <t>411321414</t>
  </si>
  <si>
    <t>Betón stropov doskových a trámových,  železový tr. C 25/30</t>
  </si>
  <si>
    <t>324550438</t>
  </si>
  <si>
    <t>56</t>
  </si>
  <si>
    <t>411354175</t>
  </si>
  <si>
    <t>Podporná konštrukcia stropov výšky do 4 m pre zaťaženie do 20 kPa zhotovenie</t>
  </si>
  <si>
    <t>-2115013209</t>
  </si>
  <si>
    <t>57</t>
  </si>
  <si>
    <t>411354176</t>
  </si>
  <si>
    <t>Podporná konštrukcia stropov výšky do 4 m pre zaťaženie do 20 kPa odstránenie</t>
  </si>
  <si>
    <t>-1658696078</t>
  </si>
  <si>
    <t>58</t>
  </si>
  <si>
    <t>411361821</t>
  </si>
  <si>
    <t>Výstuž stropov doskových, trámových, vložkových,konzolových alebo balkónových, 10505</t>
  </si>
  <si>
    <t>-147416406</t>
  </si>
  <si>
    <t>59</t>
  </si>
  <si>
    <t>413121011</t>
  </si>
  <si>
    <t xml:space="preserve">Montáž trámov, prievlakov, stužidiel a obvodových tyčových dielcov vodorovných konštrukcií </t>
  </si>
  <si>
    <t>1855518988</t>
  </si>
  <si>
    <t>60</t>
  </si>
  <si>
    <t>593230000101</t>
  </si>
  <si>
    <t>Stužidlo železobetónové prefa 200x450x4220 mm, ozn.Z50</t>
  </si>
  <si>
    <t>1741538504</t>
  </si>
  <si>
    <t>61</t>
  </si>
  <si>
    <t>593230000102</t>
  </si>
  <si>
    <t>Stužidlo železobetónové prefa 200x450x4570 mm, ozn.Z51</t>
  </si>
  <si>
    <t>-419777795</t>
  </si>
  <si>
    <t>62</t>
  </si>
  <si>
    <t>593230000103</t>
  </si>
  <si>
    <t>Stužidlo železobetónové prefa 325x450x4220 mm, ozn.Z52</t>
  </si>
  <si>
    <t>6358329</t>
  </si>
  <si>
    <t>63</t>
  </si>
  <si>
    <t>593230000104</t>
  </si>
  <si>
    <t>Stužidlo železobetónové prefa 325x450x4580 mm, ozn.Z53</t>
  </si>
  <si>
    <t>173434350</t>
  </si>
  <si>
    <t>64</t>
  </si>
  <si>
    <t>593230000105</t>
  </si>
  <si>
    <t>Stužidlo železobetónové prefa 200x400x4840 mm, ozn.Z100</t>
  </si>
  <si>
    <t>1753422539</t>
  </si>
  <si>
    <t>65</t>
  </si>
  <si>
    <t>593230000106</t>
  </si>
  <si>
    <t>Stužidlo železobetónové prefa 200x400x4980 mm, ozn.Z101</t>
  </si>
  <si>
    <t>-919433331</t>
  </si>
  <si>
    <t>66</t>
  </si>
  <si>
    <t>593230000201</t>
  </si>
  <si>
    <t>Prievlak železobetónový prefa 550x450x6420mm, ozn.P01</t>
  </si>
  <si>
    <t>-1447184661</t>
  </si>
  <si>
    <t>67</t>
  </si>
  <si>
    <t>593230000202</t>
  </si>
  <si>
    <t>Prievlak železobetónový prefa 550x450x6420mm, ozn.P02</t>
  </si>
  <si>
    <t>-509605483</t>
  </si>
  <si>
    <t>68</t>
  </si>
  <si>
    <t>593230000203</t>
  </si>
  <si>
    <t>Prievlak železobetónový prefa 550x450x2960mm, ozn.P03</t>
  </si>
  <si>
    <t>1819708413</t>
  </si>
  <si>
    <t>69</t>
  </si>
  <si>
    <t>593230000204</t>
  </si>
  <si>
    <t>Prievlak železobetónový prefa 550x450x2960mm, ozn.P04</t>
  </si>
  <si>
    <t>-852562282</t>
  </si>
  <si>
    <t>70</t>
  </si>
  <si>
    <t>593230000205</t>
  </si>
  <si>
    <t>Prievlak železobetónový prefa 700x450x6420mm, ozn.P05</t>
  </si>
  <si>
    <t>193570854</t>
  </si>
  <si>
    <t>71</t>
  </si>
  <si>
    <t>593230000206</t>
  </si>
  <si>
    <t>Prievlak železobetónový prefa 700x450x2960mm, ozn.P06</t>
  </si>
  <si>
    <t>-1073633225</t>
  </si>
  <si>
    <t>72</t>
  </si>
  <si>
    <t>593230000207</t>
  </si>
  <si>
    <t>Prievlak železobetónový prefa 550x450x6420mm, ozn.P07</t>
  </si>
  <si>
    <t>508269917</t>
  </si>
  <si>
    <t>73</t>
  </si>
  <si>
    <t>593230000208</t>
  </si>
  <si>
    <t>Prievlak železobetónový prefa 700x450x6420mm, ozn.P08</t>
  </si>
  <si>
    <t>-827535377</t>
  </si>
  <si>
    <t>74</t>
  </si>
  <si>
    <t>593230000209</t>
  </si>
  <si>
    <t>Prievlak železobetónový prefa 700x450x2960mm, ozn.P09</t>
  </si>
  <si>
    <t>-1887014095</t>
  </si>
  <si>
    <t>75</t>
  </si>
  <si>
    <t>593230000210</t>
  </si>
  <si>
    <t>Prievlak železobetónový prefa 700x450x2580mm, ozn.P10</t>
  </si>
  <si>
    <t>-2075462702</t>
  </si>
  <si>
    <t>76</t>
  </si>
  <si>
    <t>593230000211</t>
  </si>
  <si>
    <t>Prievlak železobetónový prefa 700x450x5400mm, ozn.P11</t>
  </si>
  <si>
    <t>157503735</t>
  </si>
  <si>
    <t>77</t>
  </si>
  <si>
    <t>431125001</t>
  </si>
  <si>
    <t>Montáž podestového panela, hmotnosti do 2 t l=20 m</t>
  </si>
  <si>
    <t>-1603700474</t>
  </si>
  <si>
    <t>78</t>
  </si>
  <si>
    <t>5934200101</t>
  </si>
  <si>
    <t>Podestový panel prefabrikovaný 150x1625x1170mm, ozn.W01</t>
  </si>
  <si>
    <t>-26243561</t>
  </si>
  <si>
    <t>79</t>
  </si>
  <si>
    <t>435125002</t>
  </si>
  <si>
    <t>Montáž schodiskového ramena, hmotnosti nad 2 do 5 t l=12 m</t>
  </si>
  <si>
    <t>-1396815719</t>
  </si>
  <si>
    <t>80</t>
  </si>
  <si>
    <t>5933500101</t>
  </si>
  <si>
    <t>Schodiskové rameno železobetónové prefabrikované 1170x350x3400mm, ozn.R01</t>
  </si>
  <si>
    <t>-1516973254</t>
  </si>
  <si>
    <t>81</t>
  </si>
  <si>
    <t>5933500102</t>
  </si>
  <si>
    <t>Schodiskové rameno železobetónové prefabrikované 1170x350x4800mm, ozn.R02</t>
  </si>
  <si>
    <t>289529182</t>
  </si>
  <si>
    <t>82</t>
  </si>
  <si>
    <t>441125001</t>
  </si>
  <si>
    <t>Montáž väzníc zo železobetónu plnostenných, hmotnosti nad 1 do 4 t l=14m</t>
  </si>
  <si>
    <t>-1294632631</t>
  </si>
  <si>
    <t>83</t>
  </si>
  <si>
    <t>5932050101</t>
  </si>
  <si>
    <t>Väznica železobetónová prefa 200x400x4980, ozn VA</t>
  </si>
  <si>
    <t>-890691944</t>
  </si>
  <si>
    <t>Úpravy povrchov, podlahy, osadenie</t>
  </si>
  <si>
    <t>84</t>
  </si>
  <si>
    <t>612460206</t>
  </si>
  <si>
    <t>Vnútorná omietka stien vápenná štuková (jemná), hr. 3 mm</t>
  </si>
  <si>
    <t>1141028145</t>
  </si>
  <si>
    <t>85</t>
  </si>
  <si>
    <t>612465116</t>
  </si>
  <si>
    <t>Príprava vnútorného podkladu stien, hĺbková penetrácia</t>
  </si>
  <si>
    <t>1031656780</t>
  </si>
  <si>
    <t>86</t>
  </si>
  <si>
    <t>612481031</t>
  </si>
  <si>
    <t>Rohový profil z pozinkovaného plechu pre hrúbku omietky do 12 mm</t>
  </si>
  <si>
    <t>-1806520157</t>
  </si>
  <si>
    <t>87</t>
  </si>
  <si>
    <t>612481119</t>
  </si>
  <si>
    <t>Potiahnutie vnútorných stien, sklotextílnou mriežkou</t>
  </si>
  <si>
    <t>2075803943</t>
  </si>
  <si>
    <t>88</t>
  </si>
  <si>
    <t>620991121</t>
  </si>
  <si>
    <t>Zakrývanie výplní vonkajších otvorov s rámami a zárubňami, zábradlí, oplechovania, atď. zhotovené z lešenia akýmkoľvek spôsobom</t>
  </si>
  <si>
    <t>1443934327</t>
  </si>
  <si>
    <t>89</t>
  </si>
  <si>
    <t>622464232</t>
  </si>
  <si>
    <t>Vonkajšia omietka stien tenkovrstvová , silikónová,, škrabaná, hr. 2 mm</t>
  </si>
  <si>
    <t>1365012904</t>
  </si>
  <si>
    <t>90</t>
  </si>
  <si>
    <t>625250710</t>
  </si>
  <si>
    <t>Kontaktný zatepľovací systém z minerálnej vlny hr. 150 mm, skrutkovacie kotvy</t>
  </si>
  <si>
    <t>-1129552553</t>
  </si>
  <si>
    <t>91</t>
  </si>
  <si>
    <t>625250762</t>
  </si>
  <si>
    <t>Kontaktný zatepľovací systém ostenia z minerálnej vlny hr. 30 mm</t>
  </si>
  <si>
    <t>1253396586</t>
  </si>
  <si>
    <t>92</t>
  </si>
  <si>
    <t>631319155</t>
  </si>
  <si>
    <t>Príplatok za prehlad. povrchu betónovej mazaniny min. tr.C 8/10 oceľ. hlad. hr. 120-240 mm</t>
  </si>
  <si>
    <t>1790112234</t>
  </si>
  <si>
    <t>93</t>
  </si>
  <si>
    <t>631319175</t>
  </si>
  <si>
    <t>Príplatok za strhnutie povrchu mazaniny latou pre hr. obidvoch vrstiev mazaniny nad 120 do 240 mm</t>
  </si>
  <si>
    <t>865143482</t>
  </si>
  <si>
    <t>94</t>
  </si>
  <si>
    <t>631325711</t>
  </si>
  <si>
    <t>Mazanina z betónu vystužená oceľovými vláknami tr.C25/30 hr. nad 120 do 240 mm</t>
  </si>
  <si>
    <t>474768010</t>
  </si>
  <si>
    <t>95</t>
  </si>
  <si>
    <t>632452219</t>
  </si>
  <si>
    <t>Cementový poter, pevnosti v tlaku 20 MPa, hr. 50 mm</t>
  </si>
  <si>
    <t>431019843</t>
  </si>
  <si>
    <t>96</t>
  </si>
  <si>
    <t>632477005</t>
  </si>
  <si>
    <t xml:space="preserve">Nivelačná stierka podlahová </t>
  </si>
  <si>
    <t>-760618200</t>
  </si>
  <si>
    <t>97</t>
  </si>
  <si>
    <t>648991113</t>
  </si>
  <si>
    <t>Osadenie parapetných dosiek z plastických a poloplast., hmôt, š. nad 200 mm</t>
  </si>
  <si>
    <t>590431255</t>
  </si>
  <si>
    <t>98</t>
  </si>
  <si>
    <t>611560000400</t>
  </si>
  <si>
    <t>Parapetná doska plastová, šírka 250 mm, vnútorná</t>
  </si>
  <si>
    <t>-1266261843</t>
  </si>
  <si>
    <t>Ostatné konštrukcie a práce-búranie</t>
  </si>
  <si>
    <t>99</t>
  </si>
  <si>
    <t>941941031</t>
  </si>
  <si>
    <t>Montáž lešenia ľahkého pracovného radového s podlahami šírky od 0,80 do 1,00 m, výšky do 10 m</t>
  </si>
  <si>
    <t>-803433644</t>
  </si>
  <si>
    <t>100</t>
  </si>
  <si>
    <t>941941191</t>
  </si>
  <si>
    <t>Príplatok za prvý a každý ďalší i začatý mesiac použitia lešenia ľahkého pracovného radového s podlahami šírky od 0,80 do 1,00 m, výšky do 10 m</t>
  </si>
  <si>
    <t>1023502836</t>
  </si>
  <si>
    <t>101</t>
  </si>
  <si>
    <t>941941831</t>
  </si>
  <si>
    <t>Demontáž lešenia ľahkého pracovného radového s podlahami šírky nad 0,80 do 1,00 m, výšky do 10 m</t>
  </si>
  <si>
    <t>-1656875921</t>
  </si>
  <si>
    <t>102</t>
  </si>
  <si>
    <t>941955001</t>
  </si>
  <si>
    <t>Lešenie ľahké pracovné pomocné, s výškou lešeňovej podlahy do 1,20 m</t>
  </si>
  <si>
    <t>-1216549367</t>
  </si>
  <si>
    <t>103</t>
  </si>
  <si>
    <t>952901111</t>
  </si>
  <si>
    <t>Vyčistenie budov pri výške podlaží do 4m</t>
  </si>
  <si>
    <t>-450314145</t>
  </si>
  <si>
    <t>104</t>
  </si>
  <si>
    <t>953946111</t>
  </si>
  <si>
    <t>Rohový hliníkový profil s integrovanou tkaninou - 100x100</t>
  </si>
  <si>
    <t>261845971</t>
  </si>
  <si>
    <t>105</t>
  </si>
  <si>
    <t>953946131</t>
  </si>
  <si>
    <t>Soklový profil hr. 0,8 mm SP 150 (hliníkový)</t>
  </si>
  <si>
    <t>2040811663</t>
  </si>
  <si>
    <t>106</t>
  </si>
  <si>
    <t>953996112</t>
  </si>
  <si>
    <t>Dilatačný profil PVC V s integrovanou tkaninou 100x100 - rohový</t>
  </si>
  <si>
    <t>513512515</t>
  </si>
  <si>
    <t>107</t>
  </si>
  <si>
    <t>953996121</t>
  </si>
  <si>
    <t>Okenný APU profil s integrovanou tkaninou</t>
  </si>
  <si>
    <t>1929478350</t>
  </si>
  <si>
    <t>108</t>
  </si>
  <si>
    <t>953996131</t>
  </si>
  <si>
    <t>Rohový PVC profil s integrovanou tkaninou 100x100</t>
  </si>
  <si>
    <t>-157385698</t>
  </si>
  <si>
    <t>109</t>
  </si>
  <si>
    <t>953996142</t>
  </si>
  <si>
    <t>Nadokenný PVC profil PLY XS s integrovanou tkaninou 100x100 - nepriznaný vo fasáde</t>
  </si>
  <si>
    <t>1732319897</t>
  </si>
  <si>
    <t>110</t>
  </si>
  <si>
    <t>974083111</t>
  </si>
  <si>
    <t>Rezanie betónových mazanín existujúcich vystužených hĺbky do 50 mm</t>
  </si>
  <si>
    <t>2074727153</t>
  </si>
  <si>
    <t>Presun hmôt HSV</t>
  </si>
  <si>
    <t>111</t>
  </si>
  <si>
    <t>998012022</t>
  </si>
  <si>
    <t>Presun hmôt pre budovy (801, 803, 812), zvislá konštr. monolit. betónová výšky do 12 m</t>
  </si>
  <si>
    <t>1617730305</t>
  </si>
  <si>
    <t>PSV</t>
  </si>
  <si>
    <t>Práce a dodávky PSV</t>
  </si>
  <si>
    <t>711</t>
  </si>
  <si>
    <t>Izolácie proti vode a vlhkosti</t>
  </si>
  <si>
    <t>112</t>
  </si>
  <si>
    <t>711131102</t>
  </si>
  <si>
    <t>Zhotovenie geotextílie alebo tkaniny na plochu vodorovnú</t>
  </si>
  <si>
    <t>212082862</t>
  </si>
  <si>
    <t>113</t>
  </si>
  <si>
    <t>-1901005729</t>
  </si>
  <si>
    <t>114</t>
  </si>
  <si>
    <t>711132102</t>
  </si>
  <si>
    <t>Zhotovenie geotextílie alebo tkaniny na plochu zvislú</t>
  </si>
  <si>
    <t>1690841080</t>
  </si>
  <si>
    <t>115</t>
  </si>
  <si>
    <t>-323017123</t>
  </si>
  <si>
    <t>116</t>
  </si>
  <si>
    <t>711132107</t>
  </si>
  <si>
    <t>Zhotovenie izolácie proti zemnej vlhkosti nopovou fóloiu položenou voľne na ploche zvislej</t>
  </si>
  <si>
    <t>-186587577</t>
  </si>
  <si>
    <t>117</t>
  </si>
  <si>
    <t>283230002700</t>
  </si>
  <si>
    <t>Nopová fólia proti zemnej vlhkosti s radónovou ochranou, pre spodnú stavbu</t>
  </si>
  <si>
    <t>-1665126295</t>
  </si>
  <si>
    <t>118</t>
  </si>
  <si>
    <t>711133001</t>
  </si>
  <si>
    <t>Zhotovenie izolácie proti zemnej vlhkosti PVC fóliou položenou voľne na vodorovnej ploche so zvarením spoju</t>
  </si>
  <si>
    <t>1409022955</t>
  </si>
  <si>
    <t>119</t>
  </si>
  <si>
    <t>283220000400</t>
  </si>
  <si>
    <t>Hydroizolačná fólia, hr. 2 mm,  izolácia základov proti zemnej vlhkosti, tlakovej vode, radónu</t>
  </si>
  <si>
    <t>1061935499</t>
  </si>
  <si>
    <t>120</t>
  </si>
  <si>
    <t>711462301</t>
  </si>
  <si>
    <t xml:space="preserve">Izolácia proti povrchovej a podpovrchovej tlakovej vode náterom na ploche vodorovnej </t>
  </si>
  <si>
    <t>2129455667</t>
  </si>
  <si>
    <t>121</t>
  </si>
  <si>
    <t>711463301</t>
  </si>
  <si>
    <t>Izolácia proti povrchovej a podpovrchovej tlakovej vode náterom na ploche zvislej</t>
  </si>
  <si>
    <t>-1964844170</t>
  </si>
  <si>
    <t>122</t>
  </si>
  <si>
    <t>998711202</t>
  </si>
  <si>
    <t>Presun hmôt pre izoláciu proti vode v objektoch výšky nad 6 do 12 m</t>
  </si>
  <si>
    <t>%</t>
  </si>
  <si>
    <t>270201291</t>
  </si>
  <si>
    <t>712</t>
  </si>
  <si>
    <t>Izolácie striech, povlakové krytiny</t>
  </si>
  <si>
    <t>123</t>
  </si>
  <si>
    <t>712290010</t>
  </si>
  <si>
    <t>Zhotovenie parozábrany pre strechy ploché do 10°</t>
  </si>
  <si>
    <t>-1226415691</t>
  </si>
  <si>
    <t>124</t>
  </si>
  <si>
    <t>283230007155</t>
  </si>
  <si>
    <t xml:space="preserve">Parotesná zábrana </t>
  </si>
  <si>
    <t>406147600</t>
  </si>
  <si>
    <t>125</t>
  </si>
  <si>
    <t>712370070</t>
  </si>
  <si>
    <t>Zhotovenie povlakovej krytiny striech plochých do 10° PVC-P fóliou upevnenou prikotvením so zvarením spoju</t>
  </si>
  <si>
    <t>996493025</t>
  </si>
  <si>
    <t>126</t>
  </si>
  <si>
    <t>283220002300</t>
  </si>
  <si>
    <t>Hydroizolačná strešná fólia hr. 2,00 mm, š. 1,6/2,05 m, izolácia plochých striech</t>
  </si>
  <si>
    <t>818020122</t>
  </si>
  <si>
    <t>127</t>
  </si>
  <si>
    <t>311970001500</t>
  </si>
  <si>
    <t xml:space="preserve">Kotva </t>
  </si>
  <si>
    <t>1132697229</t>
  </si>
  <si>
    <t>128</t>
  </si>
  <si>
    <t>998712202</t>
  </si>
  <si>
    <t>Presun hmôt pre izoláciu povlakovej krytiny v objektoch výšky nad 6 do 12 m</t>
  </si>
  <si>
    <t>1701119513</t>
  </si>
  <si>
    <t>713</t>
  </si>
  <si>
    <t>Izolácie tepelné</t>
  </si>
  <si>
    <t>129</t>
  </si>
  <si>
    <t>713122111</t>
  </si>
  <si>
    <t>Montáž tepelnej izolácie podláh polystyrénom, kladeným voľne v jednej vrstve</t>
  </si>
  <si>
    <t>607997279</t>
  </si>
  <si>
    <t>130</t>
  </si>
  <si>
    <t>283720001200</t>
  </si>
  <si>
    <t>Podlahový polystyrén EPS 150 S, hr. 80 mm</t>
  </si>
  <si>
    <t>-1357547467</t>
  </si>
  <si>
    <t>131</t>
  </si>
  <si>
    <t>713141255</t>
  </si>
  <si>
    <t>Montáž tepelnej izolácie striech plochých do 10° PIR doskami, rozloženej v dvoch vrstvách, prikotvením</t>
  </si>
  <si>
    <t>1779243547</t>
  </si>
  <si>
    <t>132</t>
  </si>
  <si>
    <t>631440025000.S</t>
  </si>
  <si>
    <t>Doska PIR  hr. 140 mm, izolácia pre zateplenie plochých striech alebo ekvivalent</t>
  </si>
  <si>
    <t>302849222</t>
  </si>
  <si>
    <t>133</t>
  </si>
  <si>
    <t>713144070</t>
  </si>
  <si>
    <t>Montáž tepelnej izolácie na atiku z XPS kladený voľne</t>
  </si>
  <si>
    <t>326842292</t>
  </si>
  <si>
    <t>134</t>
  </si>
  <si>
    <t>283750001400</t>
  </si>
  <si>
    <t>Doska XPS  hr. 30 mm, zateplenie soklov, suterénov, podláh, terás, striech</t>
  </si>
  <si>
    <t>-52588494</t>
  </si>
  <si>
    <t>135</t>
  </si>
  <si>
    <t>998713202</t>
  </si>
  <si>
    <t>Presun hmôt pre izolácie tepelné v objektoch výšky nad 6 m do 12 m</t>
  </si>
  <si>
    <t>1460612936</t>
  </si>
  <si>
    <t>762</t>
  </si>
  <si>
    <t>Konštrukcie tesárske</t>
  </si>
  <si>
    <t>136</t>
  </si>
  <si>
    <t>762431304</t>
  </si>
  <si>
    <t>Obloženie stien z dosiek OSB skrutkovaných na zraz hr. dosky 18 mm</t>
  </si>
  <si>
    <t>-1125273716</t>
  </si>
  <si>
    <t>137</t>
  </si>
  <si>
    <t>998762202</t>
  </si>
  <si>
    <t>Presun hmôt pre konštrukcie tesárske v objektoch výšky do 12 m</t>
  </si>
  <si>
    <t>-11022901</t>
  </si>
  <si>
    <t>763</t>
  </si>
  <si>
    <t>Konštrukcie - drevostavby</t>
  </si>
  <si>
    <t>138</t>
  </si>
  <si>
    <t>763115120</t>
  </si>
  <si>
    <t>Priečka SDK  hr. 100 mm jednoducho opláštená doskami RB 12,5 mm</t>
  </si>
  <si>
    <t>1123554044</t>
  </si>
  <si>
    <t>139</t>
  </si>
  <si>
    <t>763135020</t>
  </si>
  <si>
    <t>SDK Kazetový podhľad 600 x 600 mm doska biela</t>
  </si>
  <si>
    <t>732935985</t>
  </si>
  <si>
    <t>140</t>
  </si>
  <si>
    <t>763135021</t>
  </si>
  <si>
    <t>SDK Kazetový podhľad 600 x 600 mm doska biela protipožiarny</t>
  </si>
  <si>
    <t>146555533</t>
  </si>
  <si>
    <t>141</t>
  </si>
  <si>
    <t>998763201</t>
  </si>
  <si>
    <t>Presun hmôt pre drevostavby v objektoch výšky do 12 m</t>
  </si>
  <si>
    <t>687475156</t>
  </si>
  <si>
    <t>764</t>
  </si>
  <si>
    <t>Konštrukcie klampiarske</t>
  </si>
  <si>
    <t>142</t>
  </si>
  <si>
    <t>764171905</t>
  </si>
  <si>
    <t>Montáž bezpečnostných prvkov pre strešnú krytinu - rebrík</t>
  </si>
  <si>
    <t>-1078185063</t>
  </si>
  <si>
    <t>143</t>
  </si>
  <si>
    <t>553430001700</t>
  </si>
  <si>
    <t>Rebrík na stenu a strechu  s ochranným košom</t>
  </si>
  <si>
    <t>1615156664</t>
  </si>
  <si>
    <t>144</t>
  </si>
  <si>
    <t>7641754211</t>
  </si>
  <si>
    <t>Trapézový plech 150/280 hr.0,88mm</t>
  </si>
  <si>
    <t>224318595</t>
  </si>
  <si>
    <t>145</t>
  </si>
  <si>
    <t>764326230</t>
  </si>
  <si>
    <t>Oplechovanie z pozinkovaného farbeného PZf plechu, atiky r.š. 645 mm</t>
  </si>
  <si>
    <t>796373655</t>
  </si>
  <si>
    <t>146</t>
  </si>
  <si>
    <t>764326240</t>
  </si>
  <si>
    <t>Oplechovanie z pozinkovaného farbeného PZf plechu, atiky  r.š. 770 mm</t>
  </si>
  <si>
    <t>-1165683431</t>
  </si>
  <si>
    <t>147</t>
  </si>
  <si>
    <t>764410360</t>
  </si>
  <si>
    <t>Oplechovanie parapetov z hliníkového Al plechu, vrátane rohov r.š. do 400 mm</t>
  </si>
  <si>
    <t>-106359677</t>
  </si>
  <si>
    <t>148</t>
  </si>
  <si>
    <t>764751100</t>
  </si>
  <si>
    <t xml:space="preserve">Cezatiková strešná vpusť s kolenom pre zvod 100x100mm </t>
  </si>
  <si>
    <t>781239813</t>
  </si>
  <si>
    <t>149</t>
  </si>
  <si>
    <t>764751112</t>
  </si>
  <si>
    <t>Odpadová rúra kruhová D 100 mm poplastovaný plech</t>
  </si>
  <si>
    <t>471642054</t>
  </si>
  <si>
    <t>150</t>
  </si>
  <si>
    <t>764751171</t>
  </si>
  <si>
    <t xml:space="preserve">Zachytávač nečistôt </t>
  </si>
  <si>
    <t>-111182737</t>
  </si>
  <si>
    <t>151</t>
  </si>
  <si>
    <t>764761231</t>
  </si>
  <si>
    <t>Žľabový kotlík k polkruhovým žľabom D 125 mm poplastovaný plech</t>
  </si>
  <si>
    <t>716320705</t>
  </si>
  <si>
    <t>152</t>
  </si>
  <si>
    <t>998764202</t>
  </si>
  <si>
    <t>Presun hmôt pre konštrukcie klampiarske v objektoch výšky nad 6 do 12 m</t>
  </si>
  <si>
    <t>-477910017</t>
  </si>
  <si>
    <t>766</t>
  </si>
  <si>
    <t>Konštrukcie stolárske</t>
  </si>
  <si>
    <t>153</t>
  </si>
  <si>
    <t>766100101</t>
  </si>
  <si>
    <t>Dodávka a montáž sanitárnych priečok vrátane dverí a kovaní</t>
  </si>
  <si>
    <t>382526253</t>
  </si>
  <si>
    <t>154</t>
  </si>
  <si>
    <t>766662112</t>
  </si>
  <si>
    <t>Montáž dverného krídla do existujúcej zárubne, vrátane kovania</t>
  </si>
  <si>
    <t>661890089</t>
  </si>
  <si>
    <t>155</t>
  </si>
  <si>
    <t>5491502040</t>
  </si>
  <si>
    <t>Kovanie - 2x kľučka, povrch nerez brúsený, 2x rozeta BB, FAB</t>
  </si>
  <si>
    <t>-1994050169</t>
  </si>
  <si>
    <t>156</t>
  </si>
  <si>
    <t>6117103113L</t>
  </si>
  <si>
    <t>Dvere drevené vnútorné jednokrídlové presklenné  700/1970mm do obložkovej zárubne, ozn.L/1</t>
  </si>
  <si>
    <t>-415906316</t>
  </si>
  <si>
    <t>157</t>
  </si>
  <si>
    <t>6117103113p</t>
  </si>
  <si>
    <t>Dvere drevené vnútorné jednokrídlové presklenné  700/1970mm do obložkovej zárubne, ozn.P/1</t>
  </si>
  <si>
    <t>-1046238710</t>
  </si>
  <si>
    <t>158</t>
  </si>
  <si>
    <t>6117103114L</t>
  </si>
  <si>
    <t>Dvere drevené vnútorné jednokrídlové presklenné  800/1970mm do obložkovej zárubne, ozn.L/2</t>
  </si>
  <si>
    <t>1641781671</t>
  </si>
  <si>
    <t>159</t>
  </si>
  <si>
    <t>766662132</t>
  </si>
  <si>
    <t>Montáž dverového krídla otočného dvojkrídlového poldrážkového, do existujúcej zárubne, vrátane kovania</t>
  </si>
  <si>
    <t>1754495309</t>
  </si>
  <si>
    <t>160</t>
  </si>
  <si>
    <t>611610001301</t>
  </si>
  <si>
    <t>Dvere drevené vnútorné dvojkrídlové presklenné 1600x1970mm, do obložkovej zárubne, ozn.D1</t>
  </si>
  <si>
    <t>-1931247420</t>
  </si>
  <si>
    <t>161</t>
  </si>
  <si>
    <t>766702111</t>
  </si>
  <si>
    <t>Montáž zárubní obložkových pre dvere jednokrídlové</t>
  </si>
  <si>
    <t>-581781258</t>
  </si>
  <si>
    <t>162</t>
  </si>
  <si>
    <t>6118100025001</t>
  </si>
  <si>
    <t>Zárubňa drevená vnútorná obložková  šírka 600-900 mm, výška 1970 mm, pre jednokrídlové dvere</t>
  </si>
  <si>
    <t>64627494</t>
  </si>
  <si>
    <t>163</t>
  </si>
  <si>
    <t>766702121</t>
  </si>
  <si>
    <t>Montáž zárubní obložkových pre dvere dvojkrídlové</t>
  </si>
  <si>
    <t>1897990727</t>
  </si>
  <si>
    <t>164</t>
  </si>
  <si>
    <t>611810007000</t>
  </si>
  <si>
    <t>Zárubňa drevená vnútorná obložková, šírka 1250-1850 mm, výška 1970 mm pre dvojkrídlové dvere</t>
  </si>
  <si>
    <t>1046577163</t>
  </si>
  <si>
    <t>165</t>
  </si>
  <si>
    <t>998766202</t>
  </si>
  <si>
    <t>Presun hmot pre konštrukcie stolárske v objektoch výšky nad 6 do 12 m</t>
  </si>
  <si>
    <t>-1324435741</t>
  </si>
  <si>
    <t>767</t>
  </si>
  <si>
    <t>Konštrukcie doplnkové kovové</t>
  </si>
  <si>
    <t>166</t>
  </si>
  <si>
    <t>767612100</t>
  </si>
  <si>
    <t>Montáž hliníkových výplní otvorov s hydroizolačnými ISO páskami (exteriérová a interiérová)</t>
  </si>
  <si>
    <t>1901312374</t>
  </si>
  <si>
    <t>167</t>
  </si>
  <si>
    <t>283290006100</t>
  </si>
  <si>
    <t>Tesniaca paropriepustná fólia polymér-flísová, š. 290 mm, dĺ. 30 m, pre tesnenie pripájacej škáry okenného rámu a muriva z exteriéru</t>
  </si>
  <si>
    <t>1489106940</t>
  </si>
  <si>
    <t>168</t>
  </si>
  <si>
    <t>283290006200</t>
  </si>
  <si>
    <t>Tesniaca paronepriepustná fólia polymér-flísová, š. 70 mm, dĺ. 30 m, pre tesnenie pripájacej škáry okenného rámu a muriva z interiéru</t>
  </si>
  <si>
    <t>694167437</t>
  </si>
  <si>
    <t>169</t>
  </si>
  <si>
    <t>553410003801</t>
  </si>
  <si>
    <t>Hliníkové okno š/v 4600x2550mm trojdielne pevné, izolačné trojsklo, antracit, ozn. 1</t>
  </si>
  <si>
    <t>690800180</t>
  </si>
  <si>
    <t>170</t>
  </si>
  <si>
    <t>553410003802</t>
  </si>
  <si>
    <t>Hliníkové okno š/v 3000x2550mm dvojdielne pevné, izolačné trojsklo, antracit, ozn.2</t>
  </si>
  <si>
    <t>-1011383036</t>
  </si>
  <si>
    <t>171</t>
  </si>
  <si>
    <t>553410003803</t>
  </si>
  <si>
    <t>Hliníkové okno š/v 3000x2550mm dvojdielne, pevné, izolačné trojsklo, antracit, ozn.3</t>
  </si>
  <si>
    <t>-727676895</t>
  </si>
  <si>
    <t>172</t>
  </si>
  <si>
    <t>553410003804</t>
  </si>
  <si>
    <t>Hliníkové okno š/v 4600x2550mm s dvokrídlovými dverami s nadsvetlíkom sklopným  2060x2140+410mm a pevným oknom 2540x2550mm,izolačné trojsklo, bezpečnostný zámok, antracit ozn.4</t>
  </si>
  <si>
    <t>-1249982784</t>
  </si>
  <si>
    <t>173</t>
  </si>
  <si>
    <t>553410003805</t>
  </si>
  <si>
    <t>Hliníkové okno š/v 3440x850mm, dvojdielne pevné + jednokrídlové dvere so sklopným nadsvetlíkom 1160x2140+410mm,s bezpečnostným zámkom, izolačné trojsklo, antracit, ozn 5</t>
  </si>
  <si>
    <t>1395035463</t>
  </si>
  <si>
    <t>174</t>
  </si>
  <si>
    <t>553410003806</t>
  </si>
  <si>
    <t>Hliníkové okno  š/v 3350x1650mm, trojdielne 1xOS+P+1xOS,izolačné trojsklo, antracit, ozn.6</t>
  </si>
  <si>
    <t>-739036008</t>
  </si>
  <si>
    <t>175</t>
  </si>
  <si>
    <t>553410003807</t>
  </si>
  <si>
    <t xml:space="preserve">Hliníkové okno š/v 4600x1650mm štvordielne, 1xOS+1xO+1XO+1XOS, izolačné trojsklo, antracit, ozn.7 </t>
  </si>
  <si>
    <t>-1276279374</t>
  </si>
  <si>
    <t>176</t>
  </si>
  <si>
    <t>553410003808</t>
  </si>
  <si>
    <t>Hliníkové okno š/v 3000x1650mm trojdielne,1xOS+1xP+1xOS,  izolačné trojsklo, antracit, ozn.8</t>
  </si>
  <si>
    <t>125958063</t>
  </si>
  <si>
    <t>177</t>
  </si>
  <si>
    <t>553410003809</t>
  </si>
  <si>
    <t>Interiérové hliníkové dvere š/v 2800x1650mm trojdielne, 1xOS+P+1xOS, izolačné trojsklo, antracit, ozn.9</t>
  </si>
  <si>
    <t>-1438106596</t>
  </si>
  <si>
    <t>178</t>
  </si>
  <si>
    <t>553410003901</t>
  </si>
  <si>
    <t>Jednokrídlové hliníkové dvere so sklopným nadsvetlíkom presklenné  š/v 900x2140+ 410mm s bezpečnostným zámkom, izolačné trojsklo, antracit, ozn.10</t>
  </si>
  <si>
    <t>1175432508</t>
  </si>
  <si>
    <t>179</t>
  </si>
  <si>
    <t>553410003901p</t>
  </si>
  <si>
    <t>Jednokrídlové hliníkové dvere so sklopným nadsvetlíkom presklenné  š/v 900x2140+ 410mm s elektrickým zámkom, izolačné trojsklo, antracit, ozn.11</t>
  </si>
  <si>
    <t>192911258</t>
  </si>
  <si>
    <t>180</t>
  </si>
  <si>
    <t>767995101</t>
  </si>
  <si>
    <t xml:space="preserve">Montáž ostatných atypických kovových stavebných doplnkových konštrukcií do 5 kg </t>
  </si>
  <si>
    <t>kg</t>
  </si>
  <si>
    <t>-1101752324</t>
  </si>
  <si>
    <t>181</t>
  </si>
  <si>
    <t>55321001001</t>
  </si>
  <si>
    <t>Dodávka kovových doplnkových konštrukcií (podhľad,výmeny okná, brány, VZT)</t>
  </si>
  <si>
    <t>-931235818</t>
  </si>
  <si>
    <t>767995102P.S</t>
  </si>
  <si>
    <t>Montáž protipožiarnych dverí 1100x2050mm</t>
  </si>
  <si>
    <t>1287766932</t>
  </si>
  <si>
    <t>553410031915</t>
  </si>
  <si>
    <t>Dvere požiarne oceľové 1100x2050, EW-30D1-C ozn.P/2</t>
  </si>
  <si>
    <t>34961353</t>
  </si>
  <si>
    <t>182</t>
  </si>
  <si>
    <t>998767202</t>
  </si>
  <si>
    <t>Presun hmôt pre kovové stavebné doplnkové konštrukcie v objektoch výšky nad 6 do 12 m</t>
  </si>
  <si>
    <t>702017167</t>
  </si>
  <si>
    <t>771</t>
  </si>
  <si>
    <t>Podlahy z dlaždíc</t>
  </si>
  <si>
    <t>183</t>
  </si>
  <si>
    <t>771275107</t>
  </si>
  <si>
    <t xml:space="preserve">Montáž obkladov schodiskových stupňov dlaždicami do tmelu </t>
  </si>
  <si>
    <t>484213733</t>
  </si>
  <si>
    <t>184</t>
  </si>
  <si>
    <t>771415016</t>
  </si>
  <si>
    <t xml:space="preserve">Montáž soklíkov z obkladačiek do tmelu </t>
  </si>
  <si>
    <t>49535836</t>
  </si>
  <si>
    <t>185</t>
  </si>
  <si>
    <t>771415036</t>
  </si>
  <si>
    <t>Montáž soklíkov z obkladačiek do tmelu schodiskových výšky 150mm</t>
  </si>
  <si>
    <t>1165294147</t>
  </si>
  <si>
    <t>186</t>
  </si>
  <si>
    <t>771575129</t>
  </si>
  <si>
    <t xml:space="preserve">Montáž podláh z dlaždíc keramických do tmelu </t>
  </si>
  <si>
    <t>1079031648</t>
  </si>
  <si>
    <t>187</t>
  </si>
  <si>
    <t>5976498290</t>
  </si>
  <si>
    <t xml:space="preserve">Dlaždice keramické </t>
  </si>
  <si>
    <t>1194656792</t>
  </si>
  <si>
    <t>188</t>
  </si>
  <si>
    <t>998771202</t>
  </si>
  <si>
    <t>Presun hmôt pre podlahy z dlaždíc v objektoch výšky nad 6 do 12 m</t>
  </si>
  <si>
    <t>994894028</t>
  </si>
  <si>
    <t>772</t>
  </si>
  <si>
    <t>Podlahy z prírodného a konglomerovaného kameňa</t>
  </si>
  <si>
    <t>189</t>
  </si>
  <si>
    <t>772401123</t>
  </si>
  <si>
    <t>Montáž obkladu soklov doskami z kameňa zvislých alebo šikmých stien s lícom rovným</t>
  </si>
  <si>
    <t>-207848567</t>
  </si>
  <si>
    <t>190</t>
  </si>
  <si>
    <t>583840012901</t>
  </si>
  <si>
    <t>Kameň prírodný - Black Pearl remeinok 60x15 hr,1,5-3cm - Výber investora</t>
  </si>
  <si>
    <t>2054289665</t>
  </si>
  <si>
    <t>191</t>
  </si>
  <si>
    <t>998772202</t>
  </si>
  <si>
    <t>Presun hmôt pre kamennú dlažbu v objektoch výšky nad 6 do 12 m</t>
  </si>
  <si>
    <t>1385236992</t>
  </si>
  <si>
    <t>775</t>
  </si>
  <si>
    <t>Podlahy vlysové a parketové</t>
  </si>
  <si>
    <t>192</t>
  </si>
  <si>
    <t>775413120</t>
  </si>
  <si>
    <t>Montáž podlahových soklíkov alebo líšt obvodových skrutkovaním</t>
  </si>
  <si>
    <t>-1547568848</t>
  </si>
  <si>
    <t>193</t>
  </si>
  <si>
    <t>611990004200</t>
  </si>
  <si>
    <t>Lišta soklová - drevená lišta</t>
  </si>
  <si>
    <t>-2069662782</t>
  </si>
  <si>
    <t>194</t>
  </si>
  <si>
    <t>775413220</t>
  </si>
  <si>
    <t>Montáž prechodovej lišty priskrutkovaním</t>
  </si>
  <si>
    <t>-1710310247</t>
  </si>
  <si>
    <t>195</t>
  </si>
  <si>
    <t>611990000900</t>
  </si>
  <si>
    <t>Lišta prechodová skrutkovacia</t>
  </si>
  <si>
    <t>-2029634778</t>
  </si>
  <si>
    <t>196</t>
  </si>
  <si>
    <t>775550110</t>
  </si>
  <si>
    <t>Montáž podlahy z laminátových a drevených parkiet, click spoj, položená voľne</t>
  </si>
  <si>
    <t>-2132549460</t>
  </si>
  <si>
    <t>197</t>
  </si>
  <si>
    <t>611980003035</t>
  </si>
  <si>
    <t>Podlaha laminátová  hrúbka 8 mm</t>
  </si>
  <si>
    <t>-1419728394</t>
  </si>
  <si>
    <t>198</t>
  </si>
  <si>
    <t>998775202</t>
  </si>
  <si>
    <t>Presun hmôt pre podlahy vlysové a parketové v objektoch výšky nad 6 do 12 m</t>
  </si>
  <si>
    <t>-1697968266</t>
  </si>
  <si>
    <t>781</t>
  </si>
  <si>
    <t>Obklady</t>
  </si>
  <si>
    <t>199</t>
  </si>
  <si>
    <t>781445017</t>
  </si>
  <si>
    <t>Montáž obkladov stien z obkladačiek keramických do tmelu</t>
  </si>
  <si>
    <t>-313339600</t>
  </si>
  <si>
    <t>200</t>
  </si>
  <si>
    <t>5978700040</t>
  </si>
  <si>
    <t xml:space="preserve">Obkladačky keramické </t>
  </si>
  <si>
    <t>2137174473</t>
  </si>
  <si>
    <t>201</t>
  </si>
  <si>
    <t>781491111</t>
  </si>
  <si>
    <t>Montáž plastových profilov pre obklad do tmelu vrátane dodávky líšt</t>
  </si>
  <si>
    <t>1885761001</t>
  </si>
  <si>
    <t>202</t>
  </si>
  <si>
    <t>998781202</t>
  </si>
  <si>
    <t>Presun hmôt pre obklady keramické v objektoch výšky nad 6 do 12 m</t>
  </si>
  <si>
    <t>-671577817</t>
  </si>
  <si>
    <t>783</t>
  </si>
  <si>
    <t>Nátery</t>
  </si>
  <si>
    <t>203</t>
  </si>
  <si>
    <t>783222100</t>
  </si>
  <si>
    <t>Nátery kov.stav.doplnk.konštr. syntetické farby šedej na vzduchu schnúce dvojnásobné</t>
  </si>
  <si>
    <t>-1419351565</t>
  </si>
  <si>
    <t>204</t>
  </si>
  <si>
    <t>783226100</t>
  </si>
  <si>
    <t>Nátery kov.stav.doplnk.konštr. syntetické farby šedej na vzduchu schnúce základný</t>
  </si>
  <si>
    <t>1160228601</t>
  </si>
  <si>
    <t>784</t>
  </si>
  <si>
    <t>Maľby</t>
  </si>
  <si>
    <t>205</t>
  </si>
  <si>
    <t>784410100</t>
  </si>
  <si>
    <t>Penetrovanie jednonásobné jemnozrnných podkladov výšky do 3, 80 m</t>
  </si>
  <si>
    <t>1776591264</t>
  </si>
  <si>
    <t>206</t>
  </si>
  <si>
    <t>784422271</t>
  </si>
  <si>
    <t xml:space="preserve">Maľby vápenné základné dvojnásobné, ručne nanášané na jemnozrnný podklad výšky do 3, 80 m   </t>
  </si>
  <si>
    <t>1625779281</t>
  </si>
  <si>
    <t>01.2 - SO 01.2 Zdravotechnická inštalácia</t>
  </si>
  <si>
    <t xml:space="preserve">    D5 - V. C 61B4 TEPELNE IZOLÁCIE</t>
  </si>
  <si>
    <t xml:space="preserve">    D1 - I. C 88A1 KANALIZÁCIA</t>
  </si>
  <si>
    <t xml:space="preserve">    D2 - II. C 88A2 VODOVOD</t>
  </si>
  <si>
    <t xml:space="preserve">    D3 - III. C 88A4 STROJNÉ VYBAVENIE</t>
  </si>
  <si>
    <t xml:space="preserve">    D4 - IV. C 88A5 ZARIAĎOVACIE PREDMETY</t>
  </si>
  <si>
    <t>130201001</t>
  </si>
  <si>
    <t>Výkop jamy a ryhy v obmedzenom priestore horn. tr.3 ručne</t>
  </si>
  <si>
    <t>1404444938</t>
  </si>
  <si>
    <t>-2109035889</t>
  </si>
  <si>
    <t>-2044496350</t>
  </si>
  <si>
    <t>162201102</t>
  </si>
  <si>
    <t>Vodorovné premiestnenie výkopku z horniny 1-4 nad 20-50m</t>
  </si>
  <si>
    <t>1454223124</t>
  </si>
  <si>
    <t>175101101</t>
  </si>
  <si>
    <t xml:space="preserve">Obsyp potrubia </t>
  </si>
  <si>
    <t>-1771395346</t>
  </si>
  <si>
    <t>583310002700</t>
  </si>
  <si>
    <t>Štrkopiesok frakcia 0-8 mm</t>
  </si>
  <si>
    <t>-626073101</t>
  </si>
  <si>
    <t>451541111</t>
  </si>
  <si>
    <t>Lôžko pod potrubie, stoky a drobné objekty, v otvorenom výkope zo štrkodrvy 0-63 mm</t>
  </si>
  <si>
    <t>2104357994</t>
  </si>
  <si>
    <t>566099851</t>
  </si>
  <si>
    <t>D5</t>
  </si>
  <si>
    <t>V. C 61B4 TEPELNE IZOLÁCIE</t>
  </si>
  <si>
    <t>PONUKA.56</t>
  </si>
  <si>
    <t>Tepelná izolácia tep. izolačne trubice - hr.5mm                         D 20</t>
  </si>
  <si>
    <t>268</t>
  </si>
  <si>
    <t>PONUKA.57</t>
  </si>
  <si>
    <t>Tepelná izolácia, tep. izolačne trubice - hr.5mm                         D 25</t>
  </si>
  <si>
    <t>270</t>
  </si>
  <si>
    <t>PONUKA.58</t>
  </si>
  <si>
    <t>Tepelná izolácia, tep. izolačne trubice - hr.5mm                         D 32</t>
  </si>
  <si>
    <t>272</t>
  </si>
  <si>
    <t>PONUKA.59</t>
  </si>
  <si>
    <t>Tepelná izolácia, tep. izolačne trubice - hr.9mm                         D 20</t>
  </si>
  <si>
    <t>274</t>
  </si>
  <si>
    <t>PONUKA.60</t>
  </si>
  <si>
    <t>Tepelná izolácia , tep. izolačne trubice - hr.9mm                         D 25</t>
  </si>
  <si>
    <t>276</t>
  </si>
  <si>
    <t>PONUKA.61</t>
  </si>
  <si>
    <t>Tepelná izolácia , tep. izolačne trubice - hr.9mm                         D 32</t>
  </si>
  <si>
    <t>278</t>
  </si>
  <si>
    <t>PONUKA.62</t>
  </si>
  <si>
    <t>Tepelná izolácia , tep. izolačne trubice - hr.9mm                         D 40</t>
  </si>
  <si>
    <t>280</t>
  </si>
  <si>
    <t>PONUKA.63</t>
  </si>
  <si>
    <t>Tepelná izolácia , tep. izolačne trubice - hr.9mm                         D 50</t>
  </si>
  <si>
    <t>282</t>
  </si>
  <si>
    <t>PONUKA.64</t>
  </si>
  <si>
    <t>Tepelná izolácia , tep. izolačne trubice - hr.9mm                         D 63</t>
  </si>
  <si>
    <t>284</t>
  </si>
  <si>
    <t>PONUKA.65</t>
  </si>
  <si>
    <t>Tepelná izolácia , tep. izolačne trubice - hr.9mm                         DN 32</t>
  </si>
  <si>
    <t>286</t>
  </si>
  <si>
    <t>PONUKA.66</t>
  </si>
  <si>
    <t>Tepelná izolácia, tep. izolačne trubice - hr.9mm                         DN 40</t>
  </si>
  <si>
    <t>288</t>
  </si>
  <si>
    <t>PONUKA.67</t>
  </si>
  <si>
    <t>Tepelná izolácia, tep. izolačne trubice - hr.9mm                         DN 50</t>
  </si>
  <si>
    <t>290</t>
  </si>
  <si>
    <t>PONUKA.68</t>
  </si>
  <si>
    <t>Tepelná izolácia , tep. izolačne trubice - hr.20mm                         D 20</t>
  </si>
  <si>
    <t>292</t>
  </si>
  <si>
    <t>PONUKA.69</t>
  </si>
  <si>
    <t>Tepelná izolácia , tep. izolačne trubice - hr.20mm                         D 25</t>
  </si>
  <si>
    <t>294</t>
  </si>
  <si>
    <t>PONUKA.70</t>
  </si>
  <si>
    <t>Tepelná izolácia, tep. izolačne trubice - hr.30mm                         D 32</t>
  </si>
  <si>
    <t>296</t>
  </si>
  <si>
    <t>PONUKA.71</t>
  </si>
  <si>
    <t>Tepelná izolácia, tep. izolačne trubice - hr.30mm                         D 40</t>
  </si>
  <si>
    <t>298</t>
  </si>
  <si>
    <t>030513010010.S</t>
  </si>
  <si>
    <t>Montáž trubíc z PE, hr.do 10 mm, vnútorný priemer do 38 mm</t>
  </si>
  <si>
    <t>300</t>
  </si>
  <si>
    <t>030513010020.S</t>
  </si>
  <si>
    <t>Montáž trubíc z PE, hr.do 10 mm, vnútorný priemer 39-70 mm</t>
  </si>
  <si>
    <t>302</t>
  </si>
  <si>
    <t>030513010050.S</t>
  </si>
  <si>
    <t>Montáž trubíc z PE, hr.15 - 20 mm, vnútorný priemer do 38 mm</t>
  </si>
  <si>
    <t>304</t>
  </si>
  <si>
    <t>030513010110.S</t>
  </si>
  <si>
    <t>Montáž trubíc z PE, hr.30 mm, vnútorný priemer do 38 mm</t>
  </si>
  <si>
    <t>306</t>
  </si>
  <si>
    <t>030513010120.S</t>
  </si>
  <si>
    <t>Montáž trubíc z PE, hr.30 mm, vnútorný priemer 39-70 mm</t>
  </si>
  <si>
    <t>308</t>
  </si>
  <si>
    <t>PONUKA.72</t>
  </si>
  <si>
    <t>Tepelná izolácia TeK PS Eco ALU, tepelnoizolačné púzdra z minerálnej vlny, na povrchu je Al fólia - hr.40mm                         D 50</t>
  </si>
  <si>
    <t>310</t>
  </si>
  <si>
    <t>PONUKA.73</t>
  </si>
  <si>
    <t>Tepelná izolácia TeK PS Eco ALU, tepelnoizolačné púzdra z minerálnej vlny, na povrchu je Al fólia - hr.40mm                         D 63</t>
  </si>
  <si>
    <t>312</t>
  </si>
  <si>
    <t>030513013104.S</t>
  </si>
  <si>
    <t>Montáž tepelnej izolácie pre rozvodné potrubie zdravotechniky, vonkajší priemer potrubia od 19 mm</t>
  </si>
  <si>
    <t>314</t>
  </si>
  <si>
    <t>D1</t>
  </si>
  <si>
    <t>I. C 88A1 KANALIZÁCIA</t>
  </si>
  <si>
    <t>PONUKA</t>
  </si>
  <si>
    <t>PP potrubie - odhlučnený systém + montáž ST50</t>
  </si>
  <si>
    <t>PONUKA.1</t>
  </si>
  <si>
    <t>PP potrubie - odhlučnený systém + montáž ST70</t>
  </si>
  <si>
    <t>PONUKA.2</t>
  </si>
  <si>
    <t>PP potrubie - odhlučnený systém+ montáž ST100</t>
  </si>
  <si>
    <t>Čistiaca tvarovka PP - ČK70 STRE70</t>
  </si>
  <si>
    <t>Čistiaca tvarovka PP - ČK100 STRE100</t>
  </si>
  <si>
    <t>010102042500.S</t>
  </si>
  <si>
    <t>Montáž čistiacej tvarovky pre potrubia DN 70</t>
  </si>
  <si>
    <t>010102042503.S</t>
  </si>
  <si>
    <t>Montáž čistiacej tvarovky pre potrubia DN 100</t>
  </si>
  <si>
    <t>PONUKA.3</t>
  </si>
  <si>
    <t>PVC-U potrubie + montáž KG100</t>
  </si>
  <si>
    <t>PONUKA.4</t>
  </si>
  <si>
    <t>PVC-U potrubie + montáž KG125</t>
  </si>
  <si>
    <t>PONUKA.5</t>
  </si>
  <si>
    <t>PVC-U potrubie + montáž KG150</t>
  </si>
  <si>
    <t>010105000120.S</t>
  </si>
  <si>
    <t>Vyvedenie a upevnenie odpadových výpustiek 40x1,8</t>
  </si>
  <si>
    <t>010105000130.S</t>
  </si>
  <si>
    <t>Vyvedenie a upevnenie odpadových výpustiek 50x1,8</t>
  </si>
  <si>
    <t>010105000160.S</t>
  </si>
  <si>
    <t>Vyvedenie a upevnenie odpadových výpustiek 110x2,3</t>
  </si>
  <si>
    <t>010190005010.S</t>
  </si>
  <si>
    <t>Skúška tesnosti kanalizácie vodou                                                                            do DN 125</t>
  </si>
  <si>
    <t>010190005020.S</t>
  </si>
  <si>
    <t>Skúška tesnosti kanalizácie vodou                                                                            do DN 200</t>
  </si>
  <si>
    <t>010190005040.S</t>
  </si>
  <si>
    <t>Skúška tesnosti kanalizácie dymom     do DN 300</t>
  </si>
  <si>
    <t>Podlahová vpusť  HL 310NPr-3000</t>
  </si>
  <si>
    <t>010201013015.S</t>
  </si>
  <si>
    <t>Montáž podlahového vpustu so zvislým odtokom DN 100</t>
  </si>
  <si>
    <t>Ventilačná hlavica strešná - plastová HL 810</t>
  </si>
  <si>
    <t>010102042393.S</t>
  </si>
  <si>
    <t>Montáž ventilačných hlavíc</t>
  </si>
  <si>
    <t>998801016010.S</t>
  </si>
  <si>
    <t>Presun hmôt pre vnútornú kanalizáciu v stavbe výšky do 7 m</t>
  </si>
  <si>
    <t>998801027010.S</t>
  </si>
  <si>
    <t>Príplatok za zväčšený presun nad vymedzenú najväčšiu dopravnú vzdialenosť po stavenisku do 1 km</t>
  </si>
  <si>
    <t>D2</t>
  </si>
  <si>
    <t>II. C 88A2 VODOVOD</t>
  </si>
  <si>
    <t>020103010040.S</t>
  </si>
  <si>
    <t>Potrubie z oceľových rúr závitových pozinkovaných DN 32</t>
  </si>
  <si>
    <t>020103010050.S</t>
  </si>
  <si>
    <t>Potrubie z oceľových rúr závitových pozinkovaných DN 40</t>
  </si>
  <si>
    <t>020103010060.S</t>
  </si>
  <si>
    <t>Potrubie z oceľových rúr závitových pozinkovaných DN 50</t>
  </si>
  <si>
    <t>PONUKA.6</t>
  </si>
  <si>
    <t>Viacvrstvové potrubie WAVIN TIGRIS K1 + montáž 20x2,25 alebo ekvivalent</t>
  </si>
  <si>
    <t>PONUKA.7</t>
  </si>
  <si>
    <t>Viacvrstvové potrubie WAVIN TIGRIS K1 + montáž 25x2,5 alebo ekvivalent</t>
  </si>
  <si>
    <t>PONUKA.8</t>
  </si>
  <si>
    <t>Viacvrstvové potrubie WAVIN TIGRIS K1 + montáž 32x3,0 alebo ekvivalent</t>
  </si>
  <si>
    <t>PONUKA.9</t>
  </si>
  <si>
    <t>Viacvrstvové potrubie WAVIN TIGRIS K1 + montáž 40x4,0 alebo ekvivalent</t>
  </si>
  <si>
    <t>PONUKA.10</t>
  </si>
  <si>
    <t>Viacvrstvové potrubie WAVIN TIGRIS K1 + montáž 50x4,5 alebo ekvivalent</t>
  </si>
  <si>
    <t>PONUKA.11</t>
  </si>
  <si>
    <t>Viacvrstvové potrubie WAVIN TIGRIS K1 + montáž 63x6,0 alebo ekvivalent</t>
  </si>
  <si>
    <t>PONUKA.12</t>
  </si>
  <si>
    <t>Potrubie z plastických hmôt z PE-HD + montáž D63x5,8</t>
  </si>
  <si>
    <t>HAWLE ISO prechodka PE-oceľ, uhol 90° s vnútorným závitom D63-2'' č.6410 alebo ekvivalent</t>
  </si>
  <si>
    <t>020190002010.S</t>
  </si>
  <si>
    <t>Preplachnutie a dezinfekcia potrubia do DN 80</t>
  </si>
  <si>
    <t>020190005010.S</t>
  </si>
  <si>
    <t>Tlakové skúšky vodovodného potrubia do DN 50</t>
  </si>
  <si>
    <t>020221020010.S</t>
  </si>
  <si>
    <t>Nástenky pre výtokový ventil DN 15</t>
  </si>
  <si>
    <t>020221020030.S</t>
  </si>
  <si>
    <t>Nástenky pre batériu DN 15</t>
  </si>
  <si>
    <t>pár</t>
  </si>
  <si>
    <t>Reflex Variomat uzatvárací ventil so zaistením - MK 1'' DN 25 alebo ekvivalent</t>
  </si>
  <si>
    <t>Guľové kohúty s pákou - GK, vnútorný - vnútorný závit DN 15</t>
  </si>
  <si>
    <t>Guľové kohúty  s pákou - GK, vnútorný - vnútorný závit DN 20</t>
  </si>
  <si>
    <t>Guľové kohúty  s pákou - GK, vnútorný - vnútorný závit DN 25</t>
  </si>
  <si>
    <t>Guľové kohúty s pákou - GK, vnútorný - vnútorný závit DN 32</t>
  </si>
  <si>
    <t>Guľové kohúty  s pákou - GK, vnútorný - vnútorný závit DN 50</t>
  </si>
  <si>
    <t>020221021010.S</t>
  </si>
  <si>
    <t>Montáž guľového kohúta závitového priameho DN 15</t>
  </si>
  <si>
    <t>020221021015.S</t>
  </si>
  <si>
    <t>Montáž guľového kohúta závitového priameho DN 20</t>
  </si>
  <si>
    <t>020221021020.S</t>
  </si>
  <si>
    <t>Montáž guľového kohúta závitového priameho DN 25</t>
  </si>
  <si>
    <t>020221021025.S</t>
  </si>
  <si>
    <t>Montáž guľového kohúta závitového priameho DN 32</t>
  </si>
  <si>
    <t>020221021035.S</t>
  </si>
  <si>
    <t>Montáž guľového kohúta závitového priameho DN 50</t>
  </si>
  <si>
    <t>Spätné klapky  - SK DN 15</t>
  </si>
  <si>
    <t>Spätné klapky  - SK DN 25</t>
  </si>
  <si>
    <t>PONUKA.13</t>
  </si>
  <si>
    <t>Spätné klapky  - SK DN 50</t>
  </si>
  <si>
    <t>020221021305.S</t>
  </si>
  <si>
    <t>Montáž spätnej klapky závitovej DN 15</t>
  </si>
  <si>
    <t>020221021315.S</t>
  </si>
  <si>
    <t>Montáž spätnej klapky závitovej DN 25</t>
  </si>
  <si>
    <t>020221021330.S</t>
  </si>
  <si>
    <t>Montáž spätnej klapky závitovej DN 50</t>
  </si>
  <si>
    <t>PONUKA.14</t>
  </si>
  <si>
    <t>Guľový kohút  s napojením na hadicu - GKH DN 15</t>
  </si>
  <si>
    <t>PONUKA.15</t>
  </si>
  <si>
    <t>Guľový kohút pračkový  - PGK DN 15</t>
  </si>
  <si>
    <t>PONUKA.16</t>
  </si>
  <si>
    <t>Vypúšťací ventil - VV DN 15</t>
  </si>
  <si>
    <t>020221021112.S</t>
  </si>
  <si>
    <t>Montáž guľového kohúta vypúšťacieho DN 15</t>
  </si>
  <si>
    <t>PONUKA.17</t>
  </si>
  <si>
    <t>Poistný ventil  - PV DN 20</t>
  </si>
  <si>
    <t>020221021175.S</t>
  </si>
  <si>
    <t>Montáž poistného ventilu DN 20</t>
  </si>
  <si>
    <t>PONUKA.18</t>
  </si>
  <si>
    <t>Filter s redukčným ventilom HONEYWELL - FRV DN 50 alebo ekvivalent</t>
  </si>
  <si>
    <t>020221021245.S</t>
  </si>
  <si>
    <t>Montáž tlakového ventilu redukčného s manometrom DN 50</t>
  </si>
  <si>
    <t>PONUKA.19</t>
  </si>
  <si>
    <t>Hydrantový systém na stenu s tvarovo stálou hadicou HS-A 25/30 T</t>
  </si>
  <si>
    <t>súb</t>
  </si>
  <si>
    <t>020223040005.S</t>
  </si>
  <si>
    <t>Montáž hydrantového systému s tvarovo stálou hadicou D 25</t>
  </si>
  <si>
    <t>998802016010.S</t>
  </si>
  <si>
    <t>Presun hmôt pre vnútorný vodovod v stavbe výšky do 7 m</t>
  </si>
  <si>
    <t>998802027010.S</t>
  </si>
  <si>
    <t>D3</t>
  </si>
  <si>
    <t>III. C 88A4 STROJNÉ VYBAVENIE</t>
  </si>
  <si>
    <t>PONUKA.20</t>
  </si>
  <si>
    <t>Cirkulačné čerpadlo GRUNDFOS alebo ekvivalent</t>
  </si>
  <si>
    <t>PONUKA.21</t>
  </si>
  <si>
    <t>Manometer</t>
  </si>
  <si>
    <t>PONUKA.22</t>
  </si>
  <si>
    <t>Teplomer 0-120°C</t>
  </si>
  <si>
    <t>Montáž čerpadla</t>
  </si>
  <si>
    <t>998804016010.S</t>
  </si>
  <si>
    <t>Presun hmôt pre strojné vybavenie v stavbe výšky do 7 m</t>
  </si>
  <si>
    <t>998804027010.S</t>
  </si>
  <si>
    <t>D4</t>
  </si>
  <si>
    <t>IV. C 88A5 ZARIAĎOVACIE PREDMETY</t>
  </si>
  <si>
    <t>PONUKA.23</t>
  </si>
  <si>
    <t xml:space="preserve">Záchod závesný , rozmer 358 x 530 mm </t>
  </si>
  <si>
    <t>PONUKA.24</t>
  </si>
  <si>
    <t xml:space="preserve">WC sedadlo upevnenie zdola </t>
  </si>
  <si>
    <t>PONUKA.25</t>
  </si>
  <si>
    <t xml:space="preserve">Inštalačný systém DUOFIX pre závesné WC </t>
  </si>
  <si>
    <t>PONUKA.26</t>
  </si>
  <si>
    <t xml:space="preserve">Ovládanie splachovania WC  s elektronickým spúšťaním splachovania , napájanie zo siete, dvojité splachovanie, bezdotykové </t>
  </si>
  <si>
    <t>050141000070.S</t>
  </si>
  <si>
    <t>Montáž senzorového splachovania</t>
  </si>
  <si>
    <t>050141000130.S</t>
  </si>
  <si>
    <t>Montáž záchodovových mís zavesených</t>
  </si>
  <si>
    <t>050141001110.S</t>
  </si>
  <si>
    <t>Montáž záchodovej dosky</t>
  </si>
  <si>
    <t>050142010110.S</t>
  </si>
  <si>
    <t>Montáž predstenového systému záchodov</t>
  </si>
  <si>
    <t>050142010111.S</t>
  </si>
  <si>
    <t>Montáž záchoda do predstenového systému</t>
  </si>
  <si>
    <t>PONUKA.27</t>
  </si>
  <si>
    <t xml:space="preserve">Pisoár s integrovaným ovládaním , napájanie zo siete, rozmer 310 x 370 mm, súčasťou dodávky je zápachová uzávierka s funkciou odsávania, ovládanie splachovania pisoárov so sieťovým zdrojom a magnetickým ventilom, odtokové sitko </t>
  </si>
  <si>
    <t>PONUKA.28</t>
  </si>
  <si>
    <t xml:space="preserve">Inštalačný systém  DUOFIX pre pisoáre </t>
  </si>
  <si>
    <t>050142010050.S</t>
  </si>
  <si>
    <t>Montáž pisoárov s automat. splachovaním</t>
  </si>
  <si>
    <t>050142010120.S</t>
  </si>
  <si>
    <t>Montáž predstenového systému pisoárov</t>
  </si>
  <si>
    <t>050142010121.S</t>
  </si>
  <si>
    <t>Montáž pisoáru do predstenového systému</t>
  </si>
  <si>
    <t>PONUKA.29</t>
  </si>
  <si>
    <t xml:space="preserve">Umývadlo  s otvorom pre batériu, s odtokovým ventilom, rozmer 550 x 440 mm </t>
  </si>
  <si>
    <t>PONUKA.30</t>
  </si>
  <si>
    <t xml:space="preserve">Umývadlo  s otvorom pre batériu, s odtokovým ventilom, rozmer 450 x 370 mm </t>
  </si>
  <si>
    <t>PONUKA.31</t>
  </si>
  <si>
    <t xml:space="preserve">Polostĺp  </t>
  </si>
  <si>
    <t>PONUKA.32</t>
  </si>
  <si>
    <t xml:space="preserve">Inštalačný systém  DUOFIX pre umývadlo </t>
  </si>
  <si>
    <t>050243000101.S</t>
  </si>
  <si>
    <t>Montáž predstenového systému umývadiel</t>
  </si>
  <si>
    <t>050243000111.S</t>
  </si>
  <si>
    <t>Montáž umývadiel do predstenového systému</t>
  </si>
  <si>
    <t>050243019201.S</t>
  </si>
  <si>
    <t>Montáž umývadiel</t>
  </si>
  <si>
    <t>PONUKA.33</t>
  </si>
  <si>
    <t xml:space="preserve">Štvorcová sprchová vanička  rozmer 900 x 900 x 40 mm </t>
  </si>
  <si>
    <t>050246000513.S</t>
  </si>
  <si>
    <t>Montáž spr. vaničiek - štvorec 900x900 mm</t>
  </si>
  <si>
    <t>PONUKA.34</t>
  </si>
  <si>
    <t xml:space="preserve">Výlevka keramická  rozmer 450 x 350 mm </t>
  </si>
  <si>
    <t>PONUKA.35</t>
  </si>
  <si>
    <t xml:space="preserve">Sklopná mriežka , rozmer 280 x 180 mm </t>
  </si>
  <si>
    <t>PONUKA.36</t>
  </si>
  <si>
    <t xml:space="preserve">Vpust a zátka </t>
  </si>
  <si>
    <t>050348000010.S</t>
  </si>
  <si>
    <t>Montáž výleviek závesných keramických</t>
  </si>
  <si>
    <t>PONUKA.37</t>
  </si>
  <si>
    <t>Rohový ventil  RV-15</t>
  </si>
  <si>
    <t>050771030010.S</t>
  </si>
  <si>
    <t>Montáž rohových ventilov s pripojovacou rúrkou</t>
  </si>
  <si>
    <t>PONUKA.38</t>
  </si>
  <si>
    <t xml:space="preserve">Nástenná batéria </t>
  </si>
  <si>
    <t>050772010010.S</t>
  </si>
  <si>
    <t>Montáž batérii nástenných</t>
  </si>
  <si>
    <t>PONUKA.39</t>
  </si>
  <si>
    <t xml:space="preserve">Drezová stojančeková batéria </t>
  </si>
  <si>
    <t>208</t>
  </si>
  <si>
    <t>PONUKA.40</t>
  </si>
  <si>
    <t xml:space="preserve">Umyvadlová stojančeková batéria </t>
  </si>
  <si>
    <t>210</t>
  </si>
  <si>
    <t>050772020010.S</t>
  </si>
  <si>
    <t>Montáž batérii stojančekových</t>
  </si>
  <si>
    <t>212</t>
  </si>
  <si>
    <t>PONUKA.41</t>
  </si>
  <si>
    <t xml:space="preserve">Sprchová súprava Dual Shower systém s termostatom, 200 mm </t>
  </si>
  <si>
    <t>214</t>
  </si>
  <si>
    <t>050774010010.S</t>
  </si>
  <si>
    <t>Montáž batérii sprchových nástenných</t>
  </si>
  <si>
    <t>216</t>
  </si>
  <si>
    <t>PONUKA.42</t>
  </si>
  <si>
    <t>Súprava pre hrubú montáž pre ovládania splachovania WC s elektronickým spúšťaním splachovania 115.861.00.1</t>
  </si>
  <si>
    <t>218</t>
  </si>
  <si>
    <t>PONUKA.43</t>
  </si>
  <si>
    <t xml:space="preserve">Sieťový kábel </t>
  </si>
  <si>
    <t>220</t>
  </si>
  <si>
    <t>Montáž zdroja napätia</t>
  </si>
  <si>
    <t>222</t>
  </si>
  <si>
    <t>PONUKA.44</t>
  </si>
  <si>
    <t>Zápachová uzávierka  pre umývadlá</t>
  </si>
  <si>
    <t>224</t>
  </si>
  <si>
    <t>050776010111.S</t>
  </si>
  <si>
    <t>Montáž zápachových uzávierok umývadlových</t>
  </si>
  <si>
    <t>226</t>
  </si>
  <si>
    <t>PONUKA.45</t>
  </si>
  <si>
    <t>Zápachová uzávierka plastová pre drez HL 100G</t>
  </si>
  <si>
    <t>228</t>
  </si>
  <si>
    <t>PONUKA.46</t>
  </si>
  <si>
    <t>Zápachová uzávierka plastová pre drez s prípojkou HL 100</t>
  </si>
  <si>
    <t>230</t>
  </si>
  <si>
    <t>050776010121.S</t>
  </si>
  <si>
    <t>Montáž zápachových uzávierok drezových pre jeden drez</t>
  </si>
  <si>
    <t>232</t>
  </si>
  <si>
    <t>PONUKA.47</t>
  </si>
  <si>
    <t>Zápachová uzávierka plastová pre práčku s tvarovkou pre prívod vody a s ventilom na hadicu HL 406</t>
  </si>
  <si>
    <t>234</t>
  </si>
  <si>
    <t>050776010132.S</t>
  </si>
  <si>
    <t>Montáž zápachových uzávierok pračkových</t>
  </si>
  <si>
    <t>236</t>
  </si>
  <si>
    <t>PONUKA.48</t>
  </si>
  <si>
    <t>Odtok sprchovej vaničky, výška zápachovej uzávierky 50 mm, odtok z PE</t>
  </si>
  <si>
    <t>238</t>
  </si>
  <si>
    <t>050776010151.S</t>
  </si>
  <si>
    <t>Montáž zápachových uzávierok sprchových a vaničkových</t>
  </si>
  <si>
    <t>240</t>
  </si>
  <si>
    <t>PONUKA.49</t>
  </si>
  <si>
    <t xml:space="preserve">Zápachová uzávierka pre výlevku </t>
  </si>
  <si>
    <t>242</t>
  </si>
  <si>
    <t>050776010161.S</t>
  </si>
  <si>
    <t>Montáž zápachových uzávierok výlevkových</t>
  </si>
  <si>
    <t>244</t>
  </si>
  <si>
    <t>050776010180.S</t>
  </si>
  <si>
    <t>Montáž zápachových uzávierok pisoárových</t>
  </si>
  <si>
    <t>246</t>
  </si>
  <si>
    <t>PONUKA.50</t>
  </si>
  <si>
    <t>Zápachová uzávierka plastová pre odvod kondenzátu HL 136N</t>
  </si>
  <si>
    <t>248</t>
  </si>
  <si>
    <t>PONUKA.51</t>
  </si>
  <si>
    <t>Odtokový lievik so zápachovou uzávierkou HL 21</t>
  </si>
  <si>
    <t>250</t>
  </si>
  <si>
    <t>050776010191.S</t>
  </si>
  <si>
    <t>Montáž zápachových uzávierok ostatných typov</t>
  </si>
  <si>
    <t>252</t>
  </si>
  <si>
    <t>PONUKA.52</t>
  </si>
  <si>
    <t>Odpadový ventil HL 15</t>
  </si>
  <si>
    <t>254</t>
  </si>
  <si>
    <t>PONUKA.53</t>
  </si>
  <si>
    <t>Dvierka krycie  15/15 cm</t>
  </si>
  <si>
    <t>256</t>
  </si>
  <si>
    <t>PONUKA.54</t>
  </si>
  <si>
    <t>Dvierka krycie  15/30 cm</t>
  </si>
  <si>
    <t>258</t>
  </si>
  <si>
    <t>PONUKA.55</t>
  </si>
  <si>
    <t>Dvierka krycie  20/25 cm</t>
  </si>
  <si>
    <t>260</t>
  </si>
  <si>
    <t>Montáž dvierok</t>
  </si>
  <si>
    <t>262</t>
  </si>
  <si>
    <t>998805016010.S</t>
  </si>
  <si>
    <t>Presun hmôt pre zariaďovacie predmety v stavbe výšky do 7 m</t>
  </si>
  <si>
    <t>264</t>
  </si>
  <si>
    <t>998805027010.S</t>
  </si>
  <si>
    <t>266</t>
  </si>
  <si>
    <t>01.3 - SO 01.3 Ústredné vykurovanie</t>
  </si>
  <si>
    <t xml:space="preserve">PSV - Práce a dodávky PSV   </t>
  </si>
  <si>
    <t xml:space="preserve">    713 - Izolácie tepelné   </t>
  </si>
  <si>
    <t xml:space="preserve">    732 - Ústredné kúrenie - strojovne   </t>
  </si>
  <si>
    <t xml:space="preserve">    733 - Ústredné kúrenie, rozvodné potrubie   </t>
  </si>
  <si>
    <t xml:space="preserve">    733.1 - Podlahové vykurovanie REHAU alebo ekvivalent</t>
  </si>
  <si>
    <t xml:space="preserve">    734 - Ústredné kúrenie, armatúry.   </t>
  </si>
  <si>
    <t xml:space="preserve">    735 - Ústredné kúrenie - vykurovacie telesá   </t>
  </si>
  <si>
    <t xml:space="preserve">Práce a dodávky PSV   </t>
  </si>
  <si>
    <t xml:space="preserve">Izolácie tepelné   </t>
  </si>
  <si>
    <t>713482121</t>
  </si>
  <si>
    <t>Montáž trubíc z PE, hr.15-20 mm,vnút.priemer do 38 mm</t>
  </si>
  <si>
    <t>713482131.S</t>
  </si>
  <si>
    <t>Montáž trubíc z PE, hr.30 mm,vnút.priemer do 38 mm</t>
  </si>
  <si>
    <t>713482132</t>
  </si>
  <si>
    <t>Montáž trubíc z PE, hr.30 mm,vnút.priemer 39-70 mm</t>
  </si>
  <si>
    <t>283310004600</t>
  </si>
  <si>
    <t>Izolačná PE trubica  18x20 mm (d potrubia x hr. izolácie), nadrezaná</t>
  </si>
  <si>
    <t>283310004800</t>
  </si>
  <si>
    <t>Izolačná PE trubica  28x20 mm (d potrubia x hr. izolácie), nadrezaná,</t>
  </si>
  <si>
    <t>283310006400</t>
  </si>
  <si>
    <t xml:space="preserve">Izolačná PE trubica  35x30 mm (d potrubia x hr. izolácie), rozrezaná, </t>
  </si>
  <si>
    <t>283310006500</t>
  </si>
  <si>
    <t>Izolačná PE trubica  42x30 mm (d potrubia x hr. izolácie), rozrezaná,</t>
  </si>
  <si>
    <t>998713202.S</t>
  </si>
  <si>
    <t>732</t>
  </si>
  <si>
    <t xml:space="preserve">Ústredné kúrenie - strojovne   </t>
  </si>
  <si>
    <t>HO 21</t>
  </si>
  <si>
    <t>Tepelné čerpadlo HOVAL WP 42-Belaria twin A (32) alebo ekvivalent</t>
  </si>
  <si>
    <t>HO 22</t>
  </si>
  <si>
    <t>Riadenie kpl. 42-Belaria twin/dual A/AR</t>
  </si>
  <si>
    <t>HO 23</t>
  </si>
  <si>
    <t>Sada snímača prietoku DN32 14-240l/min</t>
  </si>
  <si>
    <t>HO 24</t>
  </si>
  <si>
    <t>Tlmiace nožičky 55/65</t>
  </si>
  <si>
    <t>HO 25</t>
  </si>
  <si>
    <t>Nástenná skrinka WG-360</t>
  </si>
  <si>
    <t>HO 26</t>
  </si>
  <si>
    <t>Modul regulácie HOVAL 2-TTE sada HK/WW Modul alebo ekvivalent</t>
  </si>
  <si>
    <t>HO 27</t>
  </si>
  <si>
    <t>Modul regulácie HOVAL 1&amp;2-TTE rozširovací modul Okruh alebo ekvivalent</t>
  </si>
  <si>
    <t>HO 28</t>
  </si>
  <si>
    <t>Modul regulácie HOVAL 2-TTE Modul Akumulácia alebo ekvivalent</t>
  </si>
  <si>
    <t>HO 29</t>
  </si>
  <si>
    <t>Magnetic prot. filter FGM50-2 200µm</t>
  </si>
  <si>
    <t>HO 30</t>
  </si>
  <si>
    <t>Sada snímača prietoku DN20 5-85l/min</t>
  </si>
  <si>
    <t>HO 31</t>
  </si>
  <si>
    <t>Akumulačný zásobník kpl. 6-EnerVal (500)</t>
  </si>
  <si>
    <t>HO 32</t>
  </si>
  <si>
    <t>Elektrická výhrevná špirála HOVAL EP 5 - 1 1/2 alebo ekvivalent</t>
  </si>
  <si>
    <t>HO 33</t>
  </si>
  <si>
    <t>Elektrická výhrevná špirála HOVAL EFHK-E-6-180 prírubová alebo ekvivalent</t>
  </si>
  <si>
    <t>HO 34</t>
  </si>
  <si>
    <t>Zásobník TUV  HOVAL 6-MultiVal-ERR (500) alebo ekvivalent</t>
  </si>
  <si>
    <t>HO 35</t>
  </si>
  <si>
    <t>Oddeľovací doskový výmenník AlfaNova 52-30H alebo ekvivalent</t>
  </si>
  <si>
    <t>HO M91</t>
  </si>
  <si>
    <t>Montáž zariadení  ( cca. 8 % z dodávky mat)</t>
  </si>
  <si>
    <t>732331018.S</t>
  </si>
  <si>
    <t>Montáž expanznej nádoby tlak do 6 bar s membránou 80 l</t>
  </si>
  <si>
    <t>484630005700</t>
  </si>
  <si>
    <t>Nádoba expanzná s membránou typ NG 80 l, D 480 mm, v 565 mm, pripojenie R 1", 3/1,5 bar, šedá</t>
  </si>
  <si>
    <t>732331863.S</t>
  </si>
  <si>
    <t>Montáž expanznej nádoby pre solárne systémy tlak 10 barov s vakom objem 18 l</t>
  </si>
  <si>
    <t>484620000300</t>
  </si>
  <si>
    <t>Nádoba expanzná typ Refix DD s vakom 18 l, D 280 mm, v 420 mm, pripojenie G 3/4", 10 bar, biela</t>
  </si>
  <si>
    <t>732331864.S</t>
  </si>
  <si>
    <t>Montáž expanznej nádoby pre solárne systémy tlak 10 barov s vakom objem 25 l</t>
  </si>
  <si>
    <t>484620002000</t>
  </si>
  <si>
    <t>Nádoba expanzná s vakom pre solárne systémy typ S 25 l, D 280 mm, v 520 mm, pripojenie G 3/4", 10 bar, biela</t>
  </si>
  <si>
    <t>732429111.S</t>
  </si>
  <si>
    <t>Montáž čerpadla (do potrubia) obehového špirálového DN 25</t>
  </si>
  <si>
    <t>súb.</t>
  </si>
  <si>
    <t>HO 36</t>
  </si>
  <si>
    <t>Čerpadlo Grundfos Magna3 32-120 alebo ekvivalent</t>
  </si>
  <si>
    <t>MEI66301.3</t>
  </si>
  <si>
    <t>Rozdeľovač MEIFLOW DN32 pre 3 vykurovacie okruhy vrátane konzol alebo ekvivalent</t>
  </si>
  <si>
    <t>731291070.S</t>
  </si>
  <si>
    <t>Montáž rýchlomontážnej sady s 3-cestným zmiešavačom DN 25</t>
  </si>
  <si>
    <t>731291080.S</t>
  </si>
  <si>
    <t>Montáž rýchlomontážnej sady s 3-cestným zmiešavačom DN 32</t>
  </si>
  <si>
    <t>MEI 66832.30</t>
  </si>
  <si>
    <t>RMS Meibes so zmiešavačom a čerpadlom 1 1/4” Grundfos Alpha2 32-60 alebo ekvivalent</t>
  </si>
  <si>
    <t>MEI 66931</t>
  </si>
  <si>
    <t>RMS Meibes so zmiešavačom a čerpadlom 1” Grundfos Alpha2 25-40 alebo ekvivalent</t>
  </si>
  <si>
    <t>EZV32</t>
  </si>
  <si>
    <t>Magnetická úprava vody EZV32</t>
  </si>
  <si>
    <t>998732202.S</t>
  </si>
  <si>
    <t>Presun hmôt pre strojovne v objektoch výšky nad 6 m do 12 m</t>
  </si>
  <si>
    <t>733</t>
  </si>
  <si>
    <t xml:space="preserve">Ústredné kúrenie, rozvodné potrubie   </t>
  </si>
  <si>
    <t>733151087.S</t>
  </si>
  <si>
    <t>Potrubie z medených rúrok tvrdých spájaných tvrdou spájkou D 42/1,5 mm</t>
  </si>
  <si>
    <t>733125012.S</t>
  </si>
  <si>
    <t>Potrubie z uhlíkovej ocele spájané lisovaním 28x1,5</t>
  </si>
  <si>
    <t>733125015.S</t>
  </si>
  <si>
    <t>Potrubie z uhlíkovej ocele spájané lisovaním 35x1,5</t>
  </si>
  <si>
    <t>733125018.S</t>
  </si>
  <si>
    <t>Potrubie z uhlíkovej ocele spájané lisovaním 42x1,5</t>
  </si>
  <si>
    <t>733191201.S</t>
  </si>
  <si>
    <t>Tlaková skúška medeného potrubia do D 35 mm</t>
  </si>
  <si>
    <t>733191202.S</t>
  </si>
  <si>
    <t>Tlaková skúška medeného potrubia nad 35 do 64 mm</t>
  </si>
  <si>
    <t>733167115</t>
  </si>
  <si>
    <t>Montáž plasthliníkového potrubia  flex lisovaním D 16x2,2</t>
  </si>
  <si>
    <t>11303701100</t>
  </si>
  <si>
    <t>Univerzálna rúrka RAUTITAN flex 16x2,2 ,100m kotúč alebo ekvivalent</t>
  </si>
  <si>
    <t>733167121</t>
  </si>
  <si>
    <t>Montáž plasthliníkového potrubia flex lisovaním D 25x3,5</t>
  </si>
  <si>
    <t>11303901006</t>
  </si>
  <si>
    <t>Univerzálna rúrka RAUTITAN flex 25x3,5, 6m tyč alebo ekvivalent</t>
  </si>
  <si>
    <t>733167124</t>
  </si>
  <si>
    <t>Montáž plasthliníkového potrubia  flex lisovaním D 32x4,4</t>
  </si>
  <si>
    <t>11304001006</t>
  </si>
  <si>
    <t>Univerzálna rúrka RAUTITAN flex 32x4,4, 6m tyč alebo ekvivalent</t>
  </si>
  <si>
    <t>733167127</t>
  </si>
  <si>
    <t>Montáž plasthliníkového potrubia  flex lisovaním D 40x5,5</t>
  </si>
  <si>
    <t>11304101006</t>
  </si>
  <si>
    <t>Univerzálna rúrka RAUTITAN flex 40x5,5, 6m tyč alebo ekvivalent</t>
  </si>
  <si>
    <t>733167184.S</t>
  </si>
  <si>
    <t>Montáž plasthliníkového kolena lisovaním D 25 mm</t>
  </si>
  <si>
    <t>11600231001</t>
  </si>
  <si>
    <t>Koleno PX 90°, 25</t>
  </si>
  <si>
    <t>733167187.S</t>
  </si>
  <si>
    <t>Montáž plasthliníkového kolena lisovaním D 32 mm</t>
  </si>
  <si>
    <t>11600241001</t>
  </si>
  <si>
    <t>Koleno PX 90°, 32</t>
  </si>
  <si>
    <t>733167190.S</t>
  </si>
  <si>
    <t>Montáž plasthliníkového kolena lisovaním D 40 mm</t>
  </si>
  <si>
    <t>11600251001</t>
  </si>
  <si>
    <t>Koleno  PX 90°, 40</t>
  </si>
  <si>
    <t>11600031001</t>
  </si>
  <si>
    <t>Násuvná objímka 25 PX</t>
  </si>
  <si>
    <t>11600041001</t>
  </si>
  <si>
    <t>Násuvná objímka 32 PX</t>
  </si>
  <si>
    <t>11600051001</t>
  </si>
  <si>
    <t>Násuvná objímka 40 PX</t>
  </si>
  <si>
    <t>12663521003</t>
  </si>
  <si>
    <t>Pripojovacie skrutkové spoje flex 16 x 2,2 xG 3/4</t>
  </si>
  <si>
    <t>11600471001</t>
  </si>
  <si>
    <t>Spojka redukovaná PX 40-32</t>
  </si>
  <si>
    <t>733167209.S</t>
  </si>
  <si>
    <t>Montáž plasthliníkového T-kusu lisovaním D 40 mm</t>
  </si>
  <si>
    <t>11600351001</t>
  </si>
  <si>
    <t>T-kus 40 PX</t>
  </si>
  <si>
    <t>11600691001</t>
  </si>
  <si>
    <t>T-kus 40-32-40 PX</t>
  </si>
  <si>
    <t>733191301</t>
  </si>
  <si>
    <t>Tlaková skúška plastového potrubia do 32 mm</t>
  </si>
  <si>
    <t>733191302.S</t>
  </si>
  <si>
    <t>Tlaková skúška plastového potrubia nad 32 do 63 mm</t>
  </si>
  <si>
    <t>998733203.S</t>
  </si>
  <si>
    <t>Presun hmôt pre rozvody potrubia v objektoch výšky nad 6 do 24 m</t>
  </si>
  <si>
    <t>733.1</t>
  </si>
  <si>
    <t>Podlahové vykurovanie REHAU alebo ekvivalent</t>
  </si>
  <si>
    <t>11361401500</t>
  </si>
  <si>
    <t>Rúrka RAUTHERM S 17x2,0 ( 120 m, 240 m, 500 m )alebo ekvivalent</t>
  </si>
  <si>
    <t>12278291001</t>
  </si>
  <si>
    <t>Systémová doska 30-2 mm ( 11,2 m^2 ) (dodatkovy PPS zo strany stavby)</t>
  </si>
  <si>
    <t>13801501101</t>
  </si>
  <si>
    <t>Rozdeľovač  HKV-D nerez 5 okruhov</t>
  </si>
  <si>
    <t>KS</t>
  </si>
  <si>
    <t>13801601101</t>
  </si>
  <si>
    <t>Rozdeľovač  HKV-D nerez 6 okruhov</t>
  </si>
  <si>
    <t>13801901101</t>
  </si>
  <si>
    <t>Rozdeľovač  HKV-D nerez 9 okruhov</t>
  </si>
  <si>
    <t>12502771002</t>
  </si>
  <si>
    <t>Spojka 17/17</t>
  </si>
  <si>
    <t>12502971002</t>
  </si>
  <si>
    <t>Násuvná objímka 17 x 2,0</t>
  </si>
  <si>
    <t>13454201001</t>
  </si>
  <si>
    <t>Skrinka rozdeľovača UP 110/750 5-8 okr.</t>
  </si>
  <si>
    <t>13474201001</t>
  </si>
  <si>
    <t>Skrinka rozdeľovača AP 130/805 6-9 okr.</t>
  </si>
  <si>
    <t>13454301001</t>
  </si>
  <si>
    <t>Skrinka rozdeľovača UP 110/950 9-12 okr.</t>
  </si>
  <si>
    <t>11371401050</t>
  </si>
  <si>
    <t>Ochranná rúrka pre rúrku 16x2,0/17x2,0 (50 m) ( 50 m )</t>
  </si>
  <si>
    <t>12506071002</t>
  </si>
  <si>
    <t>Pripojovací skrutkový spoj 17 x 2,0</t>
  </si>
  <si>
    <t>13152241001</t>
  </si>
  <si>
    <t>Guľové kohúty pre HKVD SX-AG, HLV SX (rohové 90°)</t>
  </si>
  <si>
    <t>12081221001</t>
  </si>
  <si>
    <t>Guľové kohúty pre HKVD SX-AG, HLV  SX (priame)</t>
  </si>
  <si>
    <t>12392431001</t>
  </si>
  <si>
    <t>Dilatačný profil 1,2 m ( 24 m )</t>
  </si>
  <si>
    <t>12563741003</t>
  </si>
  <si>
    <t>Plastifikátor P ( 10 kg )</t>
  </si>
  <si>
    <t>12179041002</t>
  </si>
  <si>
    <t>Okrajový izolačný pás 8/150mm ( 25 m )</t>
  </si>
  <si>
    <t>13280041001</t>
  </si>
  <si>
    <t>NEA SMART 2.0 HBW, priestorový regulátor káblový, biely alebo ekvivalent</t>
  </si>
  <si>
    <t>13280241001</t>
  </si>
  <si>
    <t>NEA SMART 2.0 Basis 24V alebo ekvivalent</t>
  </si>
  <si>
    <t>13280191001</t>
  </si>
  <si>
    <t>NEA SMART 2.0 sieťové trafo alebo ekvivalent</t>
  </si>
  <si>
    <t>13202761001</t>
  </si>
  <si>
    <t>Servopohon UNI (24 V)</t>
  </si>
  <si>
    <t>12278491001</t>
  </si>
  <si>
    <t xml:space="preserve">Spojovací pás </t>
  </si>
  <si>
    <t>12392031001</t>
  </si>
  <si>
    <t>Upevňovací mostík</t>
  </si>
  <si>
    <t>12584081002</t>
  </si>
  <si>
    <t>Vod. oblúk 90° pre rúrky 16/17</t>
  </si>
  <si>
    <t>REH M091</t>
  </si>
  <si>
    <t>Montáž podlahového vykurovania (40% z dodávky)</t>
  </si>
  <si>
    <t>kpl</t>
  </si>
  <si>
    <t>734</t>
  </si>
  <si>
    <t xml:space="preserve">Ústredné kúrenie, armatúry.   </t>
  </si>
  <si>
    <t>734213260</t>
  </si>
  <si>
    <t>Montáž ventilu odvzdušňovacieho závitového automatického G 3/8 so spätnou klapkou</t>
  </si>
  <si>
    <t>551210010100</t>
  </si>
  <si>
    <t>Ventil odvzdušňovací automatický, 3/8", PN 10, so spätnou klapkou, mosadz</t>
  </si>
  <si>
    <t>734223150.S</t>
  </si>
  <si>
    <t>Montáž vyvažovacieho ventilu priameho pre kúrenie DN 15</t>
  </si>
  <si>
    <t>1421701</t>
  </si>
  <si>
    <t xml:space="preserve"> Ventil DN 15 (normálny prietok, kvs=6,05 m3/h), priamy, vyvažovací, s meracími ventilčekmi pre meranie tlakovej diferencie, 2 vrty 1/4 uzatvorené uzávermi, hrdlo x hrdlo</t>
  </si>
  <si>
    <t>734223152</t>
  </si>
  <si>
    <t>Montáž vyvažovacieho ventilu priameho pre kúrenie DN 20</t>
  </si>
  <si>
    <t>1421732</t>
  </si>
  <si>
    <t>Ventil  DN 20, priamy, vyvažovací, s meracími ventilčekmi pre meranie tlakovej diferencie, s lineárnou charakteristikou, hrdlo x hrdlo,</t>
  </si>
  <si>
    <t>734223154</t>
  </si>
  <si>
    <t>Montáž vyvažovacieho ventilu priameho pre kúrenie DN 25</t>
  </si>
  <si>
    <t>1421733</t>
  </si>
  <si>
    <t>HERZ Ventil STRÖMAX-GM 2013 DN 25, priamy, vyvažovací, s meracími ventilčekmi pre meranie tlakovej diferencie, s lineárnou charakteristikou, hrdlo x hrdlo,</t>
  </si>
  <si>
    <t>734223208</t>
  </si>
  <si>
    <t>Montáž termostatickej hlavice kvapalinovej jednoduchej</t>
  </si>
  <si>
    <t>1986098</t>
  </si>
  <si>
    <t>Hlavica termostatická "H"  závit M 30 x 1,5, v masívnom vyhotovení proti vandalizmu, teplotný rozsah 8 - 26°C</t>
  </si>
  <si>
    <t>734224006.S</t>
  </si>
  <si>
    <t>Montáž guľového kohúta závitového G 1/2</t>
  </si>
  <si>
    <t>551210044600.S</t>
  </si>
  <si>
    <t>Guľový ventil 1/2”, páčka chróm</t>
  </si>
  <si>
    <t>734224012</t>
  </si>
  <si>
    <t>Montáž guľového kohúta závitového G 1</t>
  </si>
  <si>
    <t>551110013900</t>
  </si>
  <si>
    <t>Guľový uzáver pre vodu , 1" FF, páčka, niklovaná mosadz (rezerva 3NP)</t>
  </si>
  <si>
    <t>734224018.S</t>
  </si>
  <si>
    <t>Montáž guľového kohúta závitového G 6/4</t>
  </si>
  <si>
    <t>8363R008</t>
  </si>
  <si>
    <t>Guľový uzáver voda  - 6/4"FF; páčka , FIV.8363</t>
  </si>
  <si>
    <t>734240000.S</t>
  </si>
  <si>
    <t>Montáž spätnej klapky závitovej G 1/2</t>
  </si>
  <si>
    <t>551190000800.S</t>
  </si>
  <si>
    <t>Spätná klapka vodorovná závitová 1/2", PN 10, pre vodu, mosadz</t>
  </si>
  <si>
    <t>734240010.S</t>
  </si>
  <si>
    <t>Montáž spätnej klapky závitovej G 1</t>
  </si>
  <si>
    <t>551190001000.S</t>
  </si>
  <si>
    <t>Spätná klapka vodorovná závitová 1", PN 10, pre vodu, mosadz</t>
  </si>
  <si>
    <t>734240020.S</t>
  </si>
  <si>
    <t>Montáž spätnej klapky závitovej G 6/4</t>
  </si>
  <si>
    <t>551190001200.S</t>
  </si>
  <si>
    <t>Spätná klapka vodorovná závitová 6/4", PN 10, pre vodu, mosadz</t>
  </si>
  <si>
    <t>734291320.S</t>
  </si>
  <si>
    <t>Montáž filtra závitového G 1/2</t>
  </si>
  <si>
    <t>422010002900.S</t>
  </si>
  <si>
    <t>Filter závitový na vodu 1/2", FF, PN 20, mosadz</t>
  </si>
  <si>
    <t>734291340.S</t>
  </si>
  <si>
    <t>Montáž filtra závitového G 1</t>
  </si>
  <si>
    <t>422010003100</t>
  </si>
  <si>
    <t>Filter závitový, 1"FF, PN 20, 400 µm, Kv 11,08, mosadz CW617N, FIV.08412</t>
  </si>
  <si>
    <t>734291360.S</t>
  </si>
  <si>
    <t>Montáž filtra závitového G 1 1/2</t>
  </si>
  <si>
    <t>422010003300</t>
  </si>
  <si>
    <t>Filter závitový, 6/4"FF, PN 20, 500 µm, Kv 24,50, mosadz CW617N, FIV.08412</t>
  </si>
  <si>
    <t>734209112.S</t>
  </si>
  <si>
    <t>Montáž závitovej armatúry s 2 závitmi do G 1/2</t>
  </si>
  <si>
    <t>I00200614</t>
  </si>
  <si>
    <t>Automatický dopúšťací ventil  - 1/2",ADV 850</t>
  </si>
  <si>
    <t>735192000</t>
  </si>
  <si>
    <t>Montáž armatúr pre spodné pripojenie vykurovacích telies priamych/rohových</t>
  </si>
  <si>
    <t>1346612</t>
  </si>
  <si>
    <t xml:space="preserve"> Diel pripájací, Rp 1/2"x G 3/4" rohový, pre 2-rúrkové sústavy, obojstranné vypúšťanie a napúšťanie, uzatvárateľné, pripojenie vykurovacie telesa Rp 1/2", pripojenie na rúru vonkajším závitom G 3/4" s kužeľ. tesnením</t>
  </si>
  <si>
    <t>998734201.S</t>
  </si>
  <si>
    <t>Presun hmôt pre armatúry v objektoch výšky do 6 m</t>
  </si>
  <si>
    <t>735</t>
  </si>
  <si>
    <t xml:space="preserve">Ústredné kúrenie - vykurovacie telesá   </t>
  </si>
  <si>
    <t>735154151</t>
  </si>
  <si>
    <t>Montáž vykurovacieho telesa panelového dvojradového výšky 900 mm/ dĺžky 700-900 mm</t>
  </si>
  <si>
    <t>V00219008009016011</t>
  </si>
  <si>
    <t>Oceľové panelové radiátory KORAD 21VK 900x800, s pripojením vpravo/vľavo, s 2 panelmi a 1 konvektorom alebo ekvivalent</t>
  </si>
  <si>
    <t>998735202</t>
  </si>
  <si>
    <t>Presun hmôt pre vykurovacie telesá v objektoch výšky nad 6 do 12 m</t>
  </si>
  <si>
    <t>01.4 - SO 01.4 Vzduchotechnika</t>
  </si>
  <si>
    <t>24-M - Montáže vzduchotechnických zariad.</t>
  </si>
  <si>
    <t xml:space="preserve">    D1 - Zariadenie č. 1 - Vetranie priestorov kancelárií</t>
  </si>
  <si>
    <t xml:space="preserve">    D2 - Zariadenie č. 2 - Vetranie priestorov jedálne a kuchyne</t>
  </si>
  <si>
    <t xml:space="preserve">    D3 - Zariadenie č. 3 - Vetranie šatní a hygienických priestorov</t>
  </si>
  <si>
    <t xml:space="preserve">    D4 - Zariadenie č. 4 - Vetranie sociálnych zariadení</t>
  </si>
  <si>
    <t>24-M</t>
  </si>
  <si>
    <t>Montáže vzduchotechnických zariad.</t>
  </si>
  <si>
    <t>Zariadenie č. 1 - Vetranie priestorov kancelárií</t>
  </si>
  <si>
    <t>1.01</t>
  </si>
  <si>
    <t>VZT jednotka prívodno-odvodná do vonkajšieho vyhotovenia  1500 Multi Eco-N/3/8</t>
  </si>
  <si>
    <t>VZT jednotka prívodno-odvodná do vonkajšieho vyhotovenia ATREA DUPLEX 1500 Multi Eco-N/3/8, Qvp 1650m3/h,pex=250Pa,Qvo 1650m3/h, Pel 1,56kV digitálna reguácia vrátane nástenného ovládača alebo ekviv.</t>
  </si>
  <si>
    <t>-1658273849</t>
  </si>
  <si>
    <t>1.02</t>
  </si>
  <si>
    <t>Kondenzačná jednotka AOYG24KMTA; Qch/Qk=7,1/8,0kW (R32); Pel=2,08kW; 1N/230V/50Hz</t>
  </si>
  <si>
    <t>Kondenzačná jednotka FUJITSU AOYG24KMTA; Qch/Qk=7,1/8,0kW (R32); Pel=2,08kW; 1N/230V/50Hz, komunikačný riadiaci modul alebo ekvivalent</t>
  </si>
  <si>
    <t>1557630024</t>
  </si>
  <si>
    <t>Pol23</t>
  </si>
  <si>
    <t>Chladiarenské Cu potrubie Ø12 vrátane izolácie</t>
  </si>
  <si>
    <t>bm</t>
  </si>
  <si>
    <t>Pol2</t>
  </si>
  <si>
    <t>1270609406</t>
  </si>
  <si>
    <t>Pol24</t>
  </si>
  <si>
    <t>Chladiarenské Cu potrubie Ø6 vrátane izolácie</t>
  </si>
  <si>
    <t>Pol3</t>
  </si>
  <si>
    <t>-415217549</t>
  </si>
  <si>
    <t>Pol25</t>
  </si>
  <si>
    <t>Prepojenia ovládacích obvodov - kabeláž vrátane chráničiek a pomocného materiálu</t>
  </si>
  <si>
    <t>Pol4</t>
  </si>
  <si>
    <t>89935131</t>
  </si>
  <si>
    <t>1.03</t>
  </si>
  <si>
    <t>Tlmič hluku THP10.3-400x400/1000-2</t>
  </si>
  <si>
    <t>-2145274493</t>
  </si>
  <si>
    <t>1.04</t>
  </si>
  <si>
    <t>Vírivá výustka VVKR-A-S-400x16-W</t>
  </si>
  <si>
    <t>Vírivá výustka VVKR-A-S-400x16-W vrátane pretlakovej komory prívodnej</t>
  </si>
  <si>
    <t>-859020194</t>
  </si>
  <si>
    <t>1.05</t>
  </si>
  <si>
    <t>Vírivá výustka VVKR-A-S-400x16-W vrátane pretlakovej komory odvodnej</t>
  </si>
  <si>
    <t>1013037094</t>
  </si>
  <si>
    <t>1.06</t>
  </si>
  <si>
    <t>Tanierový ventil prívodný TFFC 100</t>
  </si>
  <si>
    <t>-1011311793</t>
  </si>
  <si>
    <t>1.07</t>
  </si>
  <si>
    <t>Tanierový ventil odvodný EFFC 100</t>
  </si>
  <si>
    <t>627536019</t>
  </si>
  <si>
    <t>1.08</t>
  </si>
  <si>
    <t>Dverová mriežka NOVA-D-2-425x125-UR2</t>
  </si>
  <si>
    <t>-1439555818</t>
  </si>
  <si>
    <t>1.09</t>
  </si>
  <si>
    <t>Regulačná klapka ručná do štvorhranného potrubia RK-400x200-R</t>
  </si>
  <si>
    <t>-1040757765</t>
  </si>
  <si>
    <t>1.10</t>
  </si>
  <si>
    <t>Regulačná klapka ručná do štvorhranného potrubia RK-315x200-R</t>
  </si>
  <si>
    <t>-993704847</t>
  </si>
  <si>
    <t>1.11</t>
  </si>
  <si>
    <t>Regulačná klapka ručná do kruhového potrubia TUNE-R-100-A1-H</t>
  </si>
  <si>
    <t>-1827764989</t>
  </si>
  <si>
    <t>Pol26a</t>
  </si>
  <si>
    <t>VZT potrubie štvorhranné z PZ plechu - rovné rúry do obvodu 1800mm</t>
  </si>
  <si>
    <t>Pol5a</t>
  </si>
  <si>
    <t>VZT potrubie štvorhranné z PZ plechu hr. 0,8-1,2mm - rovné rúry do obvodu 1800mm</t>
  </si>
  <si>
    <t>1534295071</t>
  </si>
  <si>
    <t>Pol27</t>
  </si>
  <si>
    <t>- tvarovky do obvodu 1800mm</t>
  </si>
  <si>
    <t>Pol6</t>
  </si>
  <si>
    <t>-562561288</t>
  </si>
  <si>
    <t>Pol28</t>
  </si>
  <si>
    <t>- rovné rúry do obvodu 1000mm</t>
  </si>
  <si>
    <t>Pol7</t>
  </si>
  <si>
    <t>1894839918</t>
  </si>
  <si>
    <t>Pol29</t>
  </si>
  <si>
    <t>- tvarovky do obvodu 1000mm</t>
  </si>
  <si>
    <t>Pol8</t>
  </si>
  <si>
    <t>-314167102</t>
  </si>
  <si>
    <t>Pol30</t>
  </si>
  <si>
    <t>- DN 200 - rovné rúry</t>
  </si>
  <si>
    <t>Pol9a</t>
  </si>
  <si>
    <t>VZT potrubie kruhové z PZ plechu  - DN 200 - rovné rúry</t>
  </si>
  <si>
    <t>-2141559437</t>
  </si>
  <si>
    <t>Pol31</t>
  </si>
  <si>
    <t>- DN 200 - tvarovky</t>
  </si>
  <si>
    <t>Pol10</t>
  </si>
  <si>
    <t>-1845281516</t>
  </si>
  <si>
    <t>Pol32</t>
  </si>
  <si>
    <t>- DN 160 - rovné rúry</t>
  </si>
  <si>
    <t>Pol11</t>
  </si>
  <si>
    <t>322006207</t>
  </si>
  <si>
    <t>Pol33</t>
  </si>
  <si>
    <t>- DN 160 - tvarovky</t>
  </si>
  <si>
    <t>Pol12</t>
  </si>
  <si>
    <t>821739458</t>
  </si>
  <si>
    <t>Pol34</t>
  </si>
  <si>
    <t>- DN 100 - rovné rúry</t>
  </si>
  <si>
    <t>Pol13</t>
  </si>
  <si>
    <t>-887690495</t>
  </si>
  <si>
    <t>Pol35</t>
  </si>
  <si>
    <t>- DN 100 - tvarovky</t>
  </si>
  <si>
    <t>Pol14</t>
  </si>
  <si>
    <t>2045890891</t>
  </si>
  <si>
    <t>Pol36a</t>
  </si>
  <si>
    <t>VZT potrubie SONOFLEX - DN 160</t>
  </si>
  <si>
    <t>Pol15a</t>
  </si>
  <si>
    <t>VZT potrubie kruhové flexibilné tepelne a zvukovo izolované- DN 160</t>
  </si>
  <si>
    <t>1847387607</t>
  </si>
  <si>
    <t>Pol37</t>
  </si>
  <si>
    <t>- DN 100</t>
  </si>
  <si>
    <t>Pol16</t>
  </si>
  <si>
    <t>-266279407</t>
  </si>
  <si>
    <t>IS1</t>
  </si>
  <si>
    <t>- Izolácia potrubia zo syntetického kaučuku, samolepiaca s hliníkovou fóliou na povrchu s hrúbkou steny 50mm                                                            (K-Flex AL CLAD)</t>
  </si>
  <si>
    <t>IS1a</t>
  </si>
  <si>
    <t>- Tepelná izolácia potrubia zo syntetického kaučuku, samolepiaca s hliníkovou fóliou na povrchu s hrúbkou steny 50mm- exteriér                                                     (K-Flex AL CLAD)</t>
  </si>
  <si>
    <t>1645641416</t>
  </si>
  <si>
    <t>IS2</t>
  </si>
  <si>
    <t>- Izolácia potrubia zo syntetického kaučuku, samolepiaca so striebornou polypropylénovou metalickou fóliou na povrchu s hrúbkou steny 25mm (K-Flex H Duct metal).</t>
  </si>
  <si>
    <t>IS2a</t>
  </si>
  <si>
    <t>- Tepelná izolácia potrubia zo syntetického kaučuku, samolepiaca so striebornou polypropylénovou metalickou fóliou na povrchu s hrúbkou steny 25mm (K-Flex H Duct metal).- interiér</t>
  </si>
  <si>
    <t>409952134</t>
  </si>
  <si>
    <t>Pol38</t>
  </si>
  <si>
    <t>Montážný materiál, spojovací a tesniaci materiál, závesný a kotviaci materiál</t>
  </si>
  <si>
    <t>Pol17</t>
  </si>
  <si>
    <t>-1204764975</t>
  </si>
  <si>
    <t>Zariadenie č. 2 - Vetranie priestorov jedálne a kuchyne</t>
  </si>
  <si>
    <t>2.01</t>
  </si>
  <si>
    <t>VZT jednotka prívodno-odvodná do vonkajšieho vyhotovenia  1500 Multi Eco-N/4/8</t>
  </si>
  <si>
    <t>VZT jednotka prívodno-odvodná do vonkajšieho vyhotovenia ATREA DUPLEX 1500 Multi Eco-N/4/8 Qvp=1700m3/h, pex=225Pa,Qvo=1700m3/h,Pel=1,56kW vrátane digitálnej regulácie a ovládača alebo ekvivalent</t>
  </si>
  <si>
    <t>-1891348064</t>
  </si>
  <si>
    <t>2.02</t>
  </si>
  <si>
    <t>Kondenzačná jednotka FUJITSU AOYG24KMTA; Qch/Qk=7,1/8,0kW (R32); Pel=2,08kW; 1N/230V/50Hz vrátane komunikačného riadiaceho modulu alebo ekvivalent</t>
  </si>
  <si>
    <t>1983666474</t>
  </si>
  <si>
    <t>-476503948</t>
  </si>
  <si>
    <t>1784349223</t>
  </si>
  <si>
    <t>-74290861</t>
  </si>
  <si>
    <t>2.03</t>
  </si>
  <si>
    <t>-2136355657</t>
  </si>
  <si>
    <t>2.04</t>
  </si>
  <si>
    <t>Vírivá výustka VVKR-A-S-400x16-W  vrátane pretlakovej komory prívodnej</t>
  </si>
  <si>
    <t>547799931</t>
  </si>
  <si>
    <t>2.05</t>
  </si>
  <si>
    <t>1899532798</t>
  </si>
  <si>
    <t>2.06</t>
  </si>
  <si>
    <t>-1309285416</t>
  </si>
  <si>
    <t>2.07</t>
  </si>
  <si>
    <t>800773999</t>
  </si>
  <si>
    <t>2.08</t>
  </si>
  <si>
    <t>-1314049414</t>
  </si>
  <si>
    <t>2.09</t>
  </si>
  <si>
    <t>Odlučovač tuku GTL-H-M-600x200-R</t>
  </si>
  <si>
    <t>2046436562</t>
  </si>
  <si>
    <t>2.10</t>
  </si>
  <si>
    <t>-934411167</t>
  </si>
  <si>
    <t>2.11</t>
  </si>
  <si>
    <t>Regulačná klapka ručná do štvorhranného potrubia RK-250x250-R</t>
  </si>
  <si>
    <t>1590035245</t>
  </si>
  <si>
    <t>2.12</t>
  </si>
  <si>
    <t>Regulačná klapka ručná do štvorhranného potrubia RK-250x200-R</t>
  </si>
  <si>
    <t>2026510755</t>
  </si>
  <si>
    <t>Pol26b</t>
  </si>
  <si>
    <t>VZT potrubie štvorhranné  z PZ plechu- rovné rúry do obvodu 1800mm</t>
  </si>
  <si>
    <t>Pol5b</t>
  </si>
  <si>
    <t>VZT potrubie štvorhranné z PZ plechu hr. 0,8-1,2mm- rovné rúry do obvodu 1800mm</t>
  </si>
  <si>
    <t>-2066480043</t>
  </si>
  <si>
    <t>1949208256</t>
  </si>
  <si>
    <t>-1195030077</t>
  </si>
  <si>
    <t>1608742656</t>
  </si>
  <si>
    <t>Pol32b</t>
  </si>
  <si>
    <t>VZT potrubie kruhové z PZ plechu  - DN 160 - rovné rúry</t>
  </si>
  <si>
    <t>Pol11b</t>
  </si>
  <si>
    <t>503066874</t>
  </si>
  <si>
    <t>-40627139</t>
  </si>
  <si>
    <t>1623296584</t>
  </si>
  <si>
    <t>-611192063</t>
  </si>
  <si>
    <t>Pol36b</t>
  </si>
  <si>
    <t>VZT potrubie flexibilné DN 160</t>
  </si>
  <si>
    <t>Pol15b</t>
  </si>
  <si>
    <t>VZT potrubie kruhové flexibilné tepelne a zvukovo izolované - DN 160</t>
  </si>
  <si>
    <t>-1775961712</t>
  </si>
  <si>
    <t>143241556</t>
  </si>
  <si>
    <t>IS1b</t>
  </si>
  <si>
    <t>- Tepelná izolácia potrubia zo syntetického kaučuku, samolepiaca s hliníkovou fóliou na povrchu s hrúbkou steny 50mm - exteriér                                                      (K-Flex AL CLAD)</t>
  </si>
  <si>
    <t>-1710341805</t>
  </si>
  <si>
    <t>IS2b</t>
  </si>
  <si>
    <t>- Tepelná izolácia potrubia zo syntetického kaučuku, samolepiaca so striebornou polypropylénovou metalickou fóliou na povrchu s hrúbkou steny 25mm (K-Flex H Duct metal). - interiér</t>
  </si>
  <si>
    <t>-260813332</t>
  </si>
  <si>
    <t>Pol39</t>
  </si>
  <si>
    <t>Pol18</t>
  </si>
  <si>
    <t>118434073</t>
  </si>
  <si>
    <t>Zariadenie č. 3 - Vetranie šatní a hygienických priestorov</t>
  </si>
  <si>
    <t>3.01</t>
  </si>
  <si>
    <t>VZT jednotka prívodno-odvodná do vnútorného vyhotovenia  1500 Multi Eco-V/50/0</t>
  </si>
  <si>
    <t>VZT jednotka prívodno-odvodná do vnútorného vyhotovenia ATREA DUPLEX 1500 Multi Eco-V/50/0, Qvp=1400m3/h,pex=250Pa,Qvo=1400m3/h,pex250Pa,Pel=3,66kW vrátane digitálnej regulácie a  ovládača alebo ekvivalent</t>
  </si>
  <si>
    <t>-1602539244</t>
  </si>
  <si>
    <t>Pol40</t>
  </si>
  <si>
    <t>Pol19</t>
  </si>
  <si>
    <t>-1538132363</t>
  </si>
  <si>
    <t>3.02</t>
  </si>
  <si>
    <t>Víírivá výustka VVKR-A-S-400x16-W vrátane pretlakovej komory prívodnej</t>
  </si>
  <si>
    <t>999795605</t>
  </si>
  <si>
    <t>3.03</t>
  </si>
  <si>
    <t>Tanierový ventil prívodný EFFC 160</t>
  </si>
  <si>
    <t>-582104669</t>
  </si>
  <si>
    <t>3.04</t>
  </si>
  <si>
    <t>1742574226</t>
  </si>
  <si>
    <t>3.05</t>
  </si>
  <si>
    <t>1233946451</t>
  </si>
  <si>
    <t>3.06</t>
  </si>
  <si>
    <t>Regulačná klapka ručná do kruhového potrubia TUNE-R-200-A1-H</t>
  </si>
  <si>
    <t>-949426881</t>
  </si>
  <si>
    <t>3.07</t>
  </si>
  <si>
    <t>-1904814153</t>
  </si>
  <si>
    <t>Pol26</t>
  </si>
  <si>
    <t>VZT potrubie štvorhranné z PZ plechu- rovné rúry do obvodu 1800mm</t>
  </si>
  <si>
    <t>Pol5</t>
  </si>
  <si>
    <t>VZT potrubie štvorhranné z PZ plechu hr.0,8-1,2mm - rovné rúry do obvodu 1800mm</t>
  </si>
  <si>
    <t>-2043145093</t>
  </si>
  <si>
    <t>-2065697340</t>
  </si>
  <si>
    <t>-1938959569</t>
  </si>
  <si>
    <t>-1312313731</t>
  </si>
  <si>
    <t>Pol30b</t>
  </si>
  <si>
    <t>VZT potrubie kruhové z PZ plechu - DN 200 - rovné rúry</t>
  </si>
  <si>
    <t>Pol9</t>
  </si>
  <si>
    <t>-2020345581</t>
  </si>
  <si>
    <t>2045533987</t>
  </si>
  <si>
    <t>1400311468</t>
  </si>
  <si>
    <t>1444460754</t>
  </si>
  <si>
    <t>Pol41</t>
  </si>
  <si>
    <t>- DN 125 - rovné rúry</t>
  </si>
  <si>
    <t>Pol20</t>
  </si>
  <si>
    <t>-1396512436</t>
  </si>
  <si>
    <t>Pol42</t>
  </si>
  <si>
    <t>- DN 125 - tvarovky</t>
  </si>
  <si>
    <t>Pol21</t>
  </si>
  <si>
    <t>-1139638619</t>
  </si>
  <si>
    <t>2145433103</t>
  </si>
  <si>
    <t>54918502</t>
  </si>
  <si>
    <t>Pol43</t>
  </si>
  <si>
    <t>- DN 200</t>
  </si>
  <si>
    <t>Pol22</t>
  </si>
  <si>
    <t>VZT potrubie flexibilné tepelne a zvukovo izolované  - DN 200</t>
  </si>
  <si>
    <t>856044341</t>
  </si>
  <si>
    <t>Pol36</t>
  </si>
  <si>
    <t>- DN 160</t>
  </si>
  <si>
    <t>Pol15</t>
  </si>
  <si>
    <t>1330187638</t>
  </si>
  <si>
    <t>537063234</t>
  </si>
  <si>
    <t>IS1c</t>
  </si>
  <si>
    <t>-Tepelná izolácia potrubia zo syntetického kaučuku, samolepiaca s hliníkovou fóliou na povrchu s hrúbkou steny 50mm - exteriér                                                   (K-Flex AL CLAD)</t>
  </si>
  <si>
    <t>2041227471</t>
  </si>
  <si>
    <t>IS2c</t>
  </si>
  <si>
    <t>Tepelná izolácia potrubia zo syntetického kaučuku, samolepiaca so striebornou polypropylénovou metalickou fóliou na povrchu s hrúbkou steny 25mm (K-Flex H Duct metal).- interiér</t>
  </si>
  <si>
    <t>1742234074</t>
  </si>
  <si>
    <t>Pol17.1</t>
  </si>
  <si>
    <t>319553246</t>
  </si>
  <si>
    <t>Zariadenie č. 4 - Vetranie sociálnych zariadení</t>
  </si>
  <si>
    <t>4.01</t>
  </si>
  <si>
    <t>Ventilátor do kruhového potrubia  RVK 125E2-L sileo; Qvo=200m3/h; pex=140Pa; Pel=0.059kW; 1N/230V/50 Hz</t>
  </si>
  <si>
    <t>Ventilátor do kruhového potrubia SYSTEMAIR RVK 125E2-L sileo; Qvo=200m3/h; pex=140Pa; Pel=0.059kW; 1N/230V/50 Hz s časovým dobehom a spätnou klapkou alebo ekvivalent</t>
  </si>
  <si>
    <t>693368752</t>
  </si>
  <si>
    <t>4.02</t>
  </si>
  <si>
    <t>Ventilátor nástenný / podstropný/ 100 T; so zabudovanou spätnou klapkou a s časovým dobehom</t>
  </si>
  <si>
    <t>Ventilátor nástenný / podstropný VORTICE VORT QUADRO MICRO 100 T; so zabudovanou spätnou klapkou a s časovým dobehom, Qvo=50m3/h, pex=120Pa,Pel=0,028kW alebo ekvivalent</t>
  </si>
  <si>
    <t>-1750895455</t>
  </si>
  <si>
    <t>4.03</t>
  </si>
  <si>
    <t>1335045981</t>
  </si>
  <si>
    <t>4.04</t>
  </si>
  <si>
    <t>-1260202440</t>
  </si>
  <si>
    <t>Pol32c</t>
  </si>
  <si>
    <t>VZT potrubie kruhové z PZ plechu- DN 160 - rovné rúry</t>
  </si>
  <si>
    <t>Pol11c</t>
  </si>
  <si>
    <t>-1298841685</t>
  </si>
  <si>
    <t>-1118168527</t>
  </si>
  <si>
    <t>1230346516</t>
  </si>
  <si>
    <t>1453686139</t>
  </si>
  <si>
    <t>-1020907115</t>
  </si>
  <si>
    <t>-1534964142</t>
  </si>
  <si>
    <t>Pol37c</t>
  </si>
  <si>
    <t>VZT potrubie tepelne a zvukovo izolované - DN 100</t>
  </si>
  <si>
    <t>Pol16c</t>
  </si>
  <si>
    <t>-493532288</t>
  </si>
  <si>
    <t>-1076021014</t>
  </si>
  <si>
    <t>Tepelná izolácia potrubia zo syntetického kaučuku, samolepiaca so striebornou polypropylénovou metalickou fóliou na povrchu s hrúbkou steny 25mm (K-Flex H Duct metal).interiér</t>
  </si>
  <si>
    <t>-1091914953</t>
  </si>
  <si>
    <t>Pol17.2</t>
  </si>
  <si>
    <t>-445384226</t>
  </si>
  <si>
    <t>01.5 - SO 01.5 Elektroinštalácia</t>
  </si>
  <si>
    <t>M - Práce a dodávky M</t>
  </si>
  <si>
    <t xml:space="preserve">    21-M - Elektromontáže</t>
  </si>
  <si>
    <t xml:space="preserve">    HZS - Hodinové zúčtovacie sadzby</t>
  </si>
  <si>
    <t xml:space="preserve">    95-M - Revízie</t>
  </si>
  <si>
    <t xml:space="preserve">    OST - Ostatné</t>
  </si>
  <si>
    <t>Práce a dodávky M</t>
  </si>
  <si>
    <t>21-M</t>
  </si>
  <si>
    <t>Elektromontáže</t>
  </si>
  <si>
    <t>210881174.S</t>
  </si>
  <si>
    <t>Kábel bezhalogénový, medený uložený voľne 1-CHKE-V 0,6/1,0 kV  3x1,5</t>
  </si>
  <si>
    <t>341610020900.S</t>
  </si>
  <si>
    <t>Kábel medený bezhalogenový 1-CHKE-V 3x1,5 mm2</t>
  </si>
  <si>
    <t>210800124.S</t>
  </si>
  <si>
    <t>Kábel medený uložený voľne CYKY 450/750 V 5x16</t>
  </si>
  <si>
    <t>341110002400.S</t>
  </si>
  <si>
    <t>Kábel medený CYKY 5x16 mm2</t>
  </si>
  <si>
    <t>210810096.S</t>
  </si>
  <si>
    <t>Kábel medený silový uložený voľne 1-CYKY 0,6/1 kV 5x25 pre vonkajšie práce</t>
  </si>
  <si>
    <t>341110006500.S</t>
  </si>
  <si>
    <t>Kábel medený 1-CYKY 5x25 mm2</t>
  </si>
  <si>
    <t>210800108.S</t>
  </si>
  <si>
    <t>Kábel medený uložený voľne CYKY 450/750 V 3x2,5</t>
  </si>
  <si>
    <t>341110000800.S</t>
  </si>
  <si>
    <t>Kábel medený CYKY 3x2,5 mm2</t>
  </si>
  <si>
    <t>210800107.S</t>
  </si>
  <si>
    <t>Kábel medený uložený voľne CYKY 450/750 V 3x1,5</t>
  </si>
  <si>
    <t>341110000700.S</t>
  </si>
  <si>
    <t>Kábel medený CYKY 3x1,5 mm2</t>
  </si>
  <si>
    <t>210800119.S</t>
  </si>
  <si>
    <t>Kábel medený uložený voľne CYKY 450/750 V 5x1,5</t>
  </si>
  <si>
    <t>341110001900.S</t>
  </si>
  <si>
    <t>Kábel medený CYKY 5x1,5 mm2</t>
  </si>
  <si>
    <t>210800120.S</t>
  </si>
  <si>
    <t>Kábel medený uložený voľne CYKY 450/750 V 5x2,5</t>
  </si>
  <si>
    <t>341110002000.S</t>
  </si>
  <si>
    <t>Kábel medený CYKY 5x2,5 mm2</t>
  </si>
  <si>
    <t>210800512.S</t>
  </si>
  <si>
    <t>Vodič medený uložený voľne H07V-U (CY) 450/750 V  4</t>
  </si>
  <si>
    <t>341110012200.S</t>
  </si>
  <si>
    <t>Vodič medený H07V-U 4 mm2</t>
  </si>
  <si>
    <t>210800515.S</t>
  </si>
  <si>
    <t>Vodič medený uložený voľne H07V-U (CY) 450/750 V  16</t>
  </si>
  <si>
    <t>341110012500.S</t>
  </si>
  <si>
    <t>Vodič medený H07V-U 16 mm2</t>
  </si>
  <si>
    <t>210010321.S</t>
  </si>
  <si>
    <t>Krabica (1903, KR 68)</t>
  </si>
  <si>
    <t>345410002600.S</t>
  </si>
  <si>
    <t>Krabica inštalačná KU 68-1903 KA so svorkovnicou a viečkom</t>
  </si>
  <si>
    <t>210010024.S</t>
  </si>
  <si>
    <t>Rúrka ohybná elektroinštalačná z PVC typ FXP 16, uložená pevne</t>
  </si>
  <si>
    <t>345710009000.S</t>
  </si>
  <si>
    <t>Rúrka ohybná vlnitá pancierová so strednou mechanickou odolnosťou z PVC-U, D 16</t>
  </si>
  <si>
    <t>210110003.S</t>
  </si>
  <si>
    <t>Sériový spínač -  radenie 5, nástenný IP 44 vrátane zapojenia</t>
  </si>
  <si>
    <t>345330002915.S</t>
  </si>
  <si>
    <t>Prepínač nástenný, radenie 5, IP44</t>
  </si>
  <si>
    <t>210110004.S</t>
  </si>
  <si>
    <t>Striedavý prepínač - radenie 6, nástenný, IP 44, vrátane zapojenia</t>
  </si>
  <si>
    <t>345330002920.S</t>
  </si>
  <si>
    <t>Spínač striedavý nástenný, radenie č.6, IP 44</t>
  </si>
  <si>
    <t>210110001.S</t>
  </si>
  <si>
    <t>Jednopólový spínač - radenie 1, nástenný IP 44, vrátane zapojenia</t>
  </si>
  <si>
    <t>345340003000.S</t>
  </si>
  <si>
    <t>Spínač jednopólový nástenný IP 44</t>
  </si>
  <si>
    <t>210110005.S</t>
  </si>
  <si>
    <t>Krížový prepínač - radenie 7, nástenný IP 44, vrátane zapojenia</t>
  </si>
  <si>
    <t>345330002925.S</t>
  </si>
  <si>
    <t>Prepínač krížový nástenný, radenie 7, IP44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</si>
  <si>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</si>
  <si>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</si>
  <si>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</si>
  <si>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</si>
  <si>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210201081.S</t>
  </si>
  <si>
    <t>Zapojenie svietidla IP44, stropného - nástenného LED</t>
  </si>
  <si>
    <t>M11125</t>
  </si>
  <si>
    <t>LED Svietidlo 6W</t>
  </si>
  <si>
    <t>M11126</t>
  </si>
  <si>
    <t>LED Svietidlo 60W</t>
  </si>
  <si>
    <t>210201510.S</t>
  </si>
  <si>
    <t>Zapojenie svietidla 1x svetelný zdroj, núdzového, LED - núdzový režim alebo stály</t>
  </si>
  <si>
    <t>348150000500.S</t>
  </si>
  <si>
    <t>Svietidlo núdzové nástenné so svetelným zdrojom</t>
  </si>
  <si>
    <t>210193073.S12</t>
  </si>
  <si>
    <t>Rozvodnica do 56 M pre zapustenú montáž vrátane kompletizácie</t>
  </si>
  <si>
    <t>357150000330.S12</t>
  </si>
  <si>
    <t>Rozvodnicová skriňa plastová zapustená, počet modulov 48, RI1,vrátane príslušenstva</t>
  </si>
  <si>
    <t>210193073.S13</t>
  </si>
  <si>
    <t>357150000330.S13</t>
  </si>
  <si>
    <t>Rozvodnicová skriňa plastová zapustená, počet modulov 48, RI2,vrátane príslušenstva</t>
  </si>
  <si>
    <t>210190005.S17</t>
  </si>
  <si>
    <t>Montáž oceľoplechovej rozvodnice a kompletizácia</t>
  </si>
  <si>
    <t>357130000100.S113</t>
  </si>
  <si>
    <t>Rozvádzač skriňový oceľoplechový ,samostatne stojaci,dvojdielny, HRI ,1200x1800x400,vrátane príslušenstva</t>
  </si>
  <si>
    <t>210100001.S</t>
  </si>
  <si>
    <t>Ukončenie vodičov v rozvádzač. vrátane zapojenia a vodičovej koncovky do 2,5 mm2</t>
  </si>
  <si>
    <t>210100004.S</t>
  </si>
  <si>
    <t>Ukončenie vodičov v rozvádzač. vrátane zapojenia a vodičovej koncovky do 25 mm2</t>
  </si>
  <si>
    <t>210950201.S</t>
  </si>
  <si>
    <t>Príplatok na zaťahovanie káblov, váha kábla</t>
  </si>
  <si>
    <t>974031721.S</t>
  </si>
  <si>
    <t>Vysekávanie rýh v tehl. murive v pod hĺbky klenieb do hĺ. 30 mm a š. do 70 mm,  -0,00300t</t>
  </si>
  <si>
    <t>K4458</t>
  </si>
  <si>
    <t>Vrtanie otvoru do panelu</t>
  </si>
  <si>
    <t>HZS</t>
  </si>
  <si>
    <t>Hodinové zúčtovacie sadzby</t>
  </si>
  <si>
    <t>HZS000111.S</t>
  </si>
  <si>
    <t>Stavebno montážne práce menej náročne, pomocné alebo manipulačné (Tr. 1) v rozsahu viac ako 8 hodín</t>
  </si>
  <si>
    <t>hod</t>
  </si>
  <si>
    <t>262144</t>
  </si>
  <si>
    <t>K12</t>
  </si>
  <si>
    <t>Skúšobná prevádzka</t>
  </si>
  <si>
    <t>95-M</t>
  </si>
  <si>
    <t>Revízie</t>
  </si>
  <si>
    <t>950107001.S</t>
  </si>
  <si>
    <t>Pomocné práce pri revíziách vypnutie vedenia, preskúšanie a zaistenie vypnutého stavu, zapnutie v jednom objekte</t>
  </si>
  <si>
    <t>HZS000114.S</t>
  </si>
  <si>
    <t>Stavebno montážne práce najnáročnejšie na odbornosť - prehliadky pracoviska a revízie (Tr. 4) v rozsahu viac ako 8 hodín</t>
  </si>
  <si>
    <t>OST</t>
  </si>
  <si>
    <t>Ostatné</t>
  </si>
  <si>
    <t>000700011.S</t>
  </si>
  <si>
    <t>Dopravné náklady - mimostavenisková doprava objektivizácia dopravných nákladov materiálov</t>
  </si>
  <si>
    <t>eur</t>
  </si>
  <si>
    <t>PM1</t>
  </si>
  <si>
    <t>Podružný materiál</t>
  </si>
  <si>
    <t>01.5.1 - SO 01.5.1 Odberné elektrické zariadenie</t>
  </si>
  <si>
    <t xml:space="preserve">    46-M - Zemné práce a HZS</t>
  </si>
  <si>
    <t>HZS - Hodinové zúčtovacie sadzby</t>
  </si>
  <si>
    <t>VRN - Vedľajšie rozpočtové náklady</t>
  </si>
  <si>
    <t>210902368.S</t>
  </si>
  <si>
    <t>Kábel hliníkový silový, uložený pevne NAYY 0,6/1 kV 4x240</t>
  </si>
  <si>
    <t>341110034600.S</t>
  </si>
  <si>
    <t>Kábel hliníkový NAYY 4x240 SM mm2</t>
  </si>
  <si>
    <t>354310015000.S</t>
  </si>
  <si>
    <t>Káblové oko hliníkové lisovacie 240 Al 617210</t>
  </si>
  <si>
    <t>345850000108.S</t>
  </si>
  <si>
    <t>Teplom zmraštiteľná rozdeľovacia hlava 185/240</t>
  </si>
  <si>
    <t>210100022.S</t>
  </si>
  <si>
    <t>Ukončenie vodičov v rozvádzač. vrátane zapojenia a vodičovej koncovky do 240 mm2 pre vonkajšie práce</t>
  </si>
  <si>
    <t>210010154.S</t>
  </si>
  <si>
    <t>Rúrka ohybná elektroinštalačná z HDPE, D 110</t>
  </si>
  <si>
    <t>286530130100.S</t>
  </si>
  <si>
    <t>Spojka nasúvacia 02110 pre korudované elektroinštal. rúrky z HDPE, D 110 mm</t>
  </si>
  <si>
    <t>345710006260</t>
  </si>
  <si>
    <t>Chránička ohybná dvojplášťová korugovaná UV stabilná  z HDPE čierna KF 09110 UVFA, D 110 mm</t>
  </si>
  <si>
    <t>K100956</t>
  </si>
  <si>
    <t>Montáž ,osadenie a betónovanie rozvádzača merania</t>
  </si>
  <si>
    <t>M100956</t>
  </si>
  <si>
    <t>Rozvádzač merania ER P.M F W 800/5 vrátane príslušenstva a kompletizácie</t>
  </si>
  <si>
    <t>46-M</t>
  </si>
  <si>
    <t>Zemné práce a HZS</t>
  </si>
  <si>
    <t>589310003500.S</t>
  </si>
  <si>
    <t>Betón STN EN 206-1-C 16/20 z cementu portlandského</t>
  </si>
  <si>
    <t>460202263.S</t>
  </si>
  <si>
    <t>Hĺbenie káblovej ryhy strojne 50 cm širokej a 80 cm hlbokej, v zemine triedy 3</t>
  </si>
  <si>
    <t>460420022.S</t>
  </si>
  <si>
    <t>Zriadenie, rekonšt. káblového lôžka z piesku bez zakrytia, v ryhe šír. do 65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</si>
  <si>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</si>
  <si>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</si>
  <si>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</si>
  <si>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</si>
  <si>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</si>
  <si>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</si>
  <si>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460560263.S</t>
  </si>
  <si>
    <t>Zásyp nezap. káblovej ryhy bez zhutn. zeminy, 50 cm širokej, 80 cm hlbokej v zemine tr. 3</t>
  </si>
  <si>
    <t>460620013.S</t>
  </si>
  <si>
    <t>Proviz. úprava terénu v zemine tr. 3, aby nerovnosti terénu neboli väčšie ako 2 cm od vodor.hladiny</t>
  </si>
  <si>
    <t>VRN</t>
  </si>
  <si>
    <t>Vedľajšie rozpočtové náklady</t>
  </si>
  <si>
    <t>000300013.S</t>
  </si>
  <si>
    <t>Vytýčenie trasy- vykonávané pred výstavbou určenie priebehu nadzemného alebo poduemného existujúceho aj plánovaného vedenia</t>
  </si>
  <si>
    <t>km</t>
  </si>
  <si>
    <t>737756895</t>
  </si>
  <si>
    <t>000300031.S1</t>
  </si>
  <si>
    <t>Geodetické práce - vykonávané po výstavbe zameranie skutočného vyhotovenia stavby</t>
  </si>
  <si>
    <t>1494722989</t>
  </si>
  <si>
    <t>02 - SO 02 Skladová hala</t>
  </si>
  <si>
    <t>02.1 - SO 02.1 Stavebná časť</t>
  </si>
  <si>
    <t xml:space="preserve">    43-M - Montáž oceľových konštrukcií</t>
  </si>
  <si>
    <t>OST - Ostatné</t>
  </si>
  <si>
    <t>131201203</t>
  </si>
  <si>
    <t>Výkop zapaženej jamy v hornine 3, nad 1000 do 10000 m3</t>
  </si>
  <si>
    <t>907204914</t>
  </si>
  <si>
    <t>2078286745</t>
  </si>
  <si>
    <t>-1175646559</t>
  </si>
  <si>
    <t>132201201</t>
  </si>
  <si>
    <t>Výkop ryhy šírky 600-2000mm horn.3 do 100m3</t>
  </si>
  <si>
    <t>-776287649</t>
  </si>
  <si>
    <t>132201209</t>
  </si>
  <si>
    <t>Príplatok k cenám za lepivosť pri hĺbení rýh š. nad 600 do 2 000 mm zapaž. i nezapažených, s urovnaním dna v hornine 3</t>
  </si>
  <si>
    <t>471959030</t>
  </si>
  <si>
    <t>Zhutnenie podložia - stabilizovaná zemina Edef2=50MPa, Edef2/Edef1=2,3</t>
  </si>
  <si>
    <t>-1911993434</t>
  </si>
  <si>
    <t>264321413</t>
  </si>
  <si>
    <t>Vrty pre pilóty zapažené zvislé, priemeru nad 550 do 650 mm, v hĺbke do 20 m, v hornine III</t>
  </si>
  <si>
    <t>174235910</t>
  </si>
  <si>
    <t>274271021</t>
  </si>
  <si>
    <t>Murivo základových pásov (m3) z betónových debniacich tvárnic s betónovou výplňou C 20/25 hrúbky 200 mm</t>
  </si>
  <si>
    <t>548709058</t>
  </si>
  <si>
    <t>274321311</t>
  </si>
  <si>
    <t>Betón základových pásov, železový (bez výstuže), tr. C 16/20</t>
  </si>
  <si>
    <t>-1687276672</t>
  </si>
  <si>
    <t>274321511</t>
  </si>
  <si>
    <t>Betón základových pásov, železový (bez výstuže), tr. C 30/37</t>
  </si>
  <si>
    <t>1150042741</t>
  </si>
  <si>
    <t>274361825</t>
  </si>
  <si>
    <t>Výstuž pre murivo základových pásov PREMAC s betónovou výplňou z ocele B500 (10505)</t>
  </si>
  <si>
    <t>1509781072</t>
  </si>
  <si>
    <t>Betón základových pätiek - hlavíc železový (bez výstuže), tr. C 25/30</t>
  </si>
  <si>
    <t>Výstuž základových pätiek, hlavíc z ocele 10505</t>
  </si>
  <si>
    <t>693110004500.S</t>
  </si>
  <si>
    <t>-1127985620</t>
  </si>
  <si>
    <t>311321822</t>
  </si>
  <si>
    <t>Príplatok za pohľadový betón nadzákladových múrov triedy SB 2</t>
  </si>
  <si>
    <t>867115566</t>
  </si>
  <si>
    <t>317321315</t>
  </si>
  <si>
    <t>Betón prekladov železový (bez výstuže) tr. C 20/25</t>
  </si>
  <si>
    <t>159230919</t>
  </si>
  <si>
    <t>317351107</t>
  </si>
  <si>
    <t>Debnenie prekladu  vrátane podpornej konštrukcie výšky do 4 m zhotovenie</t>
  </si>
  <si>
    <t>-587816999</t>
  </si>
  <si>
    <t>317351108</t>
  </si>
  <si>
    <t>Debnenie prekladu  vrátane podpornej konštrukcie výšky do 4 m odstránenie</t>
  </si>
  <si>
    <t>-650999026</t>
  </si>
  <si>
    <t>317361821</t>
  </si>
  <si>
    <t>Výstuž prekladov z ocele 10505</t>
  </si>
  <si>
    <t>1848355019</t>
  </si>
  <si>
    <t>327323128</t>
  </si>
  <si>
    <t>Múry a valy z betónu železového tr. C 30/37</t>
  </si>
  <si>
    <t>1061224267</t>
  </si>
  <si>
    <t>327351211</t>
  </si>
  <si>
    <t>Debnenie múrov a valov zvislých aj sklonených, výšky do 20 m zhotovenie</t>
  </si>
  <si>
    <t>-91418063</t>
  </si>
  <si>
    <t>327351219</t>
  </si>
  <si>
    <t>Príplatok k cene za zakrivenie múrov</t>
  </si>
  <si>
    <t>1106118798</t>
  </si>
  <si>
    <t>327351221</t>
  </si>
  <si>
    <t>Debnenie múrov a valov zvislých aj sklonených, výšky do 20 m odstránenie</t>
  </si>
  <si>
    <t>-1415687143</t>
  </si>
  <si>
    <t>327361006</t>
  </si>
  <si>
    <t>Výstuž múrov a valov priemeru do 12 mm, z ocele B500 (10505)</t>
  </si>
  <si>
    <t>-1620791503</t>
  </si>
  <si>
    <t>690944183</t>
  </si>
  <si>
    <t>593860000211</t>
  </si>
  <si>
    <t>Stĺp železobetónový prefa 400x400x8890mm ozn.S11</t>
  </si>
  <si>
    <t>894840143</t>
  </si>
  <si>
    <t>331125003</t>
  </si>
  <si>
    <t>Montáž stĺpa zo železobetónu, do pätky so zaliatím stľpa, alebo privarením hmotnosti nad 4,0 do 10 t</t>
  </si>
  <si>
    <t>-1673001928</t>
  </si>
  <si>
    <t>593860000201</t>
  </si>
  <si>
    <t>Stĺp železobetónový prefa 500x500x8030mm ozn.SO1</t>
  </si>
  <si>
    <t>1608930284</t>
  </si>
  <si>
    <t>593860000202</t>
  </si>
  <si>
    <t>Stĺp železobetónový prefa 500x500x8030mm ozn.SO2</t>
  </si>
  <si>
    <t>2147448498</t>
  </si>
  <si>
    <t>593860000203</t>
  </si>
  <si>
    <t>Stĺp železobetónový prefa 500x500x9130mm ozn.SO3</t>
  </si>
  <si>
    <t>820532696</t>
  </si>
  <si>
    <t>593860000204</t>
  </si>
  <si>
    <t>Stĺp železobetónový prefa 500x500x9130mm ozn.SO4</t>
  </si>
  <si>
    <t>1529930687</t>
  </si>
  <si>
    <t>593860000205</t>
  </si>
  <si>
    <t>Stĺp železobetónový prefa 500x500x8030mm ozn.SO5</t>
  </si>
  <si>
    <t>135057860</t>
  </si>
  <si>
    <t>593860000208</t>
  </si>
  <si>
    <t>Stĺp železobetónový prefa 500x500x8030mm ozn.SO8</t>
  </si>
  <si>
    <t>-947402695</t>
  </si>
  <si>
    <t>593860000209</t>
  </si>
  <si>
    <t>Stĺp železobetónový prefa 500x500x8070mm ozn.SO9</t>
  </si>
  <si>
    <t>-884702113</t>
  </si>
  <si>
    <t>593860000210</t>
  </si>
  <si>
    <t>Stĺp železobetónový prefa 500x500x8360mm ozn.S10</t>
  </si>
  <si>
    <t>357655068</t>
  </si>
  <si>
    <t>341321610</t>
  </si>
  <si>
    <t>Betón stien a priečok, železový (bez výstuže) tr. C 30/37</t>
  </si>
  <si>
    <t>2040239490</t>
  </si>
  <si>
    <t>341351105</t>
  </si>
  <si>
    <t>Debnenie stien a priečok obojstranné zhotovenie-dielce</t>
  </si>
  <si>
    <t>-1361629031</t>
  </si>
  <si>
    <t>341351106</t>
  </si>
  <si>
    <t>Debnenie stien a priečok obojstranné odstránenie-dielce</t>
  </si>
  <si>
    <t>-1924850930</t>
  </si>
  <si>
    <t>341361821</t>
  </si>
  <si>
    <t>Výstuž stien a priečok 10505</t>
  </si>
  <si>
    <t>-934828256</t>
  </si>
  <si>
    <t>-820523318</t>
  </si>
  <si>
    <t>593230001101</t>
  </si>
  <si>
    <t>Stužidlo železobetónové prefa 200x350x4980 mm, ozn.Z01</t>
  </si>
  <si>
    <t>604426877</t>
  </si>
  <si>
    <t>593230001102</t>
  </si>
  <si>
    <t>Stužidlo železobetónové prefa 200x350x4990 mm, ozn.Z02</t>
  </si>
  <si>
    <t>-1893523076</t>
  </si>
  <si>
    <t>Montáž  väzníkov, väzníc zo železobetónu plnostenných, hmotnosti 1 do 4 t l=14m</t>
  </si>
  <si>
    <t>1123148944</t>
  </si>
  <si>
    <t>593208 0101</t>
  </si>
  <si>
    <t>Väznica železobetónová prefabrikovaná 150x350x4980mm ozn.X01</t>
  </si>
  <si>
    <t>562885307</t>
  </si>
  <si>
    <t>5932080102</t>
  </si>
  <si>
    <t>Väzník železobetónový 200x400x4770mm ozn ST01</t>
  </si>
  <si>
    <t>2106977602</t>
  </si>
  <si>
    <t>5932080103</t>
  </si>
  <si>
    <t>Väzník železobetónový 200x400x4980mm ozn ST02</t>
  </si>
  <si>
    <t>-24220316</t>
  </si>
  <si>
    <t>5932080104</t>
  </si>
  <si>
    <t>Väzník železobetónový 200x530x4980mm ozn ST03</t>
  </si>
  <si>
    <t>799237365</t>
  </si>
  <si>
    <t>441125005</t>
  </si>
  <si>
    <t>Montáž väzníka zo železobetónu plnostenných, hmotnosti nad 15 do 22t</t>
  </si>
  <si>
    <t>1763867056</t>
  </si>
  <si>
    <t>5932090101</t>
  </si>
  <si>
    <t>Väzník železobetónový prefabrikovaný 500x1750x24540mm ozn V01</t>
  </si>
  <si>
    <t>-565264138</t>
  </si>
  <si>
    <t>5932090102</t>
  </si>
  <si>
    <t>Väzník železobetónový prefabrikovaný 500x1750x24540mm ozn V02</t>
  </si>
  <si>
    <t>63765346</t>
  </si>
  <si>
    <t>5932090103</t>
  </si>
  <si>
    <t>Väzník železobetónový prefabrikovaný 500x1750x24540mm ozn V03</t>
  </si>
  <si>
    <t>-710299779</t>
  </si>
  <si>
    <t>-1141857988</t>
  </si>
  <si>
    <t>612465181</t>
  </si>
  <si>
    <t>Vnútorná omietka stien štuková , strojné miešanie, ručné nanášanie, hr. 3 mm</t>
  </si>
  <si>
    <t>-1680964378</t>
  </si>
  <si>
    <t>1029311599</t>
  </si>
  <si>
    <t>625251385</t>
  </si>
  <si>
    <t>Kontaktný zatepľovací systém hr. 100 mm - riešenie pre sokel (XPS), skrutkovacie kotvy</t>
  </si>
  <si>
    <t>244665008</t>
  </si>
  <si>
    <t>-771690822</t>
  </si>
  <si>
    <t>648991111</t>
  </si>
  <si>
    <t>Osadenie parapetných dosiek z plastických a poloplast., hmôt, š. do 200 mm</t>
  </si>
  <si>
    <t>1457316356</t>
  </si>
  <si>
    <t>611560000100</t>
  </si>
  <si>
    <t>Parapetná doska plastová vnútorná, biela</t>
  </si>
  <si>
    <t>1380953315</t>
  </si>
  <si>
    <t>-575180878</t>
  </si>
  <si>
    <t>-1434149036</t>
  </si>
  <si>
    <t>1239457970</t>
  </si>
  <si>
    <t>-986718333</t>
  </si>
  <si>
    <t>925928598</t>
  </si>
  <si>
    <t>-369565735</t>
  </si>
  <si>
    <t>-74527351</t>
  </si>
  <si>
    <t>-2061242383</t>
  </si>
  <si>
    <t>763132220</t>
  </si>
  <si>
    <t>SDK podhľad závesná dvojvrstvová kca profil montažný CD a nosný UD, dosky GKF hr. 15 mm</t>
  </si>
  <si>
    <t>-1642576912</t>
  </si>
  <si>
    <t>-1584234655</t>
  </si>
  <si>
    <t>-383477837</t>
  </si>
  <si>
    <t>Rebrík na stenu a strechu dĺ. 8500 mm s ochranným košom</t>
  </si>
  <si>
    <t>-639489706</t>
  </si>
  <si>
    <t>764327220</t>
  </si>
  <si>
    <t>Oplechovanie z pozinkovaného farbeného PZf plechu, ostení okien a vrát r.š. 250 mm</t>
  </si>
  <si>
    <t>322653893</t>
  </si>
  <si>
    <t>764327240</t>
  </si>
  <si>
    <t>Oplechovanie z pozinkovaného farbeného PZf plechu, zariadení na streche r.š. 500 mm</t>
  </si>
  <si>
    <t>-820979658</t>
  </si>
  <si>
    <t>764348402</t>
  </si>
  <si>
    <t>Snehové zachytávače z pozinkovaného farebného PZf plechu, dvojradové</t>
  </si>
  <si>
    <t>2025690548</t>
  </si>
  <si>
    <t>764357501</t>
  </si>
  <si>
    <t>Žľaby z pozinkovaného plechu  bezspádový hranatý okapový žľab hr.plechu 0,6mm, povrchová úprava pozinkovanie + polyestérový lak r.š. 600mm</t>
  </si>
  <si>
    <t>-1387428206</t>
  </si>
  <si>
    <t>764410430</t>
  </si>
  <si>
    <t>Oplechovanie parapetov z pozinkovaného farbeného PZf plechu, vrátane rohov  do r.š. 200 mm</t>
  </si>
  <si>
    <t>-6987619</t>
  </si>
  <si>
    <t>-1186555034</t>
  </si>
  <si>
    <t>914076187</t>
  </si>
  <si>
    <t>Žľabový kotlík k zvodovej rúre D100</t>
  </si>
  <si>
    <t>207847746</t>
  </si>
  <si>
    <t>113733900</t>
  </si>
  <si>
    <t>766621400</t>
  </si>
  <si>
    <t>Montáž okien plastových s hydroizolačnými ISO páskami (exteriérová a interiérová)</t>
  </si>
  <si>
    <t>-1425297488</t>
  </si>
  <si>
    <t>283290005800</t>
  </si>
  <si>
    <t>Tesniaca fólia CX exteriér, š. 70 mm, dĺ. 30 m, pre tesnenie pripájacej škáry okenného rámu</t>
  </si>
  <si>
    <t>-38932513</t>
  </si>
  <si>
    <t>2832900062001</t>
  </si>
  <si>
    <t>Tesniaca paronepriepustná fólia polymér-flísová, š. 70 mm, dĺ. 30 m, pre tesnenie pripájacej škáry okenného rámu z interiéru</t>
  </si>
  <si>
    <t>1416436921</t>
  </si>
  <si>
    <t>611410000101</t>
  </si>
  <si>
    <t>Plastové okno trojdielne š/v 1500x3000mm 2xP+1xS, izolačné dvojsklo, farba biela, ozn.1</t>
  </si>
  <si>
    <t>630776136</t>
  </si>
  <si>
    <t>767397103</t>
  </si>
  <si>
    <t>Montáž strešných sendvičových panelov , hrúbky nad 120 mm vrátane kotvenia do ŽB konštrukcie</t>
  </si>
  <si>
    <t>-1971544355</t>
  </si>
  <si>
    <t>553260001800</t>
  </si>
  <si>
    <t>Panel sendvičový PU-R strešný hr. jadra 160mm</t>
  </si>
  <si>
    <t>-956360185</t>
  </si>
  <si>
    <t>767411103</t>
  </si>
  <si>
    <t>Montáž opláštenia sendvičovými stenovými panelmi , hrúbky nad 150 mm vrátane kotvenia do ŽB konštrukcie</t>
  </si>
  <si>
    <t>1165878759</t>
  </si>
  <si>
    <t>553250001400</t>
  </si>
  <si>
    <t xml:space="preserve">Panel sendvičový s jadrom z minerálnej vlny stenový  hr. jadra 180 mm </t>
  </si>
  <si>
    <t>-859187915</t>
  </si>
  <si>
    <t>767641110</t>
  </si>
  <si>
    <t>Montáž kovového dverového krídla otočného jednokrídlového, do existujúcej zárubne, vrátane kovania a zárubne</t>
  </si>
  <si>
    <t>-882293654</t>
  </si>
  <si>
    <t>549150000600</t>
  </si>
  <si>
    <t>Kľučka dverová a rozeta 2x, nehrdzavejúca oceľ, povrch nerez brúsený</t>
  </si>
  <si>
    <t>-461567987</t>
  </si>
  <si>
    <t>5534100136001</t>
  </si>
  <si>
    <t>Vonkajšie oceľové dvere 1100x2250mm, vrátane zárubne ozn.3</t>
  </si>
  <si>
    <t>-1047264959</t>
  </si>
  <si>
    <t>5534100136002</t>
  </si>
  <si>
    <t>Vonkajšie oceľové dvere 1100x2050mm, vrátane zárubne ozn.4</t>
  </si>
  <si>
    <t>-612619653</t>
  </si>
  <si>
    <t>767646510</t>
  </si>
  <si>
    <t>Montáž dverí kovových protipožiarnych do kovovej zárubne</t>
  </si>
  <si>
    <t>1307533172</t>
  </si>
  <si>
    <t>5534100319471</t>
  </si>
  <si>
    <t>Dvere požiarne oceľové  EI 15 D1 - C, šxv 1500x2250 mm, jeden a pol krídlové vrátane zárubne ozn.2</t>
  </si>
  <si>
    <t>-108902317</t>
  </si>
  <si>
    <t>767658305</t>
  </si>
  <si>
    <t>Montáž sekcionálnej brány plochy nad 9 do 13 m2 vrátane tesniaceho límca</t>
  </si>
  <si>
    <t>1335090925</t>
  </si>
  <si>
    <t>5534100477061</t>
  </si>
  <si>
    <t>Sekčná nakladacia brána š/v 2800x3250mm s elktrickým pohonom s tesniacim límcom presvetlená ozn.6</t>
  </si>
  <si>
    <t>1777890634</t>
  </si>
  <si>
    <t>767658307</t>
  </si>
  <si>
    <t>Montáž sekcionálnej plochy nad 13 m2</t>
  </si>
  <si>
    <t>652256439</t>
  </si>
  <si>
    <t>553410047705</t>
  </si>
  <si>
    <t>Sekčné priemyselné vráta š/v 4000x4250mm  s elektrickým pohonom zateplené, presvetlené s prechodovými dverami v telese brány ozn.7</t>
  </si>
  <si>
    <t>1043133497</t>
  </si>
  <si>
    <t>-242132171</t>
  </si>
  <si>
    <t>-255163977</t>
  </si>
  <si>
    <t>1621919236</t>
  </si>
  <si>
    <t>Kameň prírodný - Black Pearl remienok 60x15cm, hr.1,5-3cm - výber investora</t>
  </si>
  <si>
    <t>-2090153809</t>
  </si>
  <si>
    <t>1049868567</t>
  </si>
  <si>
    <t>43-M</t>
  </si>
  <si>
    <t>Montáž oceľových konštrukcií</t>
  </si>
  <si>
    <t>4300101</t>
  </si>
  <si>
    <t xml:space="preserve">Montáž oceľového schodiska </t>
  </si>
  <si>
    <t>-745580975</t>
  </si>
  <si>
    <t>5531050101</t>
  </si>
  <si>
    <t>Dodávka oceľovej konštrukcie schodiska vrátane povrchovej úpravy žiarový pozink</t>
  </si>
  <si>
    <t>566134408</t>
  </si>
  <si>
    <t>9990101</t>
  </si>
  <si>
    <t>Dodávka a montáž hydraulický vyrovnávací mostík s výklopnou lištou 2000x2000mm, dĺžka výklopnej lišty 400mm, stavebná výška 600mm</t>
  </si>
  <si>
    <t>512</t>
  </si>
  <si>
    <t>1233783177</t>
  </si>
  <si>
    <t>02.2 - SO 02.2 Zdravotechnická inštalácia</t>
  </si>
  <si>
    <t xml:space="preserve">    D2 - II. C 61B4 TEPELNE IZOLÁCIE</t>
  </si>
  <si>
    <t xml:space="preserve">    D1 - I. C 88A2 VODOVOD</t>
  </si>
  <si>
    <t>II. C 61B4 TEPELNE IZOLÁCIE</t>
  </si>
  <si>
    <t>Tepelná izolácia  tep. izolačne trubice - hr.9mm   DN 32</t>
  </si>
  <si>
    <t>Tepelná izolácia , tep. izolačne trubice - hr.9mm  DN 40</t>
  </si>
  <si>
    <t>Tepelná izolácia tep. izolačne trubice - hr.9mm    DN 50</t>
  </si>
  <si>
    <t>I. C 88A2 VODOVOD</t>
  </si>
  <si>
    <t>Montáž guľového kohúta závitového priameho pre vodu</t>
  </si>
  <si>
    <t>1166588293</t>
  </si>
  <si>
    <t>5PONUKA</t>
  </si>
  <si>
    <t>Guľové kohúty s pákou - GK, 2x vnútorný závit</t>
  </si>
  <si>
    <t>1496619888</t>
  </si>
  <si>
    <t>02.3 - SO 02.3 Ústredné vykurovanie, vetranie</t>
  </si>
  <si>
    <t xml:space="preserve">    769 - Montáže vzduchotechnických zariadení   </t>
  </si>
  <si>
    <t>769</t>
  </si>
  <si>
    <t xml:space="preserve">Montáže vzduchotechnických zariadení   </t>
  </si>
  <si>
    <t>HO 01</t>
  </si>
  <si>
    <t>Strešná rekuperačná jednotka HOVAL RoofVent RP-9-M-RX/ST /V0.D1 vrátane kondenzačných jednotiek alebo ekvivalent</t>
  </si>
  <si>
    <t>HO 02</t>
  </si>
  <si>
    <t>Strešná rekuperačná jednotka HOVAL R_spojovací modul R-V2 dĺžka + 500 mm alebo ekvivalent</t>
  </si>
  <si>
    <t>HO 03</t>
  </si>
  <si>
    <t>Kondenzačné čerpadlo R-KP</t>
  </si>
  <si>
    <t>HO 04</t>
  </si>
  <si>
    <t>Transportné oká pre  HOVAL RoofVent - strešná jednotka a spodná časť jednotky alebo ekvivalent</t>
  </si>
  <si>
    <t>HO 05</t>
  </si>
  <si>
    <t>Podstropná jednotka HOVAL TopVent TP-6-K/ST.D1 vrátane kondenzačnej jednotky alebo ekvivalent</t>
  </si>
  <si>
    <t>HO 06</t>
  </si>
  <si>
    <t>Závesná sada pre HOVAL TopVent alebo ekvivalent</t>
  </si>
  <si>
    <t>HO 07</t>
  </si>
  <si>
    <t>Kondenzačné čerpadlo T-KP</t>
  </si>
  <si>
    <t>HO 08</t>
  </si>
  <si>
    <t>Systém MaR HOVAL - zónový rozvádzač, regulácia alebo ekvivalent</t>
  </si>
  <si>
    <t>HO M 091</t>
  </si>
  <si>
    <t>Montáž zariadení (8% z dodávky mat)</t>
  </si>
  <si>
    <t>998769203.S</t>
  </si>
  <si>
    <t>Presun hmôt pre montáž vzduchotechnických zariadení v stavbe (objekte) výšky nad 7 do 24 m</t>
  </si>
  <si>
    <t>02.4 - SO 02.4 Elektroinštalácia</t>
  </si>
  <si>
    <t>210800122.S</t>
  </si>
  <si>
    <t>Kábel medený uložený voľne CYKY 450/750 V 5x6</t>
  </si>
  <si>
    <t>341110002200.S</t>
  </si>
  <si>
    <t>Kábel medený CYKY 5x6 mm2</t>
  </si>
  <si>
    <t>210810027.S</t>
  </si>
  <si>
    <t>Kábel medený silový uložený voľne 1-CYKY 0,6/1 kV 5x35</t>
  </si>
  <si>
    <t>341110006600.S</t>
  </si>
  <si>
    <t>Kábel medený 1-CYKY 5x35 mm2</t>
  </si>
  <si>
    <t>210902365.S</t>
  </si>
  <si>
    <t>Kábel hliníkový silový, uložený pevne NAYY 0,6/1 kV 4x120</t>
  </si>
  <si>
    <t>341110034300.S</t>
  </si>
  <si>
    <t>Kábel hliníkový NAYY 4x120 SM mm2</t>
  </si>
  <si>
    <t>210100009.S</t>
  </si>
  <si>
    <t>Ukončenie vodičov v rozvádzač. vrátane zapojenia a vodičovej koncovky do 120 mm2</t>
  </si>
  <si>
    <t>354310014100.S</t>
  </si>
  <si>
    <t>Káblové oko hliníkové lisovacie 120 Al 617144</t>
  </si>
  <si>
    <t>210800616.S</t>
  </si>
  <si>
    <t>Vodič medený uložený voľne H07V-K   450/750 V 25</t>
  </si>
  <si>
    <t>341310009400.S</t>
  </si>
  <si>
    <t>Vodič medený flexibilný H07V-K 25 mm2</t>
  </si>
  <si>
    <t>210010029.S</t>
  </si>
  <si>
    <t>Rúrka ohybná elektroinštalačná z PVC typ FXP 50, uložená pevne</t>
  </si>
  <si>
    <t>345710009500.S</t>
  </si>
  <si>
    <t>Rúrka ohybná vlnitá pancierová so strednou mechanickou odolnosťou z PVC-U, D 50</t>
  </si>
  <si>
    <t>210020311</t>
  </si>
  <si>
    <t>Káblový žľab Mars, pozink. vrátane príslušenstva, 250/100 mm vrátane veka a podpery</t>
  </si>
  <si>
    <t>345750010400</t>
  </si>
  <si>
    <t>Žlab káblový 250x100 mm</t>
  </si>
  <si>
    <t>345750011800</t>
  </si>
  <si>
    <t>Kryt káblového žľabu 250 mm</t>
  </si>
  <si>
    <t>345750010400.S13</t>
  </si>
  <si>
    <t>Príslušenstvo k žľabu</t>
  </si>
  <si>
    <t>345750020900</t>
  </si>
  <si>
    <t>Koleno vnútorné pre káblový žlab 250x100 mm</t>
  </si>
  <si>
    <t>345540009600.12</t>
  </si>
  <si>
    <t>Zásuvková rozvodnica 4x230, 2x16A/400V,2x32A/400V</t>
  </si>
  <si>
    <t>210110008.S</t>
  </si>
  <si>
    <t>Dvojitý striedavý prepínač - radenie 6+6, nástenný IP 44, vrátane zapojenia</t>
  </si>
  <si>
    <t>345330002910.S</t>
  </si>
  <si>
    <t>Prepínač dvojitý striedavý nástenný, radenie 6+6, IP44</t>
  </si>
  <si>
    <t>210201346.S</t>
  </si>
  <si>
    <t>Zapojenie svietidla IP66, LED, priemyselné závesného</t>
  </si>
  <si>
    <t>M11125445</t>
  </si>
  <si>
    <t>LED Svietidlo 200W</t>
  </si>
  <si>
    <t>220260042.S</t>
  </si>
  <si>
    <t>Krabica KP 68 na povrchu, upev.na vopred pripravené body vrátane zhot.otvorov,bez svoriek a zapojenia</t>
  </si>
  <si>
    <t>345410014600.S</t>
  </si>
  <si>
    <t>Krabica univerzálna KPR 68/71L, z PVC</t>
  </si>
  <si>
    <t>Príplatok na zaťahovanie káblov</t>
  </si>
  <si>
    <t>210190005.S178</t>
  </si>
  <si>
    <t>Montáž oceľovoplechovej rozvodnice a kompletizácia</t>
  </si>
  <si>
    <t>357130000100.S178</t>
  </si>
  <si>
    <t>Rozvádzač oceľovoplechový,samostatne stojací,RIS ,600x1800x400 vrátane príslušenstva</t>
  </si>
  <si>
    <t>210220800.S</t>
  </si>
  <si>
    <t>Uzemňovacie vedenie na povrchu AlMgSi drôt zvodový Ø 8-10 mm</t>
  </si>
  <si>
    <t>354410064200.S</t>
  </si>
  <si>
    <t>Drôt bleskozvodový zliatina AlMgSi, d 8 mm, Al</t>
  </si>
  <si>
    <t>210222102.S</t>
  </si>
  <si>
    <t>Podpery vedenia FeZn na vrchol krovu PV15 A-F +UNI, pre vonkajšie práce</t>
  </si>
  <si>
    <t>354410033000.S</t>
  </si>
  <si>
    <t>Podpera vedenia FeZn na vrchol krovu označenie PV 15 A</t>
  </si>
  <si>
    <t>210220107.S</t>
  </si>
  <si>
    <t>Podpery vedenia FeZn PV17</t>
  </si>
  <si>
    <t>354410034000.S</t>
  </si>
  <si>
    <t>Podpera vedenia FeZn  označenie PV 17-1</t>
  </si>
  <si>
    <t>210222104.S</t>
  </si>
  <si>
    <t>Podpery vedenia FeZn na plechové strechy PV23, PV24, pre vonkajšie práce</t>
  </si>
  <si>
    <t>354410037300.S</t>
  </si>
  <si>
    <t>Podpera vedenia FeZn na plechové strechy označenie PV 23</t>
  </si>
  <si>
    <t>210220202.S</t>
  </si>
  <si>
    <t>Zachytávacia tyč FeZn k oceľovému podstavcu JD 10a, JD 15a, JD 20a</t>
  </si>
  <si>
    <t>354410022500.S</t>
  </si>
  <si>
    <t>Tyč zachytávacia FeZn k oceľovému podstavcu označenie JD 15 a</t>
  </si>
  <si>
    <t>210220635.S.1</t>
  </si>
  <si>
    <t>Podstavec oceľový nerez k zachytávacej tyči</t>
  </si>
  <si>
    <t>354410024800.S11</t>
  </si>
  <si>
    <t>Podstavec oceľový k zachytávacej tyči FeZn označenie JP alebo JD</t>
  </si>
  <si>
    <t>210220001.S</t>
  </si>
  <si>
    <t>Uzemňovacie vedenie v zemi a na povrchu FeZn drôt zvodový Ø 8-10</t>
  </si>
  <si>
    <t>354410054800.S</t>
  </si>
  <si>
    <t>Drôt bleskozvodový FeZn, d 10 mm</t>
  </si>
  <si>
    <t>210220020.S</t>
  </si>
  <si>
    <t>Uzemňovacie vedenie v zemi FeZn do 120 mm2 vrátane izolácie spojov</t>
  </si>
  <si>
    <t>354410058800.S</t>
  </si>
  <si>
    <t>Pásovina uzemňovacia FeZn 30 x 4 mm</t>
  </si>
  <si>
    <t>210220450.S</t>
  </si>
  <si>
    <t>Ochranný uholník ECu 57F25 OU</t>
  </si>
  <si>
    <t>354410059300.S</t>
  </si>
  <si>
    <t>Uholník ochranný CU označenie OU 2 m CU</t>
  </si>
  <si>
    <t>210220650.S</t>
  </si>
  <si>
    <t>Svorka nerez  k zachytávacej, uzemňovacej tyči  SJ</t>
  </si>
  <si>
    <t>354410016700.S</t>
  </si>
  <si>
    <t>Svorka k uzemňovacej tyči  označenie SJ 01</t>
  </si>
  <si>
    <t>210220653.S</t>
  </si>
  <si>
    <t>Svorka nerez  spojovacia SS</t>
  </si>
  <si>
    <t>354410018000.S</t>
  </si>
  <si>
    <t>Svorka spojovacia nerez  označenie SS</t>
  </si>
  <si>
    <t>210220656.S</t>
  </si>
  <si>
    <t>Svorka nerez  na odkvapový žľab SO</t>
  </si>
  <si>
    <t>354410018800.S</t>
  </si>
  <si>
    <t>Svorka okapová nerez akosť  označenie SO A2</t>
  </si>
  <si>
    <t>210220657.S</t>
  </si>
  <si>
    <t>Svorka nerez skúšobná SZ</t>
  </si>
  <si>
    <t>354410018900.S</t>
  </si>
  <si>
    <t>Svorka skušobná nerez akosť 1.4301 označenie SZ A2</t>
  </si>
  <si>
    <t>210220662.S</t>
  </si>
  <si>
    <t>Svorka nerez  odbočovacia spojovacia SR01, SR02</t>
  </si>
  <si>
    <t>354410021000.S</t>
  </si>
  <si>
    <t>Svorka odbočná spojovacia nerez označenie SR 02</t>
  </si>
  <si>
    <t>210220663.S</t>
  </si>
  <si>
    <t>Svorka nerez uzemňovacia SR03</t>
  </si>
  <si>
    <t>354410021500.S</t>
  </si>
  <si>
    <t>Svorka odbočná spojovacia nerez označenie SR 03</t>
  </si>
  <si>
    <t>04 - SO 04 Vrátnica</t>
  </si>
  <si>
    <t>04.1 - SO 04.1 Stavebná časť</t>
  </si>
  <si>
    <t>3110101</t>
  </si>
  <si>
    <t xml:space="preserve">Dodávka a montáž vrátnice </t>
  </si>
  <si>
    <t>122216574</t>
  </si>
  <si>
    <t>04.2 - SO 04.2 Zdravotechnická inštalácia</t>
  </si>
  <si>
    <t xml:space="preserve">    D4 - IV. C 61B4 TEPELNE IZOLÁCIE</t>
  </si>
  <si>
    <t xml:space="preserve">    D3 - III. C 88A5 ZARIAĎOVACIE PREDMETY</t>
  </si>
  <si>
    <t>696481222</t>
  </si>
  <si>
    <t>131211119</t>
  </si>
  <si>
    <t>Príplatok za lepivosť pri hĺben ručným náradím v hornine tr. 3</t>
  </si>
  <si>
    <t>1951663231</t>
  </si>
  <si>
    <t>1056343653</t>
  </si>
  <si>
    <t>175101102</t>
  </si>
  <si>
    <t>Obsyp potrubia</t>
  </si>
  <si>
    <t>-788773033</t>
  </si>
  <si>
    <t>-1715466838</t>
  </si>
  <si>
    <t>-232382663</t>
  </si>
  <si>
    <t>2036656848</t>
  </si>
  <si>
    <t>IV. C 61B4 TEPELNE IZOLÁCIE</t>
  </si>
  <si>
    <t>Tepelná izolácia  tep. izolačne trubice - hr.5mm                         D 20</t>
  </si>
  <si>
    <t>Tepelná izolácia  tep. izolačne trubice - hr.5mm                         D 32</t>
  </si>
  <si>
    <t>PP potrubie - odhlučnený systém + montáž ST100</t>
  </si>
  <si>
    <t>Ventilačná hlavica strešná - plastová HL 807</t>
  </si>
  <si>
    <t>010102042390.S</t>
  </si>
  <si>
    <t>Viacvrstvové potrubie K1 + montáž 20x2,25</t>
  </si>
  <si>
    <t>Viacvrstvové potrubie  K1 + montáž 32x3,0</t>
  </si>
  <si>
    <t>Potrubie z plastických hmôt z PE-HD + montáž D32x2,9</t>
  </si>
  <si>
    <t>HAWLE ISO prechodka PE-PE, koleno 90°, D32-D32 č.6400 alebo ekvivalent</t>
  </si>
  <si>
    <t>Guľové kohúty s pákou - GK, vnútorný - vnútorný závit DN 25</t>
  </si>
  <si>
    <t>III. C 88A5 ZARIAĎOVACIE PREDMETY</t>
  </si>
  <si>
    <t xml:space="preserve">Nadomietková splachovacia nádržka  umiestnená na WC mise, dvojité splachovanie, prípojka vody dole </t>
  </si>
  <si>
    <t>050141000020.S</t>
  </si>
  <si>
    <t>Montáž splachovacích nádrží, nízkopoložených</t>
  </si>
  <si>
    <t xml:space="preserve">Stojacie WC s hlbokým splachovaním, vodorovný odtok, rozmer 340 x 670 mm </t>
  </si>
  <si>
    <t>050141000111.S</t>
  </si>
  <si>
    <t>Montáž záchodovových mís voľne stojacích</t>
  </si>
  <si>
    <t>Elektrický prietokový ohrievač  MK-1</t>
  </si>
  <si>
    <t>Montáž elektrických prietokových ohrievačov</t>
  </si>
  <si>
    <t xml:space="preserve">Zápachová uzávierka  pre umývadlá </t>
  </si>
  <si>
    <t>Koleno pre pripojenie WC HL 210</t>
  </si>
  <si>
    <t>04.3 - SO 04.3 Elektroinštalácia</t>
  </si>
  <si>
    <t>210800117.S</t>
  </si>
  <si>
    <t>Kábel medený uložený voľne CYKY 450/750 V 4x10</t>
  </si>
  <si>
    <t>341110001700.S</t>
  </si>
  <si>
    <t>Kábel medený CYKY 4x10 mm2</t>
  </si>
  <si>
    <t>210010028.S</t>
  </si>
  <si>
    <t>Rúrka ohybná elektroinštalačná z PVC typ FXP 40, uložená pevne</t>
  </si>
  <si>
    <t>345710009400.S</t>
  </si>
  <si>
    <t>Rúrka ohybná vlnitá pancierová so strednou mechanickou odolnosťou z PVC-U, D 40</t>
  </si>
  <si>
    <t>210100006.S</t>
  </si>
  <si>
    <t>Ukončenie vodičov v rozvádzač. vrátane zapojenia a vodičovej koncovky do 50 mm2</t>
  </si>
  <si>
    <t>354310013700.S</t>
  </si>
  <si>
    <t>Káblové oko hliníkové lisovacie 50 Al 617094</t>
  </si>
  <si>
    <t>210220002.S</t>
  </si>
  <si>
    <t>Uzemňovacie vedenie na povrchu FeZn páska uzemňovacia do 120 mm2</t>
  </si>
  <si>
    <t>460202163.S</t>
  </si>
  <si>
    <t>Hĺbenie káblovej ryhy strojne 35 cm širokej a 80 cm hlbokej, v zemine triedy 3</t>
  </si>
  <si>
    <t>460560163.S</t>
  </si>
  <si>
    <t>Zásyp nezap. káblovej ryhy bez zhutn. zeminy, 35 cm širokej, 80 cm hlbokej v zemine tr. 3</t>
  </si>
  <si>
    <t>05 - SO 05  Parkoviská</t>
  </si>
  <si>
    <t xml:space="preserve">    5 - Komunikácie</t>
  </si>
  <si>
    <t xml:space="preserve">    8 - Rúrové vedenie</t>
  </si>
  <si>
    <t>113107231.S</t>
  </si>
  <si>
    <t>Odstránenie krytu v ploche nad 200 m2 z betónu prostého, hr. vrstvy do 150 mm,  -0,22500t</t>
  </si>
  <si>
    <t>113307223.S</t>
  </si>
  <si>
    <t>Odstránenie podkladu v ploche nad 200 m2 z kameniva hrubého drveného, hr.200 do 300 m,  -0,40000t</t>
  </si>
  <si>
    <t>122201102.S</t>
  </si>
  <si>
    <t>Odkopávka a prekopávka nezapažená v hornine 3, nad 100 do 1000 m3</t>
  </si>
  <si>
    <t>132201101.S</t>
  </si>
  <si>
    <t>133201101.S</t>
  </si>
  <si>
    <t>Výkop šachty zapaženej, hornina 3 do 100 m3</t>
  </si>
  <si>
    <t>162501132.S</t>
  </si>
  <si>
    <t>Vodorovné premiestnenie výkopku po nespevnenej ceste z horniny tr.1-4, nad 100 do 1000 m3 na vzdialenosť do 3000 m</t>
  </si>
  <si>
    <t>162501133.S</t>
  </si>
  <si>
    <t>Vodorovné premiestnenie výkopku po nespevnenej ceste z horniny tr.1-4, nad 100 do 1000 m3, príplatok k cene za každých ďalšich a začatých 1000 m</t>
  </si>
  <si>
    <t>171101111.S</t>
  </si>
  <si>
    <t>Uloženie sypaniny do násypu  nesúdržnej horníny v aktívnej zóne</t>
  </si>
  <si>
    <t>583410004300.S</t>
  </si>
  <si>
    <t>Štrkodrva frakcia 0-31,5 mm</t>
  </si>
  <si>
    <t>171201202.S</t>
  </si>
  <si>
    <t>Uloženie sypaniny na skládky nad 100 do 1000 m3</t>
  </si>
  <si>
    <t>171209002.S</t>
  </si>
  <si>
    <t>181201102.S</t>
  </si>
  <si>
    <t>Úprava pláne v násypoch v hornine 1-4 so zhutnením</t>
  </si>
  <si>
    <t>182313102.S</t>
  </si>
  <si>
    <t>Vyplnenie otvoru v tvárniciach štrkom</t>
  </si>
  <si>
    <t>583310001200.S</t>
  </si>
  <si>
    <t>Kamenivo ťažené hrubé frakcia 8-16 mm</t>
  </si>
  <si>
    <t>211571111.S</t>
  </si>
  <si>
    <t>Výplň odvodňovacieho rebra alebo trativodu do rýh s úpravou povrchu výplne štrkopieskom</t>
  </si>
  <si>
    <t>212312111.S</t>
  </si>
  <si>
    <t>Lôžko pre trativod z betónu prostého</t>
  </si>
  <si>
    <t>212752127.S</t>
  </si>
  <si>
    <t>Trativody z flexodrenážnych rúr DN 160</t>
  </si>
  <si>
    <t>Zhutnenie podložia z rastlej horniny 1 až 4 pod násypy, z hornina súdržných do 92 % PS a nesúdržných</t>
  </si>
  <si>
    <t>289971211.S</t>
  </si>
  <si>
    <t>Zhotovenie vrstvy z geotextílie na upravenom povrchu sklon do 1 : 5 , šírky od 0 do 3 m</t>
  </si>
  <si>
    <t>693110002000.S</t>
  </si>
  <si>
    <t>Geotextília polypropylénová netkaná 200 g/m2</t>
  </si>
  <si>
    <t>Komunikácie</t>
  </si>
  <si>
    <t>564710110.S</t>
  </si>
  <si>
    <t>Podklad alebo kryt z kameniva hrubého drveného veľ. 4-8 mm s rozprestretím a zhutnením hr. 50 mm  (vyrovnávacia vrstva)</t>
  </si>
  <si>
    <t>564861111.S</t>
  </si>
  <si>
    <t>Podklad zo štrkodrviny s rozprestretím a zhutnením, po zhutnení hr. 200 mm</t>
  </si>
  <si>
    <t>573111116.S</t>
  </si>
  <si>
    <t>Postrek asfaltový infiltračný s posypom kamenivom z asfaltu cestného v množstve 0,70 kg/m2</t>
  </si>
  <si>
    <t>573211108.S</t>
  </si>
  <si>
    <t>Postrek asfaltový spojovací bez posypu kamenivom z asfaltu cestného v množstve 0,50 kg/m2</t>
  </si>
  <si>
    <t>577134231.S</t>
  </si>
  <si>
    <t>Asfaltový betón vrstva obrusná AC 11 O v pruhu š. do 3 m z nemodifik. asfaltu tr. II, po zhutnení hr. 40 mm</t>
  </si>
  <si>
    <t>577144311.S</t>
  </si>
  <si>
    <t>Asfaltový betón vrstva obrusná alebo ložná AC 16 v pruhu š. do 3 m z nemodifik. asfaltu tr. I, po zhutnení hr. 50 mm</t>
  </si>
  <si>
    <t>596610003.S</t>
  </si>
  <si>
    <t>Kladenie rastrovej dlažby 330 x 330 x 50 mm</t>
  </si>
  <si>
    <t>693210004720.S</t>
  </si>
  <si>
    <t>Tvárnica 330x330x50</t>
  </si>
  <si>
    <t>Rúrové vedenie</t>
  </si>
  <si>
    <t>894401111.S</t>
  </si>
  <si>
    <t>Osadenie betónového dielca pre šachty, rovná alebo prechodová skruž TBS</t>
  </si>
  <si>
    <t>5922432000</t>
  </si>
  <si>
    <t>Trativodná šachta DN 80 s krytom/ 3 m hlbky - komplet</t>
  </si>
  <si>
    <t>914001111.S</t>
  </si>
  <si>
    <t>Osadenie a montáž cestnej zvislej dopravnej značky na stĺpik, stĺp, konzolu alebo objekt</t>
  </si>
  <si>
    <t>404410011100.S</t>
  </si>
  <si>
    <t>Dopravná značka, rozmer 630 mm, retroreflexia RA2, pozinkovaná</t>
  </si>
  <si>
    <t>404490008500.S</t>
  </si>
  <si>
    <t>Stĺpik Zn, rozmer 40x40 mm, dĺžka 2 m, (červeno - biely reflexný polep), pre dopravné značky</t>
  </si>
  <si>
    <t>914811000.S</t>
  </si>
  <si>
    <t>Dočasné dopravné značenie, podľa PD - montáž, demontáž, nájom</t>
  </si>
  <si>
    <t>915711212.S</t>
  </si>
  <si>
    <t>Vodorovné dopravné značenie striekané farbou deliacich čiar súvislých šírky 125 mm biela retroreflexná</t>
  </si>
  <si>
    <t>915721212.S</t>
  </si>
  <si>
    <t>Vodorovné dopravné značenie striekané farbou prechodov pre chodcov, šípky, symboly a pod., biela retroreflexná</t>
  </si>
  <si>
    <t>915791111.S</t>
  </si>
  <si>
    <t>Predznačenie pre značenie striekané farbou z náterových hmôt deliace čiary, vodiace prúžky</t>
  </si>
  <si>
    <t>915791112.S</t>
  </si>
  <si>
    <t>Predznačenie pre vodorovné značenie striekané farbou alebo vykonávané z náterových hmôt</t>
  </si>
  <si>
    <t>917862111.S</t>
  </si>
  <si>
    <t>Osadenie chodník. obrubníka betónového stojatého do lôžka z betónu prosteho tr. C 12/15 s bočnou oporou</t>
  </si>
  <si>
    <t>592170003800.S</t>
  </si>
  <si>
    <t>Obrubník cestný so skosením, lxšxv 1000x150x250 mm, prírodný</t>
  </si>
  <si>
    <t>979082213.S</t>
  </si>
  <si>
    <t>Vodorovná doprava sutiny so zložením a hrubým urovnaním na vzdialenosť do 1 km</t>
  </si>
  <si>
    <t>979082219.S</t>
  </si>
  <si>
    <t>Príplatok k cene za každý ďalší aj začatý 1 km nad 1 km pre vodorovnú dopravu sutiny</t>
  </si>
  <si>
    <t>979087212.S</t>
  </si>
  <si>
    <t>Nakladanie na dopravné prostriedky pre vodorovnú dopravu sutiny</t>
  </si>
  <si>
    <t>979089012.S</t>
  </si>
  <si>
    <t>Poplatok za skladovanie - betón, tehly, dlaždice (17 01) ostatné</t>
  </si>
  <si>
    <t>998225111.S</t>
  </si>
  <si>
    <t>Presun hmôt pre pozemnú komunikáciu a letisko s krytom asfaltovým akejkoľvek dĺžky objektu</t>
  </si>
  <si>
    <t>06 - SO 06 - Komunikácie a spevnené plochy</t>
  </si>
  <si>
    <t>113107243.S</t>
  </si>
  <si>
    <t>Odstránenie krytu asfaltového v ploche nad 200 m2, hr. nad 100 do 150 mm,  -0,31600t</t>
  </si>
  <si>
    <t>171101102.S</t>
  </si>
  <si>
    <t>Uloženie sypaniny do násypu súdržnej horniny s mierou zhutnenia na 96 % podľa Proctor-Standard</t>
  </si>
  <si>
    <t>182201101.S</t>
  </si>
  <si>
    <t>Svahovanie trvalých svahov v násype</t>
  </si>
  <si>
    <t>341311315.S</t>
  </si>
  <si>
    <t>Betón stien, priečok  prostý tr. C 20/25</t>
  </si>
  <si>
    <t>341351107.S</t>
  </si>
  <si>
    <t>Debnenie stien a priečok obojstranné zhotovenie-tradičné</t>
  </si>
  <si>
    <t>341351108.S</t>
  </si>
  <si>
    <t>Debnenie stien a priečok obojstranné odstránenie-tradičné</t>
  </si>
  <si>
    <t>564861114.S</t>
  </si>
  <si>
    <t>Podklad zo štrkodrviny s rozprestretím a zhutnením, po zhutnení hr. 230 mm</t>
  </si>
  <si>
    <t>577164311.S</t>
  </si>
  <si>
    <t>Asfaltový betón vrstva obrusná alebo ložná AC 16 v pruhu š. do 3 m z nemodifik. asfaltu tr. I, po zhutnení hr. 70 mm</t>
  </si>
  <si>
    <t>596911144.S</t>
  </si>
  <si>
    <t>Kladenie betónovej zámkovej dlažby komunikácií pre peších hr. 60 mm pre peších nad 300 m2 so zriadením lôžka z kameniva hr. 30 mm</t>
  </si>
  <si>
    <t>592460007700.S</t>
  </si>
  <si>
    <t>Dlažba betónová škárová, rozmer 200x165x60 mm, prírodná</t>
  </si>
  <si>
    <t>592460007300.S</t>
  </si>
  <si>
    <t>Dlažba betónová pre nevidiacich, rozmer 200x200x60 mm, farebná</t>
  </si>
  <si>
    <t>914811001.S</t>
  </si>
  <si>
    <t>916561111.S</t>
  </si>
  <si>
    <t>Osadenie záhonového alebo parkového obrubníka betón., do lôžka z bet. pros. tr. C 12/15 s bočnou oporou</t>
  </si>
  <si>
    <t>592170001800.S</t>
  </si>
  <si>
    <t>Obrubník parkový, lxšxv 1000x50x200 mm, prírodný</t>
  </si>
  <si>
    <t>07 - SO 07 Dažďová kanalizácia</t>
  </si>
  <si>
    <t xml:space="preserve">    D1 - I.C 001 - ZEMNÉ PRÁCE</t>
  </si>
  <si>
    <t xml:space="preserve">    D2 - II.C 271 - PODKLADNÉ  KONŠTRUKCIE</t>
  </si>
  <si>
    <t xml:space="preserve">    D3 - III.C 271 -  VONKAJŠIE POTRUBNÉ ROZVODY</t>
  </si>
  <si>
    <t xml:space="preserve">    D4 - IV.C 271 - PRESUN HMÔT</t>
  </si>
  <si>
    <t xml:space="preserve">    D5 - PREČERPÁVACIA ŠACHTA - ČS2</t>
  </si>
  <si>
    <t xml:space="preserve">      D6 - I.C 271 - PODKLADNÉ  KONŠTRUKCIE</t>
  </si>
  <si>
    <t xml:space="preserve">      D7 - II.C 271 - OSTATNÉ KONŠTRUKCIE</t>
  </si>
  <si>
    <t xml:space="preserve">    D8 - RETENČNÁ NÁDRŽ - RN1 - 3 x AN 25,0 m3</t>
  </si>
  <si>
    <t xml:space="preserve">    D9 - ORL1 - LO Alfa 15-1ss B</t>
  </si>
  <si>
    <t xml:space="preserve">    D10 - ORL2 - LO Alfa 5-1ss B</t>
  </si>
  <si>
    <t xml:space="preserve">    D11 - ORL3 - LO Alfa 25-1ss B</t>
  </si>
  <si>
    <t xml:space="preserve">    D12 - KANALIZAČNÉ ŠACHTY DŠ1- DŠ7</t>
  </si>
  <si>
    <t xml:space="preserve">    D13 - KANALIZAČNÉ ŠACHTY DŠ8 - D16, ZŠ1 - ZŠ6</t>
  </si>
  <si>
    <t>I.C 001 - ZEMNÉ PRÁCE</t>
  </si>
  <si>
    <t>0101-131201202</t>
  </si>
  <si>
    <t>Hĺbenie zapažených jám v hornine 3 do 1000 m3</t>
  </si>
  <si>
    <t>0101-131201209</t>
  </si>
  <si>
    <t>Príplatok za lepivosť 30%</t>
  </si>
  <si>
    <t>0101-132201203</t>
  </si>
  <si>
    <t>Hĺbenie rýh šírky nad 600 mm v hornine 3 do 10000 m3</t>
  </si>
  <si>
    <t>0101-132201209</t>
  </si>
  <si>
    <t>0101-151101101</t>
  </si>
  <si>
    <t>Zriadenie paženia stien rýh príložného a rozopretia hĺbky do 2 m</t>
  </si>
  <si>
    <t>0101-151101111</t>
  </si>
  <si>
    <t>Odstranenie paženia stien rýh príložné, hĺbky do 2 m</t>
  </si>
  <si>
    <t>0101-151101201</t>
  </si>
  <si>
    <t>Zriadenie paženia stien výkopu príložného bez rozopretia hĺbky do 4 m</t>
  </si>
  <si>
    <t>0101-151101211</t>
  </si>
  <si>
    <t>Odstranenie paženia stien výkopu príložné, hĺbky do 4 m</t>
  </si>
  <si>
    <t>0101-151101202</t>
  </si>
  <si>
    <t>Zriadenie paženia stien výkopu príložného bez rozopretia hĺbky do 8 m</t>
  </si>
  <si>
    <t>0101-151101212</t>
  </si>
  <si>
    <t>Odstranenie paženia stien výkopu príložné, hĺbky do 8 m</t>
  </si>
  <si>
    <t>0101-162501122</t>
  </si>
  <si>
    <t>Vodorovné premiestnenie výkopu na vzdialenosť  do 3 km</t>
  </si>
  <si>
    <t>0101-162501123</t>
  </si>
  <si>
    <t>Príplatok k cene za každý ďalší začatý 1 km 2 km</t>
  </si>
  <si>
    <t>0101-171201202</t>
  </si>
  <si>
    <t>Uloženie sypaniny na skládku do 1000 m3</t>
  </si>
  <si>
    <t>Poplatok za skládku</t>
  </si>
  <si>
    <t>0101-174101002</t>
  </si>
  <si>
    <t>Zásyp rýh sypaninou s uložením výkopku vo vrstvách a so zhutnením do 1000 m3</t>
  </si>
  <si>
    <t>0101-175101102</t>
  </si>
  <si>
    <t>Obsyp potrubia sypaninou z vhodného materiálu s prehodením sypaniny</t>
  </si>
  <si>
    <t>Kamenivo ťažené drobné 0-4 C</t>
  </si>
  <si>
    <t>II.C 271 - PODKLADNÉ  KONŠTRUKCIE</t>
  </si>
  <si>
    <t>0127-451573111</t>
  </si>
  <si>
    <t>Lôžko pod potrubie z piesku a štrkopiesku</t>
  </si>
  <si>
    <t>0127-452311141</t>
  </si>
  <si>
    <t>Dosky, sedlové lôžka alebo bloky z betónu v otvorenom výkope tr. C16/20</t>
  </si>
  <si>
    <t>0127-452351101</t>
  </si>
  <si>
    <t>Debnenie podkladových a zabezpečovacích konštrukcii v otvorenom výkope</t>
  </si>
  <si>
    <t>III.C 271 -  VONKAJŠIE POTRUBNÉ ROZVODY</t>
  </si>
  <si>
    <t>0311-871326026</t>
  </si>
  <si>
    <t>Montáž kanalizačného potrubia z PVC rúr plnostenných DN 150</t>
  </si>
  <si>
    <t>PVC potrubie D160x4,7</t>
  </si>
  <si>
    <t>0311-871356028</t>
  </si>
  <si>
    <t>Montáž kanalizačného potrubia z PVC rúr plnostenných DN 200</t>
  </si>
  <si>
    <t>PVC potrubie D200x5,9</t>
  </si>
  <si>
    <t>0311-871366030</t>
  </si>
  <si>
    <t>Montáž kanalizačného potrubia z PVC rúr plnostenných DN 250</t>
  </si>
  <si>
    <t>PVC potrubie D250x7,3</t>
  </si>
  <si>
    <t>0311-871376032</t>
  </si>
  <si>
    <t>Montáž kanalizačného potrubia z PVC rúr plnostenných DN 315</t>
  </si>
  <si>
    <t>PVC potrubie D315x9,2</t>
  </si>
  <si>
    <t>0311-871396034</t>
  </si>
  <si>
    <t>Montáž kanalizačného potrubia z PVC rúr plnostenných DN 400</t>
  </si>
  <si>
    <t>PVC potrubie D400x11,7</t>
  </si>
  <si>
    <t>0311-877266000</t>
  </si>
  <si>
    <t>Montáž kanalizačných tvaroviek z PVC potrubia DN 100</t>
  </si>
  <si>
    <t>Lapač strešných splavenín HL600 DN 100</t>
  </si>
  <si>
    <t>Lapač strešných splavenín DN 100</t>
  </si>
  <si>
    <t>0311-877326004</t>
  </si>
  <si>
    <t>Montáž kanalizačných tvaroviek z PVC potrubia DN 150</t>
  </si>
  <si>
    <t>PVC koleno KGB 150/45°</t>
  </si>
  <si>
    <t>PVC redukcia KGR 150/100</t>
  </si>
  <si>
    <t>PVC odbočka KGEA 150/150/45°</t>
  </si>
  <si>
    <t>Žabia koncová klapka DN 150</t>
  </si>
  <si>
    <t>0311-877356006</t>
  </si>
  <si>
    <t>Montáž kanalizačných tvaroviek z PVC potrubia DN 200</t>
  </si>
  <si>
    <t>PVC koleno KGB 200/30°</t>
  </si>
  <si>
    <t>PVC koleno KGB 200/45°</t>
  </si>
  <si>
    <t>PVC koleno KGB 200/90°</t>
  </si>
  <si>
    <t>PVC odbočka KGEA 200/200/45°</t>
  </si>
  <si>
    <t>0311-877366008</t>
  </si>
  <si>
    <t>Montáž kanalizačných tvaroviek z PVC potrubia DN 250</t>
  </si>
  <si>
    <t>PVC redukcia KGR 250/150</t>
  </si>
  <si>
    <t>PVC redukcia KGR 250/200</t>
  </si>
  <si>
    <t>PVC odbočka KGEA 250/150/45°</t>
  </si>
  <si>
    <t>PVC odbočka KGEA 250/200/45°</t>
  </si>
  <si>
    <t>0311-877376010</t>
  </si>
  <si>
    <t>Montáž kanalizačných tvaroviek z PVC potrubia DN 300</t>
  </si>
  <si>
    <t>PVC redukcia KGR 300/200</t>
  </si>
  <si>
    <t>PVC redukcia KGR 300/250</t>
  </si>
  <si>
    <t>PVC odbočka KGEA 300/150/45°</t>
  </si>
  <si>
    <t>PVC odbočka KGEA 300/200/45°</t>
  </si>
  <si>
    <t>0311-877396012</t>
  </si>
  <si>
    <t>Montáž kanalizačných tvaroviek z PVC potrubia DN 400</t>
  </si>
  <si>
    <t>PVC redukcia KGR 400/300</t>
  </si>
  <si>
    <t>PVC odbočka KGEA 400/150/45°</t>
  </si>
  <si>
    <t>PVC odbočka KGEA 400/200/45°</t>
  </si>
  <si>
    <t>Výustný objekt a bezpečnostný prepad VUJ+BP</t>
  </si>
  <si>
    <t>0311-892311000</t>
  </si>
  <si>
    <t>Skúška tesnosti kanalizácie DN 150</t>
  </si>
  <si>
    <t>0311-892351000</t>
  </si>
  <si>
    <t>Skúška tesnosti kanalizácie DN 200</t>
  </si>
  <si>
    <t>0311-892361000</t>
  </si>
  <si>
    <t>Skúška tesnosti kanalizácie DN 250</t>
  </si>
  <si>
    <t>0311-892371000</t>
  </si>
  <si>
    <t>Skúška tesnosti kanalizácie DN 300</t>
  </si>
  <si>
    <t>0311-892391000</t>
  </si>
  <si>
    <t>Skúška tesnosti kanalizácie DN 400</t>
  </si>
  <si>
    <t>Komplet dodávka  - dvojdielná bodová vpusť  BGZ-S NW200</t>
  </si>
  <si>
    <t>Pol1</t>
  </si>
  <si>
    <t>Osadenie odvodňovacieho žľabu do lôžka z betónu prostého</t>
  </si>
  <si>
    <t>Komplet dodávka  - žľab FILCOTEN one NW 200 - 84,0m alebo ekvivalent</t>
  </si>
  <si>
    <t>Komplet dodávka  - žľab BG NW200, bez spádu, mriežkový rošt pozink, tr. C 250kN - 11,0m</t>
  </si>
  <si>
    <t>Komplet dodávka - žľab BGU NW150, bez spádu, môstkový rošt pozink, tr. A 15kN - 44,0m</t>
  </si>
  <si>
    <t>IV.C 271 - PRESUN HMÔT</t>
  </si>
  <si>
    <t>0127-998276101</t>
  </si>
  <si>
    <t>Presun hmôt pre rúrové vedenie z plastických hmôt</t>
  </si>
  <si>
    <t>PREČERPÁVACIA ŠACHTA - ČS2</t>
  </si>
  <si>
    <t>D6</t>
  </si>
  <si>
    <t>I.C 271 - PODKLADNÉ  KONŠTRUKCIE</t>
  </si>
  <si>
    <t>0127-451573111.1</t>
  </si>
  <si>
    <t>Lôžko pod drobné objekty z piesku a štrkopiesku</t>
  </si>
  <si>
    <t>D7</t>
  </si>
  <si>
    <t>II.C 271 - OSTATNÉ KONŠTRUKCIE</t>
  </si>
  <si>
    <t>Prečerpávacia šachta D2740/2500</t>
  </si>
  <si>
    <t>Nádstavec D2740/2000</t>
  </si>
  <si>
    <t>Stropná doska D2740/250</t>
  </si>
  <si>
    <t>Poklop 600x600</t>
  </si>
  <si>
    <t>Poklop 900x600</t>
  </si>
  <si>
    <t>Rebrík do prečerpávacej šachty</t>
  </si>
  <si>
    <t>Doprava, žeriav, montáž</t>
  </si>
  <si>
    <t>Čerpacia stanica s dvoma čerpadlami</t>
  </si>
  <si>
    <t>D8</t>
  </si>
  <si>
    <t>RETENČNÁ NÁDRŽ - RN1 - 3 x AN 25,0 m3</t>
  </si>
  <si>
    <t>0127-452386151</t>
  </si>
  <si>
    <t>Vyrovnávacie prstence z prostého betónu tr. c12/15 pod poklopy výšky do 100 mm</t>
  </si>
  <si>
    <t>0127-894411311</t>
  </si>
  <si>
    <t>Osadebie betónových dielcov pre šachty - rovných skruží</t>
  </si>
  <si>
    <t>Skruž šachtová  500 mm</t>
  </si>
  <si>
    <t>0127-894411311.1</t>
  </si>
  <si>
    <t>Osadebie betónových dielcov pre šachty - prechodových skruží</t>
  </si>
  <si>
    <t>Skruž prechodová</t>
  </si>
  <si>
    <t>0127-899304111</t>
  </si>
  <si>
    <t>Osadenie poklopov s rámom hmotnosti nad 150 kg</t>
  </si>
  <si>
    <t>Poklop vstupný šachtový D 600 D</t>
  </si>
  <si>
    <t>0311-894101113</t>
  </si>
  <si>
    <t>Osadenie akumulačnej nádrže železobetónovej hmotnosti nad 10 t</t>
  </si>
  <si>
    <t>Retenčná nádrž 3 x AN 25,0 m3 s príslušenstvom a dopravou</t>
  </si>
  <si>
    <t>D9</t>
  </si>
  <si>
    <t>ORL1 - LO Alfa 15-1ss B</t>
  </si>
  <si>
    <t>0127-452386161</t>
  </si>
  <si>
    <t>Vyrovnávacie prstence z prostého betónu tr. c12/15 pod poklopy výšky do 200 mm</t>
  </si>
  <si>
    <t>Prechodová doska</t>
  </si>
  <si>
    <t>0127-899304111.1</t>
  </si>
  <si>
    <t>Osadenie poklopov železobetónových</t>
  </si>
  <si>
    <t>0311-386921114</t>
  </si>
  <si>
    <t>Montáž odlučovača ropných látok s prietokom 15 l/s</t>
  </si>
  <si>
    <t>Odlučovač ropných látok LO Alfa 15-1ss B s dopravou a montážou alebo ekvivalent</t>
  </si>
  <si>
    <t>D10</t>
  </si>
  <si>
    <t>ORL2 - LO Alfa 5-1ss B</t>
  </si>
  <si>
    <t>Skruž šachtová  250 mm</t>
  </si>
  <si>
    <t>0311-386921112</t>
  </si>
  <si>
    <t>Montáž odlučovača ropných látok s prietokom do 6 l/s</t>
  </si>
  <si>
    <t>Odlučovač ropných látok LO Alfa 5-1ss B s dopravou a montážou alebo ekvivalent</t>
  </si>
  <si>
    <t>D11</t>
  </si>
  <si>
    <t>ORL3 - LO Alfa 25-1ss B</t>
  </si>
  <si>
    <t>0127-452386171</t>
  </si>
  <si>
    <t>Vyrovnávacie prstence z prostého betónu tr. c12/15 pod poklopy výšky nad 200 mm</t>
  </si>
  <si>
    <t>0311-386921115</t>
  </si>
  <si>
    <t>Montáž odlučovača ropných látok s prietokom do 30 l/s</t>
  </si>
  <si>
    <t>Odlučovač ropných látok LO Alfa 25-1ss B s dopravou a montážou alebo ekvivalent</t>
  </si>
  <si>
    <t>D12</t>
  </si>
  <si>
    <t>KANALIZAČNÉ ŠACHTY DŠ1- DŠ7</t>
  </si>
  <si>
    <t>0311-894421111</t>
  </si>
  <si>
    <t>Zriadenie kanalizačných šachiet z dielov betónových prefabrikovaných do 4 t</t>
  </si>
  <si>
    <t>0127-894403021</t>
  </si>
  <si>
    <t>Osadebie betónových dielcov pre šachty - dna</t>
  </si>
  <si>
    <t>Šachtové dno 1000/750</t>
  </si>
  <si>
    <t>Železobetónový poklop vstupný šachtový</t>
  </si>
  <si>
    <t>D13</t>
  </si>
  <si>
    <t>KANALIZAČNÉ ŠACHTY DŠ8 - D16, ZŠ1 - ZŠ6</t>
  </si>
  <si>
    <t>0311-894810009</t>
  </si>
  <si>
    <t>Montáž PP kanalizačných šachiet  priemeru 600 mm</t>
  </si>
  <si>
    <t>TEGRA 600 - Šachtové dno  600/200x90° RF240000 alebo ekvivalent</t>
  </si>
  <si>
    <t>TEGRA 600 - Šachtové dno  600/250x0° RF310000 alebo ekvivalent</t>
  </si>
  <si>
    <t>TEGRA 600 - Šachtové dno  600/250x30° RF320000 alebo ekvivalent</t>
  </si>
  <si>
    <t>TEGRA 600 - Šachtové dno  600/250x60° RF330000 alebo ekvivalent</t>
  </si>
  <si>
    <t>TEGRA 600 - Šachtové dno  600/250x90° RF340000 alebo ekvivalent</t>
  </si>
  <si>
    <t>TEGRA 600 - Šachtové dno  600/315x90° RF440000 alebo ekvivalent</t>
  </si>
  <si>
    <t>TEGRA 600 - Šachtové dno  600/315xT RF450000 alebo ekvivalent</t>
  </si>
  <si>
    <t xml:space="preserve">TEGRA 600 - Vlnovcová šacht. rúra  ID600 RP060000 alebo ekvivalent </t>
  </si>
  <si>
    <t>TEGRA 600 - Teleskopický adaptér  D400  RF990000 alebo ekvivalent</t>
  </si>
  <si>
    <t>TEGRA 600 - Tesnenie šacht. rúry  600 RF999900 alebo ekvivalent</t>
  </si>
  <si>
    <t>TEGRA 600 - Betónový roznášací prstenec 1100/680/150 RF600000 alebo ekvivalent</t>
  </si>
  <si>
    <t>Liatinový poklop D600  D400/600/800 RF730000</t>
  </si>
  <si>
    <t>08 - SO 08 Vodovodná prípojka</t>
  </si>
  <si>
    <t xml:space="preserve">    D5 - VODOMERNÁ ŠACHTA VŠ</t>
  </si>
  <si>
    <t>0101-131201201</t>
  </si>
  <si>
    <t>Hĺbenie zapažených jám v hornine 3 do 100 m3</t>
  </si>
  <si>
    <t>0101-141721117</t>
  </si>
  <si>
    <t>Riadené horizontálne vŕtanie pre pretláčanie PE potrubia D250</t>
  </si>
  <si>
    <t>0227-871171000</t>
  </si>
  <si>
    <t>Montáž vodovodného potrubia z PE  100 rúr zváraných na tupo D32</t>
  </si>
  <si>
    <t>Potrubie z PE D32x2,9</t>
  </si>
  <si>
    <t>ISO spojka PE - PE, koleno 90° HAWLE č.6400 D32/D32 alebo ekvivalent</t>
  </si>
  <si>
    <t>0227-871221006</t>
  </si>
  <si>
    <t>Montáž vodovodného potrubia z PE  100 rúr zváraných na tupo D63</t>
  </si>
  <si>
    <t>Potrubie z PE D63x5,8</t>
  </si>
  <si>
    <t>ISO spojka PE - PE, koleno 90° HAWLE č.6400 D63 alebo ekvivalent</t>
  </si>
  <si>
    <t>0227-871251122</t>
  </si>
  <si>
    <t>Montáž vodovodného potrubia z PE  100 rúr zváraných elektrotvarovkami D90</t>
  </si>
  <si>
    <t>Potrubie z PE D90x8,2</t>
  </si>
  <si>
    <t>0227-871331130</t>
  </si>
  <si>
    <t>Montáž vodovodného potrubia z PE  100 rúr zváraných elektrotvarovkami D160</t>
  </si>
  <si>
    <t>Potrubie z PE D160x14,6</t>
  </si>
  <si>
    <t>0227-877251066</t>
  </si>
  <si>
    <t>Montáž elektrotvarovky pre vodovodné potrubie z PE 100 rúr D90</t>
  </si>
  <si>
    <t>PE elektrotvarovka, koleno 45° - W45 D90</t>
  </si>
  <si>
    <t>PE elektrotvarovka, koleno 90° - W90 D90</t>
  </si>
  <si>
    <t>PE elektrotvarovka, T-kus  D90</t>
  </si>
  <si>
    <t>0227-877331074</t>
  </si>
  <si>
    <t>Montáž elektrotvarovky pre vodovodné potrubie z PE 100 rúr D160</t>
  </si>
  <si>
    <t>PE elektrotvarovka, koleno 45° - W45 D160</t>
  </si>
  <si>
    <t>PE elektrotvarovka, koleno 90° - W90 D160</t>
  </si>
  <si>
    <t>PE elektrotvarovka, T-kus  D160</t>
  </si>
  <si>
    <t>PE elektrotvarovka, spojka - MB160 D160</t>
  </si>
  <si>
    <t>Potrubie z PE D250x14,8</t>
  </si>
  <si>
    <t>Tesniaca manžeta GAWAPLAST - MODEL DU D250/160 alebo ekvivalent</t>
  </si>
  <si>
    <t>Klzné dištančné objímky RACI - typ 2xA + 3xB D250/160 alebo ekvivalent</t>
  </si>
  <si>
    <t>0227-891181111</t>
  </si>
  <si>
    <t>Montáž vodovodných armatúr na potrubie s osadením zemnej súpravy do DN40</t>
  </si>
  <si>
    <t>Posúvač pre domové prípojky HAWLE č.2800 DN25 alebo ekvivalent</t>
  </si>
  <si>
    <t>PONUKA.18.</t>
  </si>
  <si>
    <t>Montážna teleskopická súprava HAWLE č.9601 alebo ekvivalent</t>
  </si>
  <si>
    <t>0227-891211111</t>
  </si>
  <si>
    <t>Montáž vodovodných armatúr na potrubie s osadením zemnej súpravy DN50</t>
  </si>
  <si>
    <t>Posúvač pre domové prípojky HAWLE č.2800 DN50 alebo ekvivalent</t>
  </si>
  <si>
    <t>0227-891241111</t>
  </si>
  <si>
    <t>Montáž vodovodných armatúr na potrubie s osadením zemnej súpravy DN80</t>
  </si>
  <si>
    <t>E2 - šúpatko HAWLE č.4000 DN80 alebo ekvivalent</t>
  </si>
  <si>
    <t>E2 - montážna teleskopická súprava HAWLE č.9500 DN80 alebo ekvivalent</t>
  </si>
  <si>
    <t>0227-891311111</t>
  </si>
  <si>
    <t>Montáž vodovodných armatúr na potrubie s osadením zemnej súpravy DN150</t>
  </si>
  <si>
    <t>E2 - šúpatko HAWLE č.4000 DN150 alebo ekvivalent</t>
  </si>
  <si>
    <t>E2 - montážna teleskopická súprava HAWLE č.9500 DN150 alebo ekvivalent</t>
  </si>
  <si>
    <t>0227-891311221</t>
  </si>
  <si>
    <t>Montáž vodovodných armatúr na potrubie v šachte s ručným kolieskom DN150</t>
  </si>
  <si>
    <t>E2 - redkukný posúvač HAWLE č.4150 DN150100 alebo ekvivalent</t>
  </si>
  <si>
    <t>Ručné koliesko HAWLE č.7800 DN150 alebo ekvivalent</t>
  </si>
  <si>
    <t>0227-891214121</t>
  </si>
  <si>
    <t>Montáž montážnych vložiek DN50</t>
  </si>
  <si>
    <t>Montážna vložka HAWLE č.9810 DN50 alebo ekvivalent</t>
  </si>
  <si>
    <t>0227-891315321</t>
  </si>
  <si>
    <t>Montáž spätných klapiek DN150</t>
  </si>
  <si>
    <t>Spätná klapka HAWLE č.9831 DN150 alebo ekvivalent</t>
  </si>
  <si>
    <t>0227-891247111</t>
  </si>
  <si>
    <t>Montáž hydrantov podzemných DN80</t>
  </si>
  <si>
    <t>Podzemný hydrant MB1, č. K244 DN80</t>
  </si>
  <si>
    <t>0227-891267211</t>
  </si>
  <si>
    <t>Montáž hydrantov nadzemných DN150</t>
  </si>
  <si>
    <t>Nadzemný hydrant KRAMMER EURO 2000 RW-0, č.K250 DN150 alebo ekvivalent</t>
  </si>
  <si>
    <t>0277-891249111</t>
  </si>
  <si>
    <t>Montáž navrtávacích pásov na potrubie DN 80</t>
  </si>
  <si>
    <t>Navrtávací pás HAWLE HAWEX č.5270 D90/5/4"alebo ekvivalent</t>
  </si>
  <si>
    <t>Navrtávací pás HAWLE HAWEX č.5270 D90/2"alebo ekvivalent</t>
  </si>
  <si>
    <t>0277-857242121</t>
  </si>
  <si>
    <t>Montáž liatinových tvaroviek prírubových jednoosových do DN80</t>
  </si>
  <si>
    <t>Vodomer MeiStream PLUS 50°C DN50</t>
  </si>
  <si>
    <t>Liatinový FFG-kus KRAMMER č.530 - 150mm DN50 alebo ekvivalent</t>
  </si>
  <si>
    <t>Liatinový Q-kus KRAMMER č.550, koleno 90° DN80 alebo ekvivalent</t>
  </si>
  <si>
    <t>Liatinová záavitová príruba HAWLE č.8100  DN80/3"alebo ekvivalent</t>
  </si>
  <si>
    <t>Liatinové prírubové koleno 90° s pätkou HAWLE č. 5049 DN80 alebo ekvivalent</t>
  </si>
  <si>
    <t>0277-857262121</t>
  </si>
  <si>
    <t>Montáž liatinových tvaroviek prírubových jednoosových DN100</t>
  </si>
  <si>
    <t>Liatinový FFR-kus KRAMMER č.540 DN100/50 alebo ekvivalent</t>
  </si>
  <si>
    <t>0277-857312121</t>
  </si>
  <si>
    <t>Montáž liatinových tvaroviek prírubových jednoosových DN150</t>
  </si>
  <si>
    <t>Prírubový spoj pre PE potrubie HAWLE č.0400 D160 alebo ekvivalent</t>
  </si>
  <si>
    <t>Liatinové prírubové koleno 90° s pätkou HAWLE č. 5049 DN150 alebo ekvivalent</t>
  </si>
  <si>
    <t>0277-857244121</t>
  </si>
  <si>
    <t>Montáž liatinových tvaroviek prírubových odbočných DN80</t>
  </si>
  <si>
    <t>Liatinový prírubový MMA-kus HAWLE č.8525 D90/DN80 alebo ekvivalent</t>
  </si>
  <si>
    <t>0277-857314121</t>
  </si>
  <si>
    <t>Montáž liatinových tvaroviek prírubových odbočných DN150</t>
  </si>
  <si>
    <t>Liatinový prírubový T-kus KRAMMER č.510 DN150/150 alebo ekvivalent</t>
  </si>
  <si>
    <t>Liatinový prírubový T-kus KRAMMER č.510 DN150/80 alebo ekvivalent</t>
  </si>
  <si>
    <t>Liatinový prírubový MMA-kus HAWLE č.8525 D160/150 alebo ekvivalent</t>
  </si>
  <si>
    <t>0127-899401111</t>
  </si>
  <si>
    <t>Osadenie poklopov ventilových</t>
  </si>
  <si>
    <t>Uličný poklop HAWLE č.1650 alebo ekvivalent</t>
  </si>
  <si>
    <t>0127-899401112</t>
  </si>
  <si>
    <t>Osadenie poklopov posúvačových</t>
  </si>
  <si>
    <t>Uličný poklop HAWLE č.1750 alebo ekvivalent</t>
  </si>
  <si>
    <t>0127-899401113</t>
  </si>
  <si>
    <t>Osadenie poklopov hydrantových</t>
  </si>
  <si>
    <t>hydrantový poklop HAWLE č.1950 alebo ekvivalent</t>
  </si>
  <si>
    <t>0127-892217111</t>
  </si>
  <si>
    <t>Tlakové skúšky vodovodného potrubia do DN100</t>
  </si>
  <si>
    <t>0127-892351111</t>
  </si>
  <si>
    <t>Tlakové skúšky vodovodného potrubia DN150</t>
  </si>
  <si>
    <t>0127-892233111</t>
  </si>
  <si>
    <t>Preplach a dezinfekcia vodovodného potrrubia do DN80</t>
  </si>
  <si>
    <t>0127-892273111</t>
  </si>
  <si>
    <t>Preplach a dezinfekcia vodovodného potrrubia DN80</t>
  </si>
  <si>
    <t>0127-892353111</t>
  </si>
  <si>
    <t>Preplach a dezinfekcia vodovodného potrrubia DN150</t>
  </si>
  <si>
    <t>0204-2290-1010</t>
  </si>
  <si>
    <t>Vyhľadávací vodič na potrubí do DN150</t>
  </si>
  <si>
    <t>Autozásuvka</t>
  </si>
  <si>
    <t>Výstražná fólia z PVC hr. 33 cm</t>
  </si>
  <si>
    <t>Vodomerná zostava s vodomerom MN Qn 6,0</t>
  </si>
  <si>
    <t>VODOMERNÁ ŠACHTA VŠ</t>
  </si>
  <si>
    <t>0127-899104111</t>
  </si>
  <si>
    <t>Osadenie poklopov liatinových vrátane rámov hmotnosti nad 150 kg</t>
  </si>
  <si>
    <t>Poklop vstupný šachtový 600x600</t>
  </si>
  <si>
    <t>0227-8933010047001-1</t>
  </si>
  <si>
    <t>Osadenie prefabrikovanej vodomernej šachty železobetónovej do 12 t</t>
  </si>
  <si>
    <t>Vodomerná šachta 3200/1500/1800 s príslušenstvom a dopravou</t>
  </si>
  <si>
    <t>09 - SO 09 Splašková kanalizácia a ČOV</t>
  </si>
  <si>
    <t>09.1 - SO 09.1 Splašková kanalizácia + ČOV</t>
  </si>
  <si>
    <t xml:space="preserve">    D5 - VÝUSTNÝ OBJEKT - VO</t>
  </si>
  <si>
    <t xml:space="preserve">      D7 - II.C 271 BETONÁRSKE PRÁCE</t>
  </si>
  <si>
    <t xml:space="preserve">    D8 - ČISTIAREŇ ODPADOVÝCH VÔD - ČOV</t>
  </si>
  <si>
    <t xml:space="preserve">      D2 - II.C 271 - PODKLADNÉ  KONŠTRUKCIE</t>
  </si>
  <si>
    <t xml:space="preserve">      D9 - TECHNOLÓGIA</t>
  </si>
  <si>
    <t xml:space="preserve">    D10 - PREČERPÁVACIA ŠACHTA - ČS1</t>
  </si>
  <si>
    <t xml:space="preserve">      D11 - II.C 271 - OSTATNÉ KONŠTRUKCIE</t>
  </si>
  <si>
    <t xml:space="preserve">    D12 - KANALIZAČNÉ ŠACHTY Š1- Š4</t>
  </si>
  <si>
    <t xml:space="preserve">    D13 - KANALIZAČNÉ ŠACHTY Š5 - Š14</t>
  </si>
  <si>
    <t>0101-132201202</t>
  </si>
  <si>
    <t>Hĺbenie rýh šírky nad 600 mm v hornine 3 do 1000 m3</t>
  </si>
  <si>
    <t>0101-151101102</t>
  </si>
  <si>
    <t>Zriadenie paženia stien rýh príložného a rozopretia hĺbky do 4 m</t>
  </si>
  <si>
    <t>0101-151101112</t>
  </si>
  <si>
    <t>Odstranenie paženia stien rýh príložné, hĺbky do 4 m</t>
  </si>
  <si>
    <t>Žabia koncová klapka DN 250</t>
  </si>
  <si>
    <t>PVC odbočka KGEA 300/150</t>
  </si>
  <si>
    <t>VÝUSTNÝ OBJEKT - VO</t>
  </si>
  <si>
    <t>II.C 271 BETONÁRSKE PRÁCE</t>
  </si>
  <si>
    <t>0127-894201163</t>
  </si>
  <si>
    <t>Dno alebo steny z betónu vodostavebného tr.C25/30</t>
  </si>
  <si>
    <t>0127-894201193</t>
  </si>
  <si>
    <t>Príplatok k cene za hrúbku dna alebo steny do 200 mm</t>
  </si>
  <si>
    <t>0127-894502201</t>
  </si>
  <si>
    <t>Debnenie konštrukcií obojstranné - výustný objekt</t>
  </si>
  <si>
    <t>ČISTIAREŇ ODPADOVÝCH VÔD - ČOV</t>
  </si>
  <si>
    <t>TECHNOLÓGIA</t>
  </si>
  <si>
    <t>Biologická jednotka BCTS15, ČOV BCTS15, Dúchadlo,Aeračné elementy, Ponorné čerpadlo kalu, Zahusťovač kalu, prekrytie ČOV</t>
  </si>
  <si>
    <t>Kalojem K, PP nádrž kalojemu,čerpadlo kalovej vody</t>
  </si>
  <si>
    <t>Merný objekt MO, PP nádrž kalojemu, UV sonda,vyhodnocovač, kalibrácia, metrologické overenie</t>
  </si>
  <si>
    <t>Doprava, montáž, pomocné stavebné práce</t>
  </si>
  <si>
    <t>PREČERPÁVACIA ŠACHTA - ČS1</t>
  </si>
  <si>
    <t>Prečerpávacia šachta D2390/2550</t>
  </si>
  <si>
    <t>Stropná doska D2390/250</t>
  </si>
  <si>
    <t>Nádstavec D2390/1300</t>
  </si>
  <si>
    <t>Čerpacia stanica s dvoma čerpadlami  SLV 80.8011.4 3x400W,vonkajší rozvádzač, 2x autom.pätková spojka s kolenom DN 80/80, 2x kan.uzatv.šupátko DN 80,2x spätná guľ.klapka,4 pl.spínač,2x nerez,reťaz 4x vodiace tyče, pomocný materál, tesnenia, skrutky</t>
  </si>
  <si>
    <t>KANALIZAČNÉ ŠACHTY Š1- Š4</t>
  </si>
  <si>
    <t>KANALIZAČNÉ ŠACHTY Š5 - Š14</t>
  </si>
  <si>
    <t>TEGRA 600 - Šachtové dno  600/160x90° RF140000 alebo ekvivalent</t>
  </si>
  <si>
    <t>TEGRA 600 - Šachtové dno  600/200x0° RF210000 alebo ekvivalent</t>
  </si>
  <si>
    <t>TEGRA 600 - Šachtové dno  600/315x0° RF410000 alebo ekvivalent</t>
  </si>
  <si>
    <t>TEGRA 600 - Šachtové dno  600/315x30° RF420000 alebo ekvivalent</t>
  </si>
  <si>
    <t>TEGRA 600 - Vlnovcová šacht. rúra  ID600 RP060000 alebo ekvivalent</t>
  </si>
  <si>
    <t>09.2 - SO 09.2 Napojenie ČOV na elektrickú energiu</t>
  </si>
  <si>
    <t>210100002.S</t>
  </si>
  <si>
    <t>Ukončenie vodičov v rozvádzač. vrátane zapojenia a vodičovej koncovky do 6 mm2</t>
  </si>
  <si>
    <t>354310017900.S</t>
  </si>
  <si>
    <t>Káblové oko medené lisovacie CU</t>
  </si>
  <si>
    <t>210220247.S</t>
  </si>
  <si>
    <t>Svorka FeZn skúšobná SZ</t>
  </si>
  <si>
    <t>354410004300.S</t>
  </si>
  <si>
    <t>Svorka FeZn skúšobná označenie SZ</t>
  </si>
  <si>
    <t>Stavebno montážne práce menej náročne, pomocné alebo manipulačné (Tr. 1)</t>
  </si>
  <si>
    <t>10 - SO 10 Trafostanica + VN prípojka</t>
  </si>
  <si>
    <t>10.1 - SO 10.1 Trafostanica</t>
  </si>
  <si>
    <t xml:space="preserve">    Material - Material   </t>
  </si>
  <si>
    <t xml:space="preserve">    VRN10 - Inžinierska činnosť   </t>
  </si>
  <si>
    <t xml:space="preserve">    VRN06 - Zariadenie staveniska   </t>
  </si>
  <si>
    <t xml:space="preserve">    VRN01 - Montážne práce   </t>
  </si>
  <si>
    <t>46-M - Zemné práce vykonávané pri externých montážnych prácach</t>
  </si>
  <si>
    <t>Material</t>
  </si>
  <si>
    <t xml:space="preserve">Material   </t>
  </si>
  <si>
    <t>3544223850</t>
  </si>
  <si>
    <t xml:space="preserve">Územňovacia pásovina   ocelová žiarovo zinkovaná  označenie   30 x 4 mm   </t>
  </si>
  <si>
    <t>3544221050</t>
  </si>
  <si>
    <t xml:space="preserve">Svorka  odbočná spojovacia  ocelová žiarovo zinkovaná  označenie  SR 01   </t>
  </si>
  <si>
    <t>3544221300</t>
  </si>
  <si>
    <t>Uzemňovacia svorka ocelová žiarovo zinkovaná označenie SR 03 A</t>
  </si>
  <si>
    <t>3544220000</t>
  </si>
  <si>
    <t>Svorka skušobná ocelová žiarovo zinkovaná označenie SZ</t>
  </si>
  <si>
    <t>354410055700</t>
  </si>
  <si>
    <t>Tyč uzemňovacia FeZn označenie ZT 2 m</t>
  </si>
  <si>
    <t>5833403100</t>
  </si>
  <si>
    <t>Kamenivo ťažené hrubé preddrvené 16-32 b</t>
  </si>
  <si>
    <t>5833730600</t>
  </si>
  <si>
    <t>Štkopiesok</t>
  </si>
  <si>
    <t>5838005600</t>
  </si>
  <si>
    <t>Betónové kocky 40x40x5cm ( okapový chodník)</t>
  </si>
  <si>
    <t>3450002012</t>
  </si>
  <si>
    <t>Trafostanica bloková EH5 22/0,4kV 2x1000kVA</t>
  </si>
  <si>
    <t>VRN10</t>
  </si>
  <si>
    <t xml:space="preserve">Inžinierska činnosť   </t>
  </si>
  <si>
    <t>001000034</t>
  </si>
  <si>
    <t>Úradná skúška TI</t>
  </si>
  <si>
    <t>VRN06</t>
  </si>
  <si>
    <t xml:space="preserve">Zariadenie staveniska   </t>
  </si>
  <si>
    <t>000600021</t>
  </si>
  <si>
    <t>Ohradenie staveniska TS</t>
  </si>
  <si>
    <t>VRN01</t>
  </si>
  <si>
    <t xml:space="preserve">Montážne práce   </t>
  </si>
  <si>
    <t>210220020</t>
  </si>
  <si>
    <t>Uzemňovacie vedenie v zemi FeZn vrátane izolácie spojov</t>
  </si>
  <si>
    <t>210220270</t>
  </si>
  <si>
    <t>Uzemňovacia tyč  FeZn   ZT-02</t>
  </si>
  <si>
    <t>210220252</t>
  </si>
  <si>
    <t>Svorka FeZn odbočovacia spojovacia SR01-02</t>
  </si>
  <si>
    <t>210220253</t>
  </si>
  <si>
    <t>Svorka FeZn uzemňovacia SR03</t>
  </si>
  <si>
    <t>Zemné práce vykonávané pri externých montážnych prácach</t>
  </si>
  <si>
    <t>460050612</t>
  </si>
  <si>
    <t>Výkop jamy pre blokovú TS, bet.základ,  príp. iné zar.,(vč.čerp.vody), strojový ,v zemine tr. 3-4</t>
  </si>
  <si>
    <t>210251518</t>
  </si>
  <si>
    <t>Odvoz zeminy  základu TS</t>
  </si>
  <si>
    <t>10.2 - SO 10.2 VN káblová prípojka</t>
  </si>
  <si>
    <t xml:space="preserve">HSV - Práce a dodávky HSV   </t>
  </si>
  <si>
    <t xml:space="preserve">    9 - Ostatné konštrukcie a práce-búranie   </t>
  </si>
  <si>
    <t xml:space="preserve">    MAT - Material celkom   </t>
  </si>
  <si>
    <t xml:space="preserve">    21-M - Elektromontáže   </t>
  </si>
  <si>
    <t xml:space="preserve">    95-M - Revízie   </t>
  </si>
  <si>
    <t xml:space="preserve">    VRN03 - Geodetické práce   </t>
  </si>
  <si>
    <t xml:space="preserve">    VRN07 - Dopravné náklady   </t>
  </si>
  <si>
    <t xml:space="preserve">Práce a dodávky HSV   </t>
  </si>
  <si>
    <t>566902151</t>
  </si>
  <si>
    <t>Vyspravenie podkladu po prekopoch inžinierskych sietí plochy do 15 m2 asfaltovým betónom ACP, po zhutnení hr. 100 mm</t>
  </si>
  <si>
    <t>572943111</t>
  </si>
  <si>
    <t>Vyspravenie krytu vozovky po prekopoch inžinierskych sietí do 15 m2 liatym asfaltom MA hr. od 20 do 40 mm</t>
  </si>
  <si>
    <t>566901111</t>
  </si>
  <si>
    <t>Upravenie podkladu po prekopoch pre inž. siete so zhutnením kamenivom ťaženým alebo štrkopieskom</t>
  </si>
  <si>
    <t>566905111</t>
  </si>
  <si>
    <t>Upravenie podkladu po prekopoch pre inžinierske siete so zhutnením podkladovým betónom</t>
  </si>
  <si>
    <t xml:space="preserve">Ostatné konštrukcie a práce-búranie   </t>
  </si>
  <si>
    <t>919735113</t>
  </si>
  <si>
    <t>Rezanie existujúceho asfaltového krytu alebo podkladu hĺbky nad 100 do 150 mm</t>
  </si>
  <si>
    <t>961043111</t>
  </si>
  <si>
    <t>Búranie základov alebo vybúranie otvorov plochy nad 4 m2 z betónu prostého alebo preloženého kameňom,  -2,20000t</t>
  </si>
  <si>
    <t>MAT</t>
  </si>
  <si>
    <t xml:space="preserve">Material celkom   </t>
  </si>
  <si>
    <t>341130009400</t>
  </si>
  <si>
    <t>VN kábel hliníkový 22-NA2XS(F)2Y   1x150/25 mm2</t>
  </si>
  <si>
    <t>345810011600</t>
  </si>
  <si>
    <t>Koncovka VN s polymérovou izoláciou POLT -24 D/3XI-H4 70-185/1200</t>
  </si>
  <si>
    <t>354310033700</t>
  </si>
  <si>
    <t>Adaptér pre plynom izolované rozvodne RICS 5123</t>
  </si>
  <si>
    <t>sada</t>
  </si>
  <si>
    <t>3452121000</t>
  </si>
  <si>
    <t>Káblové oko 150  Al 617210</t>
  </si>
  <si>
    <t>345820009400</t>
  </si>
  <si>
    <t>Spojka VN s polymérovou izoláciou POLJ-24/3x 120-240</t>
  </si>
  <si>
    <t>2861380400</t>
  </si>
  <si>
    <t>Káblové chráničky - PVC- OD 200/6 1m</t>
  </si>
  <si>
    <t>2866100037</t>
  </si>
  <si>
    <t>Fólia PVC červená</t>
  </si>
  <si>
    <t>283130000100</t>
  </si>
  <si>
    <t>Krycia doska z PVC pre káble, CWS DEKAB 120/2, lxšxhr 1000x120x7 mm, farba červená</t>
  </si>
  <si>
    <t>3544200104</t>
  </si>
  <si>
    <t>PÁSIK VIAZACÍ PVC pre VN kabel</t>
  </si>
  <si>
    <t>5893740100</t>
  </si>
  <si>
    <t>Betónová zmes pre ľahký betón LIAPOR LC 8/9 D 1,2</t>
  </si>
  <si>
    <t>5833116600</t>
  </si>
  <si>
    <t>Kamenivo ťažené drobné 0-4 b</t>
  </si>
  <si>
    <t>583310002400</t>
  </si>
  <si>
    <t>Kamenivo ťažené drobné predrvené frakcia 2-4 mm, STN EN 12620 + A1</t>
  </si>
  <si>
    <t>589410003700</t>
  </si>
  <si>
    <t>Liaty asfalt MA 8 O, 30/45, II, STN EN 13108-6</t>
  </si>
  <si>
    <t>592120002600</t>
  </si>
  <si>
    <t>Prefabrikát betónový označník ABZ 17-60, rozmer 600x200x160 mm</t>
  </si>
  <si>
    <t>589360000100</t>
  </si>
  <si>
    <t>Betón STN EN 206-1-C 30/37-XC4, XD2, XF4, XA2 (PP) (SK)-1,0-Dmax 16 - S1 až S3 z cementu portlandského, pre vozovky skupiny I</t>
  </si>
  <si>
    <t xml:space="preserve">Elektromontáže   </t>
  </si>
  <si>
    <t>210930206</t>
  </si>
  <si>
    <t>Kábel hliníkový silový uložený voľne 22-NA2XS(F)2Y 12,7/22 kV 1x240/25</t>
  </si>
  <si>
    <t>210101349</t>
  </si>
  <si>
    <t>VN spojky pre jednožilové káble s plastovou izoláciou a polovodivou vrstvou pre 10kV,22kV a 35kV (185-400 mm)</t>
  </si>
  <si>
    <t>210100275</t>
  </si>
  <si>
    <t>Ukončenie celoplastových káblov zmrašť. záklopkou alebo páskou do 1 x 240 mm2</t>
  </si>
  <si>
    <t>210101394</t>
  </si>
  <si>
    <t>VN koncovky pre trojžilové káble s plastovou izoláciou a polovodivou vrstvou na žilách pre 10kV a 22kV (70-240 mm2)</t>
  </si>
  <si>
    <t>210101402</t>
  </si>
  <si>
    <t>Systém tienených T adaptérov pre izolované rozvádzače</t>
  </si>
  <si>
    <t>210100301</t>
  </si>
  <si>
    <t>Príplatok za ukončenie tienenia kábla (v plášti) vrátane zapojenia</t>
  </si>
  <si>
    <t>210101415</t>
  </si>
  <si>
    <t>Pomocný materiál pre koncovky a spojky</t>
  </si>
  <si>
    <t>210950111</t>
  </si>
  <si>
    <t>Zväzkovanie jednožilových káblov VN</t>
  </si>
  <si>
    <t>210950203</t>
  </si>
  <si>
    <t>Príplatok na zaťahovanie káblov, váha kábla do 4 kg</t>
  </si>
  <si>
    <t xml:space="preserve">Revízie   </t>
  </si>
  <si>
    <t>950106019</t>
  </si>
  <si>
    <t>Meranie pri revíziách skúška zvýšeným napätím-kenotron</t>
  </si>
  <si>
    <t>mer.</t>
  </si>
  <si>
    <t>210072005</t>
  </si>
  <si>
    <t>Manipulácia vypínanie a zapínanie VN vedenia</t>
  </si>
  <si>
    <t>VRN03</t>
  </si>
  <si>
    <t xml:space="preserve">Geodetické práce   </t>
  </si>
  <si>
    <t>000300013</t>
  </si>
  <si>
    <t>Geodetické práce - vykonávané pred výstavbou určenie priebehu nadzemného alebo podzemného existujúceho aj plánovaného vedenia</t>
  </si>
  <si>
    <t>Ohradenie výkopu v zastavanom území</t>
  </si>
  <si>
    <t>VRN07</t>
  </si>
  <si>
    <t xml:space="preserve">Dopravné náklady   </t>
  </si>
  <si>
    <t>000700011</t>
  </si>
  <si>
    <t>460202304</t>
  </si>
  <si>
    <t>Hĺbenie káblovej ryhy strojne 50 cm širokej a 120 cm hlbokej, v zemine triedy 4</t>
  </si>
  <si>
    <t>460230014</t>
  </si>
  <si>
    <t>Výkop pre káblovú spojku a odbočnicu, ryha pre kábel nad 10 kV v zemina triedy 4</t>
  </si>
  <si>
    <t>460120082</t>
  </si>
  <si>
    <t>Násyp štrku drobneho, zloženie a rozprestretie vrátane zhutnenia,zemina triedy 3 - 4</t>
  </si>
  <si>
    <t>460120061</t>
  </si>
  <si>
    <t>Odvoz zeminy vrátane naloženia, rozhodenia a úpravy povrchu.</t>
  </si>
  <si>
    <t>460300002</t>
  </si>
  <si>
    <t>Zahrnutie rýh strojom vrátane urovnania vrstvy, ale bez zhutnenia, vo voľnom teréne.</t>
  </si>
  <si>
    <t>460300006</t>
  </si>
  <si>
    <t>Zhutnenie zeminy po vrstvách pri zahrnutí rýh strojom, vrstva zeminy 20 cm</t>
  </si>
  <si>
    <t>460420321</t>
  </si>
  <si>
    <t>Zriadenie kábl. lôžka z preos. zem. so zakrytím kladenými v smere kábla</t>
  </si>
  <si>
    <t>460490012</t>
  </si>
  <si>
    <t>Rozvinutie a uloženie výstražnej fólie z PVC do ryhy, šírka 33 cm</t>
  </si>
  <si>
    <t>210101444</t>
  </si>
  <si>
    <t>Chránička PVC OD 200mm</t>
  </si>
  <si>
    <t>460510032</t>
  </si>
  <si>
    <t>Úplné zriadenie a osadenie káblového priestupu z polypropylénových rúr do D 200/6, 1 bez zemných prác</t>
  </si>
  <si>
    <t>460070434</t>
  </si>
  <si>
    <t>Jama pre označník izolovaného obvodu v zemine triedy triedy 4</t>
  </si>
  <si>
    <t>11 - SO 11 Verejné osvetlenie</t>
  </si>
  <si>
    <t>210902461.S</t>
  </si>
  <si>
    <t>Kábel hliníkový silový, uložený pevne NAYY 0,6/1 kV 4x16 pre vonkajšie práce</t>
  </si>
  <si>
    <t>341110033900.S</t>
  </si>
  <si>
    <t>Kábel hliníkový NAYY 4x16  mm2</t>
  </si>
  <si>
    <t>210040011.S</t>
  </si>
  <si>
    <t>Rúrkový oceľový stožiar dĺžky 8-12 m, vrátane rozvozu, vztýčenia, očíslovania, zloženia ale bez výstroja</t>
  </si>
  <si>
    <t>316740000200.S12</t>
  </si>
  <si>
    <t>Stožiar oceľový, rúrový, STB 8, výška 8 m</t>
  </si>
  <si>
    <t>210201441.S</t>
  </si>
  <si>
    <t>Montáž výložníka pre parkové a záhradné svietidlá</t>
  </si>
  <si>
    <t>3483700018000.S11</t>
  </si>
  <si>
    <t>Výložník 200 cm</t>
  </si>
  <si>
    <t>210201871.S</t>
  </si>
  <si>
    <t>Montáž základového roštu pre uličné svietidlá 5-12m</t>
  </si>
  <si>
    <t>348370004600.S</t>
  </si>
  <si>
    <t>Rošt základový ZR pre stožiar výšky 5-12 m</t>
  </si>
  <si>
    <t>210201880.S</t>
  </si>
  <si>
    <t>Montáž stožiarovej svorkovnice pre 1 poistku</t>
  </si>
  <si>
    <t>348370004900.S</t>
  </si>
  <si>
    <t>Svorkovnica stožiarová NTB 1 pre 1 poistku</t>
  </si>
  <si>
    <t>210201430.S</t>
  </si>
  <si>
    <t>Zapojenie svietidla 1x svetelný zdroj, parkového a záhradného na stĺp LED</t>
  </si>
  <si>
    <t>3483700005000.S1</t>
  </si>
  <si>
    <t>Svietidlo vonkajšie uličné LED na stĺp 1x30W, 150LM/W</t>
  </si>
  <si>
    <t>3483700005000.S123</t>
  </si>
  <si>
    <t>Svietidlo vonkajšie LED nástenné 1x30W, 150LM/W</t>
  </si>
  <si>
    <t>210191563.S</t>
  </si>
  <si>
    <t>Osadenie skrine rozvádzača verejného osvetlenia bez murárskych prác a zapojenia vodičov RVO 6 - RVO 8</t>
  </si>
  <si>
    <t>357120022100.S12</t>
  </si>
  <si>
    <t>Rozvádzač verejného osvetlenia pre upevnenie na stenu ,vrátane príslušenstva a zapojenia</t>
  </si>
  <si>
    <t>210010027.S</t>
  </si>
  <si>
    <t>Rúrka ohybná elektroinštalačná z PVC typ FXP 32, uložená pevne</t>
  </si>
  <si>
    <t>345710009300.S</t>
  </si>
  <si>
    <t>Rúrka ohybná vlnitá pancierová so strednou mechanickou odolnosťou z PVC-U, D 32</t>
  </si>
  <si>
    <t>345290008800.S</t>
  </si>
  <si>
    <t>Patrón poistkový 10A</t>
  </si>
  <si>
    <t>Uzemňovacie vedenie na povrchu FeZn drôt zvodový Ø 8-10</t>
  </si>
  <si>
    <t>210220021.S</t>
  </si>
  <si>
    <t>Uzemňovacie vedenie v zemi FeZn vrátane izolácie spojov O 10 mm</t>
  </si>
  <si>
    <t>354410068000.S</t>
  </si>
  <si>
    <t>Oko káblové lisované AL kruhové 16/i</t>
  </si>
  <si>
    <t>210204122.S</t>
  </si>
  <si>
    <t>Stožiarová pätka betónová</t>
  </si>
  <si>
    <t>460050713.S</t>
  </si>
  <si>
    <t>Výkop jamy pre stožiar verejného osvetlenia do 2 m3 vrátane, strojový výkop v zemina triedy 3</t>
  </si>
  <si>
    <t>K666</t>
  </si>
  <si>
    <t>Práca s montážnou plošinou</t>
  </si>
  <si>
    <t>Vytýčenie trasy - vykonávané pred výstavbou určenie priebehu nadzemného alebo podzemného existujúceho aj plánovaného vedenia</t>
  </si>
  <si>
    <t>000300031.S</t>
  </si>
  <si>
    <t>Geodetické práce - vykonávané po výstavbe - zameranie skutočného vyhotovenia stavby</t>
  </si>
  <si>
    <t>-1807373645</t>
  </si>
  <si>
    <t>12 - SO 12 Oplotenie</t>
  </si>
  <si>
    <t>131201101.S</t>
  </si>
  <si>
    <t>Výkop nezapaženej jamy v hornine 3, do 100 m3</t>
  </si>
  <si>
    <t>162206112.S</t>
  </si>
  <si>
    <t>Vodorovné premiestnenie výkopku bez naloženia ale so zložením zúrod. zeminy nad 20 do 50 m</t>
  </si>
  <si>
    <t>171201201.S</t>
  </si>
  <si>
    <t>Uloženie sypaniny na skládky do 100 m3</t>
  </si>
  <si>
    <t>174101001.S</t>
  </si>
  <si>
    <t>Zásyp sypaninou so zhutnením jám, šachiet, rýh, zárezov alebo okolo objektov do 100 m3</t>
  </si>
  <si>
    <t>274313521.S</t>
  </si>
  <si>
    <t>Betón základových pásov, prostý tr. C 12/15</t>
  </si>
  <si>
    <t>274351215.S</t>
  </si>
  <si>
    <t>274351216.S</t>
  </si>
  <si>
    <t>289902111</t>
  </si>
  <si>
    <t>Otlčenie alebo osekanie vrstiev omietok L stien,  -0,06300t</t>
  </si>
  <si>
    <t>-452400641</t>
  </si>
  <si>
    <t>289902211</t>
  </si>
  <si>
    <t>Otlčenie alebo osekanie vrstiev omietok L líca klen.,  -0,06300t</t>
  </si>
  <si>
    <t>-261331862</t>
  </si>
  <si>
    <t>311272031.S</t>
  </si>
  <si>
    <t>Murivo nosné (m3) z betónových debniacich tvárnic s betónovou výplňou C 16/20 hrúbky 250 mm</t>
  </si>
  <si>
    <t>311361825.S</t>
  </si>
  <si>
    <t>Výstuž pre murivo nosné z betónových debniacich tvárnic s betónovou výplňou z ocele B500 (10505)</t>
  </si>
  <si>
    <t>318271051</t>
  </si>
  <si>
    <t>Krycie platne priebežné pre oplotenie z tvárnic DT</t>
  </si>
  <si>
    <t>-886825117</t>
  </si>
  <si>
    <t>592330008201</t>
  </si>
  <si>
    <t>Plotová krycia platňa  priebežná strieška</t>
  </si>
  <si>
    <t>300876867</t>
  </si>
  <si>
    <t>622491472</t>
  </si>
  <si>
    <t xml:space="preserve">Náter silikónový, impregnačný náter </t>
  </si>
  <si>
    <t>-249793272</t>
  </si>
  <si>
    <t>obn1</t>
  </si>
  <si>
    <t>Obnova tehlového múru: odstránenie zvyškov starej omietky, doplnenie chýbajúcich tehál, vyškárovanie tehál, dotmelenie chýbajúcej omietky na strelnici, impreg. povrchu tehál, vrát. uvedenia miesta pod múrmi do pôvodného stavu s komplet dodávkou materiálu</t>
  </si>
  <si>
    <t>962032231</t>
  </si>
  <si>
    <t>Búranie muriva alebo vybúranie otvorov plochy nad 4 m2 nadzákladového z tehál pálených s výziskom tehál</t>
  </si>
  <si>
    <t>-1137166726</t>
  </si>
  <si>
    <t>979081111.S</t>
  </si>
  <si>
    <t>Odvoz sutiny a vybúraných hmôt na skládku do 1 km</t>
  </si>
  <si>
    <t>-739989755</t>
  </si>
  <si>
    <t>979081121.S</t>
  </si>
  <si>
    <t>Odvoz sutiny a vybúraných hmôt na skládku za každý ďalší 1 km</t>
  </si>
  <si>
    <t>1546147628</t>
  </si>
  <si>
    <t>979082111.S</t>
  </si>
  <si>
    <t>Vnútrostavenisková doprava sutiny a vybúraných hmôt do 10 m</t>
  </si>
  <si>
    <t>-313033881</t>
  </si>
  <si>
    <t>979082121.S</t>
  </si>
  <si>
    <t>Vnútrostavenisková doprava sutiny a vybúraných hmôt za každých ďalších 5 m</t>
  </si>
  <si>
    <t>1109182334</t>
  </si>
  <si>
    <t>-1832188181</t>
  </si>
  <si>
    <t>998011001.S</t>
  </si>
  <si>
    <t>Presun hmôt pre budovy (801, 803, 812), zvislá konštr. z tehál, tvárnic, z kovu výšky do 6 m</t>
  </si>
  <si>
    <t>767911130.S</t>
  </si>
  <si>
    <t>Montáž oplotenia strojového pletiva, s výškou nad 1,6 m, vrátane príslušenstva</t>
  </si>
  <si>
    <t>313290005500</t>
  </si>
  <si>
    <t>Pletivo poplastované zvárané štvorhranné, oko 100x50 mm, drôt d 2,5 mm, 1,85x25 m, farba hnedá</t>
  </si>
  <si>
    <t>767914150.S</t>
  </si>
  <si>
    <t>Montáž oplotenia panelového z pletiva na stĺpiky výšky do 2,2 m, vrátane príslušenstva</t>
  </si>
  <si>
    <t>553510024800.S</t>
  </si>
  <si>
    <t>Panel pre panelový plotový systém, veľkosť oka 200x50 mm, vxl 1,4x2,48 m, poplastovaný na pozinkovanej oceli, vrátane príslušenstva</t>
  </si>
  <si>
    <t>767916550.S</t>
  </si>
  <si>
    <t>Osadenie stĺpika oceľového plotového výšky do 2 m, vrátane príslušenstva</t>
  </si>
  <si>
    <t>553510023000.S</t>
  </si>
  <si>
    <t>Stĺpik, d 48 mm, výška 2,5 m, poplastovaný s PVC čiapkou, pre pletivo v rolkách, vrátane prísušenstva</t>
  </si>
  <si>
    <t>767916590.S</t>
  </si>
  <si>
    <t>Osadenie vzpery oceľovej plotovej</t>
  </si>
  <si>
    <t>553510022300.S</t>
  </si>
  <si>
    <t>Vzpera, d 48 mm, výška 2,2 m, pozinkovaná, pre pletivo v rolkách</t>
  </si>
  <si>
    <t>767916710.S</t>
  </si>
  <si>
    <t>Osadenie stĺpika pre panelové ploty, s výškou do 2 m, vrátane príslušenstva</t>
  </si>
  <si>
    <t>553510029800.S</t>
  </si>
  <si>
    <t>Stĺpik, výška 1,9 m, poplastovaný na pozinkovanej oceli, pre panelový plotový systém, vrátane príslušenstva</t>
  </si>
  <si>
    <t>998767201.S</t>
  </si>
  <si>
    <t>Presun hmôt pre kovové stavebné doplnkové konštrukcie v objektoch výšky do 6 m</t>
  </si>
  <si>
    <t>13 - SO 13 - Sadové úpravy</t>
  </si>
  <si>
    <t>111101111.S</t>
  </si>
  <si>
    <t>Odstránenie ruderálneho porastu s odvozom zhrabkov do 20km a so zlož. v rovine alebo na svahu do 1:5</t>
  </si>
  <si>
    <t>111151221.S</t>
  </si>
  <si>
    <t>Kosenie parkového trávnika od 1000 do 10 000 m2 s odvozom do 20 km a so zložením, v rovine alebo na svahu do 1:5</t>
  </si>
  <si>
    <t>122101101.S</t>
  </si>
  <si>
    <t>Odkopávka a prekopávka nezapažená v horninách 1-2 do 100 m3</t>
  </si>
  <si>
    <t>162501102.S</t>
  </si>
  <si>
    <t>Vodorovné premiestnenie výkopku po spevnenej ceste z horniny tr.1-4, do 100 m3 na vzdialenosť do 3000 m</t>
  </si>
  <si>
    <t>180402111.S</t>
  </si>
  <si>
    <t>Založenie trávnika parkového výsevom v rovine do 1:5</t>
  </si>
  <si>
    <t>005720001400.S</t>
  </si>
  <si>
    <t>Osivá tráv - semená parkovej zmesi</t>
  </si>
  <si>
    <t>180504120.S</t>
  </si>
  <si>
    <t>Lišta na oddelenie trávnika od rastlín, dodávka a montáž</t>
  </si>
  <si>
    <t>181101102.S</t>
  </si>
  <si>
    <t>Úprava pláne v zárezoch v hornine 1-4 so zhutnením</t>
  </si>
  <si>
    <t>181301111.S</t>
  </si>
  <si>
    <t>Rozprestretie ornice v rovine, plocha nad 500 m2, hr.do 100 m</t>
  </si>
  <si>
    <t>103640000100.S</t>
  </si>
  <si>
    <t>Zemina pre terénne úpravy - ornica</t>
  </si>
  <si>
    <t>182001111.S</t>
  </si>
  <si>
    <t>Plošná úprava terénu pri nerovnostiach terénu nad 50-100mm v rovine alebo na svahu do 1:5</t>
  </si>
  <si>
    <t>183101111.S</t>
  </si>
  <si>
    <t>Hĺbenie jamky v rovine alebo na svahu do 1:5, objem do 0,01 m3</t>
  </si>
  <si>
    <t>183101121.S</t>
  </si>
  <si>
    <t>Hĺbenie jamky v rovine alebo na svahu do 1:5, objem nad 0,40 do 1,00 m3</t>
  </si>
  <si>
    <t>183205111.S</t>
  </si>
  <si>
    <t>Založenie záhonu na svahu nad 1:5 do 1:2 rovine alebo na svahu do 1:5 v hornine 1 až 2</t>
  </si>
  <si>
    <t>583310001800.S</t>
  </si>
  <si>
    <t>Kamenivo ťažené hrubé frakcia 16-63 mm</t>
  </si>
  <si>
    <t>583310000600.S</t>
  </si>
  <si>
    <t>Kamenivo ťažené drobné frakcia 0-4 mm</t>
  </si>
  <si>
    <t>103110000100.S</t>
  </si>
  <si>
    <t>Rašelina zahradná kompostová tr. 2, vlhká</t>
  </si>
  <si>
    <t>183206112.S</t>
  </si>
  <si>
    <t>Dosadenie chýbajúcich kvetín so zaliatim trvaliek</t>
  </si>
  <si>
    <t>026530004800.S</t>
  </si>
  <si>
    <t>Dreviny okrasné - podľa potreby na doplnenie</t>
  </si>
  <si>
    <t>026530004900.S</t>
  </si>
  <si>
    <t>Trávy okrasné, suchomilné v kontajneroch, veľ.K9, podľa potreby na doplnenie</t>
  </si>
  <si>
    <t>183402111.S</t>
  </si>
  <si>
    <t>Rozrušenie pôdy na hĺbku nad 50 do 15O mm v rovine alebo na svahu do 1:5</t>
  </si>
  <si>
    <t>183403111.S</t>
  </si>
  <si>
    <t>Obrobenie pôdy prekopaním do hĺbky nad 50 do 100 mm v rovine alebo na svahu do 1:5</t>
  </si>
  <si>
    <t>183403114.S</t>
  </si>
  <si>
    <t>Obrobenie pôdy kultivátorovaním v rovine alebo na svahu do 1:5</t>
  </si>
  <si>
    <t>183403153.S</t>
  </si>
  <si>
    <t>Obrobenie pôdy hrabaním v rovine alebo na svahu do 1:5</t>
  </si>
  <si>
    <t>183403161.S</t>
  </si>
  <si>
    <t>Obrobenie pôdy valcovaním v rovine alebo na svahu do 1:5</t>
  </si>
  <si>
    <t>184102111.S</t>
  </si>
  <si>
    <t>Výsadba dreviny s balom v rovine alebo na svahu do 1:5, priemer balu nad 100 do 200 mm</t>
  </si>
  <si>
    <t>pol.1</t>
  </si>
  <si>
    <t>Acorus calamus - puškvorec obyčajný veľ.70</t>
  </si>
  <si>
    <t>pol.2</t>
  </si>
  <si>
    <t>Ajuga reptans - zbehovec plazivý, veľ.10</t>
  </si>
  <si>
    <t>pol.3</t>
  </si>
  <si>
    <t>Alchemilla mollis - alchemika mäkká veľ.30</t>
  </si>
  <si>
    <t>pol.4</t>
  </si>
  <si>
    <t>Alisma plantago - aquatica - žabník skorocelový, veť.70</t>
  </si>
  <si>
    <t>pol.5</t>
  </si>
  <si>
    <t>Aruncus sylvester - udatník lesný, veľ.200</t>
  </si>
  <si>
    <t>pol.6</t>
  </si>
  <si>
    <t>Caltha palustris - záružlie močiarne veľ.20</t>
  </si>
  <si>
    <t>pol.7</t>
  </si>
  <si>
    <t>Carex acutiformis - ostrica ostrá, veľ.120</t>
  </si>
  <si>
    <t>pol.8</t>
  </si>
  <si>
    <t>Carex buchananii - ostrica Buchananova, veľ.50</t>
  </si>
  <si>
    <t>pol.9</t>
  </si>
  <si>
    <t>Carex gracilis - ostrica štíhla, veľ.70</t>
  </si>
  <si>
    <t>pol.10</t>
  </si>
  <si>
    <t>Carex grayi - ostrica, veľ.40</t>
  </si>
  <si>
    <t>pol.11</t>
  </si>
  <si>
    <t>Carex pendula - ostrica previsnutá, veľ.70</t>
  </si>
  <si>
    <t>pol.12</t>
  </si>
  <si>
    <t>Carex plantaginea - ostrica širokolistá, veľ.25</t>
  </si>
  <si>
    <t>pol.13</t>
  </si>
  <si>
    <t>Carex riparia - ostrica, veľ.120</t>
  </si>
  <si>
    <t>pol.14</t>
  </si>
  <si>
    <t>Echinops banaticus - bělotrn banátský, veľ.100</t>
  </si>
  <si>
    <t>pol.15</t>
  </si>
  <si>
    <t>Geum rivale - kuklík potočný, veľ.30</t>
  </si>
  <si>
    <t>pol.16</t>
  </si>
  <si>
    <t>Helenium x hybridum - helénium hybridné, veľ.110</t>
  </si>
  <si>
    <t>pol.17</t>
  </si>
  <si>
    <t>Hemerocallis x hybridus - ľaliovka hybridná, veľ.80</t>
  </si>
  <si>
    <t>pol.18</t>
  </si>
  <si>
    <t>Iris kaempferi - kosatec, veľ.60</t>
  </si>
  <si>
    <t>pol.19</t>
  </si>
  <si>
    <t>Iris pseudoacorus - kosatec žltý, veľ.90</t>
  </si>
  <si>
    <t>pol.20</t>
  </si>
  <si>
    <t>Iris sibirica - kosatec sibírsky, veľ.80</t>
  </si>
  <si>
    <t>pol.21</t>
  </si>
  <si>
    <t>Lythrum salicaria - vrbica vrbolistá, veľ.100</t>
  </si>
  <si>
    <t>pol.22</t>
  </si>
  <si>
    <t>Monarda x hybrida - rozvinutka (monarda), veľ.90</t>
  </si>
  <si>
    <t>pol.23</t>
  </si>
  <si>
    <t>Myosotis palustris - nezábudka močiarna , veľ.30</t>
  </si>
  <si>
    <t>pol.24</t>
  </si>
  <si>
    <t>Pontaderia cordata - pontaderia vodná , veľ.80</t>
  </si>
  <si>
    <t>pol.25</t>
  </si>
  <si>
    <t>Ranunculus linqua - iskerník veľký, veľ.100</t>
  </si>
  <si>
    <t>pol.26</t>
  </si>
  <si>
    <t>Ranunculus scleratus - iskerník, veľ.80</t>
  </si>
  <si>
    <t>pol.27</t>
  </si>
  <si>
    <t>Sagittaria sagittifolia - šípovka vodná, veľ.80</t>
  </si>
  <si>
    <t>pol.28</t>
  </si>
  <si>
    <t>Scirpus lacustris - škripina jazerná, veľ.100</t>
  </si>
  <si>
    <t>pol.29</t>
  </si>
  <si>
    <t>Typha latifolia - pálka širokolistá, veľ.120</t>
  </si>
  <si>
    <t>pol.30</t>
  </si>
  <si>
    <t>Tráva suchomylná, Carex morrowii aureomarginata - ostrica japonská, veľ.35</t>
  </si>
  <si>
    <t>pol.31</t>
  </si>
  <si>
    <t>Tráva suchomylná, Miscanthus sinensis Gracillimus - ozdobnica čínska , veľ.65</t>
  </si>
  <si>
    <t>pol.32</t>
  </si>
  <si>
    <t>Tráva suchomylná, Pennisetum Alopecuroides Little Banny - vousatec , veľ.30</t>
  </si>
  <si>
    <t>pol.33</t>
  </si>
  <si>
    <t>Tráva suchomylná, Pennisetum compressum - vousatec , veľ.30</t>
  </si>
  <si>
    <t>184102114.S</t>
  </si>
  <si>
    <t>Výsadba dreviny s balom v rovine alebo na svahu do 1:5, priemer balu nad 400 do 500 mm</t>
  </si>
  <si>
    <t>pol.34</t>
  </si>
  <si>
    <t>Acer campestre 'Elsrijk' - javor poľný, veľ.180</t>
  </si>
  <si>
    <t>pol.35</t>
  </si>
  <si>
    <t>Aesculus x carnea 'Briotii'  - pagaštan pleťový, veľ.180</t>
  </si>
  <si>
    <t>pol.36</t>
  </si>
  <si>
    <t>Carpinus betulus 'Fastigiata'  - hrab obyčajný, veľ.250</t>
  </si>
  <si>
    <t>pol.37</t>
  </si>
  <si>
    <t>Fagus sylvatica 'Tricolor'- buk lesný, veľ.180</t>
  </si>
  <si>
    <t>pol.38</t>
  </si>
  <si>
    <t>Malus x purpurea Royaltii'- jabloň purpurová, veľ.180</t>
  </si>
  <si>
    <t>pol.39</t>
  </si>
  <si>
    <t>Pyrus salicifolia 'Pendula'- hruška vrbolistá, veľ.180</t>
  </si>
  <si>
    <t>pol.40</t>
  </si>
  <si>
    <t>Quercus rubra - dub červený, veľ.180</t>
  </si>
  <si>
    <t>pol.41</t>
  </si>
  <si>
    <t>Tilia cordata Roelvo  - lipa malolistá, veľ.180</t>
  </si>
  <si>
    <t>pol.42</t>
  </si>
  <si>
    <t>Tilia cordata Winter Orange  - lipa malolistá, veľ.180</t>
  </si>
  <si>
    <t>184202112.S</t>
  </si>
  <si>
    <t>Zakotvenie dreviny troma a viac kolmi pri priemere kolov do 100 mm pri dĺžke kolov do 2 m do 3 m</t>
  </si>
  <si>
    <t>052PC/3</t>
  </si>
  <si>
    <t>Koly ku stromom 250/5,0 špic (s fazetkou)</t>
  </si>
  <si>
    <t>708PC/4</t>
  </si>
  <si>
    <t>Kotviaca páska k stromom PP š-25mm / d-50 m</t>
  </si>
  <si>
    <t>184802111.S</t>
  </si>
  <si>
    <t>Chemické odburinenie pôdy v rovine alebo na svahu do 1:5 postrekom naširoko</t>
  </si>
  <si>
    <t>252340000200.S</t>
  </si>
  <si>
    <t>Postrekový prípravok na ničenie burín alebo drevín, 5 l balenie</t>
  </si>
  <si>
    <t>184808314.S</t>
  </si>
  <si>
    <t>Hnojenie rýchle rastúcich drevin pripravenými hnojivami 0,25 kg/sadenicu</t>
  </si>
  <si>
    <t>251PC/2</t>
  </si>
  <si>
    <t>Hnojivo tabletové anorganické</t>
  </si>
  <si>
    <t>184818111.S</t>
  </si>
  <si>
    <t>Okliesňovanie a tvarový rez drevín s úpravou koruny, pri výške stromu do 3 m</t>
  </si>
  <si>
    <t>184852010.S</t>
  </si>
  <si>
    <t>Hnojenie trávnika v rovine alebo na svahu do 1:5 umelým hnojivom</t>
  </si>
  <si>
    <t>251910000100.S</t>
  </si>
  <si>
    <t>Hnojivo záhradné bezchloridové granulované balené</t>
  </si>
  <si>
    <t>184921093.S</t>
  </si>
  <si>
    <t>Mulčovanie rastlín pri hrúbke mulča nad 50 do 100 mm v rovine alebo na svahu do 1:5</t>
  </si>
  <si>
    <t>055410000100.S</t>
  </si>
  <si>
    <t>Mulčovacia kôra smreková, ošetrená proti vznieteniu</t>
  </si>
  <si>
    <t>l</t>
  </si>
  <si>
    <t>184921111.S</t>
  </si>
  <si>
    <t>Položenie mulčovacej textílie v rovine alebo na svahu do 1:5</t>
  </si>
  <si>
    <t>693710000350.S</t>
  </si>
  <si>
    <t>Mulčovacia textília plošná hmotnosť 50 g/m2</t>
  </si>
  <si>
    <t>693710000300.S</t>
  </si>
  <si>
    <t>Upevňovací kolík 120 mm, k mulčovacej textílii</t>
  </si>
  <si>
    <t>185803411.S</t>
  </si>
  <si>
    <t>Vyhrabanie trávnika v rovine alebo na svahu do 1:5</t>
  </si>
  <si>
    <t>185804214.S</t>
  </si>
  <si>
    <t>Vypletie v rovine alebo na svahu do 1:5 - drevín v skupinách</t>
  </si>
  <si>
    <t>185804215.S</t>
  </si>
  <si>
    <t>Vypletie v rovine alebo na svahu do 1:5 - trávnika po výseve</t>
  </si>
  <si>
    <t>185804252.S</t>
  </si>
  <si>
    <t>Odstránenie odkvitnutých častí trvaliek</t>
  </si>
  <si>
    <t>185804311.S</t>
  </si>
  <si>
    <t>Zaliatie rastlín vodou, plochy jednotlivo do 20 m2</t>
  </si>
  <si>
    <t>185804312.S</t>
  </si>
  <si>
    <t>Zaliatie rastlín vodou, plochy jednotlivo nad 20 m2</t>
  </si>
  <si>
    <t>185851111.S</t>
  </si>
  <si>
    <t>Dovoz vody pre zálievku rastlín na vzdialenosť do 6000 m</t>
  </si>
  <si>
    <t>082110000200.S</t>
  </si>
  <si>
    <t>Voda pitná pre priemysel a služby</t>
  </si>
  <si>
    <t>998231311.S</t>
  </si>
  <si>
    <t>Presun hmôt pre sadovnícke a krajinárske úpravy do 5000 m vodorovne bez zvislého presunu</t>
  </si>
  <si>
    <t>14 - Doplňujúce položky k vodoprávnemu konaniu</t>
  </si>
  <si>
    <t>122201101.S</t>
  </si>
  <si>
    <t>Odkopávka a prekopávka nezapažená v hornine 3, do 100 m3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</si>
  <si>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</si>
  <si>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</si>
  <si>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</si>
  <si>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</si>
  <si>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583410004400.S</t>
  </si>
  <si>
    <t>Štrkodrva frakcia 0-63 mm</t>
  </si>
  <si>
    <t>451312211.S</t>
  </si>
  <si>
    <t>Podklad pod dlažbu z betónu prostého tr. C 8/10 hr. nad 100 do 150 mm</t>
  </si>
  <si>
    <t>451573111.S</t>
  </si>
  <si>
    <t>Lôžko pod potrubie, stoky a drobné objekty, v otvorenom výkope z piesku a štrkopiesku do 63 mm</t>
  </si>
  <si>
    <t>465511511.S</t>
  </si>
  <si>
    <t>Dlažba kladená do malty s vyplnením škár maltou MC 10 a s vyškárovaním maltou MCS do 20 m2, hr. 200 mm</t>
  </si>
  <si>
    <t>894201163.S</t>
  </si>
  <si>
    <t>Dno alebo steny šachiet armatúrnych hr. nad 200 mm z betónu vodostavebného tr. C 25/30</t>
  </si>
  <si>
    <t>894201193.S</t>
  </si>
  <si>
    <t>Príplatok k cene za hrúbku dna alebo steny šachty armatúrnej do 200 mm</t>
  </si>
  <si>
    <t>894502201.S</t>
  </si>
  <si>
    <t>Debnenie stien šachiet armatúrnych pravouhlých alebo štvorhraných a viachranných obojstranné</t>
  </si>
  <si>
    <t>894810003.S</t>
  </si>
  <si>
    <t>Montáž PP revíznej kanalizačnej šachty priemeru 425 mm do výšky šachty 2 m s roznášacím prstencom a poklopom</t>
  </si>
  <si>
    <t>286610032400.S</t>
  </si>
  <si>
    <t>Šachtové dno, ku kanalizačnej revíznej šachte 425 mm, PP</t>
  </si>
  <si>
    <t>286610044600.S</t>
  </si>
  <si>
    <t>Vlnovcová šachtová rúra kanalizačná 425 mm, dĺžka 1 m, PP</t>
  </si>
  <si>
    <t>286610044900.S</t>
  </si>
  <si>
    <t>Teleskopická rúra s tesnením, ku kanalizačnej revíznej šachte 425 mm, dĺžka 375 mm, PVC-U</t>
  </si>
  <si>
    <t>286710035800.S</t>
  </si>
  <si>
    <t>Gumové tesnenie šachtovej rúry 425 mm ku kanalizačnej revíznej šachte 425 mm</t>
  </si>
  <si>
    <t>552410001300.S</t>
  </si>
  <si>
    <t>Poklop liatinový štvorcový na teleskopickú rúru DN 425, tr. zaťaženia B125</t>
  </si>
  <si>
    <t>998276101.S</t>
  </si>
  <si>
    <t>Presun hmôt pre rúrové vedenie hĺbené z rúr z plast., hmôt alebo sklolamin. v otvorenom výkope</t>
  </si>
  <si>
    <t>9a</t>
  </si>
  <si>
    <t>181a</t>
  </si>
  <si>
    <t>181b</t>
  </si>
  <si>
    <t>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</si>
</sst>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49" fontId="21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center" vertical="center" wrapText="1"/>
      <protection locked="0"/>
    </xf>
    <xf numFmtId="167" fontId="21" fillId="6" borderId="22" xfId="0" applyNumberFormat="1" applyFont="1" applyFill="1" applyBorder="1" applyAlignment="1" applyProtection="1">
      <alignment vertical="center"/>
      <protection locked="0"/>
    </xf>
    <xf numFmtId="4" fontId="21" fillId="6" borderId="22" xfId="0" applyNumberFormat="1" applyFont="1" applyFill="1" applyBorder="1" applyAlignment="1" applyProtection="1">
      <alignment vertical="center"/>
      <protection locked="0"/>
    </xf>
    <xf numFmtId="0" fontId="34" fillId="6" borderId="22" xfId="0" applyFont="1" applyFill="1" applyBorder="1" applyAlignment="1" applyProtection="1">
      <alignment horizontal="center" vertical="center"/>
      <protection locked="0"/>
    </xf>
    <xf numFmtId="49" fontId="34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4" fillId="6" borderId="22" xfId="0" applyFont="1" applyFill="1" applyBorder="1" applyAlignment="1" applyProtection="1">
      <alignment horizontal="left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167" fontId="34" fillId="6" borderId="22" xfId="0" applyNumberFormat="1" applyFont="1" applyFill="1" applyBorder="1" applyAlignment="1" applyProtection="1">
      <alignment vertical="center"/>
      <protection locked="0"/>
    </xf>
    <xf numFmtId="4" fontId="34" fillId="6" borderId="22" xfId="0" applyNumberFormat="1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6"/>
  <sheetViews>
    <sheetView showGridLines="0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 x14ac:dyDescent="0.2">
      <c r="AR2" s="189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194" t="s">
        <v>13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6"/>
      <c r="BE5" s="191" t="s">
        <v>14</v>
      </c>
      <c r="BS5" s="13" t="s">
        <v>6</v>
      </c>
    </row>
    <row r="6" spans="1:74" ht="36.9" customHeight="1" x14ac:dyDescent="0.2">
      <c r="B6" s="16"/>
      <c r="D6" s="22" t="s">
        <v>15</v>
      </c>
      <c r="K6" s="195" t="s">
        <v>16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6"/>
      <c r="BE6" s="192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92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92"/>
      <c r="BS8" s="13" t="s">
        <v>6</v>
      </c>
    </row>
    <row r="9" spans="1:74" ht="14.4" customHeight="1" x14ac:dyDescent="0.2">
      <c r="B9" s="16"/>
      <c r="AR9" s="16"/>
      <c r="BE9" s="192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192"/>
      <c r="BS10" s="13" t="s">
        <v>6</v>
      </c>
    </row>
    <row r="11" spans="1:74" ht="18.45" customHeight="1" x14ac:dyDescent="0.2">
      <c r="B11" s="16"/>
      <c r="E11" s="21" t="s">
        <v>25</v>
      </c>
      <c r="AK11" s="23" t="s">
        <v>26</v>
      </c>
      <c r="AN11" s="21" t="s">
        <v>1</v>
      </c>
      <c r="AR11" s="16"/>
      <c r="BE11" s="192"/>
      <c r="BS11" s="13" t="s">
        <v>6</v>
      </c>
    </row>
    <row r="12" spans="1:74" ht="6.9" customHeight="1" x14ac:dyDescent="0.2">
      <c r="B12" s="16"/>
      <c r="AR12" s="16"/>
      <c r="BE12" s="192"/>
      <c r="BS12" s="13" t="s">
        <v>6</v>
      </c>
    </row>
    <row r="13" spans="1:74" ht="12" customHeight="1" x14ac:dyDescent="0.2">
      <c r="B13" s="16"/>
      <c r="D13" s="23" t="s">
        <v>27</v>
      </c>
      <c r="AK13" s="23" t="s">
        <v>24</v>
      </c>
      <c r="AN13" s="25" t="s">
        <v>28</v>
      </c>
      <c r="AR13" s="16"/>
      <c r="BE13" s="192"/>
      <c r="BS13" s="13" t="s">
        <v>6</v>
      </c>
    </row>
    <row r="14" spans="1:74" ht="13.2" x14ac:dyDescent="0.2">
      <c r="B14" s="16"/>
      <c r="E14" s="196" t="s">
        <v>28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3" t="s">
        <v>26</v>
      </c>
      <c r="AN14" s="25" t="s">
        <v>28</v>
      </c>
      <c r="AR14" s="16"/>
      <c r="BE14" s="192"/>
      <c r="BS14" s="13" t="s">
        <v>6</v>
      </c>
    </row>
    <row r="15" spans="1:74" ht="6.9" customHeight="1" x14ac:dyDescent="0.2">
      <c r="B15" s="16"/>
      <c r="AR15" s="16"/>
      <c r="BE15" s="192"/>
      <c r="BS15" s="13" t="s">
        <v>3</v>
      </c>
    </row>
    <row r="16" spans="1:74" ht="12" customHeight="1" x14ac:dyDescent="0.2">
      <c r="B16" s="16"/>
      <c r="D16" s="23" t="s">
        <v>29</v>
      </c>
      <c r="AK16" s="23" t="s">
        <v>24</v>
      </c>
      <c r="AN16" s="21" t="s">
        <v>1</v>
      </c>
      <c r="AR16" s="16"/>
      <c r="BE16" s="192"/>
      <c r="BS16" s="13" t="s">
        <v>3</v>
      </c>
    </row>
    <row r="17" spans="2:71" ht="18.45" customHeight="1" x14ac:dyDescent="0.2">
      <c r="B17" s="16"/>
      <c r="E17" s="21" t="s">
        <v>30</v>
      </c>
      <c r="AK17" s="23" t="s">
        <v>26</v>
      </c>
      <c r="AN17" s="21" t="s">
        <v>1</v>
      </c>
      <c r="AR17" s="16"/>
      <c r="BE17" s="192"/>
      <c r="BS17" s="13" t="s">
        <v>31</v>
      </c>
    </row>
    <row r="18" spans="2:71" ht="6.9" customHeight="1" x14ac:dyDescent="0.2">
      <c r="B18" s="16"/>
      <c r="AR18" s="16"/>
      <c r="BE18" s="192"/>
      <c r="BS18" s="13" t="s">
        <v>6</v>
      </c>
    </row>
    <row r="19" spans="2:71" ht="12" customHeight="1" x14ac:dyDescent="0.2">
      <c r="B19" s="16"/>
      <c r="D19" s="23" t="s">
        <v>32</v>
      </c>
      <c r="AK19" s="23" t="s">
        <v>24</v>
      </c>
      <c r="AN19" s="21" t="s">
        <v>1</v>
      </c>
      <c r="AR19" s="16"/>
      <c r="BE19" s="192"/>
      <c r="BS19" s="13" t="s">
        <v>6</v>
      </c>
    </row>
    <row r="20" spans="2:71" ht="18.45" customHeight="1" x14ac:dyDescent="0.2">
      <c r="B20" s="16"/>
      <c r="E20" s="21" t="s">
        <v>33</v>
      </c>
      <c r="AK20" s="23" t="s">
        <v>26</v>
      </c>
      <c r="AN20" s="21" t="s">
        <v>1</v>
      </c>
      <c r="AR20" s="16"/>
      <c r="BE20" s="192"/>
      <c r="BS20" s="13" t="s">
        <v>31</v>
      </c>
    </row>
    <row r="21" spans="2:71" ht="6.9" customHeight="1" x14ac:dyDescent="0.2">
      <c r="B21" s="16"/>
      <c r="AR21" s="16"/>
      <c r="BE21" s="192"/>
    </row>
    <row r="22" spans="2:71" ht="12" customHeight="1" x14ac:dyDescent="0.2">
      <c r="B22" s="16"/>
      <c r="D22" s="23" t="s">
        <v>34</v>
      </c>
      <c r="AR22" s="16"/>
      <c r="BE22" s="192"/>
    </row>
    <row r="23" spans="2:71" ht="16.5" customHeight="1" x14ac:dyDescent="0.2">
      <c r="B23" s="16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6"/>
      <c r="BE23" s="192"/>
    </row>
    <row r="24" spans="2:71" ht="6.9" customHeight="1" x14ac:dyDescent="0.2">
      <c r="B24" s="16"/>
      <c r="AR24" s="16"/>
      <c r="BE24" s="192"/>
    </row>
    <row r="25" spans="2:71" ht="6.9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2"/>
    </row>
    <row r="26" spans="2:71" s="1" customFormat="1" ht="25.95" customHeight="1" x14ac:dyDescent="0.2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9">
        <f>ROUND(AG94,2)</f>
        <v>0</v>
      </c>
      <c r="AL26" s="200"/>
      <c r="AM26" s="200"/>
      <c r="AN26" s="200"/>
      <c r="AO26" s="200"/>
      <c r="AR26" s="28"/>
      <c r="BE26" s="192"/>
    </row>
    <row r="27" spans="2:71" s="1" customFormat="1" ht="6.9" customHeight="1" x14ac:dyDescent="0.2">
      <c r="B27" s="28"/>
      <c r="AR27" s="28"/>
      <c r="BE27" s="192"/>
    </row>
    <row r="28" spans="2:71" s="1" customFormat="1" ht="13.2" x14ac:dyDescent="0.2">
      <c r="B28" s="28"/>
      <c r="L28" s="201" t="s">
        <v>36</v>
      </c>
      <c r="M28" s="201"/>
      <c r="N28" s="201"/>
      <c r="O28" s="201"/>
      <c r="P28" s="201"/>
      <c r="W28" s="201" t="s">
        <v>37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38</v>
      </c>
      <c r="AL28" s="201"/>
      <c r="AM28" s="201"/>
      <c r="AN28" s="201"/>
      <c r="AO28" s="201"/>
      <c r="AR28" s="28"/>
      <c r="BE28" s="192"/>
    </row>
    <row r="29" spans="2:71" s="2" customFormat="1" ht="14.4" customHeight="1" x14ac:dyDescent="0.2">
      <c r="B29" s="32"/>
      <c r="D29" s="23" t="s">
        <v>39</v>
      </c>
      <c r="F29" s="33" t="s">
        <v>40</v>
      </c>
      <c r="L29" s="204">
        <v>0.2</v>
      </c>
      <c r="M29" s="203"/>
      <c r="N29" s="203"/>
      <c r="O29" s="203"/>
      <c r="P29" s="203"/>
      <c r="Q29" s="34"/>
      <c r="R29" s="34"/>
      <c r="S29" s="34"/>
      <c r="T29" s="34"/>
      <c r="U29" s="34"/>
      <c r="V29" s="34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F29" s="34"/>
      <c r="AG29" s="34"/>
      <c r="AH29" s="34"/>
      <c r="AI29" s="34"/>
      <c r="AJ29" s="34"/>
      <c r="AK29" s="202">
        <f>ROUND(AV94, 2)</f>
        <v>0</v>
      </c>
      <c r="AL29" s="203"/>
      <c r="AM29" s="203"/>
      <c r="AN29" s="203"/>
      <c r="AO29" s="203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93"/>
    </row>
    <row r="30" spans="2:71" s="2" customFormat="1" ht="14.4" customHeight="1" x14ac:dyDescent="0.2">
      <c r="B30" s="32"/>
      <c r="F30" s="33" t="s">
        <v>41</v>
      </c>
      <c r="L30" s="204">
        <v>0.2</v>
      </c>
      <c r="M30" s="203"/>
      <c r="N30" s="203"/>
      <c r="O30" s="203"/>
      <c r="P30" s="203"/>
      <c r="Q30" s="34"/>
      <c r="R30" s="34"/>
      <c r="S30" s="34"/>
      <c r="T30" s="34"/>
      <c r="U30" s="34"/>
      <c r="V30" s="34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F30" s="34"/>
      <c r="AG30" s="34"/>
      <c r="AH30" s="34"/>
      <c r="AI30" s="34"/>
      <c r="AJ30" s="34"/>
      <c r="AK30" s="202">
        <f>ROUND(AW94, 2)</f>
        <v>0</v>
      </c>
      <c r="AL30" s="203"/>
      <c r="AM30" s="203"/>
      <c r="AN30" s="203"/>
      <c r="AO30" s="20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93"/>
    </row>
    <row r="31" spans="2:71" s="2" customFormat="1" ht="14.4" hidden="1" customHeight="1" x14ac:dyDescent="0.2">
      <c r="B31" s="32"/>
      <c r="F31" s="23" t="s">
        <v>42</v>
      </c>
      <c r="L31" s="207">
        <v>0.2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2"/>
      <c r="BE31" s="193"/>
    </row>
    <row r="32" spans="2:71" s="2" customFormat="1" ht="14.4" hidden="1" customHeight="1" x14ac:dyDescent="0.2">
      <c r="B32" s="32"/>
      <c r="F32" s="23" t="s">
        <v>43</v>
      </c>
      <c r="L32" s="207">
        <v>0.2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2"/>
      <c r="BE32" s="193"/>
    </row>
    <row r="33" spans="2:57" s="2" customFormat="1" ht="14.4" hidden="1" customHeight="1" x14ac:dyDescent="0.2">
      <c r="B33" s="32"/>
      <c r="F33" s="33" t="s">
        <v>44</v>
      </c>
      <c r="L33" s="204">
        <v>0</v>
      </c>
      <c r="M33" s="203"/>
      <c r="N33" s="203"/>
      <c r="O33" s="203"/>
      <c r="P33" s="203"/>
      <c r="Q33" s="34"/>
      <c r="R33" s="34"/>
      <c r="S33" s="34"/>
      <c r="T33" s="34"/>
      <c r="U33" s="34"/>
      <c r="V33" s="34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F33" s="34"/>
      <c r="AG33" s="34"/>
      <c r="AH33" s="34"/>
      <c r="AI33" s="34"/>
      <c r="AJ33" s="34"/>
      <c r="AK33" s="202">
        <v>0</v>
      </c>
      <c r="AL33" s="203"/>
      <c r="AM33" s="203"/>
      <c r="AN33" s="203"/>
      <c r="AO33" s="203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93"/>
    </row>
    <row r="34" spans="2:57" s="1" customFormat="1" ht="6.9" customHeight="1" x14ac:dyDescent="0.2">
      <c r="B34" s="28"/>
      <c r="AR34" s="28"/>
      <c r="BE34" s="192"/>
    </row>
    <row r="35" spans="2:57" s="1" customFormat="1" ht="25.95" customHeight="1" x14ac:dyDescent="0.2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88" t="s">
        <v>47</v>
      </c>
      <c r="Y35" s="186"/>
      <c r="Z35" s="186"/>
      <c r="AA35" s="186"/>
      <c r="AB35" s="186"/>
      <c r="AC35" s="38"/>
      <c r="AD35" s="38"/>
      <c r="AE35" s="38"/>
      <c r="AF35" s="38"/>
      <c r="AG35" s="38"/>
      <c r="AH35" s="38"/>
      <c r="AI35" s="38"/>
      <c r="AJ35" s="38"/>
      <c r="AK35" s="185">
        <f>SUM(AK26:AK33)</f>
        <v>0</v>
      </c>
      <c r="AL35" s="186"/>
      <c r="AM35" s="186"/>
      <c r="AN35" s="186"/>
      <c r="AO35" s="187"/>
      <c r="AP35" s="36"/>
      <c r="AQ35" s="36"/>
      <c r="AR35" s="28"/>
    </row>
    <row r="36" spans="2:57" s="1" customFormat="1" ht="6.9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6"/>
      <c r="AR38" s="16"/>
    </row>
    <row r="39" spans="2:57" ht="14.4" customHeight="1" x14ac:dyDescent="0.2">
      <c r="B39" s="16"/>
      <c r="AR39" s="16"/>
    </row>
    <row r="40" spans="2:57" ht="14.4" customHeight="1" x14ac:dyDescent="0.2">
      <c r="B40" s="16"/>
      <c r="AR40" s="16"/>
    </row>
    <row r="41" spans="2:57" ht="14.4" customHeight="1" x14ac:dyDescent="0.2">
      <c r="B41" s="16"/>
      <c r="AR41" s="16"/>
    </row>
    <row r="42" spans="2:57" ht="14.4" customHeight="1" x14ac:dyDescent="0.2">
      <c r="B42" s="16"/>
      <c r="AR42" s="16"/>
    </row>
    <row r="43" spans="2:57" ht="14.4" customHeight="1" x14ac:dyDescent="0.2">
      <c r="B43" s="16"/>
      <c r="AR43" s="16"/>
    </row>
    <row r="44" spans="2:57" ht="14.4" customHeight="1" x14ac:dyDescent="0.2">
      <c r="B44" s="16"/>
      <c r="AR44" s="16"/>
    </row>
    <row r="45" spans="2:57" ht="14.4" customHeight="1" x14ac:dyDescent="0.2">
      <c r="B45" s="16"/>
      <c r="AR45" s="16"/>
    </row>
    <row r="46" spans="2:57" ht="14.4" customHeight="1" x14ac:dyDescent="0.2">
      <c r="B46" s="16"/>
      <c r="AR46" s="16"/>
    </row>
    <row r="47" spans="2:57" ht="14.4" customHeight="1" x14ac:dyDescent="0.2">
      <c r="B47" s="16"/>
      <c r="AR47" s="16"/>
    </row>
    <row r="48" spans="2:57" ht="14.4" customHeight="1" x14ac:dyDescent="0.2">
      <c r="B48" s="16"/>
      <c r="AR48" s="16"/>
    </row>
    <row r="49" spans="2:44" s="1" customFormat="1" ht="14.4" customHeight="1" x14ac:dyDescent="0.2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 x14ac:dyDescent="0.2">
      <c r="B82" s="28"/>
      <c r="C82" s="17" t="s">
        <v>54</v>
      </c>
      <c r="AR82" s="28"/>
    </row>
    <row r="83" spans="1:91" s="1" customFormat="1" ht="6.9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 t="str">
        <f>K5</f>
        <v>KAP21-02AK1</v>
      </c>
      <c r="AR84" s="47"/>
    </row>
    <row r="85" spans="1:91" s="4" customFormat="1" ht="36.9" customHeight="1" x14ac:dyDescent="0.2">
      <c r="B85" s="48"/>
      <c r="C85" s="49" t="s">
        <v>15</v>
      </c>
      <c r="L85" s="228" t="str">
        <f>K6</f>
        <v>Revitalizácia bývalej priemyselnej zóny na Šavoľskej ceste - BROWN FIELD Fiľakovo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48"/>
    </row>
    <row r="86" spans="1:91" s="1" customFormat="1" ht="6.9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50" t="str">
        <f>IF(K8="","",K8)</f>
        <v>Fiľakovo</v>
      </c>
      <c r="AI87" s="23" t="s">
        <v>21</v>
      </c>
      <c r="AM87" s="210" t="str">
        <f>IF(AN8= "","",AN8)</f>
        <v>15. 8. 2022</v>
      </c>
      <c r="AN87" s="210"/>
      <c r="AR87" s="28"/>
    </row>
    <row r="88" spans="1:91" s="1" customFormat="1" ht="6.9" customHeight="1" x14ac:dyDescent="0.2">
      <c r="B88" s="28"/>
      <c r="AR88" s="28"/>
    </row>
    <row r="89" spans="1:91" s="1" customFormat="1" ht="15.15" customHeight="1" x14ac:dyDescent="0.2">
      <c r="B89" s="28"/>
      <c r="C89" s="23" t="s">
        <v>23</v>
      </c>
      <c r="L89" s="3" t="str">
        <f>IF(E11= "","",E11)</f>
        <v>Mesto Fiľakovo</v>
      </c>
      <c r="AI89" s="23" t="s">
        <v>29</v>
      </c>
      <c r="AM89" s="211" t="str">
        <f>IF(E17="","",E17)</f>
        <v>KApAR, s.r.o., Prešov</v>
      </c>
      <c r="AN89" s="212"/>
      <c r="AO89" s="212"/>
      <c r="AP89" s="212"/>
      <c r="AR89" s="28"/>
      <c r="AS89" s="213" t="s">
        <v>55</v>
      </c>
      <c r="AT89" s="21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 x14ac:dyDescent="0.2">
      <c r="B90" s="28"/>
      <c r="C90" s="23" t="s">
        <v>27</v>
      </c>
      <c r="L90" s="3" t="str">
        <f>IF(E14= "Vyplň údaj","",E14)</f>
        <v/>
      </c>
      <c r="AI90" s="23" t="s">
        <v>32</v>
      </c>
      <c r="AM90" s="211" t="str">
        <f>IF(E20="","",E20)</f>
        <v xml:space="preserve"> </v>
      </c>
      <c r="AN90" s="212"/>
      <c r="AO90" s="212"/>
      <c r="AP90" s="212"/>
      <c r="AR90" s="28"/>
      <c r="AS90" s="215"/>
      <c r="AT90" s="216"/>
      <c r="BD90" s="54"/>
    </row>
    <row r="91" spans="1:91" s="1" customFormat="1" ht="10.95" customHeight="1" x14ac:dyDescent="0.2">
      <c r="B91" s="28"/>
      <c r="AR91" s="28"/>
      <c r="AS91" s="215"/>
      <c r="AT91" s="216"/>
      <c r="BD91" s="54"/>
    </row>
    <row r="92" spans="1:91" s="1" customFormat="1" ht="29.25" customHeight="1" x14ac:dyDescent="0.2">
      <c r="B92" s="28"/>
      <c r="C92" s="230" t="s">
        <v>56</v>
      </c>
      <c r="D92" s="218"/>
      <c r="E92" s="218"/>
      <c r="F92" s="218"/>
      <c r="G92" s="218"/>
      <c r="H92" s="55"/>
      <c r="I92" s="217" t="s">
        <v>57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0" t="s">
        <v>58</v>
      </c>
      <c r="AH92" s="218"/>
      <c r="AI92" s="218"/>
      <c r="AJ92" s="218"/>
      <c r="AK92" s="218"/>
      <c r="AL92" s="218"/>
      <c r="AM92" s="218"/>
      <c r="AN92" s="217" t="s">
        <v>59</v>
      </c>
      <c r="AO92" s="218"/>
      <c r="AP92" s="219"/>
      <c r="AQ92" s="56" t="s">
        <v>60</v>
      </c>
      <c r="AR92" s="28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5" customHeight="1" x14ac:dyDescent="0.2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 x14ac:dyDescent="0.2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26">
        <f>ROUND(AG95+AG102+AG107+SUM(AG111:AG115)+AG118+SUM(AG121:AG124),2)</f>
        <v>0</v>
      </c>
      <c r="AH94" s="226"/>
      <c r="AI94" s="226"/>
      <c r="AJ94" s="226"/>
      <c r="AK94" s="226"/>
      <c r="AL94" s="226"/>
      <c r="AM94" s="226"/>
      <c r="AN94" s="227">
        <f t="shared" ref="AN94:AN124" si="0">SUM(AG94,AT94)</f>
        <v>0</v>
      </c>
      <c r="AO94" s="227"/>
      <c r="AP94" s="227"/>
      <c r="AQ94" s="65" t="s">
        <v>1</v>
      </c>
      <c r="AR94" s="61"/>
      <c r="AS94" s="66">
        <f>ROUND(AS95+AS102+AS107+SUM(AS111:AS115)+AS118+SUM(AS121:AS124),2)</f>
        <v>0</v>
      </c>
      <c r="AT94" s="67">
        <f t="shared" ref="AT94:AT124" si="1">ROUND(SUM(AV94:AW94),2)</f>
        <v>0</v>
      </c>
      <c r="AU94" s="68">
        <f>ROUND(AU95+AU102+AU107+SUM(AU111:AU115)+AU118+SUM(AU121:AU124),5)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ROUND(AZ95+AZ102+AZ107+SUM(AZ111:AZ115)+AZ118+SUM(AZ121:AZ124),2)</f>
        <v>0</v>
      </c>
      <c r="BA94" s="67">
        <f>ROUND(BA95+BA102+BA107+SUM(BA111:BA115)+BA118+SUM(BA121:BA124),2)</f>
        <v>0</v>
      </c>
      <c r="BB94" s="67">
        <f>ROUND(BB95+BB102+BB107+SUM(BB111:BB115)+BB118+SUM(BB121:BB124),2)</f>
        <v>0</v>
      </c>
      <c r="BC94" s="67">
        <f>ROUND(BC95+BC102+BC107+SUM(BC111:BC115)+BC118+SUM(BC121:BC124),2)</f>
        <v>0</v>
      </c>
      <c r="BD94" s="69">
        <f>ROUND(BD95+BD102+BD107+SUM(BD111:BD115)+BD118+SUM(BD121:BD124),2)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 x14ac:dyDescent="0.2">
      <c r="B95" s="72"/>
      <c r="C95" s="73"/>
      <c r="D95" s="208" t="s">
        <v>79</v>
      </c>
      <c r="E95" s="208"/>
      <c r="F95" s="208"/>
      <c r="G95" s="208"/>
      <c r="H95" s="208"/>
      <c r="I95" s="74"/>
      <c r="J95" s="208" t="s">
        <v>80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21">
        <f>ROUND(SUM(AG96:AG101),2)</f>
        <v>0</v>
      </c>
      <c r="AH95" s="222"/>
      <c r="AI95" s="222"/>
      <c r="AJ95" s="222"/>
      <c r="AK95" s="222"/>
      <c r="AL95" s="222"/>
      <c r="AM95" s="222"/>
      <c r="AN95" s="223">
        <f t="shared" si="0"/>
        <v>0</v>
      </c>
      <c r="AO95" s="222"/>
      <c r="AP95" s="222"/>
      <c r="AQ95" s="75" t="s">
        <v>81</v>
      </c>
      <c r="AR95" s="72"/>
      <c r="AS95" s="76">
        <f>ROUND(SUM(AS96:AS101),2)</f>
        <v>0</v>
      </c>
      <c r="AT95" s="77">
        <f t="shared" si="1"/>
        <v>0</v>
      </c>
      <c r="AU95" s="78">
        <f>ROUND(SUM(AU96:AU101),5)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ROUND(SUM(AZ96:AZ101),2)</f>
        <v>0</v>
      </c>
      <c r="BA95" s="77">
        <f>ROUND(SUM(BA96:BA101),2)</f>
        <v>0</v>
      </c>
      <c r="BB95" s="77">
        <f>ROUND(SUM(BB96:BB101),2)</f>
        <v>0</v>
      </c>
      <c r="BC95" s="77">
        <f>ROUND(SUM(BC96:BC101),2)</f>
        <v>0</v>
      </c>
      <c r="BD95" s="79">
        <f>ROUND(SUM(BD96:BD101),2)</f>
        <v>0</v>
      </c>
      <c r="BS95" s="80" t="s">
        <v>74</v>
      </c>
      <c r="BT95" s="80" t="s">
        <v>82</v>
      </c>
      <c r="BU95" s="80" t="s">
        <v>76</v>
      </c>
      <c r="BV95" s="80" t="s">
        <v>77</v>
      </c>
      <c r="BW95" s="80" t="s">
        <v>83</v>
      </c>
      <c r="BX95" s="80" t="s">
        <v>4</v>
      </c>
      <c r="CL95" s="80" t="s">
        <v>1</v>
      </c>
      <c r="CM95" s="80" t="s">
        <v>75</v>
      </c>
    </row>
    <row r="96" spans="1:91" s="3" customFormat="1" ht="16.5" customHeight="1" x14ac:dyDescent="0.2">
      <c r="A96" s="81" t="s">
        <v>84</v>
      </c>
      <c r="B96" s="47"/>
      <c r="C96" s="9"/>
      <c r="D96" s="9"/>
      <c r="E96" s="209" t="s">
        <v>85</v>
      </c>
      <c r="F96" s="209"/>
      <c r="G96" s="209"/>
      <c r="H96" s="209"/>
      <c r="I96" s="209"/>
      <c r="J96" s="9"/>
      <c r="K96" s="209" t="s">
        <v>86</v>
      </c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24">
        <f>'01.1 - SO 01.1 Stavebná časť'!J32</f>
        <v>0</v>
      </c>
      <c r="AH96" s="225"/>
      <c r="AI96" s="225"/>
      <c r="AJ96" s="225"/>
      <c r="AK96" s="225"/>
      <c r="AL96" s="225"/>
      <c r="AM96" s="225"/>
      <c r="AN96" s="224">
        <f t="shared" si="0"/>
        <v>0</v>
      </c>
      <c r="AO96" s="225"/>
      <c r="AP96" s="225"/>
      <c r="AQ96" s="82" t="s">
        <v>87</v>
      </c>
      <c r="AR96" s="47"/>
      <c r="AS96" s="83">
        <v>0</v>
      </c>
      <c r="AT96" s="84">
        <f t="shared" si="1"/>
        <v>0</v>
      </c>
      <c r="AU96" s="85">
        <f>'01.1 - SO 01.1 Stavebná časť'!P143</f>
        <v>0</v>
      </c>
      <c r="AV96" s="84">
        <f>'01.1 - SO 01.1 Stavebná časť'!J35</f>
        <v>0</v>
      </c>
      <c r="AW96" s="84">
        <f>'01.1 - SO 01.1 Stavebná časť'!J36</f>
        <v>0</v>
      </c>
      <c r="AX96" s="84">
        <f>'01.1 - SO 01.1 Stavebná časť'!J37</f>
        <v>0</v>
      </c>
      <c r="AY96" s="84">
        <f>'01.1 - SO 01.1 Stavebná časť'!J38</f>
        <v>0</v>
      </c>
      <c r="AZ96" s="84">
        <f>'01.1 - SO 01.1 Stavebná časť'!F35</f>
        <v>0</v>
      </c>
      <c r="BA96" s="84">
        <f>'01.1 - SO 01.1 Stavebná časť'!F36</f>
        <v>0</v>
      </c>
      <c r="BB96" s="84">
        <f>'01.1 - SO 01.1 Stavebná časť'!F37</f>
        <v>0</v>
      </c>
      <c r="BC96" s="84">
        <f>'01.1 - SO 01.1 Stavebná časť'!F38</f>
        <v>0</v>
      </c>
      <c r="BD96" s="86">
        <f>'01.1 - SO 01.1 Stavebná časť'!F39</f>
        <v>0</v>
      </c>
      <c r="BT96" s="21" t="s">
        <v>88</v>
      </c>
      <c r="BV96" s="21" t="s">
        <v>77</v>
      </c>
      <c r="BW96" s="21" t="s">
        <v>89</v>
      </c>
      <c r="BX96" s="21" t="s">
        <v>83</v>
      </c>
      <c r="CL96" s="21" t="s">
        <v>1</v>
      </c>
    </row>
    <row r="97" spans="1:91" s="3" customFormat="1" ht="16.5" customHeight="1" x14ac:dyDescent="0.2">
      <c r="A97" s="81" t="s">
        <v>84</v>
      </c>
      <c r="B97" s="47"/>
      <c r="C97" s="9"/>
      <c r="D97" s="9"/>
      <c r="E97" s="209" t="s">
        <v>90</v>
      </c>
      <c r="F97" s="209"/>
      <c r="G97" s="209"/>
      <c r="H97" s="209"/>
      <c r="I97" s="209"/>
      <c r="J97" s="9"/>
      <c r="K97" s="209" t="s">
        <v>91</v>
      </c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24">
        <f>'01.2 - SO 01.2 Zdravotech...'!J32</f>
        <v>0</v>
      </c>
      <c r="AH97" s="225"/>
      <c r="AI97" s="225"/>
      <c r="AJ97" s="225"/>
      <c r="AK97" s="225"/>
      <c r="AL97" s="225"/>
      <c r="AM97" s="225"/>
      <c r="AN97" s="224">
        <f t="shared" si="0"/>
        <v>0</v>
      </c>
      <c r="AO97" s="225"/>
      <c r="AP97" s="225"/>
      <c r="AQ97" s="82" t="s">
        <v>87</v>
      </c>
      <c r="AR97" s="47"/>
      <c r="AS97" s="83">
        <v>0</v>
      </c>
      <c r="AT97" s="84">
        <f t="shared" si="1"/>
        <v>0</v>
      </c>
      <c r="AU97" s="85">
        <f>'01.2 - SO 01.2 Zdravotech...'!P130</f>
        <v>0</v>
      </c>
      <c r="AV97" s="84">
        <f>'01.2 - SO 01.2 Zdravotech...'!J35</f>
        <v>0</v>
      </c>
      <c r="AW97" s="84">
        <f>'01.2 - SO 01.2 Zdravotech...'!J36</f>
        <v>0</v>
      </c>
      <c r="AX97" s="84">
        <f>'01.2 - SO 01.2 Zdravotech...'!J37</f>
        <v>0</v>
      </c>
      <c r="AY97" s="84">
        <f>'01.2 - SO 01.2 Zdravotech...'!J38</f>
        <v>0</v>
      </c>
      <c r="AZ97" s="84">
        <f>'01.2 - SO 01.2 Zdravotech...'!F35</f>
        <v>0</v>
      </c>
      <c r="BA97" s="84">
        <f>'01.2 - SO 01.2 Zdravotech...'!F36</f>
        <v>0</v>
      </c>
      <c r="BB97" s="84">
        <f>'01.2 - SO 01.2 Zdravotech...'!F37</f>
        <v>0</v>
      </c>
      <c r="BC97" s="84">
        <f>'01.2 - SO 01.2 Zdravotech...'!F38</f>
        <v>0</v>
      </c>
      <c r="BD97" s="86">
        <f>'01.2 - SO 01.2 Zdravotech...'!F39</f>
        <v>0</v>
      </c>
      <c r="BT97" s="21" t="s">
        <v>88</v>
      </c>
      <c r="BV97" s="21" t="s">
        <v>77</v>
      </c>
      <c r="BW97" s="21" t="s">
        <v>92</v>
      </c>
      <c r="BX97" s="21" t="s">
        <v>83</v>
      </c>
      <c r="CL97" s="21" t="s">
        <v>1</v>
      </c>
    </row>
    <row r="98" spans="1:91" s="3" customFormat="1" ht="16.5" customHeight="1" x14ac:dyDescent="0.2">
      <c r="A98" s="81" t="s">
        <v>84</v>
      </c>
      <c r="B98" s="47"/>
      <c r="C98" s="9"/>
      <c r="D98" s="9"/>
      <c r="E98" s="209" t="s">
        <v>93</v>
      </c>
      <c r="F98" s="209"/>
      <c r="G98" s="209"/>
      <c r="H98" s="209"/>
      <c r="I98" s="209"/>
      <c r="J98" s="9"/>
      <c r="K98" s="209" t="s">
        <v>94</v>
      </c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24">
        <f>'01.3 - SO 01.3 Ústredné v...'!J32</f>
        <v>0</v>
      </c>
      <c r="AH98" s="225"/>
      <c r="AI98" s="225"/>
      <c r="AJ98" s="225"/>
      <c r="AK98" s="225"/>
      <c r="AL98" s="225"/>
      <c r="AM98" s="225"/>
      <c r="AN98" s="224">
        <f t="shared" si="0"/>
        <v>0</v>
      </c>
      <c r="AO98" s="225"/>
      <c r="AP98" s="225"/>
      <c r="AQ98" s="82" t="s">
        <v>87</v>
      </c>
      <c r="AR98" s="47"/>
      <c r="AS98" s="83">
        <v>0</v>
      </c>
      <c r="AT98" s="84">
        <f t="shared" si="1"/>
        <v>0</v>
      </c>
      <c r="AU98" s="85">
        <f>'01.3 - SO 01.3 Ústredné v...'!P127</f>
        <v>0</v>
      </c>
      <c r="AV98" s="84">
        <f>'01.3 - SO 01.3 Ústredné v...'!J35</f>
        <v>0</v>
      </c>
      <c r="AW98" s="84">
        <f>'01.3 - SO 01.3 Ústredné v...'!J36</f>
        <v>0</v>
      </c>
      <c r="AX98" s="84">
        <f>'01.3 - SO 01.3 Ústredné v...'!J37</f>
        <v>0</v>
      </c>
      <c r="AY98" s="84">
        <f>'01.3 - SO 01.3 Ústredné v...'!J38</f>
        <v>0</v>
      </c>
      <c r="AZ98" s="84">
        <f>'01.3 - SO 01.3 Ústredné v...'!F35</f>
        <v>0</v>
      </c>
      <c r="BA98" s="84">
        <f>'01.3 - SO 01.3 Ústredné v...'!F36</f>
        <v>0</v>
      </c>
      <c r="BB98" s="84">
        <f>'01.3 - SO 01.3 Ústredné v...'!F37</f>
        <v>0</v>
      </c>
      <c r="BC98" s="84">
        <f>'01.3 - SO 01.3 Ústredné v...'!F38</f>
        <v>0</v>
      </c>
      <c r="BD98" s="86">
        <f>'01.3 - SO 01.3 Ústredné v...'!F39</f>
        <v>0</v>
      </c>
      <c r="BT98" s="21" t="s">
        <v>88</v>
      </c>
      <c r="BV98" s="21" t="s">
        <v>77</v>
      </c>
      <c r="BW98" s="21" t="s">
        <v>95</v>
      </c>
      <c r="BX98" s="21" t="s">
        <v>83</v>
      </c>
      <c r="CL98" s="21" t="s">
        <v>1</v>
      </c>
    </row>
    <row r="99" spans="1:91" s="3" customFormat="1" ht="16.5" customHeight="1" x14ac:dyDescent="0.2">
      <c r="A99" s="81" t="s">
        <v>84</v>
      </c>
      <c r="B99" s="47"/>
      <c r="C99" s="9"/>
      <c r="D99" s="9"/>
      <c r="E99" s="209" t="s">
        <v>96</v>
      </c>
      <c r="F99" s="209"/>
      <c r="G99" s="209"/>
      <c r="H99" s="209"/>
      <c r="I99" s="209"/>
      <c r="J99" s="9"/>
      <c r="K99" s="209" t="s">
        <v>97</v>
      </c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24">
        <f>'01.4 - SO 01.4 Vzduchotec...'!J32</f>
        <v>0</v>
      </c>
      <c r="AH99" s="225"/>
      <c r="AI99" s="225"/>
      <c r="AJ99" s="225"/>
      <c r="AK99" s="225"/>
      <c r="AL99" s="225"/>
      <c r="AM99" s="225"/>
      <c r="AN99" s="224">
        <f t="shared" si="0"/>
        <v>0</v>
      </c>
      <c r="AO99" s="225"/>
      <c r="AP99" s="225"/>
      <c r="AQ99" s="82" t="s">
        <v>87</v>
      </c>
      <c r="AR99" s="47"/>
      <c r="AS99" s="83">
        <v>0</v>
      </c>
      <c r="AT99" s="84">
        <f t="shared" si="1"/>
        <v>0</v>
      </c>
      <c r="AU99" s="85">
        <f>'01.4 - SO 01.4 Vzduchotec...'!P125</f>
        <v>0</v>
      </c>
      <c r="AV99" s="84">
        <f>'01.4 - SO 01.4 Vzduchotec...'!J35</f>
        <v>0</v>
      </c>
      <c r="AW99" s="84">
        <f>'01.4 - SO 01.4 Vzduchotec...'!J36</f>
        <v>0</v>
      </c>
      <c r="AX99" s="84">
        <f>'01.4 - SO 01.4 Vzduchotec...'!J37</f>
        <v>0</v>
      </c>
      <c r="AY99" s="84">
        <f>'01.4 - SO 01.4 Vzduchotec...'!J38</f>
        <v>0</v>
      </c>
      <c r="AZ99" s="84">
        <f>'01.4 - SO 01.4 Vzduchotec...'!F35</f>
        <v>0</v>
      </c>
      <c r="BA99" s="84">
        <f>'01.4 - SO 01.4 Vzduchotec...'!F36</f>
        <v>0</v>
      </c>
      <c r="BB99" s="84">
        <f>'01.4 - SO 01.4 Vzduchotec...'!F37</f>
        <v>0</v>
      </c>
      <c r="BC99" s="84">
        <f>'01.4 - SO 01.4 Vzduchotec...'!F38</f>
        <v>0</v>
      </c>
      <c r="BD99" s="86">
        <f>'01.4 - SO 01.4 Vzduchotec...'!F39</f>
        <v>0</v>
      </c>
      <c r="BT99" s="21" t="s">
        <v>88</v>
      </c>
      <c r="BV99" s="21" t="s">
        <v>77</v>
      </c>
      <c r="BW99" s="21" t="s">
        <v>98</v>
      </c>
      <c r="BX99" s="21" t="s">
        <v>83</v>
      </c>
      <c r="CL99" s="21" t="s">
        <v>1</v>
      </c>
    </row>
    <row r="100" spans="1:91" s="3" customFormat="1" ht="16.5" customHeight="1" x14ac:dyDescent="0.2">
      <c r="A100" s="81" t="s">
        <v>84</v>
      </c>
      <c r="B100" s="47"/>
      <c r="C100" s="9"/>
      <c r="D100" s="9"/>
      <c r="E100" s="209" t="s">
        <v>99</v>
      </c>
      <c r="F100" s="209"/>
      <c r="G100" s="209"/>
      <c r="H100" s="209"/>
      <c r="I100" s="209"/>
      <c r="J100" s="9"/>
      <c r="K100" s="209" t="s">
        <v>100</v>
      </c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24">
        <f>'01.5 - SO 01.5 Elektroinš...'!J32</f>
        <v>0</v>
      </c>
      <c r="AH100" s="225"/>
      <c r="AI100" s="225"/>
      <c r="AJ100" s="225"/>
      <c r="AK100" s="225"/>
      <c r="AL100" s="225"/>
      <c r="AM100" s="225"/>
      <c r="AN100" s="224">
        <f t="shared" si="0"/>
        <v>0</v>
      </c>
      <c r="AO100" s="225"/>
      <c r="AP100" s="225"/>
      <c r="AQ100" s="82" t="s">
        <v>87</v>
      </c>
      <c r="AR100" s="47"/>
      <c r="AS100" s="83">
        <v>0</v>
      </c>
      <c r="AT100" s="84">
        <f t="shared" si="1"/>
        <v>0</v>
      </c>
      <c r="AU100" s="85">
        <f>'01.5 - SO 01.5 Elektroinš...'!P125</f>
        <v>0</v>
      </c>
      <c r="AV100" s="84">
        <f>'01.5 - SO 01.5 Elektroinš...'!J35</f>
        <v>0</v>
      </c>
      <c r="AW100" s="84">
        <f>'01.5 - SO 01.5 Elektroinš...'!J36</f>
        <v>0</v>
      </c>
      <c r="AX100" s="84">
        <f>'01.5 - SO 01.5 Elektroinš...'!J37</f>
        <v>0</v>
      </c>
      <c r="AY100" s="84">
        <f>'01.5 - SO 01.5 Elektroinš...'!J38</f>
        <v>0</v>
      </c>
      <c r="AZ100" s="84">
        <f>'01.5 - SO 01.5 Elektroinš...'!F35</f>
        <v>0</v>
      </c>
      <c r="BA100" s="84">
        <f>'01.5 - SO 01.5 Elektroinš...'!F36</f>
        <v>0</v>
      </c>
      <c r="BB100" s="84">
        <f>'01.5 - SO 01.5 Elektroinš...'!F37</f>
        <v>0</v>
      </c>
      <c r="BC100" s="84">
        <f>'01.5 - SO 01.5 Elektroinš...'!F38</f>
        <v>0</v>
      </c>
      <c r="BD100" s="86">
        <f>'01.5 - SO 01.5 Elektroinš...'!F39</f>
        <v>0</v>
      </c>
      <c r="BT100" s="21" t="s">
        <v>88</v>
      </c>
      <c r="BV100" s="21" t="s">
        <v>77</v>
      </c>
      <c r="BW100" s="21" t="s">
        <v>101</v>
      </c>
      <c r="BX100" s="21" t="s">
        <v>83</v>
      </c>
      <c r="CL100" s="21" t="s">
        <v>1</v>
      </c>
    </row>
    <row r="101" spans="1:91" s="3" customFormat="1" ht="16.5" customHeight="1" x14ac:dyDescent="0.2">
      <c r="A101" s="81" t="s">
        <v>84</v>
      </c>
      <c r="B101" s="47"/>
      <c r="C101" s="9"/>
      <c r="D101" s="9"/>
      <c r="E101" s="209" t="s">
        <v>102</v>
      </c>
      <c r="F101" s="209"/>
      <c r="G101" s="209"/>
      <c r="H101" s="209"/>
      <c r="I101" s="209"/>
      <c r="J101" s="9"/>
      <c r="K101" s="209" t="s">
        <v>103</v>
      </c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24">
        <f>'01.5.1 - SO 01.5.1 Odbern...'!J32</f>
        <v>0</v>
      </c>
      <c r="AH101" s="225"/>
      <c r="AI101" s="225"/>
      <c r="AJ101" s="225"/>
      <c r="AK101" s="225"/>
      <c r="AL101" s="225"/>
      <c r="AM101" s="225"/>
      <c r="AN101" s="224">
        <f t="shared" si="0"/>
        <v>0</v>
      </c>
      <c r="AO101" s="225"/>
      <c r="AP101" s="225"/>
      <c r="AQ101" s="82" t="s">
        <v>87</v>
      </c>
      <c r="AR101" s="47"/>
      <c r="AS101" s="83">
        <v>0</v>
      </c>
      <c r="AT101" s="84">
        <f t="shared" si="1"/>
        <v>0</v>
      </c>
      <c r="AU101" s="85">
        <f>'01.5.1 - SO 01.5.1 Odbern...'!P126</f>
        <v>0</v>
      </c>
      <c r="AV101" s="84">
        <f>'01.5.1 - SO 01.5.1 Odbern...'!J35</f>
        <v>0</v>
      </c>
      <c r="AW101" s="84">
        <f>'01.5.1 - SO 01.5.1 Odbern...'!J36</f>
        <v>0</v>
      </c>
      <c r="AX101" s="84">
        <f>'01.5.1 - SO 01.5.1 Odbern...'!J37</f>
        <v>0</v>
      </c>
      <c r="AY101" s="84">
        <f>'01.5.1 - SO 01.5.1 Odbern...'!J38</f>
        <v>0</v>
      </c>
      <c r="AZ101" s="84">
        <f>'01.5.1 - SO 01.5.1 Odbern...'!F35</f>
        <v>0</v>
      </c>
      <c r="BA101" s="84">
        <f>'01.5.1 - SO 01.5.1 Odbern...'!F36</f>
        <v>0</v>
      </c>
      <c r="BB101" s="84">
        <f>'01.5.1 - SO 01.5.1 Odbern...'!F37</f>
        <v>0</v>
      </c>
      <c r="BC101" s="84">
        <f>'01.5.1 - SO 01.5.1 Odbern...'!F38</f>
        <v>0</v>
      </c>
      <c r="BD101" s="86">
        <f>'01.5.1 - SO 01.5.1 Odbern...'!F39</f>
        <v>0</v>
      </c>
      <c r="BT101" s="21" t="s">
        <v>88</v>
      </c>
      <c r="BV101" s="21" t="s">
        <v>77</v>
      </c>
      <c r="BW101" s="21" t="s">
        <v>104</v>
      </c>
      <c r="BX101" s="21" t="s">
        <v>83</v>
      </c>
      <c r="CL101" s="21" t="s">
        <v>1</v>
      </c>
    </row>
    <row r="102" spans="1:91" s="6" customFormat="1" ht="16.5" customHeight="1" x14ac:dyDescent="0.2">
      <c r="B102" s="72"/>
      <c r="C102" s="73"/>
      <c r="D102" s="208" t="s">
        <v>105</v>
      </c>
      <c r="E102" s="208"/>
      <c r="F102" s="208"/>
      <c r="G102" s="208"/>
      <c r="H102" s="208"/>
      <c r="I102" s="74"/>
      <c r="J102" s="208" t="s">
        <v>106</v>
      </c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21">
        <f>ROUND(SUM(AG103:AG106),2)</f>
        <v>0</v>
      </c>
      <c r="AH102" s="222"/>
      <c r="AI102" s="222"/>
      <c r="AJ102" s="222"/>
      <c r="AK102" s="222"/>
      <c r="AL102" s="222"/>
      <c r="AM102" s="222"/>
      <c r="AN102" s="223">
        <f t="shared" si="0"/>
        <v>0</v>
      </c>
      <c r="AO102" s="222"/>
      <c r="AP102" s="222"/>
      <c r="AQ102" s="75" t="s">
        <v>81</v>
      </c>
      <c r="AR102" s="72"/>
      <c r="AS102" s="76">
        <f>ROUND(SUM(AS103:AS106),2)</f>
        <v>0</v>
      </c>
      <c r="AT102" s="77">
        <f t="shared" si="1"/>
        <v>0</v>
      </c>
      <c r="AU102" s="78">
        <f>ROUND(SUM(AU103:AU106),5)</f>
        <v>0</v>
      </c>
      <c r="AV102" s="77">
        <f>ROUND(AZ102*L29,2)</f>
        <v>0</v>
      </c>
      <c r="AW102" s="77">
        <f>ROUND(BA102*L30,2)</f>
        <v>0</v>
      </c>
      <c r="AX102" s="77">
        <f>ROUND(BB102*L29,2)</f>
        <v>0</v>
      </c>
      <c r="AY102" s="77">
        <f>ROUND(BC102*L30,2)</f>
        <v>0</v>
      </c>
      <c r="AZ102" s="77">
        <f>ROUND(SUM(AZ103:AZ106),2)</f>
        <v>0</v>
      </c>
      <c r="BA102" s="77">
        <f>ROUND(SUM(BA103:BA106),2)</f>
        <v>0</v>
      </c>
      <c r="BB102" s="77">
        <f>ROUND(SUM(BB103:BB106),2)</f>
        <v>0</v>
      </c>
      <c r="BC102" s="77">
        <f>ROUND(SUM(BC103:BC106),2)</f>
        <v>0</v>
      </c>
      <c r="BD102" s="79">
        <f>ROUND(SUM(BD103:BD106),2)</f>
        <v>0</v>
      </c>
      <c r="BS102" s="80" t="s">
        <v>74</v>
      </c>
      <c r="BT102" s="80" t="s">
        <v>82</v>
      </c>
      <c r="BU102" s="80" t="s">
        <v>76</v>
      </c>
      <c r="BV102" s="80" t="s">
        <v>77</v>
      </c>
      <c r="BW102" s="80" t="s">
        <v>107</v>
      </c>
      <c r="BX102" s="80" t="s">
        <v>4</v>
      </c>
      <c r="CL102" s="80" t="s">
        <v>1</v>
      </c>
      <c r="CM102" s="80" t="s">
        <v>75</v>
      </c>
    </row>
    <row r="103" spans="1:91" s="3" customFormat="1" ht="16.5" customHeight="1" x14ac:dyDescent="0.2">
      <c r="A103" s="81" t="s">
        <v>84</v>
      </c>
      <c r="B103" s="47"/>
      <c r="C103" s="9"/>
      <c r="D103" s="9"/>
      <c r="E103" s="209" t="s">
        <v>108</v>
      </c>
      <c r="F103" s="209"/>
      <c r="G103" s="209"/>
      <c r="H103" s="209"/>
      <c r="I103" s="209"/>
      <c r="J103" s="9"/>
      <c r="K103" s="209" t="s">
        <v>109</v>
      </c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24">
        <f>'02.1 - SO 02.1 Stavebná časť'!J32</f>
        <v>0</v>
      </c>
      <c r="AH103" s="225"/>
      <c r="AI103" s="225"/>
      <c r="AJ103" s="225"/>
      <c r="AK103" s="225"/>
      <c r="AL103" s="225"/>
      <c r="AM103" s="225"/>
      <c r="AN103" s="224">
        <f t="shared" si="0"/>
        <v>0</v>
      </c>
      <c r="AO103" s="225"/>
      <c r="AP103" s="225"/>
      <c r="AQ103" s="82" t="s">
        <v>87</v>
      </c>
      <c r="AR103" s="47"/>
      <c r="AS103" s="83">
        <v>0</v>
      </c>
      <c r="AT103" s="84">
        <f t="shared" si="1"/>
        <v>0</v>
      </c>
      <c r="AU103" s="85">
        <f>'02.1 - SO 02.1 Stavebná časť'!P140</f>
        <v>0</v>
      </c>
      <c r="AV103" s="84">
        <f>'02.1 - SO 02.1 Stavebná časť'!J35</f>
        <v>0</v>
      </c>
      <c r="AW103" s="84">
        <f>'02.1 - SO 02.1 Stavebná časť'!J36</f>
        <v>0</v>
      </c>
      <c r="AX103" s="84">
        <f>'02.1 - SO 02.1 Stavebná časť'!J37</f>
        <v>0</v>
      </c>
      <c r="AY103" s="84">
        <f>'02.1 - SO 02.1 Stavebná časť'!J38</f>
        <v>0</v>
      </c>
      <c r="AZ103" s="84">
        <f>'02.1 - SO 02.1 Stavebná časť'!F35</f>
        <v>0</v>
      </c>
      <c r="BA103" s="84">
        <f>'02.1 - SO 02.1 Stavebná časť'!F36</f>
        <v>0</v>
      </c>
      <c r="BB103" s="84">
        <f>'02.1 - SO 02.1 Stavebná časť'!F37</f>
        <v>0</v>
      </c>
      <c r="BC103" s="84">
        <f>'02.1 - SO 02.1 Stavebná časť'!F38</f>
        <v>0</v>
      </c>
      <c r="BD103" s="86">
        <f>'02.1 - SO 02.1 Stavebná časť'!F39</f>
        <v>0</v>
      </c>
      <c r="BT103" s="21" t="s">
        <v>88</v>
      </c>
      <c r="BV103" s="21" t="s">
        <v>77</v>
      </c>
      <c r="BW103" s="21" t="s">
        <v>110</v>
      </c>
      <c r="BX103" s="21" t="s">
        <v>107</v>
      </c>
      <c r="CL103" s="21" t="s">
        <v>1</v>
      </c>
    </row>
    <row r="104" spans="1:91" s="3" customFormat="1" ht="16.5" customHeight="1" x14ac:dyDescent="0.2">
      <c r="A104" s="81" t="s">
        <v>84</v>
      </c>
      <c r="B104" s="47"/>
      <c r="C104" s="9"/>
      <c r="D104" s="9"/>
      <c r="E104" s="209" t="s">
        <v>111</v>
      </c>
      <c r="F104" s="209"/>
      <c r="G104" s="209"/>
      <c r="H104" s="209"/>
      <c r="I104" s="209"/>
      <c r="J104" s="9"/>
      <c r="K104" s="209" t="s">
        <v>112</v>
      </c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24">
        <f>'02.2 - SO 02.2 Zdravotech...'!J32</f>
        <v>0</v>
      </c>
      <c r="AH104" s="225"/>
      <c r="AI104" s="225"/>
      <c r="AJ104" s="225"/>
      <c r="AK104" s="225"/>
      <c r="AL104" s="225"/>
      <c r="AM104" s="225"/>
      <c r="AN104" s="224">
        <f t="shared" si="0"/>
        <v>0</v>
      </c>
      <c r="AO104" s="225"/>
      <c r="AP104" s="225"/>
      <c r="AQ104" s="82" t="s">
        <v>87</v>
      </c>
      <c r="AR104" s="47"/>
      <c r="AS104" s="83">
        <v>0</v>
      </c>
      <c r="AT104" s="84">
        <f t="shared" si="1"/>
        <v>0</v>
      </c>
      <c r="AU104" s="85">
        <f>'02.2 - SO 02.2 Zdravotech...'!P123</f>
        <v>0</v>
      </c>
      <c r="AV104" s="84">
        <f>'02.2 - SO 02.2 Zdravotech...'!J35</f>
        <v>0</v>
      </c>
      <c r="AW104" s="84">
        <f>'02.2 - SO 02.2 Zdravotech...'!J36</f>
        <v>0</v>
      </c>
      <c r="AX104" s="84">
        <f>'02.2 - SO 02.2 Zdravotech...'!J37</f>
        <v>0</v>
      </c>
      <c r="AY104" s="84">
        <f>'02.2 - SO 02.2 Zdravotech...'!J38</f>
        <v>0</v>
      </c>
      <c r="AZ104" s="84">
        <f>'02.2 - SO 02.2 Zdravotech...'!F35</f>
        <v>0</v>
      </c>
      <c r="BA104" s="84">
        <f>'02.2 - SO 02.2 Zdravotech...'!F36</f>
        <v>0</v>
      </c>
      <c r="BB104" s="84">
        <f>'02.2 - SO 02.2 Zdravotech...'!F37</f>
        <v>0</v>
      </c>
      <c r="BC104" s="84">
        <f>'02.2 - SO 02.2 Zdravotech...'!F38</f>
        <v>0</v>
      </c>
      <c r="BD104" s="86">
        <f>'02.2 - SO 02.2 Zdravotech...'!F39</f>
        <v>0</v>
      </c>
      <c r="BT104" s="21" t="s">
        <v>88</v>
      </c>
      <c r="BV104" s="21" t="s">
        <v>77</v>
      </c>
      <c r="BW104" s="21" t="s">
        <v>113</v>
      </c>
      <c r="BX104" s="21" t="s">
        <v>107</v>
      </c>
      <c r="CL104" s="21" t="s">
        <v>1</v>
      </c>
    </row>
    <row r="105" spans="1:91" s="3" customFormat="1" ht="16.5" customHeight="1" x14ac:dyDescent="0.2">
      <c r="A105" s="81" t="s">
        <v>84</v>
      </c>
      <c r="B105" s="47"/>
      <c r="C105" s="9"/>
      <c r="D105" s="9"/>
      <c r="E105" s="209" t="s">
        <v>114</v>
      </c>
      <c r="F105" s="209"/>
      <c r="G105" s="209"/>
      <c r="H105" s="209"/>
      <c r="I105" s="209"/>
      <c r="J105" s="9"/>
      <c r="K105" s="209" t="s">
        <v>115</v>
      </c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24">
        <f>'02.3 - SO 02.3 Ústredné v...'!J32</f>
        <v>0</v>
      </c>
      <c r="AH105" s="225"/>
      <c r="AI105" s="225"/>
      <c r="AJ105" s="225"/>
      <c r="AK105" s="225"/>
      <c r="AL105" s="225"/>
      <c r="AM105" s="225"/>
      <c r="AN105" s="224">
        <f t="shared" si="0"/>
        <v>0</v>
      </c>
      <c r="AO105" s="225"/>
      <c r="AP105" s="225"/>
      <c r="AQ105" s="82" t="s">
        <v>87</v>
      </c>
      <c r="AR105" s="47"/>
      <c r="AS105" s="83">
        <v>0</v>
      </c>
      <c r="AT105" s="84">
        <f t="shared" si="1"/>
        <v>0</v>
      </c>
      <c r="AU105" s="85">
        <f>'02.3 - SO 02.3 Ústredné v...'!P122</f>
        <v>0</v>
      </c>
      <c r="AV105" s="84">
        <f>'02.3 - SO 02.3 Ústredné v...'!J35</f>
        <v>0</v>
      </c>
      <c r="AW105" s="84">
        <f>'02.3 - SO 02.3 Ústredné v...'!J36</f>
        <v>0</v>
      </c>
      <c r="AX105" s="84">
        <f>'02.3 - SO 02.3 Ústredné v...'!J37</f>
        <v>0</v>
      </c>
      <c r="AY105" s="84">
        <f>'02.3 - SO 02.3 Ústredné v...'!J38</f>
        <v>0</v>
      </c>
      <c r="AZ105" s="84">
        <f>'02.3 - SO 02.3 Ústredné v...'!F35</f>
        <v>0</v>
      </c>
      <c r="BA105" s="84">
        <f>'02.3 - SO 02.3 Ústredné v...'!F36</f>
        <v>0</v>
      </c>
      <c r="BB105" s="84">
        <f>'02.3 - SO 02.3 Ústredné v...'!F37</f>
        <v>0</v>
      </c>
      <c r="BC105" s="84">
        <f>'02.3 - SO 02.3 Ústredné v...'!F38</f>
        <v>0</v>
      </c>
      <c r="BD105" s="86">
        <f>'02.3 - SO 02.3 Ústredné v...'!F39</f>
        <v>0</v>
      </c>
      <c r="BT105" s="21" t="s">
        <v>88</v>
      </c>
      <c r="BV105" s="21" t="s">
        <v>77</v>
      </c>
      <c r="BW105" s="21" t="s">
        <v>116</v>
      </c>
      <c r="BX105" s="21" t="s">
        <v>107</v>
      </c>
      <c r="CL105" s="21" t="s">
        <v>1</v>
      </c>
    </row>
    <row r="106" spans="1:91" s="3" customFormat="1" ht="16.5" customHeight="1" x14ac:dyDescent="0.2">
      <c r="A106" s="81" t="s">
        <v>84</v>
      </c>
      <c r="B106" s="47"/>
      <c r="C106" s="9"/>
      <c r="D106" s="9"/>
      <c r="E106" s="209" t="s">
        <v>117</v>
      </c>
      <c r="F106" s="209"/>
      <c r="G106" s="209"/>
      <c r="H106" s="209"/>
      <c r="I106" s="209"/>
      <c r="J106" s="9"/>
      <c r="K106" s="209" t="s">
        <v>118</v>
      </c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24">
        <f>'02.4 - SO 02.4 Elektroinš...'!J32</f>
        <v>0</v>
      </c>
      <c r="AH106" s="225"/>
      <c r="AI106" s="225"/>
      <c r="AJ106" s="225"/>
      <c r="AK106" s="225"/>
      <c r="AL106" s="225"/>
      <c r="AM106" s="225"/>
      <c r="AN106" s="224">
        <f t="shared" si="0"/>
        <v>0</v>
      </c>
      <c r="AO106" s="225"/>
      <c r="AP106" s="225"/>
      <c r="AQ106" s="82" t="s">
        <v>87</v>
      </c>
      <c r="AR106" s="47"/>
      <c r="AS106" s="83">
        <v>0</v>
      </c>
      <c r="AT106" s="84">
        <f t="shared" si="1"/>
        <v>0</v>
      </c>
      <c r="AU106" s="85">
        <f>'02.4 - SO 02.4 Elektroinš...'!P125</f>
        <v>0</v>
      </c>
      <c r="AV106" s="84">
        <f>'02.4 - SO 02.4 Elektroinš...'!J35</f>
        <v>0</v>
      </c>
      <c r="AW106" s="84">
        <f>'02.4 - SO 02.4 Elektroinš...'!J36</f>
        <v>0</v>
      </c>
      <c r="AX106" s="84">
        <f>'02.4 - SO 02.4 Elektroinš...'!J37</f>
        <v>0</v>
      </c>
      <c r="AY106" s="84">
        <f>'02.4 - SO 02.4 Elektroinš...'!J38</f>
        <v>0</v>
      </c>
      <c r="AZ106" s="84">
        <f>'02.4 - SO 02.4 Elektroinš...'!F35</f>
        <v>0</v>
      </c>
      <c r="BA106" s="84">
        <f>'02.4 - SO 02.4 Elektroinš...'!F36</f>
        <v>0</v>
      </c>
      <c r="BB106" s="84">
        <f>'02.4 - SO 02.4 Elektroinš...'!F37</f>
        <v>0</v>
      </c>
      <c r="BC106" s="84">
        <f>'02.4 - SO 02.4 Elektroinš...'!F38</f>
        <v>0</v>
      </c>
      <c r="BD106" s="86">
        <f>'02.4 - SO 02.4 Elektroinš...'!F39</f>
        <v>0</v>
      </c>
      <c r="BT106" s="21" t="s">
        <v>88</v>
      </c>
      <c r="BV106" s="21" t="s">
        <v>77</v>
      </c>
      <c r="BW106" s="21" t="s">
        <v>119</v>
      </c>
      <c r="BX106" s="21" t="s">
        <v>107</v>
      </c>
      <c r="CL106" s="21" t="s">
        <v>1</v>
      </c>
    </row>
    <row r="107" spans="1:91" s="6" customFormat="1" ht="16.5" customHeight="1" x14ac:dyDescent="0.2">
      <c r="B107" s="72"/>
      <c r="C107" s="73"/>
      <c r="D107" s="208" t="s">
        <v>120</v>
      </c>
      <c r="E107" s="208"/>
      <c r="F107" s="208"/>
      <c r="G107" s="208"/>
      <c r="H107" s="208"/>
      <c r="I107" s="74"/>
      <c r="J107" s="208" t="s">
        <v>121</v>
      </c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21">
        <f>ROUND(SUM(AG108:AG110),2)</f>
        <v>0</v>
      </c>
      <c r="AH107" s="222"/>
      <c r="AI107" s="222"/>
      <c r="AJ107" s="222"/>
      <c r="AK107" s="222"/>
      <c r="AL107" s="222"/>
      <c r="AM107" s="222"/>
      <c r="AN107" s="223">
        <f t="shared" si="0"/>
        <v>0</v>
      </c>
      <c r="AO107" s="222"/>
      <c r="AP107" s="222"/>
      <c r="AQ107" s="75" t="s">
        <v>81</v>
      </c>
      <c r="AR107" s="72"/>
      <c r="AS107" s="76">
        <f>ROUND(SUM(AS108:AS110),2)</f>
        <v>0</v>
      </c>
      <c r="AT107" s="77">
        <f t="shared" si="1"/>
        <v>0</v>
      </c>
      <c r="AU107" s="78">
        <f>ROUND(SUM(AU108:AU110),5)</f>
        <v>0</v>
      </c>
      <c r="AV107" s="77">
        <f>ROUND(AZ107*L29,2)</f>
        <v>0</v>
      </c>
      <c r="AW107" s="77">
        <f>ROUND(BA107*L30,2)</f>
        <v>0</v>
      </c>
      <c r="AX107" s="77">
        <f>ROUND(BB107*L29,2)</f>
        <v>0</v>
      </c>
      <c r="AY107" s="77">
        <f>ROUND(BC107*L30,2)</f>
        <v>0</v>
      </c>
      <c r="AZ107" s="77">
        <f>ROUND(SUM(AZ108:AZ110),2)</f>
        <v>0</v>
      </c>
      <c r="BA107" s="77">
        <f>ROUND(SUM(BA108:BA110),2)</f>
        <v>0</v>
      </c>
      <c r="BB107" s="77">
        <f>ROUND(SUM(BB108:BB110),2)</f>
        <v>0</v>
      </c>
      <c r="BC107" s="77">
        <f>ROUND(SUM(BC108:BC110),2)</f>
        <v>0</v>
      </c>
      <c r="BD107" s="79">
        <f>ROUND(SUM(BD108:BD110),2)</f>
        <v>0</v>
      </c>
      <c r="BS107" s="80" t="s">
        <v>74</v>
      </c>
      <c r="BT107" s="80" t="s">
        <v>82</v>
      </c>
      <c r="BU107" s="80" t="s">
        <v>76</v>
      </c>
      <c r="BV107" s="80" t="s">
        <v>77</v>
      </c>
      <c r="BW107" s="80" t="s">
        <v>122</v>
      </c>
      <c r="BX107" s="80" t="s">
        <v>4</v>
      </c>
      <c r="CL107" s="80" t="s">
        <v>1</v>
      </c>
      <c r="CM107" s="80" t="s">
        <v>75</v>
      </c>
    </row>
    <row r="108" spans="1:91" s="3" customFormat="1" ht="16.5" customHeight="1" x14ac:dyDescent="0.2">
      <c r="A108" s="81" t="s">
        <v>84</v>
      </c>
      <c r="B108" s="47"/>
      <c r="C108" s="9"/>
      <c r="D108" s="9"/>
      <c r="E108" s="209" t="s">
        <v>123</v>
      </c>
      <c r="F108" s="209"/>
      <c r="G108" s="209"/>
      <c r="H108" s="209"/>
      <c r="I108" s="209"/>
      <c r="J108" s="9"/>
      <c r="K108" s="209" t="s">
        <v>124</v>
      </c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24">
        <f>'04.1 - SO 04.1 Stavebná časť'!J32</f>
        <v>0</v>
      </c>
      <c r="AH108" s="225"/>
      <c r="AI108" s="225"/>
      <c r="AJ108" s="225"/>
      <c r="AK108" s="225"/>
      <c r="AL108" s="225"/>
      <c r="AM108" s="225"/>
      <c r="AN108" s="224">
        <f t="shared" si="0"/>
        <v>0</v>
      </c>
      <c r="AO108" s="225"/>
      <c r="AP108" s="225"/>
      <c r="AQ108" s="82" t="s">
        <v>87</v>
      </c>
      <c r="AR108" s="47"/>
      <c r="AS108" s="83">
        <v>0</v>
      </c>
      <c r="AT108" s="84">
        <f t="shared" si="1"/>
        <v>0</v>
      </c>
      <c r="AU108" s="85">
        <f>'04.1 - SO 04.1 Stavebná časť'!P122</f>
        <v>0</v>
      </c>
      <c r="AV108" s="84">
        <f>'04.1 - SO 04.1 Stavebná časť'!J35</f>
        <v>0</v>
      </c>
      <c r="AW108" s="84">
        <f>'04.1 - SO 04.1 Stavebná časť'!J36</f>
        <v>0</v>
      </c>
      <c r="AX108" s="84">
        <f>'04.1 - SO 04.1 Stavebná časť'!J37</f>
        <v>0</v>
      </c>
      <c r="AY108" s="84">
        <f>'04.1 - SO 04.1 Stavebná časť'!J38</f>
        <v>0</v>
      </c>
      <c r="AZ108" s="84">
        <f>'04.1 - SO 04.1 Stavebná časť'!F35</f>
        <v>0</v>
      </c>
      <c r="BA108" s="84">
        <f>'04.1 - SO 04.1 Stavebná časť'!F36</f>
        <v>0</v>
      </c>
      <c r="BB108" s="84">
        <f>'04.1 - SO 04.1 Stavebná časť'!F37</f>
        <v>0</v>
      </c>
      <c r="BC108" s="84">
        <f>'04.1 - SO 04.1 Stavebná časť'!F38</f>
        <v>0</v>
      </c>
      <c r="BD108" s="86">
        <f>'04.1 - SO 04.1 Stavebná časť'!F39</f>
        <v>0</v>
      </c>
      <c r="BT108" s="21" t="s">
        <v>88</v>
      </c>
      <c r="BV108" s="21" t="s">
        <v>77</v>
      </c>
      <c r="BW108" s="21" t="s">
        <v>125</v>
      </c>
      <c r="BX108" s="21" t="s">
        <v>122</v>
      </c>
      <c r="CL108" s="21" t="s">
        <v>1</v>
      </c>
    </row>
    <row r="109" spans="1:91" s="3" customFormat="1" ht="16.5" customHeight="1" x14ac:dyDescent="0.2">
      <c r="A109" s="81" t="s">
        <v>84</v>
      </c>
      <c r="B109" s="47"/>
      <c r="C109" s="9"/>
      <c r="D109" s="9"/>
      <c r="E109" s="209" t="s">
        <v>126</v>
      </c>
      <c r="F109" s="209"/>
      <c r="G109" s="209"/>
      <c r="H109" s="209"/>
      <c r="I109" s="209"/>
      <c r="J109" s="9"/>
      <c r="K109" s="209" t="s">
        <v>127</v>
      </c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24">
        <f>'04.2 - SO 04.2 Zdravotech...'!J32</f>
        <v>0</v>
      </c>
      <c r="AH109" s="225"/>
      <c r="AI109" s="225"/>
      <c r="AJ109" s="225"/>
      <c r="AK109" s="225"/>
      <c r="AL109" s="225"/>
      <c r="AM109" s="225"/>
      <c r="AN109" s="224">
        <f t="shared" si="0"/>
        <v>0</v>
      </c>
      <c r="AO109" s="225"/>
      <c r="AP109" s="225"/>
      <c r="AQ109" s="82" t="s">
        <v>87</v>
      </c>
      <c r="AR109" s="47"/>
      <c r="AS109" s="83">
        <v>0</v>
      </c>
      <c r="AT109" s="84">
        <f t="shared" si="1"/>
        <v>0</v>
      </c>
      <c r="AU109" s="85">
        <f>'04.2 - SO 04.2 Zdravotech...'!P129</f>
        <v>0</v>
      </c>
      <c r="AV109" s="84">
        <f>'04.2 - SO 04.2 Zdravotech...'!J35</f>
        <v>0</v>
      </c>
      <c r="AW109" s="84">
        <f>'04.2 - SO 04.2 Zdravotech...'!J36</f>
        <v>0</v>
      </c>
      <c r="AX109" s="84">
        <f>'04.2 - SO 04.2 Zdravotech...'!J37</f>
        <v>0</v>
      </c>
      <c r="AY109" s="84">
        <f>'04.2 - SO 04.2 Zdravotech...'!J38</f>
        <v>0</v>
      </c>
      <c r="AZ109" s="84">
        <f>'04.2 - SO 04.2 Zdravotech...'!F35</f>
        <v>0</v>
      </c>
      <c r="BA109" s="84">
        <f>'04.2 - SO 04.2 Zdravotech...'!F36</f>
        <v>0</v>
      </c>
      <c r="BB109" s="84">
        <f>'04.2 - SO 04.2 Zdravotech...'!F37</f>
        <v>0</v>
      </c>
      <c r="BC109" s="84">
        <f>'04.2 - SO 04.2 Zdravotech...'!F38</f>
        <v>0</v>
      </c>
      <c r="BD109" s="86">
        <f>'04.2 - SO 04.2 Zdravotech...'!F39</f>
        <v>0</v>
      </c>
      <c r="BT109" s="21" t="s">
        <v>88</v>
      </c>
      <c r="BV109" s="21" t="s">
        <v>77</v>
      </c>
      <c r="BW109" s="21" t="s">
        <v>128</v>
      </c>
      <c r="BX109" s="21" t="s">
        <v>122</v>
      </c>
      <c r="CL109" s="21" t="s">
        <v>1</v>
      </c>
    </row>
    <row r="110" spans="1:91" s="3" customFormat="1" ht="16.5" customHeight="1" x14ac:dyDescent="0.2">
      <c r="A110" s="81" t="s">
        <v>84</v>
      </c>
      <c r="B110" s="47"/>
      <c r="C110" s="9"/>
      <c r="D110" s="9"/>
      <c r="E110" s="209" t="s">
        <v>129</v>
      </c>
      <c r="F110" s="209"/>
      <c r="G110" s="209"/>
      <c r="H110" s="209"/>
      <c r="I110" s="209"/>
      <c r="J110" s="9"/>
      <c r="K110" s="209" t="s">
        <v>130</v>
      </c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24">
        <f>'04.3 - SO 04.3 Elektroinš...'!J32</f>
        <v>0</v>
      </c>
      <c r="AH110" s="225"/>
      <c r="AI110" s="225"/>
      <c r="AJ110" s="225"/>
      <c r="AK110" s="225"/>
      <c r="AL110" s="225"/>
      <c r="AM110" s="225"/>
      <c r="AN110" s="224">
        <f t="shared" si="0"/>
        <v>0</v>
      </c>
      <c r="AO110" s="225"/>
      <c r="AP110" s="225"/>
      <c r="AQ110" s="82" t="s">
        <v>87</v>
      </c>
      <c r="AR110" s="47"/>
      <c r="AS110" s="83">
        <v>0</v>
      </c>
      <c r="AT110" s="84">
        <f t="shared" si="1"/>
        <v>0</v>
      </c>
      <c r="AU110" s="85">
        <f>'04.3 - SO 04.3 Elektroinš...'!P126</f>
        <v>0</v>
      </c>
      <c r="AV110" s="84">
        <f>'04.3 - SO 04.3 Elektroinš...'!J35</f>
        <v>0</v>
      </c>
      <c r="AW110" s="84">
        <f>'04.3 - SO 04.3 Elektroinš...'!J36</f>
        <v>0</v>
      </c>
      <c r="AX110" s="84">
        <f>'04.3 - SO 04.3 Elektroinš...'!J37</f>
        <v>0</v>
      </c>
      <c r="AY110" s="84">
        <f>'04.3 - SO 04.3 Elektroinš...'!J38</f>
        <v>0</v>
      </c>
      <c r="AZ110" s="84">
        <f>'04.3 - SO 04.3 Elektroinš...'!F35</f>
        <v>0</v>
      </c>
      <c r="BA110" s="84">
        <f>'04.3 - SO 04.3 Elektroinš...'!F36</f>
        <v>0</v>
      </c>
      <c r="BB110" s="84">
        <f>'04.3 - SO 04.3 Elektroinš...'!F37</f>
        <v>0</v>
      </c>
      <c r="BC110" s="84">
        <f>'04.3 - SO 04.3 Elektroinš...'!F38</f>
        <v>0</v>
      </c>
      <c r="BD110" s="86">
        <f>'04.3 - SO 04.3 Elektroinš...'!F39</f>
        <v>0</v>
      </c>
      <c r="BT110" s="21" t="s">
        <v>88</v>
      </c>
      <c r="BV110" s="21" t="s">
        <v>77</v>
      </c>
      <c r="BW110" s="21" t="s">
        <v>131</v>
      </c>
      <c r="BX110" s="21" t="s">
        <v>122</v>
      </c>
      <c r="CL110" s="21" t="s">
        <v>1</v>
      </c>
    </row>
    <row r="111" spans="1:91" s="6" customFormat="1" ht="16.5" customHeight="1" x14ac:dyDescent="0.2">
      <c r="A111" s="81" t="s">
        <v>84</v>
      </c>
      <c r="B111" s="72"/>
      <c r="C111" s="73"/>
      <c r="D111" s="208" t="s">
        <v>132</v>
      </c>
      <c r="E111" s="208"/>
      <c r="F111" s="208"/>
      <c r="G111" s="208"/>
      <c r="H111" s="208"/>
      <c r="I111" s="74"/>
      <c r="J111" s="208" t="s">
        <v>133</v>
      </c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23">
        <f>'05 - SO 05  Parkoviská'!J30</f>
        <v>0</v>
      </c>
      <c r="AH111" s="222"/>
      <c r="AI111" s="222"/>
      <c r="AJ111" s="222"/>
      <c r="AK111" s="222"/>
      <c r="AL111" s="222"/>
      <c r="AM111" s="222"/>
      <c r="AN111" s="223">
        <f t="shared" si="0"/>
        <v>0</v>
      </c>
      <c r="AO111" s="222"/>
      <c r="AP111" s="222"/>
      <c r="AQ111" s="75" t="s">
        <v>81</v>
      </c>
      <c r="AR111" s="72"/>
      <c r="AS111" s="76">
        <v>0</v>
      </c>
      <c r="AT111" s="77">
        <f t="shared" si="1"/>
        <v>0</v>
      </c>
      <c r="AU111" s="78">
        <f>'05 - SO 05  Parkoviská'!P123</f>
        <v>0</v>
      </c>
      <c r="AV111" s="77">
        <f>'05 - SO 05  Parkoviská'!J33</f>
        <v>0</v>
      </c>
      <c r="AW111" s="77">
        <f>'05 - SO 05  Parkoviská'!J34</f>
        <v>0</v>
      </c>
      <c r="AX111" s="77">
        <f>'05 - SO 05  Parkoviská'!J35</f>
        <v>0</v>
      </c>
      <c r="AY111" s="77">
        <f>'05 - SO 05  Parkoviská'!J36</f>
        <v>0</v>
      </c>
      <c r="AZ111" s="77">
        <f>'05 - SO 05  Parkoviská'!F33</f>
        <v>0</v>
      </c>
      <c r="BA111" s="77">
        <f>'05 - SO 05  Parkoviská'!F34</f>
        <v>0</v>
      </c>
      <c r="BB111" s="77">
        <f>'05 - SO 05  Parkoviská'!F35</f>
        <v>0</v>
      </c>
      <c r="BC111" s="77">
        <f>'05 - SO 05  Parkoviská'!F36</f>
        <v>0</v>
      </c>
      <c r="BD111" s="79">
        <f>'05 - SO 05  Parkoviská'!F37</f>
        <v>0</v>
      </c>
      <c r="BT111" s="80" t="s">
        <v>82</v>
      </c>
      <c r="BV111" s="80" t="s">
        <v>77</v>
      </c>
      <c r="BW111" s="80" t="s">
        <v>134</v>
      </c>
      <c r="BX111" s="80" t="s">
        <v>4</v>
      </c>
      <c r="CL111" s="80" t="s">
        <v>1</v>
      </c>
      <c r="CM111" s="80" t="s">
        <v>75</v>
      </c>
    </row>
    <row r="112" spans="1:91" s="6" customFormat="1" ht="24.75" customHeight="1" x14ac:dyDescent="0.2">
      <c r="A112" s="81" t="s">
        <v>84</v>
      </c>
      <c r="B112" s="72"/>
      <c r="C112" s="73"/>
      <c r="D112" s="208" t="s">
        <v>135</v>
      </c>
      <c r="E112" s="208"/>
      <c r="F112" s="208"/>
      <c r="G112" s="208"/>
      <c r="H112" s="208"/>
      <c r="I112" s="74"/>
      <c r="J112" s="208" t="s">
        <v>136</v>
      </c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23">
        <f>'06 - SO 06 - Komunikácie ...'!J30</f>
        <v>0</v>
      </c>
      <c r="AH112" s="222"/>
      <c r="AI112" s="222"/>
      <c r="AJ112" s="222"/>
      <c r="AK112" s="222"/>
      <c r="AL112" s="222"/>
      <c r="AM112" s="222"/>
      <c r="AN112" s="223">
        <f t="shared" si="0"/>
        <v>0</v>
      </c>
      <c r="AO112" s="222"/>
      <c r="AP112" s="222"/>
      <c r="AQ112" s="75" t="s">
        <v>81</v>
      </c>
      <c r="AR112" s="72"/>
      <c r="AS112" s="76">
        <v>0</v>
      </c>
      <c r="AT112" s="77">
        <f t="shared" si="1"/>
        <v>0</v>
      </c>
      <c r="AU112" s="78">
        <f>'06 - SO 06 - Komunikácie ...'!P124</f>
        <v>0</v>
      </c>
      <c r="AV112" s="77">
        <f>'06 - SO 06 - Komunikácie ...'!J33</f>
        <v>0</v>
      </c>
      <c r="AW112" s="77">
        <f>'06 - SO 06 - Komunikácie ...'!J34</f>
        <v>0</v>
      </c>
      <c r="AX112" s="77">
        <f>'06 - SO 06 - Komunikácie ...'!J35</f>
        <v>0</v>
      </c>
      <c r="AY112" s="77">
        <f>'06 - SO 06 - Komunikácie ...'!J36</f>
        <v>0</v>
      </c>
      <c r="AZ112" s="77">
        <f>'06 - SO 06 - Komunikácie ...'!F33</f>
        <v>0</v>
      </c>
      <c r="BA112" s="77">
        <f>'06 - SO 06 - Komunikácie ...'!F34</f>
        <v>0</v>
      </c>
      <c r="BB112" s="77">
        <f>'06 - SO 06 - Komunikácie ...'!F35</f>
        <v>0</v>
      </c>
      <c r="BC112" s="77">
        <f>'06 - SO 06 - Komunikácie ...'!F36</f>
        <v>0</v>
      </c>
      <c r="BD112" s="79">
        <f>'06 - SO 06 - Komunikácie ...'!F37</f>
        <v>0</v>
      </c>
      <c r="BT112" s="80" t="s">
        <v>82</v>
      </c>
      <c r="BV112" s="80" t="s">
        <v>77</v>
      </c>
      <c r="BW112" s="80" t="s">
        <v>137</v>
      </c>
      <c r="BX112" s="80" t="s">
        <v>4</v>
      </c>
      <c r="CL112" s="80" t="s">
        <v>1</v>
      </c>
      <c r="CM112" s="80" t="s">
        <v>75</v>
      </c>
    </row>
    <row r="113" spans="1:91" s="6" customFormat="1" ht="16.5" customHeight="1" x14ac:dyDescent="0.2">
      <c r="A113" s="81" t="s">
        <v>84</v>
      </c>
      <c r="B113" s="72"/>
      <c r="C113" s="73"/>
      <c r="D113" s="208" t="s">
        <v>138</v>
      </c>
      <c r="E113" s="208"/>
      <c r="F113" s="208"/>
      <c r="G113" s="208"/>
      <c r="H113" s="208"/>
      <c r="I113" s="74"/>
      <c r="J113" s="208" t="s">
        <v>139</v>
      </c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23">
        <f>'07 - SO 07 Dažďová kanali...'!J30</f>
        <v>0</v>
      </c>
      <c r="AH113" s="222"/>
      <c r="AI113" s="222"/>
      <c r="AJ113" s="222"/>
      <c r="AK113" s="222"/>
      <c r="AL113" s="222"/>
      <c r="AM113" s="222"/>
      <c r="AN113" s="223">
        <f t="shared" si="0"/>
        <v>0</v>
      </c>
      <c r="AO113" s="222"/>
      <c r="AP113" s="222"/>
      <c r="AQ113" s="75" t="s">
        <v>81</v>
      </c>
      <c r="AR113" s="72"/>
      <c r="AS113" s="76">
        <v>0</v>
      </c>
      <c r="AT113" s="77">
        <f t="shared" si="1"/>
        <v>0</v>
      </c>
      <c r="AU113" s="78">
        <f>'07 - SO 07 Dažďová kanali...'!P142</f>
        <v>0</v>
      </c>
      <c r="AV113" s="77">
        <f>'07 - SO 07 Dažďová kanali...'!J33</f>
        <v>0</v>
      </c>
      <c r="AW113" s="77">
        <f>'07 - SO 07 Dažďová kanali...'!J34</f>
        <v>0</v>
      </c>
      <c r="AX113" s="77">
        <f>'07 - SO 07 Dažďová kanali...'!J35</f>
        <v>0</v>
      </c>
      <c r="AY113" s="77">
        <f>'07 - SO 07 Dažďová kanali...'!J36</f>
        <v>0</v>
      </c>
      <c r="AZ113" s="77">
        <f>'07 - SO 07 Dažďová kanali...'!F33</f>
        <v>0</v>
      </c>
      <c r="BA113" s="77">
        <f>'07 - SO 07 Dažďová kanali...'!F34</f>
        <v>0</v>
      </c>
      <c r="BB113" s="77">
        <f>'07 - SO 07 Dažďová kanali...'!F35</f>
        <v>0</v>
      </c>
      <c r="BC113" s="77">
        <f>'07 - SO 07 Dažďová kanali...'!F36</f>
        <v>0</v>
      </c>
      <c r="BD113" s="79">
        <f>'07 - SO 07 Dažďová kanali...'!F37</f>
        <v>0</v>
      </c>
      <c r="BT113" s="80" t="s">
        <v>82</v>
      </c>
      <c r="BV113" s="80" t="s">
        <v>77</v>
      </c>
      <c r="BW113" s="80" t="s">
        <v>140</v>
      </c>
      <c r="BX113" s="80" t="s">
        <v>4</v>
      </c>
      <c r="CL113" s="80" t="s">
        <v>1</v>
      </c>
      <c r="CM113" s="80" t="s">
        <v>75</v>
      </c>
    </row>
    <row r="114" spans="1:91" s="6" customFormat="1" ht="16.5" customHeight="1" x14ac:dyDescent="0.2">
      <c r="A114" s="81" t="s">
        <v>84</v>
      </c>
      <c r="B114" s="72"/>
      <c r="C114" s="73"/>
      <c r="D114" s="208" t="s">
        <v>141</v>
      </c>
      <c r="E114" s="208"/>
      <c r="F114" s="208"/>
      <c r="G114" s="208"/>
      <c r="H114" s="208"/>
      <c r="I114" s="74"/>
      <c r="J114" s="208" t="s">
        <v>142</v>
      </c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23">
        <f>'08 - SO 08 Vodovodná príp...'!J30</f>
        <v>0</v>
      </c>
      <c r="AH114" s="222"/>
      <c r="AI114" s="222"/>
      <c r="AJ114" s="222"/>
      <c r="AK114" s="222"/>
      <c r="AL114" s="222"/>
      <c r="AM114" s="222"/>
      <c r="AN114" s="223">
        <f t="shared" si="0"/>
        <v>0</v>
      </c>
      <c r="AO114" s="222"/>
      <c r="AP114" s="222"/>
      <c r="AQ114" s="75" t="s">
        <v>81</v>
      </c>
      <c r="AR114" s="72"/>
      <c r="AS114" s="76">
        <v>0</v>
      </c>
      <c r="AT114" s="77">
        <f t="shared" si="1"/>
        <v>0</v>
      </c>
      <c r="AU114" s="78">
        <f>'08 - SO 08 Vodovodná príp...'!P124</f>
        <v>0</v>
      </c>
      <c r="AV114" s="77">
        <f>'08 - SO 08 Vodovodná príp...'!J33</f>
        <v>0</v>
      </c>
      <c r="AW114" s="77">
        <f>'08 - SO 08 Vodovodná príp...'!J34</f>
        <v>0</v>
      </c>
      <c r="AX114" s="77">
        <f>'08 - SO 08 Vodovodná príp...'!J35</f>
        <v>0</v>
      </c>
      <c r="AY114" s="77">
        <f>'08 - SO 08 Vodovodná príp...'!J36</f>
        <v>0</v>
      </c>
      <c r="AZ114" s="77">
        <f>'08 - SO 08 Vodovodná príp...'!F33</f>
        <v>0</v>
      </c>
      <c r="BA114" s="77">
        <f>'08 - SO 08 Vodovodná príp...'!F34</f>
        <v>0</v>
      </c>
      <c r="BB114" s="77">
        <f>'08 - SO 08 Vodovodná príp...'!F35</f>
        <v>0</v>
      </c>
      <c r="BC114" s="77">
        <f>'08 - SO 08 Vodovodná príp...'!F36</f>
        <v>0</v>
      </c>
      <c r="BD114" s="79">
        <f>'08 - SO 08 Vodovodná príp...'!F37</f>
        <v>0</v>
      </c>
      <c r="BT114" s="80" t="s">
        <v>82</v>
      </c>
      <c r="BV114" s="80" t="s">
        <v>77</v>
      </c>
      <c r="BW114" s="80" t="s">
        <v>143</v>
      </c>
      <c r="BX114" s="80" t="s">
        <v>4</v>
      </c>
      <c r="CL114" s="80" t="s">
        <v>1</v>
      </c>
      <c r="CM114" s="80" t="s">
        <v>75</v>
      </c>
    </row>
    <row r="115" spans="1:91" s="6" customFormat="1" ht="16.5" customHeight="1" x14ac:dyDescent="0.2">
      <c r="B115" s="72"/>
      <c r="C115" s="73"/>
      <c r="D115" s="208" t="s">
        <v>144</v>
      </c>
      <c r="E115" s="208"/>
      <c r="F115" s="208"/>
      <c r="G115" s="208"/>
      <c r="H115" s="208"/>
      <c r="I115" s="74"/>
      <c r="J115" s="208" t="s">
        <v>145</v>
      </c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21">
        <f>ROUND(SUM(AG116:AG117),2)</f>
        <v>0</v>
      </c>
      <c r="AH115" s="222"/>
      <c r="AI115" s="222"/>
      <c r="AJ115" s="222"/>
      <c r="AK115" s="222"/>
      <c r="AL115" s="222"/>
      <c r="AM115" s="222"/>
      <c r="AN115" s="223">
        <f t="shared" si="0"/>
        <v>0</v>
      </c>
      <c r="AO115" s="222"/>
      <c r="AP115" s="222"/>
      <c r="AQ115" s="75" t="s">
        <v>81</v>
      </c>
      <c r="AR115" s="72"/>
      <c r="AS115" s="76">
        <f>ROUND(SUM(AS116:AS117),2)</f>
        <v>0</v>
      </c>
      <c r="AT115" s="77">
        <f t="shared" si="1"/>
        <v>0</v>
      </c>
      <c r="AU115" s="78">
        <f>ROUND(SUM(AU116:AU117),5)</f>
        <v>0</v>
      </c>
      <c r="AV115" s="77">
        <f>ROUND(AZ115*L29,2)</f>
        <v>0</v>
      </c>
      <c r="AW115" s="77">
        <f>ROUND(BA115*L30,2)</f>
        <v>0</v>
      </c>
      <c r="AX115" s="77">
        <f>ROUND(BB115*L29,2)</f>
        <v>0</v>
      </c>
      <c r="AY115" s="77">
        <f>ROUND(BC115*L30,2)</f>
        <v>0</v>
      </c>
      <c r="AZ115" s="77">
        <f>ROUND(SUM(AZ116:AZ117),2)</f>
        <v>0</v>
      </c>
      <c r="BA115" s="77">
        <f>ROUND(SUM(BA116:BA117),2)</f>
        <v>0</v>
      </c>
      <c r="BB115" s="77">
        <f>ROUND(SUM(BB116:BB117),2)</f>
        <v>0</v>
      </c>
      <c r="BC115" s="77">
        <f>ROUND(SUM(BC116:BC117),2)</f>
        <v>0</v>
      </c>
      <c r="BD115" s="79">
        <f>ROUND(SUM(BD116:BD117),2)</f>
        <v>0</v>
      </c>
      <c r="BS115" s="80" t="s">
        <v>74</v>
      </c>
      <c r="BT115" s="80" t="s">
        <v>82</v>
      </c>
      <c r="BU115" s="80" t="s">
        <v>76</v>
      </c>
      <c r="BV115" s="80" t="s">
        <v>77</v>
      </c>
      <c r="BW115" s="80" t="s">
        <v>146</v>
      </c>
      <c r="BX115" s="80" t="s">
        <v>4</v>
      </c>
      <c r="CL115" s="80" t="s">
        <v>1</v>
      </c>
      <c r="CM115" s="80" t="s">
        <v>75</v>
      </c>
    </row>
    <row r="116" spans="1:91" s="3" customFormat="1" ht="16.5" customHeight="1" x14ac:dyDescent="0.2">
      <c r="A116" s="81" t="s">
        <v>84</v>
      </c>
      <c r="B116" s="47"/>
      <c r="C116" s="9"/>
      <c r="D116" s="9"/>
      <c r="E116" s="209" t="s">
        <v>147</v>
      </c>
      <c r="F116" s="209"/>
      <c r="G116" s="209"/>
      <c r="H116" s="209"/>
      <c r="I116" s="209"/>
      <c r="J116" s="9"/>
      <c r="K116" s="209" t="s">
        <v>148</v>
      </c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24">
        <f>'09.1 - SO 09.1 Splašková ...'!J32</f>
        <v>0</v>
      </c>
      <c r="AH116" s="225"/>
      <c r="AI116" s="225"/>
      <c r="AJ116" s="225"/>
      <c r="AK116" s="225"/>
      <c r="AL116" s="225"/>
      <c r="AM116" s="225"/>
      <c r="AN116" s="224">
        <f t="shared" si="0"/>
        <v>0</v>
      </c>
      <c r="AO116" s="225"/>
      <c r="AP116" s="225"/>
      <c r="AQ116" s="82" t="s">
        <v>87</v>
      </c>
      <c r="AR116" s="47"/>
      <c r="AS116" s="83">
        <v>0</v>
      </c>
      <c r="AT116" s="84">
        <f t="shared" si="1"/>
        <v>0</v>
      </c>
      <c r="AU116" s="85">
        <f>'09.1 - SO 09.1 Splašková ...'!P140</f>
        <v>0</v>
      </c>
      <c r="AV116" s="84">
        <f>'09.1 - SO 09.1 Splašková ...'!J35</f>
        <v>0</v>
      </c>
      <c r="AW116" s="84">
        <f>'09.1 - SO 09.1 Splašková ...'!J36</f>
        <v>0</v>
      </c>
      <c r="AX116" s="84">
        <f>'09.1 - SO 09.1 Splašková ...'!J37</f>
        <v>0</v>
      </c>
      <c r="AY116" s="84">
        <f>'09.1 - SO 09.1 Splašková ...'!J38</f>
        <v>0</v>
      </c>
      <c r="AZ116" s="84">
        <f>'09.1 - SO 09.1 Splašková ...'!F35</f>
        <v>0</v>
      </c>
      <c r="BA116" s="84">
        <f>'09.1 - SO 09.1 Splašková ...'!F36</f>
        <v>0</v>
      </c>
      <c r="BB116" s="84">
        <f>'09.1 - SO 09.1 Splašková ...'!F37</f>
        <v>0</v>
      </c>
      <c r="BC116" s="84">
        <f>'09.1 - SO 09.1 Splašková ...'!F38</f>
        <v>0</v>
      </c>
      <c r="BD116" s="86">
        <f>'09.1 - SO 09.1 Splašková ...'!F39</f>
        <v>0</v>
      </c>
      <c r="BT116" s="21" t="s">
        <v>88</v>
      </c>
      <c r="BV116" s="21" t="s">
        <v>77</v>
      </c>
      <c r="BW116" s="21" t="s">
        <v>149</v>
      </c>
      <c r="BX116" s="21" t="s">
        <v>146</v>
      </c>
      <c r="CL116" s="21" t="s">
        <v>1</v>
      </c>
    </row>
    <row r="117" spans="1:91" s="3" customFormat="1" ht="23.25" customHeight="1" x14ac:dyDescent="0.2">
      <c r="A117" s="81" t="s">
        <v>84</v>
      </c>
      <c r="B117" s="47"/>
      <c r="C117" s="9"/>
      <c r="D117" s="9"/>
      <c r="E117" s="209" t="s">
        <v>150</v>
      </c>
      <c r="F117" s="209"/>
      <c r="G117" s="209"/>
      <c r="H117" s="209"/>
      <c r="I117" s="209"/>
      <c r="J117" s="9"/>
      <c r="K117" s="209" t="s">
        <v>151</v>
      </c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9"/>
      <c r="AG117" s="224">
        <f>'09.2 - SO 09.2 Napojenie ...'!J32</f>
        <v>0</v>
      </c>
      <c r="AH117" s="225"/>
      <c r="AI117" s="225"/>
      <c r="AJ117" s="225"/>
      <c r="AK117" s="225"/>
      <c r="AL117" s="225"/>
      <c r="AM117" s="225"/>
      <c r="AN117" s="224">
        <f t="shared" si="0"/>
        <v>0</v>
      </c>
      <c r="AO117" s="225"/>
      <c r="AP117" s="225"/>
      <c r="AQ117" s="82" t="s">
        <v>87</v>
      </c>
      <c r="AR117" s="47"/>
      <c r="AS117" s="83">
        <v>0</v>
      </c>
      <c r="AT117" s="84">
        <f t="shared" si="1"/>
        <v>0</v>
      </c>
      <c r="AU117" s="85">
        <f>'09.2 - SO 09.2 Napojenie ...'!P126</f>
        <v>0</v>
      </c>
      <c r="AV117" s="84">
        <f>'09.2 - SO 09.2 Napojenie ...'!J35</f>
        <v>0</v>
      </c>
      <c r="AW117" s="84">
        <f>'09.2 - SO 09.2 Napojenie ...'!J36</f>
        <v>0</v>
      </c>
      <c r="AX117" s="84">
        <f>'09.2 - SO 09.2 Napojenie ...'!J37</f>
        <v>0</v>
      </c>
      <c r="AY117" s="84">
        <f>'09.2 - SO 09.2 Napojenie ...'!J38</f>
        <v>0</v>
      </c>
      <c r="AZ117" s="84">
        <f>'09.2 - SO 09.2 Napojenie ...'!F35</f>
        <v>0</v>
      </c>
      <c r="BA117" s="84">
        <f>'09.2 - SO 09.2 Napojenie ...'!F36</f>
        <v>0</v>
      </c>
      <c r="BB117" s="84">
        <f>'09.2 - SO 09.2 Napojenie ...'!F37</f>
        <v>0</v>
      </c>
      <c r="BC117" s="84">
        <f>'09.2 - SO 09.2 Napojenie ...'!F38</f>
        <v>0</v>
      </c>
      <c r="BD117" s="86">
        <f>'09.2 - SO 09.2 Napojenie ...'!F39</f>
        <v>0</v>
      </c>
      <c r="BT117" s="21" t="s">
        <v>88</v>
      </c>
      <c r="BV117" s="21" t="s">
        <v>77</v>
      </c>
      <c r="BW117" s="21" t="s">
        <v>152</v>
      </c>
      <c r="BX117" s="21" t="s">
        <v>146</v>
      </c>
      <c r="CL117" s="21" t="s">
        <v>1</v>
      </c>
    </row>
    <row r="118" spans="1:91" s="6" customFormat="1" ht="16.5" customHeight="1" x14ac:dyDescent="0.2">
      <c r="B118" s="72"/>
      <c r="C118" s="73"/>
      <c r="D118" s="208" t="s">
        <v>153</v>
      </c>
      <c r="E118" s="208"/>
      <c r="F118" s="208"/>
      <c r="G118" s="208"/>
      <c r="H118" s="208"/>
      <c r="I118" s="74"/>
      <c r="J118" s="208" t="s">
        <v>154</v>
      </c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21">
        <f>ROUND(SUM(AG119:AG120),2)</f>
        <v>0</v>
      </c>
      <c r="AH118" s="222"/>
      <c r="AI118" s="222"/>
      <c r="AJ118" s="222"/>
      <c r="AK118" s="222"/>
      <c r="AL118" s="222"/>
      <c r="AM118" s="222"/>
      <c r="AN118" s="223">
        <f t="shared" si="0"/>
        <v>0</v>
      </c>
      <c r="AO118" s="222"/>
      <c r="AP118" s="222"/>
      <c r="AQ118" s="75" t="s">
        <v>81</v>
      </c>
      <c r="AR118" s="72"/>
      <c r="AS118" s="76">
        <f>ROUND(SUM(AS119:AS120),2)</f>
        <v>0</v>
      </c>
      <c r="AT118" s="77">
        <f t="shared" si="1"/>
        <v>0</v>
      </c>
      <c r="AU118" s="78">
        <f>ROUND(SUM(AU119:AU120),5)</f>
        <v>0</v>
      </c>
      <c r="AV118" s="77">
        <f>ROUND(AZ118*L29,2)</f>
        <v>0</v>
      </c>
      <c r="AW118" s="77">
        <f>ROUND(BA118*L30,2)</f>
        <v>0</v>
      </c>
      <c r="AX118" s="77">
        <f>ROUND(BB118*L29,2)</f>
        <v>0</v>
      </c>
      <c r="AY118" s="77">
        <f>ROUND(BC118*L30,2)</f>
        <v>0</v>
      </c>
      <c r="AZ118" s="77">
        <f>ROUND(SUM(AZ119:AZ120),2)</f>
        <v>0</v>
      </c>
      <c r="BA118" s="77">
        <f>ROUND(SUM(BA119:BA120),2)</f>
        <v>0</v>
      </c>
      <c r="BB118" s="77">
        <f>ROUND(SUM(BB119:BB120),2)</f>
        <v>0</v>
      </c>
      <c r="BC118" s="77">
        <f>ROUND(SUM(BC119:BC120),2)</f>
        <v>0</v>
      </c>
      <c r="BD118" s="79">
        <f>ROUND(SUM(BD119:BD120),2)</f>
        <v>0</v>
      </c>
      <c r="BS118" s="80" t="s">
        <v>74</v>
      </c>
      <c r="BT118" s="80" t="s">
        <v>82</v>
      </c>
      <c r="BU118" s="80" t="s">
        <v>76</v>
      </c>
      <c r="BV118" s="80" t="s">
        <v>77</v>
      </c>
      <c r="BW118" s="80" t="s">
        <v>155</v>
      </c>
      <c r="BX118" s="80" t="s">
        <v>4</v>
      </c>
      <c r="CL118" s="80" t="s">
        <v>1</v>
      </c>
      <c r="CM118" s="80" t="s">
        <v>75</v>
      </c>
    </row>
    <row r="119" spans="1:91" s="3" customFormat="1" ht="16.5" customHeight="1" x14ac:dyDescent="0.2">
      <c r="A119" s="81" t="s">
        <v>84</v>
      </c>
      <c r="B119" s="47"/>
      <c r="C119" s="9"/>
      <c r="D119" s="9"/>
      <c r="E119" s="209" t="s">
        <v>156</v>
      </c>
      <c r="F119" s="209"/>
      <c r="G119" s="209"/>
      <c r="H119" s="209"/>
      <c r="I119" s="209"/>
      <c r="J119" s="9"/>
      <c r="K119" s="209" t="s">
        <v>157</v>
      </c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24">
        <f>'10.1 - SO 10.1 Trafostanica'!J32</f>
        <v>0</v>
      </c>
      <c r="AH119" s="225"/>
      <c r="AI119" s="225"/>
      <c r="AJ119" s="225"/>
      <c r="AK119" s="225"/>
      <c r="AL119" s="225"/>
      <c r="AM119" s="225"/>
      <c r="AN119" s="224">
        <f t="shared" si="0"/>
        <v>0</v>
      </c>
      <c r="AO119" s="225"/>
      <c r="AP119" s="225"/>
      <c r="AQ119" s="82" t="s">
        <v>87</v>
      </c>
      <c r="AR119" s="47"/>
      <c r="AS119" s="83">
        <v>0</v>
      </c>
      <c r="AT119" s="84">
        <f t="shared" si="1"/>
        <v>0</v>
      </c>
      <c r="AU119" s="85">
        <f>'10.1 - SO 10.1 Trafostanica'!P127</f>
        <v>0</v>
      </c>
      <c r="AV119" s="84">
        <f>'10.1 - SO 10.1 Trafostanica'!J35</f>
        <v>0</v>
      </c>
      <c r="AW119" s="84">
        <f>'10.1 - SO 10.1 Trafostanica'!J36</f>
        <v>0</v>
      </c>
      <c r="AX119" s="84">
        <f>'10.1 - SO 10.1 Trafostanica'!J37</f>
        <v>0</v>
      </c>
      <c r="AY119" s="84">
        <f>'10.1 - SO 10.1 Trafostanica'!J38</f>
        <v>0</v>
      </c>
      <c r="AZ119" s="84">
        <f>'10.1 - SO 10.1 Trafostanica'!F35</f>
        <v>0</v>
      </c>
      <c r="BA119" s="84">
        <f>'10.1 - SO 10.1 Trafostanica'!F36</f>
        <v>0</v>
      </c>
      <c r="BB119" s="84">
        <f>'10.1 - SO 10.1 Trafostanica'!F37</f>
        <v>0</v>
      </c>
      <c r="BC119" s="84">
        <f>'10.1 - SO 10.1 Trafostanica'!F38</f>
        <v>0</v>
      </c>
      <c r="BD119" s="86">
        <f>'10.1 - SO 10.1 Trafostanica'!F39</f>
        <v>0</v>
      </c>
      <c r="BT119" s="21" t="s">
        <v>88</v>
      </c>
      <c r="BV119" s="21" t="s">
        <v>77</v>
      </c>
      <c r="BW119" s="21" t="s">
        <v>158</v>
      </c>
      <c r="BX119" s="21" t="s">
        <v>155</v>
      </c>
      <c r="CL119" s="21" t="s">
        <v>1</v>
      </c>
    </row>
    <row r="120" spans="1:91" s="3" customFormat="1" ht="16.5" customHeight="1" x14ac:dyDescent="0.2">
      <c r="A120" s="81" t="s">
        <v>84</v>
      </c>
      <c r="B120" s="47"/>
      <c r="C120" s="9"/>
      <c r="D120" s="9"/>
      <c r="E120" s="209" t="s">
        <v>159</v>
      </c>
      <c r="F120" s="209"/>
      <c r="G120" s="209"/>
      <c r="H120" s="209"/>
      <c r="I120" s="209"/>
      <c r="J120" s="9"/>
      <c r="K120" s="209" t="s">
        <v>160</v>
      </c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24">
        <f>'10.2 - SO 10.2 VN káblová...'!J32</f>
        <v>0</v>
      </c>
      <c r="AH120" s="225"/>
      <c r="AI120" s="225"/>
      <c r="AJ120" s="225"/>
      <c r="AK120" s="225"/>
      <c r="AL120" s="225"/>
      <c r="AM120" s="225"/>
      <c r="AN120" s="224">
        <f t="shared" si="0"/>
        <v>0</v>
      </c>
      <c r="AO120" s="225"/>
      <c r="AP120" s="225"/>
      <c r="AQ120" s="82" t="s">
        <v>87</v>
      </c>
      <c r="AR120" s="47"/>
      <c r="AS120" s="83">
        <v>0</v>
      </c>
      <c r="AT120" s="84">
        <f t="shared" si="1"/>
        <v>0</v>
      </c>
      <c r="AU120" s="85">
        <f>'10.2 - SO 10.2 VN káblová...'!P132</f>
        <v>0</v>
      </c>
      <c r="AV120" s="84">
        <f>'10.2 - SO 10.2 VN káblová...'!J35</f>
        <v>0</v>
      </c>
      <c r="AW120" s="84">
        <f>'10.2 - SO 10.2 VN káblová...'!J36</f>
        <v>0</v>
      </c>
      <c r="AX120" s="84">
        <f>'10.2 - SO 10.2 VN káblová...'!J37</f>
        <v>0</v>
      </c>
      <c r="AY120" s="84">
        <f>'10.2 - SO 10.2 VN káblová...'!J38</f>
        <v>0</v>
      </c>
      <c r="AZ120" s="84">
        <f>'10.2 - SO 10.2 VN káblová...'!F35</f>
        <v>0</v>
      </c>
      <c r="BA120" s="84">
        <f>'10.2 - SO 10.2 VN káblová...'!F36</f>
        <v>0</v>
      </c>
      <c r="BB120" s="84">
        <f>'10.2 - SO 10.2 VN káblová...'!F37</f>
        <v>0</v>
      </c>
      <c r="BC120" s="84">
        <f>'10.2 - SO 10.2 VN káblová...'!F38</f>
        <v>0</v>
      </c>
      <c r="BD120" s="86">
        <f>'10.2 - SO 10.2 VN káblová...'!F39</f>
        <v>0</v>
      </c>
      <c r="BT120" s="21" t="s">
        <v>88</v>
      </c>
      <c r="BV120" s="21" t="s">
        <v>77</v>
      </c>
      <c r="BW120" s="21" t="s">
        <v>161</v>
      </c>
      <c r="BX120" s="21" t="s">
        <v>155</v>
      </c>
      <c r="CL120" s="21" t="s">
        <v>1</v>
      </c>
    </row>
    <row r="121" spans="1:91" s="6" customFormat="1" ht="16.5" customHeight="1" x14ac:dyDescent="0.2">
      <c r="A121" s="81" t="s">
        <v>84</v>
      </c>
      <c r="B121" s="72"/>
      <c r="C121" s="73"/>
      <c r="D121" s="208" t="s">
        <v>162</v>
      </c>
      <c r="E121" s="208"/>
      <c r="F121" s="208"/>
      <c r="G121" s="208"/>
      <c r="H121" s="208"/>
      <c r="I121" s="74"/>
      <c r="J121" s="208" t="s">
        <v>163</v>
      </c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23">
        <f>'11 - SO 11 Verejné osvetl...'!J30</f>
        <v>0</v>
      </c>
      <c r="AH121" s="222"/>
      <c r="AI121" s="222"/>
      <c r="AJ121" s="222"/>
      <c r="AK121" s="222"/>
      <c r="AL121" s="222"/>
      <c r="AM121" s="222"/>
      <c r="AN121" s="223">
        <f t="shared" si="0"/>
        <v>0</v>
      </c>
      <c r="AO121" s="222"/>
      <c r="AP121" s="222"/>
      <c r="AQ121" s="75" t="s">
        <v>81</v>
      </c>
      <c r="AR121" s="72"/>
      <c r="AS121" s="76">
        <v>0</v>
      </c>
      <c r="AT121" s="77">
        <f t="shared" si="1"/>
        <v>0</v>
      </c>
      <c r="AU121" s="78">
        <f>'11 - SO 11 Verejné osvetl...'!P122</f>
        <v>0</v>
      </c>
      <c r="AV121" s="77">
        <f>'11 - SO 11 Verejné osvetl...'!J33</f>
        <v>0</v>
      </c>
      <c r="AW121" s="77">
        <f>'11 - SO 11 Verejné osvetl...'!J34</f>
        <v>0</v>
      </c>
      <c r="AX121" s="77">
        <f>'11 - SO 11 Verejné osvetl...'!J35</f>
        <v>0</v>
      </c>
      <c r="AY121" s="77">
        <f>'11 - SO 11 Verejné osvetl...'!J36</f>
        <v>0</v>
      </c>
      <c r="AZ121" s="77">
        <f>'11 - SO 11 Verejné osvetl...'!F33</f>
        <v>0</v>
      </c>
      <c r="BA121" s="77">
        <f>'11 - SO 11 Verejné osvetl...'!F34</f>
        <v>0</v>
      </c>
      <c r="BB121" s="77">
        <f>'11 - SO 11 Verejné osvetl...'!F35</f>
        <v>0</v>
      </c>
      <c r="BC121" s="77">
        <f>'11 - SO 11 Verejné osvetl...'!F36</f>
        <v>0</v>
      </c>
      <c r="BD121" s="79">
        <f>'11 - SO 11 Verejné osvetl...'!F37</f>
        <v>0</v>
      </c>
      <c r="BT121" s="80" t="s">
        <v>82</v>
      </c>
      <c r="BV121" s="80" t="s">
        <v>77</v>
      </c>
      <c r="BW121" s="80" t="s">
        <v>164</v>
      </c>
      <c r="BX121" s="80" t="s">
        <v>4</v>
      </c>
      <c r="CL121" s="80" t="s">
        <v>1</v>
      </c>
      <c r="CM121" s="80" t="s">
        <v>75</v>
      </c>
    </row>
    <row r="122" spans="1:91" s="6" customFormat="1" ht="16.5" customHeight="1" x14ac:dyDescent="0.2">
      <c r="A122" s="81" t="s">
        <v>84</v>
      </c>
      <c r="B122" s="72"/>
      <c r="C122" s="73"/>
      <c r="D122" s="208" t="s">
        <v>165</v>
      </c>
      <c r="E122" s="208"/>
      <c r="F122" s="208"/>
      <c r="G122" s="208"/>
      <c r="H122" s="208"/>
      <c r="I122" s="74"/>
      <c r="J122" s="208" t="s">
        <v>166</v>
      </c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23">
        <f>'12 - SO 12 Oplotenie'!J30</f>
        <v>0</v>
      </c>
      <c r="AH122" s="222"/>
      <c r="AI122" s="222"/>
      <c r="AJ122" s="222"/>
      <c r="AK122" s="222"/>
      <c r="AL122" s="222"/>
      <c r="AM122" s="222"/>
      <c r="AN122" s="223">
        <f t="shared" si="0"/>
        <v>0</v>
      </c>
      <c r="AO122" s="222"/>
      <c r="AP122" s="222"/>
      <c r="AQ122" s="75" t="s">
        <v>81</v>
      </c>
      <c r="AR122" s="72"/>
      <c r="AS122" s="76">
        <v>0</v>
      </c>
      <c r="AT122" s="77">
        <f t="shared" si="1"/>
        <v>0</v>
      </c>
      <c r="AU122" s="78">
        <f>'12 - SO 12 Oplotenie'!P125</f>
        <v>0</v>
      </c>
      <c r="AV122" s="77">
        <f>'12 - SO 12 Oplotenie'!J33</f>
        <v>0</v>
      </c>
      <c r="AW122" s="77">
        <f>'12 - SO 12 Oplotenie'!J34</f>
        <v>0</v>
      </c>
      <c r="AX122" s="77">
        <f>'12 - SO 12 Oplotenie'!J35</f>
        <v>0</v>
      </c>
      <c r="AY122" s="77">
        <f>'12 - SO 12 Oplotenie'!J36</f>
        <v>0</v>
      </c>
      <c r="AZ122" s="77">
        <f>'12 - SO 12 Oplotenie'!F33</f>
        <v>0</v>
      </c>
      <c r="BA122" s="77">
        <f>'12 - SO 12 Oplotenie'!F34</f>
        <v>0</v>
      </c>
      <c r="BB122" s="77">
        <f>'12 - SO 12 Oplotenie'!F35</f>
        <v>0</v>
      </c>
      <c r="BC122" s="77">
        <f>'12 - SO 12 Oplotenie'!F36</f>
        <v>0</v>
      </c>
      <c r="BD122" s="79">
        <f>'12 - SO 12 Oplotenie'!F37</f>
        <v>0</v>
      </c>
      <c r="BT122" s="80" t="s">
        <v>82</v>
      </c>
      <c r="BV122" s="80" t="s">
        <v>77</v>
      </c>
      <c r="BW122" s="80" t="s">
        <v>167</v>
      </c>
      <c r="BX122" s="80" t="s">
        <v>4</v>
      </c>
      <c r="CL122" s="80" t="s">
        <v>1</v>
      </c>
      <c r="CM122" s="80" t="s">
        <v>75</v>
      </c>
    </row>
    <row r="123" spans="1:91" s="6" customFormat="1" ht="16.5" customHeight="1" x14ac:dyDescent="0.2">
      <c r="A123" s="81" t="s">
        <v>84</v>
      </c>
      <c r="B123" s="72"/>
      <c r="C123" s="73"/>
      <c r="D123" s="208" t="s">
        <v>168</v>
      </c>
      <c r="E123" s="208"/>
      <c r="F123" s="208"/>
      <c r="G123" s="208"/>
      <c r="H123" s="208"/>
      <c r="I123" s="74"/>
      <c r="J123" s="208" t="s">
        <v>169</v>
      </c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23">
        <f>'13 - SO 13 - Sadové úpravy'!J30</f>
        <v>0</v>
      </c>
      <c r="AH123" s="222"/>
      <c r="AI123" s="222"/>
      <c r="AJ123" s="222"/>
      <c r="AK123" s="222"/>
      <c r="AL123" s="222"/>
      <c r="AM123" s="222"/>
      <c r="AN123" s="223">
        <f t="shared" si="0"/>
        <v>0</v>
      </c>
      <c r="AO123" s="222"/>
      <c r="AP123" s="222"/>
      <c r="AQ123" s="75" t="s">
        <v>81</v>
      </c>
      <c r="AR123" s="72"/>
      <c r="AS123" s="76">
        <v>0</v>
      </c>
      <c r="AT123" s="77">
        <f t="shared" si="1"/>
        <v>0</v>
      </c>
      <c r="AU123" s="78">
        <f>'13 - SO 13 - Sadové úpravy'!P119</f>
        <v>0</v>
      </c>
      <c r="AV123" s="77">
        <f>'13 - SO 13 - Sadové úpravy'!J33</f>
        <v>0</v>
      </c>
      <c r="AW123" s="77">
        <f>'13 - SO 13 - Sadové úpravy'!J34</f>
        <v>0</v>
      </c>
      <c r="AX123" s="77">
        <f>'13 - SO 13 - Sadové úpravy'!J35</f>
        <v>0</v>
      </c>
      <c r="AY123" s="77">
        <f>'13 - SO 13 - Sadové úpravy'!J36</f>
        <v>0</v>
      </c>
      <c r="AZ123" s="77">
        <f>'13 - SO 13 - Sadové úpravy'!F33</f>
        <v>0</v>
      </c>
      <c r="BA123" s="77">
        <f>'13 - SO 13 - Sadové úpravy'!F34</f>
        <v>0</v>
      </c>
      <c r="BB123" s="77">
        <f>'13 - SO 13 - Sadové úpravy'!F35</f>
        <v>0</v>
      </c>
      <c r="BC123" s="77">
        <f>'13 - SO 13 - Sadové úpravy'!F36</f>
        <v>0</v>
      </c>
      <c r="BD123" s="79">
        <f>'13 - SO 13 - Sadové úpravy'!F37</f>
        <v>0</v>
      </c>
      <c r="BT123" s="80" t="s">
        <v>82</v>
      </c>
      <c r="BV123" s="80" t="s">
        <v>77</v>
      </c>
      <c r="BW123" s="80" t="s">
        <v>170</v>
      </c>
      <c r="BX123" s="80" t="s">
        <v>4</v>
      </c>
      <c r="CL123" s="80" t="s">
        <v>1</v>
      </c>
      <c r="CM123" s="80" t="s">
        <v>75</v>
      </c>
    </row>
    <row r="124" spans="1:91" s="6" customFormat="1" ht="24.75" customHeight="1" x14ac:dyDescent="0.2">
      <c r="A124" s="81" t="s">
        <v>84</v>
      </c>
      <c r="B124" s="72"/>
      <c r="C124" s="73"/>
      <c r="D124" s="208" t="s">
        <v>171</v>
      </c>
      <c r="E124" s="208"/>
      <c r="F124" s="208"/>
      <c r="G124" s="208"/>
      <c r="H124" s="208"/>
      <c r="I124" s="74"/>
      <c r="J124" s="208" t="s">
        <v>172</v>
      </c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23">
        <f>'14 - Doplňujúce položky k...'!J30</f>
        <v>0</v>
      </c>
      <c r="AH124" s="222"/>
      <c r="AI124" s="222"/>
      <c r="AJ124" s="222"/>
      <c r="AK124" s="222"/>
      <c r="AL124" s="222"/>
      <c r="AM124" s="222"/>
      <c r="AN124" s="223">
        <f t="shared" si="0"/>
        <v>0</v>
      </c>
      <c r="AO124" s="222"/>
      <c r="AP124" s="222"/>
      <c r="AQ124" s="75" t="s">
        <v>81</v>
      </c>
      <c r="AR124" s="72"/>
      <c r="AS124" s="87">
        <v>0</v>
      </c>
      <c r="AT124" s="88">
        <f t="shared" si="1"/>
        <v>0</v>
      </c>
      <c r="AU124" s="89">
        <f>'14 - Doplňujúce položky k...'!P122</f>
        <v>0</v>
      </c>
      <c r="AV124" s="88">
        <f>'14 - Doplňujúce položky k...'!J33</f>
        <v>0</v>
      </c>
      <c r="AW124" s="88">
        <f>'14 - Doplňujúce položky k...'!J34</f>
        <v>0</v>
      </c>
      <c r="AX124" s="88">
        <f>'14 - Doplňujúce položky k...'!J35</f>
        <v>0</v>
      </c>
      <c r="AY124" s="88">
        <f>'14 - Doplňujúce položky k...'!J36</f>
        <v>0</v>
      </c>
      <c r="AZ124" s="88">
        <f>'14 - Doplňujúce položky k...'!F33</f>
        <v>0</v>
      </c>
      <c r="BA124" s="88">
        <f>'14 - Doplňujúce položky k...'!F34</f>
        <v>0</v>
      </c>
      <c r="BB124" s="88">
        <f>'14 - Doplňujúce položky k...'!F35</f>
        <v>0</v>
      </c>
      <c r="BC124" s="88">
        <f>'14 - Doplňujúce položky k...'!F36</f>
        <v>0</v>
      </c>
      <c r="BD124" s="90">
        <f>'14 - Doplňujúce položky k...'!F37</f>
        <v>0</v>
      </c>
      <c r="BT124" s="80" t="s">
        <v>82</v>
      </c>
      <c r="BV124" s="80" t="s">
        <v>77</v>
      </c>
      <c r="BW124" s="80" t="s">
        <v>173</v>
      </c>
      <c r="BX124" s="80" t="s">
        <v>4</v>
      </c>
      <c r="CL124" s="80" t="s">
        <v>1</v>
      </c>
      <c r="CM124" s="80" t="s">
        <v>75</v>
      </c>
    </row>
    <row r="125" spans="1:91" s="1" customFormat="1" ht="30" customHeight="1" x14ac:dyDescent="0.2">
      <c r="B125" s="28"/>
      <c r="AR125" s="28"/>
    </row>
    <row r="126" spans="1:91" s="1" customFormat="1" ht="6.9" customHeight="1" x14ac:dyDescent="0.2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28"/>
    </row>
  </sheetData>
  <mergeCells count="158">
    <mergeCell ref="K104:AF104"/>
    <mergeCell ref="E104:I104"/>
    <mergeCell ref="E105:I105"/>
    <mergeCell ref="K105:AF105"/>
    <mergeCell ref="E106:I106"/>
    <mergeCell ref="K106:AF106"/>
    <mergeCell ref="J107:AF107"/>
    <mergeCell ref="D107:H107"/>
    <mergeCell ref="E108:I108"/>
    <mergeCell ref="K108:AF108"/>
    <mergeCell ref="E109:I109"/>
    <mergeCell ref="K109:AF109"/>
    <mergeCell ref="K110:AF110"/>
    <mergeCell ref="E110:I110"/>
    <mergeCell ref="J111:AF111"/>
    <mergeCell ref="D111:H111"/>
    <mergeCell ref="J112:AF112"/>
    <mergeCell ref="D112:H112"/>
    <mergeCell ref="J113:AF113"/>
    <mergeCell ref="D113:H113"/>
    <mergeCell ref="J114:AF114"/>
    <mergeCell ref="D114:H114"/>
    <mergeCell ref="D115:H115"/>
    <mergeCell ref="J115:AF115"/>
    <mergeCell ref="E116:I116"/>
    <mergeCell ref="K116:AF116"/>
    <mergeCell ref="K117:AF117"/>
    <mergeCell ref="E117:I117"/>
    <mergeCell ref="D118:H118"/>
    <mergeCell ref="J118:AF118"/>
    <mergeCell ref="E119:I119"/>
    <mergeCell ref="K119:AF119"/>
    <mergeCell ref="E120:I120"/>
    <mergeCell ref="K120:AF120"/>
    <mergeCell ref="D121:H121"/>
    <mergeCell ref="J121:AF121"/>
    <mergeCell ref="D122:H122"/>
    <mergeCell ref="J122:AF122"/>
    <mergeCell ref="D123:H123"/>
    <mergeCell ref="J123:AF123"/>
    <mergeCell ref="D124:H124"/>
    <mergeCell ref="J124:AF124"/>
    <mergeCell ref="AN101:AP101"/>
    <mergeCell ref="AG101:AM101"/>
    <mergeCell ref="AN102:AP102"/>
    <mergeCell ref="AG102:AM102"/>
    <mergeCell ref="AN103:AP103"/>
    <mergeCell ref="AG103:AM103"/>
    <mergeCell ref="AN104:AP104"/>
    <mergeCell ref="AG104:AM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20:AM120"/>
    <mergeCell ref="AN121:AP121"/>
    <mergeCell ref="AG121:AM12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C92:G92"/>
    <mergeCell ref="J95:AF95"/>
    <mergeCell ref="D95:H95"/>
    <mergeCell ref="K96:AF96"/>
    <mergeCell ref="E96:I96"/>
    <mergeCell ref="K97:AF97"/>
    <mergeCell ref="E97:I97"/>
    <mergeCell ref="K98:AF98"/>
    <mergeCell ref="E98:I98"/>
    <mergeCell ref="AG94:AM94"/>
    <mergeCell ref="AN94:AP94"/>
    <mergeCell ref="AN122:AP122"/>
    <mergeCell ref="AG122:AM122"/>
    <mergeCell ref="AN123:AP123"/>
    <mergeCell ref="AG123:AM123"/>
    <mergeCell ref="AN124:AP124"/>
    <mergeCell ref="AG124:AM124"/>
    <mergeCell ref="L85:AO85"/>
    <mergeCell ref="I92:AF92"/>
    <mergeCell ref="K99:AF99"/>
    <mergeCell ref="E99:I99"/>
    <mergeCell ref="K100:AF100"/>
    <mergeCell ref="E100:I100"/>
    <mergeCell ref="K101:AF101"/>
    <mergeCell ref="E101:I101"/>
    <mergeCell ref="J102:AF102"/>
    <mergeCell ref="AN117:AP117"/>
    <mergeCell ref="AG117:AM117"/>
    <mergeCell ref="AN118:AP118"/>
    <mergeCell ref="AG118:AM118"/>
    <mergeCell ref="AN119:AP119"/>
    <mergeCell ref="AG119:AM119"/>
    <mergeCell ref="AN120:AP120"/>
    <mergeCell ref="L33:P33"/>
    <mergeCell ref="AK33:AO33"/>
    <mergeCell ref="W33:AE33"/>
    <mergeCell ref="D102:H102"/>
    <mergeCell ref="E103:I103"/>
    <mergeCell ref="K103:AF103"/>
    <mergeCell ref="AM87:AN87"/>
    <mergeCell ref="AM89:AP89"/>
    <mergeCell ref="AS89:AT91"/>
    <mergeCell ref="AM90:AP90"/>
    <mergeCell ref="AN92:AP92"/>
    <mergeCell ref="AG92:AM92"/>
    <mergeCell ref="AG95:AM95"/>
    <mergeCell ref="AN95:AP95"/>
    <mergeCell ref="AG96:AM96"/>
    <mergeCell ref="AN96:AP96"/>
    <mergeCell ref="AG97:AM97"/>
    <mergeCell ref="AN97:AP97"/>
    <mergeCell ref="AG98:AM98"/>
    <mergeCell ref="AN98:AP98"/>
    <mergeCell ref="AG99:AM99"/>
    <mergeCell ref="AN99:AP99"/>
    <mergeCell ref="AG100:AM100"/>
    <mergeCell ref="AN100:AP100"/>
    <mergeCell ref="AK35:AO35"/>
    <mergeCell ref="X35:AB35"/>
    <mergeCell ref="AR2:BE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</mergeCells>
  <hyperlinks>
    <hyperlink ref="A96" location="'01.1 - SO 01.1 Stavebná časť'!C2" display="/" xr:uid="{00000000-0004-0000-0000-000000000000}"/>
    <hyperlink ref="A97" location="'01.2 - SO 01.2 Zdravotech...'!C2" display="/" xr:uid="{00000000-0004-0000-0000-000001000000}"/>
    <hyperlink ref="A98" location="'01.3 - SO 01.3 Ústredné v...'!C2" display="/" xr:uid="{00000000-0004-0000-0000-000002000000}"/>
    <hyperlink ref="A99" location="'01.4 - SO 01.4 Vzduchotec...'!C2" display="/" xr:uid="{00000000-0004-0000-0000-000003000000}"/>
    <hyperlink ref="A100" location="'01.5 - SO 01.5 Elektroinš...'!C2" display="/" xr:uid="{00000000-0004-0000-0000-000004000000}"/>
    <hyperlink ref="A101" location="'01.5.1 - SO 01.5.1 Odbern...'!C2" display="/" xr:uid="{00000000-0004-0000-0000-000005000000}"/>
    <hyperlink ref="A103" location="'02.1 - SO 02.1 Stavebná časť'!C2" display="/" xr:uid="{00000000-0004-0000-0000-000006000000}"/>
    <hyperlink ref="A104" location="'02.2 - SO 02.2 Zdravotech...'!C2" display="/" xr:uid="{00000000-0004-0000-0000-000007000000}"/>
    <hyperlink ref="A105" location="'02.3 - SO 02.3 Ústredné v...'!C2" display="/" xr:uid="{00000000-0004-0000-0000-000008000000}"/>
    <hyperlink ref="A106" location="'02.4 - SO 02.4 Elektroinš...'!C2" display="/" xr:uid="{00000000-0004-0000-0000-000009000000}"/>
    <hyperlink ref="A108" location="'04.1 - SO 04.1 Stavebná časť'!C2" display="/" xr:uid="{00000000-0004-0000-0000-00000A000000}"/>
    <hyperlink ref="A109" location="'04.2 - SO 04.2 Zdravotech...'!C2" display="/" xr:uid="{00000000-0004-0000-0000-00000B000000}"/>
    <hyperlink ref="A110" location="'04.3 - SO 04.3 Elektroinš...'!C2" display="/" xr:uid="{00000000-0004-0000-0000-00000C000000}"/>
    <hyperlink ref="A111" location="'05 - SO 05  Parkoviská'!C2" display="/" xr:uid="{00000000-0004-0000-0000-00000D000000}"/>
    <hyperlink ref="A112" location="'06 - SO 06 - Komunikácie ...'!C2" display="/" xr:uid="{00000000-0004-0000-0000-00000E000000}"/>
    <hyperlink ref="A113" location="'07 - SO 07 Dažďová kanali...'!C2" display="/" xr:uid="{00000000-0004-0000-0000-00000F000000}"/>
    <hyperlink ref="A114" location="'08 - SO 08 Vodovodná príp...'!C2" display="/" xr:uid="{00000000-0004-0000-0000-000010000000}"/>
    <hyperlink ref="A116" location="'09.1 - SO 09.1 Splašková ...'!C2" display="/" xr:uid="{00000000-0004-0000-0000-000011000000}"/>
    <hyperlink ref="A117" location="'09.2 - SO 09.2 Napojenie ...'!C2" display="/" xr:uid="{00000000-0004-0000-0000-000012000000}"/>
    <hyperlink ref="A119" location="'10.1 - SO 10.1 Trafostanica'!C2" display="/" xr:uid="{00000000-0004-0000-0000-000013000000}"/>
    <hyperlink ref="A120" location="'10.2 - SO 10.2 VN káblová...'!C2" display="/" xr:uid="{00000000-0004-0000-0000-000014000000}"/>
    <hyperlink ref="A121" location="'11 - SO 11 Verejné osvetl...'!C2" display="/" xr:uid="{00000000-0004-0000-0000-000015000000}"/>
    <hyperlink ref="A122" location="'12 - SO 12 Oplotenie'!C2" display="/" xr:uid="{00000000-0004-0000-0000-000016000000}"/>
    <hyperlink ref="A123" location="'13 - SO 13 - Sadové úpravy'!C2" display="/" xr:uid="{00000000-0004-0000-0000-000017000000}"/>
    <hyperlink ref="A124" location="'14 - Doplňujúce položky k...'!C2" display="/" xr:uid="{00000000-0004-0000-00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35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116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2219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2496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ROUND(J122,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ROUND((SUM(BE122:BE134)),  2)</f>
        <v>0</v>
      </c>
      <c r="G35" s="96"/>
      <c r="H35" s="96"/>
      <c r="I35" s="97">
        <v>0.2</v>
      </c>
      <c r="J35" s="95">
        <f>ROUND(((SUM(BE122:BE134))*I35),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ROUND((SUM(BF122:BF134)),  2)</f>
        <v>0</v>
      </c>
      <c r="G36" s="96"/>
      <c r="H36" s="96"/>
      <c r="I36" s="97">
        <v>0.2</v>
      </c>
      <c r="J36" s="95">
        <f>ROUND(((SUM(BF122:BF134))*I36),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ROUND((SUM(BG122:BG134)),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ROUND((SUM(BH122:BH134)),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ROUND((SUM(BI122:BI134)),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2219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02.3 - SO 02.3 Ústredné vykurovanie, vetranie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J122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1475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47" s="9" customFormat="1" ht="19.95" customHeight="1" x14ac:dyDescent="0.2">
      <c r="B100" s="114"/>
      <c r="D100" s="115" t="s">
        <v>2497</v>
      </c>
      <c r="E100" s="116"/>
      <c r="F100" s="116"/>
      <c r="G100" s="116"/>
      <c r="H100" s="116"/>
      <c r="I100" s="116"/>
      <c r="J100" s="117">
        <f>J124</f>
        <v>0</v>
      </c>
      <c r="L100" s="114"/>
    </row>
    <row r="101" spans="2:47" s="1" customFormat="1" ht="21.75" customHeight="1" x14ac:dyDescent="0.2">
      <c r="B101" s="28"/>
      <c r="L101" s="28"/>
    </row>
    <row r="102" spans="2:47" s="1" customFormat="1" ht="6.9" customHeight="1" x14ac:dyDescent="0.2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47" s="1" customFormat="1" ht="6.9" customHeight="1" x14ac:dyDescent="0.2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47" s="1" customFormat="1" ht="24.9" customHeight="1" x14ac:dyDescent="0.2">
      <c r="B107" s="28"/>
      <c r="C107" s="17" t="s">
        <v>207</v>
      </c>
      <c r="L107" s="28"/>
    </row>
    <row r="108" spans="2:47" s="1" customFormat="1" ht="6.9" customHeight="1" x14ac:dyDescent="0.2">
      <c r="B108" s="28"/>
      <c r="L108" s="28"/>
    </row>
    <row r="109" spans="2:47" s="1" customFormat="1" ht="12" customHeight="1" x14ac:dyDescent="0.2">
      <c r="B109" s="28"/>
      <c r="C109" s="23" t="s">
        <v>15</v>
      </c>
      <c r="L109" s="28"/>
    </row>
    <row r="110" spans="2:47" s="1" customFormat="1" ht="26.25" customHeight="1" x14ac:dyDescent="0.2">
      <c r="B110" s="28"/>
      <c r="E110" s="232" t="str">
        <f>E7</f>
        <v>Revitalizácia bývalej priemyselnej zóny na Šavoľskej ceste - BROWN FIELD Fiľakovo</v>
      </c>
      <c r="F110" s="233"/>
      <c r="G110" s="233"/>
      <c r="H110" s="233"/>
      <c r="L110" s="28"/>
    </row>
    <row r="111" spans="2:47" ht="12" customHeight="1" x14ac:dyDescent="0.2">
      <c r="B111" s="16"/>
      <c r="C111" s="23" t="s">
        <v>175</v>
      </c>
      <c r="L111" s="16"/>
    </row>
    <row r="112" spans="2:47" s="1" customFormat="1" ht="16.5" customHeight="1" x14ac:dyDescent="0.2">
      <c r="B112" s="28"/>
      <c r="E112" s="232" t="s">
        <v>2219</v>
      </c>
      <c r="F112" s="231"/>
      <c r="G112" s="231"/>
      <c r="H112" s="231"/>
      <c r="L112" s="28"/>
    </row>
    <row r="113" spans="2:65" s="1" customFormat="1" ht="12" customHeight="1" x14ac:dyDescent="0.2">
      <c r="B113" s="28"/>
      <c r="C113" s="23" t="s">
        <v>177</v>
      </c>
      <c r="L113" s="28"/>
    </row>
    <row r="114" spans="2:65" s="1" customFormat="1" ht="16.5" customHeight="1" x14ac:dyDescent="0.2">
      <c r="B114" s="28"/>
      <c r="E114" s="228" t="str">
        <f>E11</f>
        <v>02.3 - SO 02.3 Ústredné vykurovanie, vetranie</v>
      </c>
      <c r="F114" s="231"/>
      <c r="G114" s="231"/>
      <c r="H114" s="231"/>
      <c r="L114" s="28"/>
    </row>
    <row r="115" spans="2:65" s="1" customFormat="1" ht="6.9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F14</f>
        <v>Fiľakovo</v>
      </c>
      <c r="I116" s="23" t="s">
        <v>21</v>
      </c>
      <c r="J116" s="51" t="str">
        <f>IF(J14="","",J14)</f>
        <v>15. 8. 2022</v>
      </c>
      <c r="L116" s="28"/>
    </row>
    <row r="117" spans="2:65" s="1" customFormat="1" ht="6.9" customHeight="1" x14ac:dyDescent="0.2">
      <c r="B117" s="28"/>
      <c r="L117" s="28"/>
    </row>
    <row r="118" spans="2:65" s="1" customFormat="1" ht="15.15" customHeight="1" x14ac:dyDescent="0.2">
      <c r="B118" s="28"/>
      <c r="C118" s="23" t="s">
        <v>23</v>
      </c>
      <c r="F118" s="21" t="str">
        <f>E17</f>
        <v>Mesto Fiľakovo</v>
      </c>
      <c r="I118" s="23" t="s">
        <v>29</v>
      </c>
      <c r="J118" s="26" t="str">
        <f>E23</f>
        <v>KApAR, s.r.o., Prešov</v>
      </c>
      <c r="L118" s="28"/>
    </row>
    <row r="119" spans="2:65" s="1" customFormat="1" ht="15.15" customHeight="1" x14ac:dyDescent="0.2">
      <c r="B119" s="28"/>
      <c r="C119" s="23" t="s">
        <v>27</v>
      </c>
      <c r="F119" s="21" t="str">
        <f>IF(E20="","",E20)</f>
        <v>Vyplň údaj</v>
      </c>
      <c r="I119" s="23" t="s">
        <v>32</v>
      </c>
      <c r="J119" s="26" t="str">
        <f>E26</f>
        <v xml:space="preserve"> </v>
      </c>
      <c r="L119" s="28"/>
    </row>
    <row r="120" spans="2:65" s="1" customFormat="1" ht="10.35" customHeight="1" x14ac:dyDescent="0.2">
      <c r="B120" s="28"/>
      <c r="L120" s="28"/>
    </row>
    <row r="121" spans="2:65" s="10" customFormat="1" ht="29.25" customHeight="1" x14ac:dyDescent="0.2">
      <c r="B121" s="118"/>
      <c r="C121" s="119" t="s">
        <v>208</v>
      </c>
      <c r="D121" s="120" t="s">
        <v>60</v>
      </c>
      <c r="E121" s="120" t="s">
        <v>56</v>
      </c>
      <c r="F121" s="120" t="s">
        <v>57</v>
      </c>
      <c r="G121" s="120" t="s">
        <v>209</v>
      </c>
      <c r="H121" s="120" t="s">
        <v>210</v>
      </c>
      <c r="I121" s="120" t="s">
        <v>211</v>
      </c>
      <c r="J121" s="121" t="s">
        <v>181</v>
      </c>
      <c r="K121" s="122" t="s">
        <v>212</v>
      </c>
      <c r="L121" s="118"/>
      <c r="M121" s="57" t="s">
        <v>1</v>
      </c>
      <c r="N121" s="58" t="s">
        <v>39</v>
      </c>
      <c r="O121" s="58" t="s">
        <v>213</v>
      </c>
      <c r="P121" s="58" t="s">
        <v>214</v>
      </c>
      <c r="Q121" s="58" t="s">
        <v>215</v>
      </c>
      <c r="R121" s="58" t="s">
        <v>216</v>
      </c>
      <c r="S121" s="58" t="s">
        <v>217</v>
      </c>
      <c r="T121" s="59" t="s">
        <v>218</v>
      </c>
    </row>
    <row r="122" spans="2:65" s="1" customFormat="1" ht="22.95" customHeight="1" x14ac:dyDescent="0.3">
      <c r="B122" s="28"/>
      <c r="C122" s="62" t="s">
        <v>182</v>
      </c>
      <c r="J122" s="123">
        <f>BK122</f>
        <v>0</v>
      </c>
      <c r="L122" s="28"/>
      <c r="M122" s="60"/>
      <c r="N122" s="52"/>
      <c r="O122" s="52"/>
      <c r="P122" s="124">
        <f>P123</f>
        <v>0</v>
      </c>
      <c r="Q122" s="52"/>
      <c r="R122" s="124">
        <f>R123</f>
        <v>0</v>
      </c>
      <c r="S122" s="52"/>
      <c r="T122" s="125">
        <f>T123</f>
        <v>0</v>
      </c>
      <c r="AT122" s="13" t="s">
        <v>74</v>
      </c>
      <c r="AU122" s="13" t="s">
        <v>183</v>
      </c>
      <c r="BK122" s="126">
        <f>BK123</f>
        <v>0</v>
      </c>
    </row>
    <row r="123" spans="2:65" s="11" customFormat="1" ht="25.95" customHeight="1" x14ac:dyDescent="0.25">
      <c r="B123" s="127"/>
      <c r="D123" s="128" t="s">
        <v>74</v>
      </c>
      <c r="E123" s="129" t="s">
        <v>675</v>
      </c>
      <c r="F123" s="129" t="s">
        <v>1482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0</v>
      </c>
      <c r="T123" s="134">
        <f>T124</f>
        <v>0</v>
      </c>
      <c r="AR123" s="128" t="s">
        <v>88</v>
      </c>
      <c r="AT123" s="135" t="s">
        <v>74</v>
      </c>
      <c r="AU123" s="135" t="s">
        <v>75</v>
      </c>
      <c r="AY123" s="128" t="s">
        <v>221</v>
      </c>
      <c r="BK123" s="136">
        <f>BK124</f>
        <v>0</v>
      </c>
    </row>
    <row r="124" spans="2:65" s="11" customFormat="1" ht="22.95" customHeight="1" x14ac:dyDescent="0.25">
      <c r="B124" s="127"/>
      <c r="D124" s="128" t="s">
        <v>74</v>
      </c>
      <c r="E124" s="137" t="s">
        <v>2498</v>
      </c>
      <c r="F124" s="137" t="s">
        <v>2499</v>
      </c>
      <c r="I124" s="130"/>
      <c r="J124" s="138">
        <f>BK124</f>
        <v>0</v>
      </c>
      <c r="L124" s="127"/>
      <c r="M124" s="132"/>
      <c r="P124" s="133">
        <f>SUM(P125:P134)</f>
        <v>0</v>
      </c>
      <c r="R124" s="133">
        <f>SUM(R125:R134)</f>
        <v>0</v>
      </c>
      <c r="T124" s="134">
        <f>SUM(T125:T134)</f>
        <v>0</v>
      </c>
      <c r="AR124" s="128" t="s">
        <v>88</v>
      </c>
      <c r="AT124" s="135" t="s">
        <v>74</v>
      </c>
      <c r="AU124" s="135" t="s">
        <v>82</v>
      </c>
      <c r="AY124" s="128" t="s">
        <v>221</v>
      </c>
      <c r="BK124" s="136">
        <f>SUM(BK125:BK134)</f>
        <v>0</v>
      </c>
    </row>
    <row r="125" spans="2:65" s="1" customFormat="1" ht="37.950000000000003" customHeight="1" x14ac:dyDescent="0.2">
      <c r="B125" s="139"/>
      <c r="C125" s="154" t="s">
        <v>82</v>
      </c>
      <c r="D125" s="154" t="s">
        <v>317</v>
      </c>
      <c r="E125" s="155" t="s">
        <v>2500</v>
      </c>
      <c r="F125" s="156" t="s">
        <v>2501</v>
      </c>
      <c r="G125" s="157" t="s">
        <v>333</v>
      </c>
      <c r="H125" s="158">
        <v>1</v>
      </c>
      <c r="I125" s="159"/>
      <c r="J125" s="160">
        <f t="shared" ref="J125:J134" si="0">ROUND(I125*H125,2)</f>
        <v>0</v>
      </c>
      <c r="K125" s="161"/>
      <c r="L125" s="162"/>
      <c r="M125" s="163" t="s">
        <v>1</v>
      </c>
      <c r="N125" s="164" t="s">
        <v>41</v>
      </c>
      <c r="P125" s="150">
        <f t="shared" ref="P125:P134" si="1">O125*H125</f>
        <v>0</v>
      </c>
      <c r="Q125" s="150">
        <v>0</v>
      </c>
      <c r="R125" s="150">
        <f t="shared" ref="R125:R134" si="2">Q125*H125</f>
        <v>0</v>
      </c>
      <c r="S125" s="150">
        <v>0</v>
      </c>
      <c r="T125" s="151">
        <f t="shared" ref="T125:T134" si="3">S125*H125</f>
        <v>0</v>
      </c>
      <c r="AR125" s="152" t="s">
        <v>351</v>
      </c>
      <c r="AT125" s="152" t="s">
        <v>317</v>
      </c>
      <c r="AU125" s="152" t="s">
        <v>88</v>
      </c>
      <c r="AY125" s="13" t="s">
        <v>221</v>
      </c>
      <c r="BE125" s="153">
        <f t="shared" ref="BE125:BE134" si="4">IF(N125="základná",J125,0)</f>
        <v>0</v>
      </c>
      <c r="BF125" s="153">
        <f t="shared" ref="BF125:BF134" si="5">IF(N125="znížená",J125,0)</f>
        <v>0</v>
      </c>
      <c r="BG125" s="153">
        <f t="shared" ref="BG125:BG134" si="6">IF(N125="zákl. prenesená",J125,0)</f>
        <v>0</v>
      </c>
      <c r="BH125" s="153">
        <f t="shared" ref="BH125:BH134" si="7">IF(N125="zníž. prenesená",J125,0)</f>
        <v>0</v>
      </c>
      <c r="BI125" s="153">
        <f t="shared" ref="BI125:BI134" si="8">IF(N125="nulová",J125,0)</f>
        <v>0</v>
      </c>
      <c r="BJ125" s="13" t="s">
        <v>88</v>
      </c>
      <c r="BK125" s="153">
        <f t="shared" ref="BK125:BK134" si="9">ROUND(I125*H125,2)</f>
        <v>0</v>
      </c>
      <c r="BL125" s="13" t="s">
        <v>285</v>
      </c>
      <c r="BM125" s="152" t="s">
        <v>88</v>
      </c>
    </row>
    <row r="126" spans="2:65" s="1" customFormat="1" ht="33" customHeight="1" x14ac:dyDescent="0.2">
      <c r="B126" s="139"/>
      <c r="C126" s="154" t="s">
        <v>88</v>
      </c>
      <c r="D126" s="154" t="s">
        <v>317</v>
      </c>
      <c r="E126" s="155" t="s">
        <v>2502</v>
      </c>
      <c r="F126" s="156" t="s">
        <v>2503</v>
      </c>
      <c r="G126" s="157" t="s">
        <v>333</v>
      </c>
      <c r="H126" s="158">
        <v>1</v>
      </c>
      <c r="I126" s="159"/>
      <c r="J126" s="160">
        <f t="shared" si="0"/>
        <v>0</v>
      </c>
      <c r="K126" s="161"/>
      <c r="L126" s="162"/>
      <c r="M126" s="163" t="s">
        <v>1</v>
      </c>
      <c r="N126" s="164" t="s">
        <v>41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351</v>
      </c>
      <c r="AT126" s="152" t="s">
        <v>317</v>
      </c>
      <c r="AU126" s="152" t="s">
        <v>88</v>
      </c>
      <c r="AY126" s="13" t="s">
        <v>221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88</v>
      </c>
      <c r="BK126" s="153">
        <f t="shared" si="9"/>
        <v>0</v>
      </c>
      <c r="BL126" s="13" t="s">
        <v>285</v>
      </c>
      <c r="BM126" s="152" t="s">
        <v>227</v>
      </c>
    </row>
    <row r="127" spans="2:65" s="1" customFormat="1" ht="16.5" customHeight="1" x14ac:dyDescent="0.2">
      <c r="B127" s="139"/>
      <c r="C127" s="154" t="s">
        <v>232</v>
      </c>
      <c r="D127" s="154" t="s">
        <v>317</v>
      </c>
      <c r="E127" s="155" t="s">
        <v>2504</v>
      </c>
      <c r="F127" s="156" t="s">
        <v>2505</v>
      </c>
      <c r="G127" s="157" t="s">
        <v>333</v>
      </c>
      <c r="H127" s="158">
        <v>1</v>
      </c>
      <c r="I127" s="159"/>
      <c r="J127" s="160">
        <f t="shared" si="0"/>
        <v>0</v>
      </c>
      <c r="K127" s="161"/>
      <c r="L127" s="162"/>
      <c r="M127" s="163" t="s">
        <v>1</v>
      </c>
      <c r="N127" s="164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351</v>
      </c>
      <c r="AT127" s="152" t="s">
        <v>317</v>
      </c>
      <c r="AU127" s="152" t="s">
        <v>88</v>
      </c>
      <c r="AY127" s="13" t="s">
        <v>221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88</v>
      </c>
      <c r="BK127" s="153">
        <f t="shared" si="9"/>
        <v>0</v>
      </c>
      <c r="BL127" s="13" t="s">
        <v>285</v>
      </c>
      <c r="BM127" s="152" t="s">
        <v>243</v>
      </c>
    </row>
    <row r="128" spans="2:65" s="1" customFormat="1" ht="33" customHeight="1" x14ac:dyDescent="0.2">
      <c r="B128" s="139"/>
      <c r="C128" s="154" t="s">
        <v>227</v>
      </c>
      <c r="D128" s="154" t="s">
        <v>317</v>
      </c>
      <c r="E128" s="155" t="s">
        <v>2506</v>
      </c>
      <c r="F128" s="156" t="s">
        <v>2507</v>
      </c>
      <c r="G128" s="157" t="s">
        <v>333</v>
      </c>
      <c r="H128" s="158">
        <v>1</v>
      </c>
      <c r="I128" s="159"/>
      <c r="J128" s="160">
        <f t="shared" si="0"/>
        <v>0</v>
      </c>
      <c r="K128" s="161"/>
      <c r="L128" s="162"/>
      <c r="M128" s="163" t="s">
        <v>1</v>
      </c>
      <c r="N128" s="164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351</v>
      </c>
      <c r="AT128" s="152" t="s">
        <v>317</v>
      </c>
      <c r="AU128" s="152" t="s">
        <v>88</v>
      </c>
      <c r="AY128" s="13" t="s">
        <v>221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285</v>
      </c>
      <c r="BM128" s="152" t="s">
        <v>251</v>
      </c>
    </row>
    <row r="129" spans="2:65" s="1" customFormat="1" ht="33" customHeight="1" x14ac:dyDescent="0.2">
      <c r="B129" s="139"/>
      <c r="C129" s="154" t="s">
        <v>239</v>
      </c>
      <c r="D129" s="154" t="s">
        <v>317</v>
      </c>
      <c r="E129" s="155" t="s">
        <v>2508</v>
      </c>
      <c r="F129" s="156" t="s">
        <v>2509</v>
      </c>
      <c r="G129" s="157" t="s">
        <v>333</v>
      </c>
      <c r="H129" s="158">
        <v>1</v>
      </c>
      <c r="I129" s="159"/>
      <c r="J129" s="160">
        <f t="shared" si="0"/>
        <v>0</v>
      </c>
      <c r="K129" s="161"/>
      <c r="L129" s="162"/>
      <c r="M129" s="163" t="s">
        <v>1</v>
      </c>
      <c r="N129" s="164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351</v>
      </c>
      <c r="AT129" s="152" t="s">
        <v>317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285</v>
      </c>
      <c r="BM129" s="152" t="s">
        <v>153</v>
      </c>
    </row>
    <row r="130" spans="2:65" s="1" customFormat="1" ht="21.75" customHeight="1" x14ac:dyDescent="0.2">
      <c r="B130" s="139"/>
      <c r="C130" s="154" t="s">
        <v>243</v>
      </c>
      <c r="D130" s="154" t="s">
        <v>317</v>
      </c>
      <c r="E130" s="155" t="s">
        <v>2510</v>
      </c>
      <c r="F130" s="156" t="s">
        <v>2511</v>
      </c>
      <c r="G130" s="157" t="s">
        <v>333</v>
      </c>
      <c r="H130" s="158">
        <v>1</v>
      </c>
      <c r="I130" s="159"/>
      <c r="J130" s="160">
        <f t="shared" si="0"/>
        <v>0</v>
      </c>
      <c r="K130" s="161"/>
      <c r="L130" s="162"/>
      <c r="M130" s="163" t="s">
        <v>1</v>
      </c>
      <c r="N130" s="164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351</v>
      </c>
      <c r="AT130" s="152" t="s">
        <v>317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285</v>
      </c>
      <c r="BM130" s="152" t="s">
        <v>165</v>
      </c>
    </row>
    <row r="131" spans="2:65" s="1" customFormat="1" ht="16.5" customHeight="1" x14ac:dyDescent="0.2">
      <c r="B131" s="139"/>
      <c r="C131" s="154" t="s">
        <v>247</v>
      </c>
      <c r="D131" s="154" t="s">
        <v>317</v>
      </c>
      <c r="E131" s="155" t="s">
        <v>2512</v>
      </c>
      <c r="F131" s="156" t="s">
        <v>2513</v>
      </c>
      <c r="G131" s="157" t="s">
        <v>333</v>
      </c>
      <c r="H131" s="158">
        <v>1</v>
      </c>
      <c r="I131" s="159"/>
      <c r="J131" s="160">
        <f t="shared" si="0"/>
        <v>0</v>
      </c>
      <c r="K131" s="161"/>
      <c r="L131" s="162"/>
      <c r="M131" s="163" t="s">
        <v>1</v>
      </c>
      <c r="N131" s="164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351</v>
      </c>
      <c r="AT131" s="152" t="s">
        <v>317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285</v>
      </c>
      <c r="BM131" s="152" t="s">
        <v>171</v>
      </c>
    </row>
    <row r="132" spans="2:65" s="1" customFormat="1" ht="24.15" customHeight="1" x14ac:dyDescent="0.2">
      <c r="B132" s="139"/>
      <c r="C132" s="154" t="s">
        <v>251</v>
      </c>
      <c r="D132" s="154" t="s">
        <v>317</v>
      </c>
      <c r="E132" s="155" t="s">
        <v>2514</v>
      </c>
      <c r="F132" s="156" t="s">
        <v>2515</v>
      </c>
      <c r="G132" s="157" t="s">
        <v>333</v>
      </c>
      <c r="H132" s="158">
        <v>1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351</v>
      </c>
      <c r="AT132" s="152" t="s">
        <v>317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285</v>
      </c>
      <c r="BM132" s="152" t="s">
        <v>285</v>
      </c>
    </row>
    <row r="133" spans="2:65" s="1" customFormat="1" ht="16.5" customHeight="1" x14ac:dyDescent="0.2">
      <c r="B133" s="139"/>
      <c r="C133" s="154" t="s">
        <v>256</v>
      </c>
      <c r="D133" s="154" t="s">
        <v>317</v>
      </c>
      <c r="E133" s="155" t="s">
        <v>2516</v>
      </c>
      <c r="F133" s="156" t="s">
        <v>2517</v>
      </c>
      <c r="G133" s="157" t="s">
        <v>333</v>
      </c>
      <c r="H133" s="158">
        <v>1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351</v>
      </c>
      <c r="AT133" s="152" t="s">
        <v>317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285</v>
      </c>
      <c r="BM133" s="152" t="s">
        <v>293</v>
      </c>
    </row>
    <row r="134" spans="2:65" s="1" customFormat="1" ht="33" customHeight="1" x14ac:dyDescent="0.2">
      <c r="B134" s="139"/>
      <c r="C134" s="140" t="s">
        <v>153</v>
      </c>
      <c r="D134" s="140" t="s">
        <v>223</v>
      </c>
      <c r="E134" s="141" t="s">
        <v>2518</v>
      </c>
      <c r="F134" s="142" t="s">
        <v>2519</v>
      </c>
      <c r="G134" s="143" t="s">
        <v>718</v>
      </c>
      <c r="H134" s="165"/>
      <c r="I134" s="145"/>
      <c r="J134" s="146">
        <f t="shared" si="0"/>
        <v>0</v>
      </c>
      <c r="K134" s="147"/>
      <c r="L134" s="28"/>
      <c r="M134" s="166" t="s">
        <v>1</v>
      </c>
      <c r="N134" s="167" t="s">
        <v>41</v>
      </c>
      <c r="O134" s="168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AR134" s="152" t="s">
        <v>285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285</v>
      </c>
      <c r="BM134" s="152" t="s">
        <v>7</v>
      </c>
    </row>
    <row r="135" spans="2:65" s="1" customFormat="1" ht="6.9" customHeight="1" x14ac:dyDescent="0.2"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28"/>
    </row>
  </sheetData>
  <autoFilter ref="C121:K134" xr:uid="{00000000-0009-0000-0000-000009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6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119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2219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2520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ROUND(J125,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ROUND((SUM(BE125:BE205)),  2)</f>
        <v>0</v>
      </c>
      <c r="G35" s="96"/>
      <c r="H35" s="96"/>
      <c r="I35" s="97">
        <v>0.2</v>
      </c>
      <c r="J35" s="95">
        <f>ROUND(((SUM(BE125:BE205))*I35),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ROUND((SUM(BF125:BF205)),  2)</f>
        <v>0</v>
      </c>
      <c r="G36" s="96"/>
      <c r="H36" s="96"/>
      <c r="I36" s="97">
        <v>0.2</v>
      </c>
      <c r="J36" s="95">
        <f>ROUND(((SUM(BF125:BF205))*I36),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ROUND((SUM(BG125:BG205)),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ROUND((SUM(BH125:BH205)),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ROUND((SUM(BI125:BI205)),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2219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02.4 - SO 02.4 Elektroinštalácia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J125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2044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95" customHeight="1" x14ac:dyDescent="0.2">
      <c r="B100" s="114"/>
      <c r="D100" s="115" t="s">
        <v>2045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19.95" customHeight="1" x14ac:dyDescent="0.2">
      <c r="B101" s="114"/>
      <c r="D101" s="115" t="s">
        <v>2046</v>
      </c>
      <c r="E101" s="116"/>
      <c r="F101" s="116"/>
      <c r="G101" s="116"/>
      <c r="H101" s="116"/>
      <c r="I101" s="116"/>
      <c r="J101" s="117">
        <f>J197</f>
        <v>0</v>
      </c>
      <c r="L101" s="114"/>
    </row>
    <row r="102" spans="2:47" s="9" customFormat="1" ht="19.95" customHeight="1" x14ac:dyDescent="0.2">
      <c r="B102" s="114"/>
      <c r="D102" s="115" t="s">
        <v>2047</v>
      </c>
      <c r="E102" s="116"/>
      <c r="F102" s="116"/>
      <c r="G102" s="116"/>
      <c r="H102" s="116"/>
      <c r="I102" s="116"/>
      <c r="J102" s="117">
        <f>J200</f>
        <v>0</v>
      </c>
      <c r="L102" s="114"/>
    </row>
    <row r="103" spans="2:47" s="9" customFormat="1" ht="19.95" customHeight="1" x14ac:dyDescent="0.2">
      <c r="B103" s="114"/>
      <c r="D103" s="115" t="s">
        <v>2048</v>
      </c>
      <c r="E103" s="116"/>
      <c r="F103" s="116"/>
      <c r="G103" s="116"/>
      <c r="H103" s="116"/>
      <c r="I103" s="116"/>
      <c r="J103" s="117">
        <f>J203</f>
        <v>0</v>
      </c>
      <c r="L103" s="114"/>
    </row>
    <row r="104" spans="2:47" s="1" customFormat="1" ht="21.75" customHeight="1" x14ac:dyDescent="0.2">
      <c r="B104" s="28"/>
      <c r="L104" s="28"/>
    </row>
    <row r="105" spans="2:47" s="1" customFormat="1" ht="6.9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6.9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4.9" customHeight="1" x14ac:dyDescent="0.2">
      <c r="B110" s="28"/>
      <c r="C110" s="17" t="s">
        <v>207</v>
      </c>
      <c r="L110" s="28"/>
    </row>
    <row r="111" spans="2:47" s="1" customFormat="1" ht="6.9" customHeight="1" x14ac:dyDescent="0.2">
      <c r="B111" s="28"/>
      <c r="L111" s="28"/>
    </row>
    <row r="112" spans="2:47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32" t="str">
        <f>E7</f>
        <v>Revitalizácia bývalej priemyselnej zóny na Šavoľskej ceste - BROWN FIELD Fiľakovo</v>
      </c>
      <c r="F113" s="233"/>
      <c r="G113" s="233"/>
      <c r="H113" s="233"/>
      <c r="L113" s="28"/>
    </row>
    <row r="114" spans="2:65" ht="12" customHeight="1" x14ac:dyDescent="0.2">
      <c r="B114" s="16"/>
      <c r="C114" s="23" t="s">
        <v>175</v>
      </c>
      <c r="L114" s="16"/>
    </row>
    <row r="115" spans="2:65" s="1" customFormat="1" ht="16.5" customHeight="1" x14ac:dyDescent="0.2">
      <c r="B115" s="28"/>
      <c r="E115" s="232" t="s">
        <v>2219</v>
      </c>
      <c r="F115" s="231"/>
      <c r="G115" s="231"/>
      <c r="H115" s="231"/>
      <c r="L115" s="28"/>
    </row>
    <row r="116" spans="2:65" s="1" customFormat="1" ht="12" customHeight="1" x14ac:dyDescent="0.2">
      <c r="B116" s="28"/>
      <c r="C116" s="23" t="s">
        <v>177</v>
      </c>
      <c r="L116" s="28"/>
    </row>
    <row r="117" spans="2:65" s="1" customFormat="1" ht="16.5" customHeight="1" x14ac:dyDescent="0.2">
      <c r="B117" s="28"/>
      <c r="E117" s="228" t="str">
        <f>E11</f>
        <v>02.4 - SO 02.4 Elektroinštalácia</v>
      </c>
      <c r="F117" s="231"/>
      <c r="G117" s="231"/>
      <c r="H117" s="231"/>
      <c r="L117" s="28"/>
    </row>
    <row r="118" spans="2:65" s="1" customFormat="1" ht="6.9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F14</f>
        <v>Fiľakovo</v>
      </c>
      <c r="I119" s="23" t="s">
        <v>21</v>
      </c>
      <c r="J119" s="51" t="str">
        <f>IF(J14="","",J14)</f>
        <v>15. 8. 2022</v>
      </c>
      <c r="L119" s="28"/>
    </row>
    <row r="120" spans="2:65" s="1" customFormat="1" ht="6.9" customHeight="1" x14ac:dyDescent="0.2">
      <c r="B120" s="28"/>
      <c r="L120" s="28"/>
    </row>
    <row r="121" spans="2:65" s="1" customFormat="1" ht="15.15" customHeight="1" x14ac:dyDescent="0.2">
      <c r="B121" s="28"/>
      <c r="C121" s="23" t="s">
        <v>23</v>
      </c>
      <c r="F121" s="21" t="str">
        <f>E17</f>
        <v>Mesto Fiľakovo</v>
      </c>
      <c r="I121" s="23" t="s">
        <v>29</v>
      </c>
      <c r="J121" s="26" t="str">
        <f>E23</f>
        <v>KApAR, s.r.o., Prešov</v>
      </c>
      <c r="L121" s="28"/>
    </row>
    <row r="122" spans="2:65" s="1" customFormat="1" ht="15.15" customHeight="1" x14ac:dyDescent="0.2">
      <c r="B122" s="28"/>
      <c r="C122" s="23" t="s">
        <v>27</v>
      </c>
      <c r="F122" s="21" t="str">
        <f>IF(E20="","",E20)</f>
        <v>Vyplň údaj</v>
      </c>
      <c r="I122" s="23" t="s">
        <v>32</v>
      </c>
      <c r="J122" s="26" t="str">
        <f>E26</f>
        <v xml:space="preserve"> 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18"/>
      <c r="C124" s="119" t="s">
        <v>208</v>
      </c>
      <c r="D124" s="120" t="s">
        <v>60</v>
      </c>
      <c r="E124" s="120" t="s">
        <v>56</v>
      </c>
      <c r="F124" s="120" t="s">
        <v>57</v>
      </c>
      <c r="G124" s="120" t="s">
        <v>209</v>
      </c>
      <c r="H124" s="120" t="s">
        <v>210</v>
      </c>
      <c r="I124" s="120" t="s">
        <v>211</v>
      </c>
      <c r="J124" s="121" t="s">
        <v>181</v>
      </c>
      <c r="K124" s="122" t="s">
        <v>212</v>
      </c>
      <c r="L124" s="118"/>
      <c r="M124" s="57" t="s">
        <v>1</v>
      </c>
      <c r="N124" s="58" t="s">
        <v>39</v>
      </c>
      <c r="O124" s="58" t="s">
        <v>213</v>
      </c>
      <c r="P124" s="58" t="s">
        <v>214</v>
      </c>
      <c r="Q124" s="58" t="s">
        <v>215</v>
      </c>
      <c r="R124" s="58" t="s">
        <v>216</v>
      </c>
      <c r="S124" s="58" t="s">
        <v>217</v>
      </c>
      <c r="T124" s="59" t="s">
        <v>218</v>
      </c>
    </row>
    <row r="125" spans="2:65" s="1" customFormat="1" ht="22.95" customHeight="1" x14ac:dyDescent="0.3">
      <c r="B125" s="28"/>
      <c r="C125" s="62" t="s">
        <v>182</v>
      </c>
      <c r="J125" s="123">
        <f>BK125</f>
        <v>0</v>
      </c>
      <c r="L125" s="28"/>
      <c r="M125" s="60"/>
      <c r="N125" s="52"/>
      <c r="O125" s="52"/>
      <c r="P125" s="124">
        <f>P126</f>
        <v>0</v>
      </c>
      <c r="Q125" s="52"/>
      <c r="R125" s="124">
        <f>R126</f>
        <v>0</v>
      </c>
      <c r="S125" s="52"/>
      <c r="T125" s="125">
        <f>T126</f>
        <v>0</v>
      </c>
      <c r="AT125" s="13" t="s">
        <v>74</v>
      </c>
      <c r="AU125" s="13" t="s">
        <v>183</v>
      </c>
      <c r="BK125" s="126">
        <f>BK126</f>
        <v>0</v>
      </c>
    </row>
    <row r="126" spans="2:65" s="11" customFormat="1" ht="25.95" customHeight="1" x14ac:dyDescent="0.25">
      <c r="B126" s="127"/>
      <c r="D126" s="128" t="s">
        <v>74</v>
      </c>
      <c r="E126" s="129" t="s">
        <v>317</v>
      </c>
      <c r="F126" s="129" t="s">
        <v>2049</v>
      </c>
      <c r="I126" s="130"/>
      <c r="J126" s="131">
        <f>BK126</f>
        <v>0</v>
      </c>
      <c r="L126" s="127"/>
      <c r="M126" s="132"/>
      <c r="P126" s="133">
        <f>P127+P197+P200+P203</f>
        <v>0</v>
      </c>
      <c r="R126" s="133">
        <f>R127+R197+R200+R203</f>
        <v>0</v>
      </c>
      <c r="T126" s="134">
        <f>T127+T197+T200+T203</f>
        <v>0</v>
      </c>
      <c r="AR126" s="128" t="s">
        <v>232</v>
      </c>
      <c r="AT126" s="135" t="s">
        <v>74</v>
      </c>
      <c r="AU126" s="135" t="s">
        <v>75</v>
      </c>
      <c r="AY126" s="128" t="s">
        <v>221</v>
      </c>
      <c r="BK126" s="136">
        <f>BK127+BK197+BK200+BK203</f>
        <v>0</v>
      </c>
    </row>
    <row r="127" spans="2:65" s="11" customFormat="1" ht="22.95" customHeight="1" x14ac:dyDescent="0.25">
      <c r="B127" s="127"/>
      <c r="D127" s="128" t="s">
        <v>74</v>
      </c>
      <c r="E127" s="137" t="s">
        <v>2050</v>
      </c>
      <c r="F127" s="137" t="s">
        <v>2051</v>
      </c>
      <c r="I127" s="130"/>
      <c r="J127" s="138">
        <f>BK127</f>
        <v>0</v>
      </c>
      <c r="L127" s="127"/>
      <c r="M127" s="132"/>
      <c r="P127" s="133">
        <f>SUM(P128:P196)</f>
        <v>0</v>
      </c>
      <c r="R127" s="133">
        <f>SUM(R128:R196)</f>
        <v>0</v>
      </c>
      <c r="T127" s="134">
        <f>SUM(T128:T196)</f>
        <v>0</v>
      </c>
      <c r="AR127" s="128" t="s">
        <v>232</v>
      </c>
      <c r="AT127" s="135" t="s">
        <v>74</v>
      </c>
      <c r="AU127" s="135" t="s">
        <v>82</v>
      </c>
      <c r="AY127" s="128" t="s">
        <v>221</v>
      </c>
      <c r="BK127" s="136">
        <f>SUM(BK128:BK196)</f>
        <v>0</v>
      </c>
    </row>
    <row r="128" spans="2:65" s="1" customFormat="1" ht="24.15" customHeight="1" x14ac:dyDescent="0.2">
      <c r="B128" s="139"/>
      <c r="C128" s="140" t="s">
        <v>82</v>
      </c>
      <c r="D128" s="140" t="s">
        <v>223</v>
      </c>
      <c r="E128" s="141" t="s">
        <v>2052</v>
      </c>
      <c r="F128" s="142" t="s">
        <v>2053</v>
      </c>
      <c r="G128" s="143" t="s">
        <v>273</v>
      </c>
      <c r="H128" s="144">
        <v>90</v>
      </c>
      <c r="I128" s="145"/>
      <c r="J128" s="146">
        <f t="shared" ref="J128:J159" si="0">ROUND(I128*H128,2)</f>
        <v>0</v>
      </c>
      <c r="K128" s="147"/>
      <c r="L128" s="28"/>
      <c r="M128" s="148" t="s">
        <v>1</v>
      </c>
      <c r="N128" s="149" t="s">
        <v>41</v>
      </c>
      <c r="P128" s="150">
        <f t="shared" ref="P128:P159" si="1">O128*H128</f>
        <v>0</v>
      </c>
      <c r="Q128" s="150">
        <v>0</v>
      </c>
      <c r="R128" s="150">
        <f t="shared" ref="R128:R159" si="2">Q128*H128</f>
        <v>0</v>
      </c>
      <c r="S128" s="150">
        <v>0</v>
      </c>
      <c r="T128" s="151">
        <f t="shared" ref="T128:T159" si="3">S128*H128</f>
        <v>0</v>
      </c>
      <c r="AR128" s="152" t="s">
        <v>480</v>
      </c>
      <c r="AT128" s="152" t="s">
        <v>223</v>
      </c>
      <c r="AU128" s="152" t="s">
        <v>88</v>
      </c>
      <c r="AY128" s="13" t="s">
        <v>221</v>
      </c>
      <c r="BE128" s="153">
        <f t="shared" ref="BE128:BE159" si="4">IF(N128="základná",J128,0)</f>
        <v>0</v>
      </c>
      <c r="BF128" s="153">
        <f t="shared" ref="BF128:BF159" si="5">IF(N128="znížená",J128,0)</f>
        <v>0</v>
      </c>
      <c r="BG128" s="153">
        <f t="shared" ref="BG128:BG159" si="6">IF(N128="zákl. prenesená",J128,0)</f>
        <v>0</v>
      </c>
      <c r="BH128" s="153">
        <f t="shared" ref="BH128:BH159" si="7">IF(N128="zníž. prenesená",J128,0)</f>
        <v>0</v>
      </c>
      <c r="BI128" s="153">
        <f t="shared" ref="BI128:BI159" si="8">IF(N128="nulová",J128,0)</f>
        <v>0</v>
      </c>
      <c r="BJ128" s="13" t="s">
        <v>88</v>
      </c>
      <c r="BK128" s="153">
        <f t="shared" ref="BK128:BK159" si="9">ROUND(I128*H128,2)</f>
        <v>0</v>
      </c>
      <c r="BL128" s="13" t="s">
        <v>480</v>
      </c>
      <c r="BM128" s="152" t="s">
        <v>88</v>
      </c>
    </row>
    <row r="129" spans="2:65" s="1" customFormat="1" ht="21.75" customHeight="1" x14ac:dyDescent="0.2">
      <c r="B129" s="139"/>
      <c r="C129" s="154" t="s">
        <v>88</v>
      </c>
      <c r="D129" s="154" t="s">
        <v>317</v>
      </c>
      <c r="E129" s="155" t="s">
        <v>2054</v>
      </c>
      <c r="F129" s="156" t="s">
        <v>2055</v>
      </c>
      <c r="G129" s="157" t="s">
        <v>273</v>
      </c>
      <c r="H129" s="158">
        <v>90</v>
      </c>
      <c r="I129" s="159"/>
      <c r="J129" s="160">
        <f t="shared" si="0"/>
        <v>0</v>
      </c>
      <c r="K129" s="161"/>
      <c r="L129" s="162"/>
      <c r="M129" s="163" t="s">
        <v>1</v>
      </c>
      <c r="N129" s="164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1460</v>
      </c>
      <c r="AT129" s="152" t="s">
        <v>317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480</v>
      </c>
      <c r="BM129" s="152" t="s">
        <v>227</v>
      </c>
    </row>
    <row r="130" spans="2:65" s="1" customFormat="1" ht="21.75" customHeight="1" x14ac:dyDescent="0.2">
      <c r="B130" s="139"/>
      <c r="C130" s="140" t="s">
        <v>232</v>
      </c>
      <c r="D130" s="140" t="s">
        <v>223</v>
      </c>
      <c r="E130" s="141" t="s">
        <v>2521</v>
      </c>
      <c r="F130" s="142" t="s">
        <v>2522</v>
      </c>
      <c r="G130" s="143" t="s">
        <v>273</v>
      </c>
      <c r="H130" s="144">
        <v>175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480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480</v>
      </c>
      <c r="BM130" s="152" t="s">
        <v>243</v>
      </c>
    </row>
    <row r="131" spans="2:65" s="1" customFormat="1" ht="16.5" customHeight="1" x14ac:dyDescent="0.2">
      <c r="B131" s="139"/>
      <c r="C131" s="154" t="s">
        <v>227</v>
      </c>
      <c r="D131" s="154" t="s">
        <v>317</v>
      </c>
      <c r="E131" s="155" t="s">
        <v>2523</v>
      </c>
      <c r="F131" s="156" t="s">
        <v>2524</v>
      </c>
      <c r="G131" s="157" t="s">
        <v>273</v>
      </c>
      <c r="H131" s="158">
        <v>175</v>
      </c>
      <c r="I131" s="159"/>
      <c r="J131" s="160">
        <f t="shared" si="0"/>
        <v>0</v>
      </c>
      <c r="K131" s="161"/>
      <c r="L131" s="162"/>
      <c r="M131" s="163" t="s">
        <v>1</v>
      </c>
      <c r="N131" s="164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1460</v>
      </c>
      <c r="AT131" s="152" t="s">
        <v>317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480</v>
      </c>
      <c r="BM131" s="152" t="s">
        <v>251</v>
      </c>
    </row>
    <row r="132" spans="2:65" s="1" customFormat="1" ht="24.15" customHeight="1" x14ac:dyDescent="0.2">
      <c r="B132" s="139"/>
      <c r="C132" s="140" t="s">
        <v>239</v>
      </c>
      <c r="D132" s="140" t="s">
        <v>223</v>
      </c>
      <c r="E132" s="141" t="s">
        <v>2525</v>
      </c>
      <c r="F132" s="142" t="s">
        <v>2526</v>
      </c>
      <c r="G132" s="143" t="s">
        <v>273</v>
      </c>
      <c r="H132" s="144">
        <v>30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480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480</v>
      </c>
      <c r="BM132" s="152" t="s">
        <v>153</v>
      </c>
    </row>
    <row r="133" spans="2:65" s="1" customFormat="1" ht="16.5" customHeight="1" x14ac:dyDescent="0.2">
      <c r="B133" s="139"/>
      <c r="C133" s="154" t="s">
        <v>243</v>
      </c>
      <c r="D133" s="154" t="s">
        <v>317</v>
      </c>
      <c r="E133" s="155" t="s">
        <v>2527</v>
      </c>
      <c r="F133" s="156" t="s">
        <v>2528</v>
      </c>
      <c r="G133" s="157" t="s">
        <v>273</v>
      </c>
      <c r="H133" s="158">
        <v>30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1460</v>
      </c>
      <c r="AT133" s="152" t="s">
        <v>317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480</v>
      </c>
      <c r="BM133" s="152" t="s">
        <v>165</v>
      </c>
    </row>
    <row r="134" spans="2:65" s="1" customFormat="1" ht="21.75" customHeight="1" x14ac:dyDescent="0.2">
      <c r="B134" s="139"/>
      <c r="C134" s="140" t="s">
        <v>247</v>
      </c>
      <c r="D134" s="140" t="s">
        <v>223</v>
      </c>
      <c r="E134" s="141" t="s">
        <v>2068</v>
      </c>
      <c r="F134" s="142" t="s">
        <v>2069</v>
      </c>
      <c r="G134" s="143" t="s">
        <v>273</v>
      </c>
      <c r="H134" s="144">
        <v>157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480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480</v>
      </c>
      <c r="BM134" s="152" t="s">
        <v>171</v>
      </c>
    </row>
    <row r="135" spans="2:65" s="1" customFormat="1" ht="16.5" customHeight="1" x14ac:dyDescent="0.2">
      <c r="B135" s="139"/>
      <c r="C135" s="154" t="s">
        <v>251</v>
      </c>
      <c r="D135" s="154" t="s">
        <v>317</v>
      </c>
      <c r="E135" s="155" t="s">
        <v>2070</v>
      </c>
      <c r="F135" s="156" t="s">
        <v>2071</v>
      </c>
      <c r="G135" s="157" t="s">
        <v>273</v>
      </c>
      <c r="H135" s="158">
        <v>157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1460</v>
      </c>
      <c r="AT135" s="152" t="s">
        <v>317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480</v>
      </c>
      <c r="BM135" s="152" t="s">
        <v>285</v>
      </c>
    </row>
    <row r="136" spans="2:65" s="1" customFormat="1" ht="24.15" customHeight="1" x14ac:dyDescent="0.2">
      <c r="B136" s="139"/>
      <c r="C136" s="140" t="s">
        <v>256</v>
      </c>
      <c r="D136" s="140" t="s">
        <v>223</v>
      </c>
      <c r="E136" s="141" t="s">
        <v>2529</v>
      </c>
      <c r="F136" s="142" t="s">
        <v>2530</v>
      </c>
      <c r="G136" s="143" t="s">
        <v>273</v>
      </c>
      <c r="H136" s="144">
        <v>22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480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480</v>
      </c>
      <c r="BM136" s="152" t="s">
        <v>293</v>
      </c>
    </row>
    <row r="137" spans="2:65" s="1" customFormat="1" ht="16.5" customHeight="1" x14ac:dyDescent="0.2">
      <c r="B137" s="139"/>
      <c r="C137" s="154" t="s">
        <v>153</v>
      </c>
      <c r="D137" s="154" t="s">
        <v>317</v>
      </c>
      <c r="E137" s="155" t="s">
        <v>2531</v>
      </c>
      <c r="F137" s="156" t="s">
        <v>2532</v>
      </c>
      <c r="G137" s="157" t="s">
        <v>273</v>
      </c>
      <c r="H137" s="158">
        <v>22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1460</v>
      </c>
      <c r="AT137" s="152" t="s">
        <v>317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480</v>
      </c>
      <c r="BM137" s="152" t="s">
        <v>7</v>
      </c>
    </row>
    <row r="138" spans="2:65" s="1" customFormat="1" ht="24.15" customHeight="1" x14ac:dyDescent="0.2">
      <c r="B138" s="139"/>
      <c r="C138" s="140" t="s">
        <v>162</v>
      </c>
      <c r="D138" s="140" t="s">
        <v>223</v>
      </c>
      <c r="E138" s="141" t="s">
        <v>2533</v>
      </c>
      <c r="F138" s="142" t="s">
        <v>2534</v>
      </c>
      <c r="G138" s="143" t="s">
        <v>333</v>
      </c>
      <c r="H138" s="144">
        <v>8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480</v>
      </c>
      <c r="AT138" s="152" t="s">
        <v>223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480</v>
      </c>
      <c r="BM138" s="152" t="s">
        <v>308</v>
      </c>
    </row>
    <row r="139" spans="2:65" s="1" customFormat="1" ht="16.5" customHeight="1" x14ac:dyDescent="0.2">
      <c r="B139" s="139"/>
      <c r="C139" s="154" t="s">
        <v>165</v>
      </c>
      <c r="D139" s="154" t="s">
        <v>317</v>
      </c>
      <c r="E139" s="155" t="s">
        <v>2535</v>
      </c>
      <c r="F139" s="156" t="s">
        <v>2536</v>
      </c>
      <c r="G139" s="157" t="s">
        <v>333</v>
      </c>
      <c r="H139" s="158">
        <v>8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1460</v>
      </c>
      <c r="AT139" s="152" t="s">
        <v>317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480</v>
      </c>
      <c r="BM139" s="152" t="s">
        <v>316</v>
      </c>
    </row>
    <row r="140" spans="2:65" s="1" customFormat="1" ht="24.15" customHeight="1" x14ac:dyDescent="0.2">
      <c r="B140" s="139"/>
      <c r="C140" s="140" t="s">
        <v>168</v>
      </c>
      <c r="D140" s="140" t="s">
        <v>223</v>
      </c>
      <c r="E140" s="141" t="s">
        <v>2084</v>
      </c>
      <c r="F140" s="142" t="s">
        <v>2085</v>
      </c>
      <c r="G140" s="143" t="s">
        <v>273</v>
      </c>
      <c r="H140" s="144">
        <v>40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480</v>
      </c>
      <c r="AT140" s="152" t="s">
        <v>223</v>
      </c>
      <c r="AU140" s="152" t="s">
        <v>88</v>
      </c>
      <c r="AY140" s="13" t="s">
        <v>221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480</v>
      </c>
      <c r="BM140" s="152" t="s">
        <v>326</v>
      </c>
    </row>
    <row r="141" spans="2:65" s="1" customFormat="1" ht="16.5" customHeight="1" x14ac:dyDescent="0.2">
      <c r="B141" s="139"/>
      <c r="C141" s="154" t="s">
        <v>171</v>
      </c>
      <c r="D141" s="154" t="s">
        <v>317</v>
      </c>
      <c r="E141" s="155" t="s">
        <v>2086</v>
      </c>
      <c r="F141" s="156" t="s">
        <v>2087</v>
      </c>
      <c r="G141" s="157" t="s">
        <v>273</v>
      </c>
      <c r="H141" s="158">
        <v>40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1460</v>
      </c>
      <c r="AT141" s="152" t="s">
        <v>317</v>
      </c>
      <c r="AU141" s="152" t="s">
        <v>88</v>
      </c>
      <c r="AY141" s="13" t="s">
        <v>221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480</v>
      </c>
      <c r="BM141" s="152" t="s">
        <v>335</v>
      </c>
    </row>
    <row r="142" spans="2:65" s="1" customFormat="1" ht="21.75" customHeight="1" x14ac:dyDescent="0.2">
      <c r="B142" s="139"/>
      <c r="C142" s="140" t="s">
        <v>281</v>
      </c>
      <c r="D142" s="140" t="s">
        <v>223</v>
      </c>
      <c r="E142" s="141" t="s">
        <v>2537</v>
      </c>
      <c r="F142" s="142" t="s">
        <v>2538</v>
      </c>
      <c r="G142" s="143" t="s">
        <v>273</v>
      </c>
      <c r="H142" s="144">
        <v>15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480</v>
      </c>
      <c r="AT142" s="152" t="s">
        <v>223</v>
      </c>
      <c r="AU142" s="152" t="s">
        <v>88</v>
      </c>
      <c r="AY142" s="13" t="s">
        <v>221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480</v>
      </c>
      <c r="BM142" s="152" t="s">
        <v>343</v>
      </c>
    </row>
    <row r="143" spans="2:65" s="1" customFormat="1" ht="16.5" customHeight="1" x14ac:dyDescent="0.2">
      <c r="B143" s="139"/>
      <c r="C143" s="154" t="s">
        <v>285</v>
      </c>
      <c r="D143" s="154" t="s">
        <v>317</v>
      </c>
      <c r="E143" s="155" t="s">
        <v>2539</v>
      </c>
      <c r="F143" s="156" t="s">
        <v>2540</v>
      </c>
      <c r="G143" s="157" t="s">
        <v>273</v>
      </c>
      <c r="H143" s="158">
        <v>15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1460</v>
      </c>
      <c r="AT143" s="152" t="s">
        <v>317</v>
      </c>
      <c r="AU143" s="152" t="s">
        <v>88</v>
      </c>
      <c r="AY143" s="13" t="s">
        <v>221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480</v>
      </c>
      <c r="BM143" s="152" t="s">
        <v>351</v>
      </c>
    </row>
    <row r="144" spans="2:65" s="1" customFormat="1" ht="24.15" customHeight="1" x14ac:dyDescent="0.2">
      <c r="B144" s="139"/>
      <c r="C144" s="140" t="s">
        <v>289</v>
      </c>
      <c r="D144" s="140" t="s">
        <v>223</v>
      </c>
      <c r="E144" s="141" t="s">
        <v>2092</v>
      </c>
      <c r="F144" s="142" t="s">
        <v>2093</v>
      </c>
      <c r="G144" s="143" t="s">
        <v>273</v>
      </c>
      <c r="H144" s="144">
        <v>30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480</v>
      </c>
      <c r="AT144" s="152" t="s">
        <v>223</v>
      </c>
      <c r="AU144" s="152" t="s">
        <v>88</v>
      </c>
      <c r="AY144" s="13" t="s">
        <v>221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480</v>
      </c>
      <c r="BM144" s="152" t="s">
        <v>359</v>
      </c>
    </row>
    <row r="145" spans="2:65" s="1" customFormat="1" ht="24.15" customHeight="1" x14ac:dyDescent="0.2">
      <c r="B145" s="139"/>
      <c r="C145" s="154" t="s">
        <v>293</v>
      </c>
      <c r="D145" s="154" t="s">
        <v>317</v>
      </c>
      <c r="E145" s="155" t="s">
        <v>2094</v>
      </c>
      <c r="F145" s="156" t="s">
        <v>2095</v>
      </c>
      <c r="G145" s="157" t="s">
        <v>273</v>
      </c>
      <c r="H145" s="158">
        <v>30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1460</v>
      </c>
      <c r="AT145" s="152" t="s">
        <v>317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480</v>
      </c>
      <c r="BM145" s="152" t="s">
        <v>367</v>
      </c>
    </row>
    <row r="146" spans="2:65" s="1" customFormat="1" ht="24.15" customHeight="1" x14ac:dyDescent="0.2">
      <c r="B146" s="139"/>
      <c r="C146" s="140" t="s">
        <v>297</v>
      </c>
      <c r="D146" s="140" t="s">
        <v>223</v>
      </c>
      <c r="E146" s="141" t="s">
        <v>2541</v>
      </c>
      <c r="F146" s="142" t="s">
        <v>2542</v>
      </c>
      <c r="G146" s="143" t="s">
        <v>273</v>
      </c>
      <c r="H146" s="144">
        <v>20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480</v>
      </c>
      <c r="AT146" s="152" t="s">
        <v>223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480</v>
      </c>
      <c r="BM146" s="152" t="s">
        <v>375</v>
      </c>
    </row>
    <row r="147" spans="2:65" s="1" customFormat="1" ht="24.15" customHeight="1" x14ac:dyDescent="0.2">
      <c r="B147" s="139"/>
      <c r="C147" s="154" t="s">
        <v>7</v>
      </c>
      <c r="D147" s="154" t="s">
        <v>317</v>
      </c>
      <c r="E147" s="155" t="s">
        <v>2543</v>
      </c>
      <c r="F147" s="156" t="s">
        <v>2544</v>
      </c>
      <c r="G147" s="157" t="s">
        <v>273</v>
      </c>
      <c r="H147" s="158">
        <v>20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1460</v>
      </c>
      <c r="AT147" s="152" t="s">
        <v>317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480</v>
      </c>
      <c r="BM147" s="152" t="s">
        <v>383</v>
      </c>
    </row>
    <row r="148" spans="2:65" s="1" customFormat="1" ht="24.15" customHeight="1" x14ac:dyDescent="0.2">
      <c r="B148" s="139"/>
      <c r="C148" s="140" t="s">
        <v>304</v>
      </c>
      <c r="D148" s="140" t="s">
        <v>223</v>
      </c>
      <c r="E148" s="141" t="s">
        <v>2545</v>
      </c>
      <c r="F148" s="142" t="s">
        <v>2546</v>
      </c>
      <c r="G148" s="143" t="s">
        <v>273</v>
      </c>
      <c r="H148" s="144">
        <v>80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480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480</v>
      </c>
      <c r="BM148" s="152" t="s">
        <v>391</v>
      </c>
    </row>
    <row r="149" spans="2:65" s="1" customFormat="1" ht="16.5" customHeight="1" x14ac:dyDescent="0.2">
      <c r="B149" s="139"/>
      <c r="C149" s="154" t="s">
        <v>308</v>
      </c>
      <c r="D149" s="154" t="s">
        <v>317</v>
      </c>
      <c r="E149" s="155" t="s">
        <v>2547</v>
      </c>
      <c r="F149" s="156" t="s">
        <v>2548</v>
      </c>
      <c r="G149" s="157" t="s">
        <v>273</v>
      </c>
      <c r="H149" s="158">
        <v>80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1460</v>
      </c>
      <c r="AT149" s="152" t="s">
        <v>317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480</v>
      </c>
      <c r="BM149" s="152" t="s">
        <v>399</v>
      </c>
    </row>
    <row r="150" spans="2:65" s="1" customFormat="1" ht="16.5" customHeight="1" x14ac:dyDescent="0.2">
      <c r="B150" s="139"/>
      <c r="C150" s="154" t="s">
        <v>312</v>
      </c>
      <c r="D150" s="154" t="s">
        <v>317</v>
      </c>
      <c r="E150" s="155" t="s">
        <v>2549</v>
      </c>
      <c r="F150" s="156" t="s">
        <v>2550</v>
      </c>
      <c r="G150" s="157" t="s">
        <v>273</v>
      </c>
      <c r="H150" s="158">
        <v>80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1460</v>
      </c>
      <c r="AT150" s="152" t="s">
        <v>317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480</v>
      </c>
      <c r="BM150" s="152" t="s">
        <v>408</v>
      </c>
    </row>
    <row r="151" spans="2:65" s="1" customFormat="1" ht="24.15" customHeight="1" x14ac:dyDescent="0.2">
      <c r="B151" s="139"/>
      <c r="C151" s="154" t="s">
        <v>316</v>
      </c>
      <c r="D151" s="154" t="s">
        <v>317</v>
      </c>
      <c r="E151" s="155" t="s">
        <v>2551</v>
      </c>
      <c r="F151" s="156" t="s">
        <v>2552</v>
      </c>
      <c r="G151" s="157" t="s">
        <v>333</v>
      </c>
      <c r="H151" s="158">
        <v>1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1460</v>
      </c>
      <c r="AT151" s="152" t="s">
        <v>317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480</v>
      </c>
      <c r="BM151" s="152" t="s">
        <v>416</v>
      </c>
    </row>
    <row r="152" spans="2:65" s="1" customFormat="1" ht="16.5" customHeight="1" x14ac:dyDescent="0.2">
      <c r="B152" s="139"/>
      <c r="C152" s="154" t="s">
        <v>322</v>
      </c>
      <c r="D152" s="154" t="s">
        <v>317</v>
      </c>
      <c r="E152" s="155" t="s">
        <v>2553</v>
      </c>
      <c r="F152" s="156" t="s">
        <v>2554</v>
      </c>
      <c r="G152" s="157" t="s">
        <v>333</v>
      </c>
      <c r="H152" s="158">
        <v>6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1460</v>
      </c>
      <c r="AT152" s="152" t="s">
        <v>317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480</v>
      </c>
      <c r="BM152" s="152" t="s">
        <v>424</v>
      </c>
    </row>
    <row r="153" spans="2:65" s="1" customFormat="1" ht="24.15" customHeight="1" x14ac:dyDescent="0.2">
      <c r="B153" s="139"/>
      <c r="C153" s="154" t="s">
        <v>326</v>
      </c>
      <c r="D153" s="154" t="s">
        <v>317</v>
      </c>
      <c r="E153" s="155" t="s">
        <v>2555</v>
      </c>
      <c r="F153" s="156" t="s">
        <v>2556</v>
      </c>
      <c r="G153" s="157" t="s">
        <v>333</v>
      </c>
      <c r="H153" s="158">
        <v>10</v>
      </c>
      <c r="I153" s="159"/>
      <c r="J153" s="160">
        <f t="shared" si="0"/>
        <v>0</v>
      </c>
      <c r="K153" s="161"/>
      <c r="L153" s="162"/>
      <c r="M153" s="163" t="s">
        <v>1</v>
      </c>
      <c r="N153" s="164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1460</v>
      </c>
      <c r="AT153" s="152" t="s">
        <v>317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480</v>
      </c>
      <c r="BM153" s="152" t="s">
        <v>432</v>
      </c>
    </row>
    <row r="154" spans="2:65" s="1" customFormat="1" ht="24.15" customHeight="1" x14ac:dyDescent="0.2">
      <c r="B154" s="139"/>
      <c r="C154" s="140" t="s">
        <v>330</v>
      </c>
      <c r="D154" s="140" t="s">
        <v>223</v>
      </c>
      <c r="E154" s="141" t="s">
        <v>2557</v>
      </c>
      <c r="F154" s="142" t="s">
        <v>2558</v>
      </c>
      <c r="G154" s="143" t="s">
        <v>333</v>
      </c>
      <c r="H154" s="144">
        <v>4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480</v>
      </c>
      <c r="AT154" s="152" t="s">
        <v>223</v>
      </c>
      <c r="AU154" s="152" t="s">
        <v>88</v>
      </c>
      <c r="AY154" s="13" t="s">
        <v>221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480</v>
      </c>
      <c r="BM154" s="152" t="s">
        <v>440</v>
      </c>
    </row>
    <row r="155" spans="2:65" s="1" customFormat="1" ht="21.75" customHeight="1" x14ac:dyDescent="0.2">
      <c r="B155" s="139"/>
      <c r="C155" s="154" t="s">
        <v>335</v>
      </c>
      <c r="D155" s="154" t="s">
        <v>317</v>
      </c>
      <c r="E155" s="155" t="s">
        <v>2559</v>
      </c>
      <c r="F155" s="156" t="s">
        <v>2560</v>
      </c>
      <c r="G155" s="157" t="s">
        <v>333</v>
      </c>
      <c r="H155" s="158">
        <v>4</v>
      </c>
      <c r="I155" s="159"/>
      <c r="J155" s="160">
        <f t="shared" si="0"/>
        <v>0</v>
      </c>
      <c r="K155" s="161"/>
      <c r="L155" s="162"/>
      <c r="M155" s="163" t="s">
        <v>1</v>
      </c>
      <c r="N155" s="164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1460</v>
      </c>
      <c r="AT155" s="152" t="s">
        <v>317</v>
      </c>
      <c r="AU155" s="152" t="s">
        <v>88</v>
      </c>
      <c r="AY155" s="13" t="s">
        <v>221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480</v>
      </c>
      <c r="BM155" s="152" t="s">
        <v>448</v>
      </c>
    </row>
    <row r="156" spans="2:65" s="1" customFormat="1" ht="21.75" customHeight="1" x14ac:dyDescent="0.2">
      <c r="B156" s="139"/>
      <c r="C156" s="140" t="s">
        <v>339</v>
      </c>
      <c r="D156" s="140" t="s">
        <v>223</v>
      </c>
      <c r="E156" s="141" t="s">
        <v>2561</v>
      </c>
      <c r="F156" s="142" t="s">
        <v>2562</v>
      </c>
      <c r="G156" s="143" t="s">
        <v>333</v>
      </c>
      <c r="H156" s="144">
        <v>28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480</v>
      </c>
      <c r="AT156" s="152" t="s">
        <v>223</v>
      </c>
      <c r="AU156" s="152" t="s">
        <v>88</v>
      </c>
      <c r="AY156" s="13" t="s">
        <v>221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480</v>
      </c>
      <c r="BM156" s="152" t="s">
        <v>456</v>
      </c>
    </row>
    <row r="157" spans="2:65" s="1" customFormat="1" ht="16.5" customHeight="1" x14ac:dyDescent="0.2">
      <c r="B157" s="139"/>
      <c r="C157" s="154" t="s">
        <v>343</v>
      </c>
      <c r="D157" s="154" t="s">
        <v>317</v>
      </c>
      <c r="E157" s="155" t="s">
        <v>2563</v>
      </c>
      <c r="F157" s="156" t="s">
        <v>2564</v>
      </c>
      <c r="G157" s="157" t="s">
        <v>333</v>
      </c>
      <c r="H157" s="158">
        <v>28</v>
      </c>
      <c r="I157" s="159"/>
      <c r="J157" s="160">
        <f t="shared" si="0"/>
        <v>0</v>
      </c>
      <c r="K157" s="161"/>
      <c r="L157" s="162"/>
      <c r="M157" s="163" t="s">
        <v>1</v>
      </c>
      <c r="N157" s="164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1460</v>
      </c>
      <c r="AT157" s="152" t="s">
        <v>317</v>
      </c>
      <c r="AU157" s="152" t="s">
        <v>88</v>
      </c>
      <c r="AY157" s="13" t="s">
        <v>221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480</v>
      </c>
      <c r="BM157" s="152" t="s">
        <v>464</v>
      </c>
    </row>
    <row r="158" spans="2:65" s="1" customFormat="1" ht="24.15" customHeight="1" x14ac:dyDescent="0.2">
      <c r="B158" s="139"/>
      <c r="C158" s="140" t="s">
        <v>347</v>
      </c>
      <c r="D158" s="140" t="s">
        <v>223</v>
      </c>
      <c r="E158" s="141" t="s">
        <v>2122</v>
      </c>
      <c r="F158" s="142" t="s">
        <v>2123</v>
      </c>
      <c r="G158" s="143" t="s">
        <v>333</v>
      </c>
      <c r="H158" s="144">
        <v>4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480</v>
      </c>
      <c r="AT158" s="152" t="s">
        <v>223</v>
      </c>
      <c r="AU158" s="152" t="s">
        <v>88</v>
      </c>
      <c r="AY158" s="13" t="s">
        <v>221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480</v>
      </c>
      <c r="BM158" s="152" t="s">
        <v>472</v>
      </c>
    </row>
    <row r="159" spans="2:65" s="1" customFormat="1" ht="16.5" customHeight="1" x14ac:dyDescent="0.2">
      <c r="B159" s="139"/>
      <c r="C159" s="154" t="s">
        <v>351</v>
      </c>
      <c r="D159" s="154" t="s">
        <v>317</v>
      </c>
      <c r="E159" s="155" t="s">
        <v>2124</v>
      </c>
      <c r="F159" s="156" t="s">
        <v>2125</v>
      </c>
      <c r="G159" s="157" t="s">
        <v>333</v>
      </c>
      <c r="H159" s="158">
        <v>4</v>
      </c>
      <c r="I159" s="159"/>
      <c r="J159" s="160">
        <f t="shared" si="0"/>
        <v>0</v>
      </c>
      <c r="K159" s="161"/>
      <c r="L159" s="162"/>
      <c r="M159" s="163" t="s">
        <v>1</v>
      </c>
      <c r="N159" s="164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1460</v>
      </c>
      <c r="AT159" s="152" t="s">
        <v>317</v>
      </c>
      <c r="AU159" s="152" t="s">
        <v>88</v>
      </c>
      <c r="AY159" s="13" t="s">
        <v>221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88</v>
      </c>
      <c r="BK159" s="153">
        <f t="shared" si="9"/>
        <v>0</v>
      </c>
      <c r="BL159" s="13" t="s">
        <v>480</v>
      </c>
      <c r="BM159" s="152" t="s">
        <v>480</v>
      </c>
    </row>
    <row r="160" spans="2:65" s="1" customFormat="1" ht="33" customHeight="1" x14ac:dyDescent="0.2">
      <c r="B160" s="139"/>
      <c r="C160" s="140" t="s">
        <v>355</v>
      </c>
      <c r="D160" s="140" t="s">
        <v>223</v>
      </c>
      <c r="E160" s="141" t="s">
        <v>2565</v>
      </c>
      <c r="F160" s="142" t="s">
        <v>2566</v>
      </c>
      <c r="G160" s="143" t="s">
        <v>333</v>
      </c>
      <c r="H160" s="144">
        <v>4</v>
      </c>
      <c r="I160" s="145"/>
      <c r="J160" s="146">
        <f t="shared" ref="J160:J191" si="10">ROUND(I160*H160,2)</f>
        <v>0</v>
      </c>
      <c r="K160" s="147"/>
      <c r="L160" s="28"/>
      <c r="M160" s="148" t="s">
        <v>1</v>
      </c>
      <c r="N160" s="149" t="s">
        <v>41</v>
      </c>
      <c r="P160" s="150">
        <f t="shared" ref="P160:P191" si="11">O160*H160</f>
        <v>0</v>
      </c>
      <c r="Q160" s="150">
        <v>0</v>
      </c>
      <c r="R160" s="150">
        <f t="shared" ref="R160:R191" si="12">Q160*H160</f>
        <v>0</v>
      </c>
      <c r="S160" s="150">
        <v>0</v>
      </c>
      <c r="T160" s="151">
        <f t="shared" ref="T160:T191" si="13">S160*H160</f>
        <v>0</v>
      </c>
      <c r="AR160" s="152" t="s">
        <v>480</v>
      </c>
      <c r="AT160" s="152" t="s">
        <v>223</v>
      </c>
      <c r="AU160" s="152" t="s">
        <v>88</v>
      </c>
      <c r="AY160" s="13" t="s">
        <v>221</v>
      </c>
      <c r="BE160" s="153">
        <f t="shared" ref="BE160:BE196" si="14">IF(N160="základná",J160,0)</f>
        <v>0</v>
      </c>
      <c r="BF160" s="153">
        <f t="shared" ref="BF160:BF196" si="15">IF(N160="znížená",J160,0)</f>
        <v>0</v>
      </c>
      <c r="BG160" s="153">
        <f t="shared" ref="BG160:BG196" si="16">IF(N160="zákl. prenesená",J160,0)</f>
        <v>0</v>
      </c>
      <c r="BH160" s="153">
        <f t="shared" ref="BH160:BH196" si="17">IF(N160="zníž. prenesená",J160,0)</f>
        <v>0</v>
      </c>
      <c r="BI160" s="153">
        <f t="shared" ref="BI160:BI196" si="18">IF(N160="nulová",J160,0)</f>
        <v>0</v>
      </c>
      <c r="BJ160" s="13" t="s">
        <v>88</v>
      </c>
      <c r="BK160" s="153">
        <f t="shared" ref="BK160:BK196" si="19">ROUND(I160*H160,2)</f>
        <v>0</v>
      </c>
      <c r="BL160" s="13" t="s">
        <v>480</v>
      </c>
      <c r="BM160" s="152" t="s">
        <v>488</v>
      </c>
    </row>
    <row r="161" spans="2:65" s="1" customFormat="1" ht="16.5" customHeight="1" x14ac:dyDescent="0.2">
      <c r="B161" s="139"/>
      <c r="C161" s="154" t="s">
        <v>359</v>
      </c>
      <c r="D161" s="154" t="s">
        <v>317</v>
      </c>
      <c r="E161" s="155" t="s">
        <v>2567</v>
      </c>
      <c r="F161" s="156" t="s">
        <v>2568</v>
      </c>
      <c r="G161" s="157" t="s">
        <v>333</v>
      </c>
      <c r="H161" s="158">
        <v>4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1460</v>
      </c>
      <c r="AT161" s="152" t="s">
        <v>317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480</v>
      </c>
      <c r="BM161" s="152" t="s">
        <v>496</v>
      </c>
    </row>
    <row r="162" spans="2:65" s="1" customFormat="1" ht="24.15" customHeight="1" x14ac:dyDescent="0.2">
      <c r="B162" s="139"/>
      <c r="C162" s="140" t="s">
        <v>363</v>
      </c>
      <c r="D162" s="140" t="s">
        <v>223</v>
      </c>
      <c r="E162" s="141" t="s">
        <v>2137</v>
      </c>
      <c r="F162" s="142" t="s">
        <v>2138</v>
      </c>
      <c r="G162" s="143" t="s">
        <v>333</v>
      </c>
      <c r="H162" s="144">
        <v>210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480</v>
      </c>
      <c r="AT162" s="152" t="s">
        <v>223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480</v>
      </c>
      <c r="BM162" s="152" t="s">
        <v>504</v>
      </c>
    </row>
    <row r="163" spans="2:65" s="1" customFormat="1" ht="24.15" customHeight="1" x14ac:dyDescent="0.2">
      <c r="B163" s="139"/>
      <c r="C163" s="140" t="s">
        <v>367</v>
      </c>
      <c r="D163" s="140" t="s">
        <v>223</v>
      </c>
      <c r="E163" s="141" t="s">
        <v>2139</v>
      </c>
      <c r="F163" s="142" t="s">
        <v>2140</v>
      </c>
      <c r="G163" s="143" t="s">
        <v>333</v>
      </c>
      <c r="H163" s="144">
        <v>30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480</v>
      </c>
      <c r="AT163" s="152" t="s">
        <v>223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480</v>
      </c>
      <c r="BM163" s="152" t="s">
        <v>512</v>
      </c>
    </row>
    <row r="164" spans="2:65" s="1" customFormat="1" ht="16.5" customHeight="1" x14ac:dyDescent="0.2">
      <c r="B164" s="139"/>
      <c r="C164" s="140" t="s">
        <v>371</v>
      </c>
      <c r="D164" s="140" t="s">
        <v>223</v>
      </c>
      <c r="E164" s="141" t="s">
        <v>2141</v>
      </c>
      <c r="F164" s="142" t="s">
        <v>2569</v>
      </c>
      <c r="G164" s="143" t="s">
        <v>273</v>
      </c>
      <c r="H164" s="144">
        <v>457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480</v>
      </c>
      <c r="AT164" s="152" t="s">
        <v>223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480</v>
      </c>
      <c r="BM164" s="152" t="s">
        <v>520</v>
      </c>
    </row>
    <row r="165" spans="2:65" s="1" customFormat="1" ht="21.75" customHeight="1" x14ac:dyDescent="0.2">
      <c r="B165" s="139"/>
      <c r="C165" s="140" t="s">
        <v>375</v>
      </c>
      <c r="D165" s="140" t="s">
        <v>223</v>
      </c>
      <c r="E165" s="141" t="s">
        <v>2570</v>
      </c>
      <c r="F165" s="142" t="s">
        <v>2571</v>
      </c>
      <c r="G165" s="143" t="s">
        <v>333</v>
      </c>
      <c r="H165" s="144">
        <v>1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480</v>
      </c>
      <c r="AT165" s="152" t="s">
        <v>223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480</v>
      </c>
      <c r="BM165" s="152" t="s">
        <v>528</v>
      </c>
    </row>
    <row r="166" spans="2:65" s="1" customFormat="1" ht="24.15" customHeight="1" x14ac:dyDescent="0.2">
      <c r="B166" s="139"/>
      <c r="C166" s="154" t="s">
        <v>379</v>
      </c>
      <c r="D166" s="154" t="s">
        <v>317</v>
      </c>
      <c r="E166" s="155" t="s">
        <v>2572</v>
      </c>
      <c r="F166" s="156" t="s">
        <v>2573</v>
      </c>
      <c r="G166" s="157" t="s">
        <v>333</v>
      </c>
      <c r="H166" s="158">
        <v>1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1460</v>
      </c>
      <c r="AT166" s="152" t="s">
        <v>317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480</v>
      </c>
      <c r="BM166" s="152" t="s">
        <v>536</v>
      </c>
    </row>
    <row r="167" spans="2:65" s="1" customFormat="1" ht="24.15" customHeight="1" x14ac:dyDescent="0.2">
      <c r="B167" s="139"/>
      <c r="C167" s="140" t="s">
        <v>383</v>
      </c>
      <c r="D167" s="140" t="s">
        <v>223</v>
      </c>
      <c r="E167" s="141" t="s">
        <v>2574</v>
      </c>
      <c r="F167" s="142" t="s">
        <v>2575</v>
      </c>
      <c r="G167" s="143" t="s">
        <v>273</v>
      </c>
      <c r="H167" s="144">
        <v>370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480</v>
      </c>
      <c r="AT167" s="152" t="s">
        <v>223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480</v>
      </c>
      <c r="BM167" s="152" t="s">
        <v>544</v>
      </c>
    </row>
    <row r="168" spans="2:65" s="1" customFormat="1" ht="16.5" customHeight="1" x14ac:dyDescent="0.2">
      <c r="B168" s="139"/>
      <c r="C168" s="154" t="s">
        <v>387</v>
      </c>
      <c r="D168" s="154" t="s">
        <v>317</v>
      </c>
      <c r="E168" s="155" t="s">
        <v>2576</v>
      </c>
      <c r="F168" s="156" t="s">
        <v>2577</v>
      </c>
      <c r="G168" s="157" t="s">
        <v>965</v>
      </c>
      <c r="H168" s="158">
        <v>51.8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1460</v>
      </c>
      <c r="AT168" s="152" t="s">
        <v>317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480</v>
      </c>
      <c r="BM168" s="152" t="s">
        <v>552</v>
      </c>
    </row>
    <row r="169" spans="2:65" s="1" customFormat="1" ht="24.15" customHeight="1" x14ac:dyDescent="0.2">
      <c r="B169" s="139"/>
      <c r="C169" s="140" t="s">
        <v>391</v>
      </c>
      <c r="D169" s="140" t="s">
        <v>223</v>
      </c>
      <c r="E169" s="141" t="s">
        <v>2578</v>
      </c>
      <c r="F169" s="142" t="s">
        <v>2579</v>
      </c>
      <c r="G169" s="143" t="s">
        <v>333</v>
      </c>
      <c r="H169" s="144">
        <v>30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480</v>
      </c>
      <c r="AT169" s="152" t="s">
        <v>223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480</v>
      </c>
      <c r="BM169" s="152" t="s">
        <v>561</v>
      </c>
    </row>
    <row r="170" spans="2:65" s="1" customFormat="1" ht="24.15" customHeight="1" x14ac:dyDescent="0.2">
      <c r="B170" s="139"/>
      <c r="C170" s="154" t="s">
        <v>395</v>
      </c>
      <c r="D170" s="154" t="s">
        <v>317</v>
      </c>
      <c r="E170" s="155" t="s">
        <v>2580</v>
      </c>
      <c r="F170" s="156" t="s">
        <v>2581</v>
      </c>
      <c r="G170" s="157" t="s">
        <v>333</v>
      </c>
      <c r="H170" s="158">
        <v>30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1460</v>
      </c>
      <c r="AT170" s="152" t="s">
        <v>317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480</v>
      </c>
      <c r="BM170" s="152" t="s">
        <v>569</v>
      </c>
    </row>
    <row r="171" spans="2:65" s="1" customFormat="1" ht="16.5" customHeight="1" x14ac:dyDescent="0.2">
      <c r="B171" s="139"/>
      <c r="C171" s="140" t="s">
        <v>399</v>
      </c>
      <c r="D171" s="140" t="s">
        <v>223</v>
      </c>
      <c r="E171" s="141" t="s">
        <v>2582</v>
      </c>
      <c r="F171" s="142" t="s">
        <v>2583</v>
      </c>
      <c r="G171" s="143" t="s">
        <v>333</v>
      </c>
      <c r="H171" s="144">
        <v>240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480</v>
      </c>
      <c r="AT171" s="152" t="s">
        <v>223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480</v>
      </c>
      <c r="BM171" s="152" t="s">
        <v>577</v>
      </c>
    </row>
    <row r="172" spans="2:65" s="1" customFormat="1" ht="16.5" customHeight="1" x14ac:dyDescent="0.2">
      <c r="B172" s="139"/>
      <c r="C172" s="154" t="s">
        <v>404</v>
      </c>
      <c r="D172" s="154" t="s">
        <v>317</v>
      </c>
      <c r="E172" s="155" t="s">
        <v>2584</v>
      </c>
      <c r="F172" s="156" t="s">
        <v>2585</v>
      </c>
      <c r="G172" s="157" t="s">
        <v>333</v>
      </c>
      <c r="H172" s="158">
        <v>240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1460</v>
      </c>
      <c r="AT172" s="152" t="s">
        <v>317</v>
      </c>
      <c r="AU172" s="152" t="s">
        <v>88</v>
      </c>
      <c r="AY172" s="13" t="s">
        <v>221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480</v>
      </c>
      <c r="BM172" s="152" t="s">
        <v>585</v>
      </c>
    </row>
    <row r="173" spans="2:65" s="1" customFormat="1" ht="24.15" customHeight="1" x14ac:dyDescent="0.2">
      <c r="B173" s="139"/>
      <c r="C173" s="140" t="s">
        <v>408</v>
      </c>
      <c r="D173" s="140" t="s">
        <v>223</v>
      </c>
      <c r="E173" s="141" t="s">
        <v>2586</v>
      </c>
      <c r="F173" s="142" t="s">
        <v>2587</v>
      </c>
      <c r="G173" s="143" t="s">
        <v>333</v>
      </c>
      <c r="H173" s="144">
        <v>100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480</v>
      </c>
      <c r="AT173" s="152" t="s">
        <v>223</v>
      </c>
      <c r="AU173" s="152" t="s">
        <v>88</v>
      </c>
      <c r="AY173" s="13" t="s">
        <v>221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480</v>
      </c>
      <c r="BM173" s="152" t="s">
        <v>593</v>
      </c>
    </row>
    <row r="174" spans="2:65" s="1" customFormat="1" ht="24.15" customHeight="1" x14ac:dyDescent="0.2">
      <c r="B174" s="139"/>
      <c r="C174" s="154" t="s">
        <v>412</v>
      </c>
      <c r="D174" s="154" t="s">
        <v>317</v>
      </c>
      <c r="E174" s="155" t="s">
        <v>2588</v>
      </c>
      <c r="F174" s="156" t="s">
        <v>2589</v>
      </c>
      <c r="G174" s="157" t="s">
        <v>333</v>
      </c>
      <c r="H174" s="158">
        <v>100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1460</v>
      </c>
      <c r="AT174" s="152" t="s">
        <v>317</v>
      </c>
      <c r="AU174" s="152" t="s">
        <v>88</v>
      </c>
      <c r="AY174" s="13" t="s">
        <v>221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480</v>
      </c>
      <c r="BM174" s="152" t="s">
        <v>601</v>
      </c>
    </row>
    <row r="175" spans="2:65" s="1" customFormat="1" ht="24.15" customHeight="1" x14ac:dyDescent="0.2">
      <c r="B175" s="139"/>
      <c r="C175" s="140" t="s">
        <v>416</v>
      </c>
      <c r="D175" s="140" t="s">
        <v>223</v>
      </c>
      <c r="E175" s="141" t="s">
        <v>2590</v>
      </c>
      <c r="F175" s="142" t="s">
        <v>2591</v>
      </c>
      <c r="G175" s="143" t="s">
        <v>333</v>
      </c>
      <c r="H175" s="144">
        <v>8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480</v>
      </c>
      <c r="AT175" s="152" t="s">
        <v>223</v>
      </c>
      <c r="AU175" s="152" t="s">
        <v>88</v>
      </c>
      <c r="AY175" s="13" t="s">
        <v>221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88</v>
      </c>
      <c r="BK175" s="153">
        <f t="shared" si="19"/>
        <v>0</v>
      </c>
      <c r="BL175" s="13" t="s">
        <v>480</v>
      </c>
      <c r="BM175" s="152" t="s">
        <v>609</v>
      </c>
    </row>
    <row r="176" spans="2:65" s="1" customFormat="1" ht="24.15" customHeight="1" x14ac:dyDescent="0.2">
      <c r="B176" s="139"/>
      <c r="C176" s="154" t="s">
        <v>420</v>
      </c>
      <c r="D176" s="154" t="s">
        <v>317</v>
      </c>
      <c r="E176" s="155" t="s">
        <v>2592</v>
      </c>
      <c r="F176" s="156" t="s">
        <v>2593</v>
      </c>
      <c r="G176" s="157" t="s">
        <v>333</v>
      </c>
      <c r="H176" s="158">
        <v>8</v>
      </c>
      <c r="I176" s="159"/>
      <c r="J176" s="160">
        <f t="shared" si="10"/>
        <v>0</v>
      </c>
      <c r="K176" s="161"/>
      <c r="L176" s="162"/>
      <c r="M176" s="163" t="s">
        <v>1</v>
      </c>
      <c r="N176" s="164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1460</v>
      </c>
      <c r="AT176" s="152" t="s">
        <v>317</v>
      </c>
      <c r="AU176" s="152" t="s">
        <v>88</v>
      </c>
      <c r="AY176" s="13" t="s">
        <v>221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88</v>
      </c>
      <c r="BK176" s="153">
        <f t="shared" si="19"/>
        <v>0</v>
      </c>
      <c r="BL176" s="13" t="s">
        <v>480</v>
      </c>
      <c r="BM176" s="152" t="s">
        <v>617</v>
      </c>
    </row>
    <row r="177" spans="2:65" s="1" customFormat="1" ht="16.5" customHeight="1" x14ac:dyDescent="0.2">
      <c r="B177" s="139"/>
      <c r="C177" s="140" t="s">
        <v>424</v>
      </c>
      <c r="D177" s="140" t="s">
        <v>223</v>
      </c>
      <c r="E177" s="141" t="s">
        <v>2594</v>
      </c>
      <c r="F177" s="142" t="s">
        <v>2595</v>
      </c>
      <c r="G177" s="143" t="s">
        <v>333</v>
      </c>
      <c r="H177" s="144">
        <v>8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480</v>
      </c>
      <c r="AT177" s="152" t="s">
        <v>223</v>
      </c>
      <c r="AU177" s="152" t="s">
        <v>88</v>
      </c>
      <c r="AY177" s="13" t="s">
        <v>221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88</v>
      </c>
      <c r="BK177" s="153">
        <f t="shared" si="19"/>
        <v>0</v>
      </c>
      <c r="BL177" s="13" t="s">
        <v>480</v>
      </c>
      <c r="BM177" s="152" t="s">
        <v>626</v>
      </c>
    </row>
    <row r="178" spans="2:65" s="1" customFormat="1" ht="24.15" customHeight="1" x14ac:dyDescent="0.2">
      <c r="B178" s="139"/>
      <c r="C178" s="154" t="s">
        <v>428</v>
      </c>
      <c r="D178" s="154" t="s">
        <v>317</v>
      </c>
      <c r="E178" s="155" t="s">
        <v>2596</v>
      </c>
      <c r="F178" s="156" t="s">
        <v>2597</v>
      </c>
      <c r="G178" s="157" t="s">
        <v>333</v>
      </c>
      <c r="H178" s="158">
        <v>8</v>
      </c>
      <c r="I178" s="159"/>
      <c r="J178" s="160">
        <f t="shared" si="10"/>
        <v>0</v>
      </c>
      <c r="K178" s="161"/>
      <c r="L178" s="162"/>
      <c r="M178" s="163" t="s">
        <v>1</v>
      </c>
      <c r="N178" s="164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1460</v>
      </c>
      <c r="AT178" s="152" t="s">
        <v>317</v>
      </c>
      <c r="AU178" s="152" t="s">
        <v>88</v>
      </c>
      <c r="AY178" s="13" t="s">
        <v>221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88</v>
      </c>
      <c r="BK178" s="153">
        <f t="shared" si="19"/>
        <v>0</v>
      </c>
      <c r="BL178" s="13" t="s">
        <v>480</v>
      </c>
      <c r="BM178" s="152" t="s">
        <v>634</v>
      </c>
    </row>
    <row r="179" spans="2:65" s="1" customFormat="1" ht="24.15" customHeight="1" x14ac:dyDescent="0.2">
      <c r="B179" s="139"/>
      <c r="C179" s="140" t="s">
        <v>432</v>
      </c>
      <c r="D179" s="140" t="s">
        <v>223</v>
      </c>
      <c r="E179" s="141" t="s">
        <v>2598</v>
      </c>
      <c r="F179" s="142" t="s">
        <v>2599</v>
      </c>
      <c r="G179" s="143" t="s">
        <v>273</v>
      </c>
      <c r="H179" s="144">
        <v>50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480</v>
      </c>
      <c r="AT179" s="152" t="s">
        <v>223</v>
      </c>
      <c r="AU179" s="152" t="s">
        <v>88</v>
      </c>
      <c r="AY179" s="13" t="s">
        <v>221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88</v>
      </c>
      <c r="BK179" s="153">
        <f t="shared" si="19"/>
        <v>0</v>
      </c>
      <c r="BL179" s="13" t="s">
        <v>480</v>
      </c>
      <c r="BM179" s="152" t="s">
        <v>642</v>
      </c>
    </row>
    <row r="180" spans="2:65" s="1" customFormat="1" ht="16.5" customHeight="1" x14ac:dyDescent="0.2">
      <c r="B180" s="139"/>
      <c r="C180" s="154" t="s">
        <v>436</v>
      </c>
      <c r="D180" s="154" t="s">
        <v>317</v>
      </c>
      <c r="E180" s="155" t="s">
        <v>2600</v>
      </c>
      <c r="F180" s="156" t="s">
        <v>2601</v>
      </c>
      <c r="G180" s="157" t="s">
        <v>965</v>
      </c>
      <c r="H180" s="158">
        <v>31.25</v>
      </c>
      <c r="I180" s="159"/>
      <c r="J180" s="160">
        <f t="shared" si="10"/>
        <v>0</v>
      </c>
      <c r="K180" s="161"/>
      <c r="L180" s="162"/>
      <c r="M180" s="163" t="s">
        <v>1</v>
      </c>
      <c r="N180" s="164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1460</v>
      </c>
      <c r="AT180" s="152" t="s">
        <v>317</v>
      </c>
      <c r="AU180" s="152" t="s">
        <v>88</v>
      </c>
      <c r="AY180" s="13" t="s">
        <v>221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88</v>
      </c>
      <c r="BK180" s="153">
        <f t="shared" si="19"/>
        <v>0</v>
      </c>
      <c r="BL180" s="13" t="s">
        <v>480</v>
      </c>
      <c r="BM180" s="152" t="s">
        <v>650</v>
      </c>
    </row>
    <row r="181" spans="2:65" s="1" customFormat="1" ht="24.15" customHeight="1" x14ac:dyDescent="0.2">
      <c r="B181" s="139"/>
      <c r="C181" s="140" t="s">
        <v>440</v>
      </c>
      <c r="D181" s="140" t="s">
        <v>223</v>
      </c>
      <c r="E181" s="141" t="s">
        <v>2602</v>
      </c>
      <c r="F181" s="142" t="s">
        <v>2603</v>
      </c>
      <c r="G181" s="143" t="s">
        <v>273</v>
      </c>
      <c r="H181" s="144">
        <v>270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480</v>
      </c>
      <c r="AT181" s="152" t="s">
        <v>223</v>
      </c>
      <c r="AU181" s="152" t="s">
        <v>88</v>
      </c>
      <c r="AY181" s="13" t="s">
        <v>221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88</v>
      </c>
      <c r="BK181" s="153">
        <f t="shared" si="19"/>
        <v>0</v>
      </c>
      <c r="BL181" s="13" t="s">
        <v>480</v>
      </c>
      <c r="BM181" s="152" t="s">
        <v>658</v>
      </c>
    </row>
    <row r="182" spans="2:65" s="1" customFormat="1" ht="16.5" customHeight="1" x14ac:dyDescent="0.2">
      <c r="B182" s="139"/>
      <c r="C182" s="154" t="s">
        <v>444</v>
      </c>
      <c r="D182" s="154" t="s">
        <v>317</v>
      </c>
      <c r="E182" s="155" t="s">
        <v>2604</v>
      </c>
      <c r="F182" s="156" t="s">
        <v>2605</v>
      </c>
      <c r="G182" s="157" t="s">
        <v>965</v>
      </c>
      <c r="H182" s="158">
        <v>256.5</v>
      </c>
      <c r="I182" s="159"/>
      <c r="J182" s="160">
        <f t="shared" si="10"/>
        <v>0</v>
      </c>
      <c r="K182" s="161"/>
      <c r="L182" s="162"/>
      <c r="M182" s="163" t="s">
        <v>1</v>
      </c>
      <c r="N182" s="164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1460</v>
      </c>
      <c r="AT182" s="152" t="s">
        <v>317</v>
      </c>
      <c r="AU182" s="152" t="s">
        <v>88</v>
      </c>
      <c r="AY182" s="13" t="s">
        <v>221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88</v>
      </c>
      <c r="BK182" s="153">
        <f t="shared" si="19"/>
        <v>0</v>
      </c>
      <c r="BL182" s="13" t="s">
        <v>480</v>
      </c>
      <c r="BM182" s="152" t="s">
        <v>666</v>
      </c>
    </row>
    <row r="183" spans="2:65" s="1" customFormat="1" ht="16.5" customHeight="1" x14ac:dyDescent="0.2">
      <c r="B183" s="139"/>
      <c r="C183" s="140" t="s">
        <v>448</v>
      </c>
      <c r="D183" s="140" t="s">
        <v>223</v>
      </c>
      <c r="E183" s="141" t="s">
        <v>2606</v>
      </c>
      <c r="F183" s="142" t="s">
        <v>2607</v>
      </c>
      <c r="G183" s="143" t="s">
        <v>333</v>
      </c>
      <c r="H183" s="144">
        <v>15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480</v>
      </c>
      <c r="AT183" s="152" t="s">
        <v>223</v>
      </c>
      <c r="AU183" s="152" t="s">
        <v>88</v>
      </c>
      <c r="AY183" s="13" t="s">
        <v>221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88</v>
      </c>
      <c r="BK183" s="153">
        <f t="shared" si="19"/>
        <v>0</v>
      </c>
      <c r="BL183" s="13" t="s">
        <v>480</v>
      </c>
      <c r="BM183" s="152" t="s">
        <v>679</v>
      </c>
    </row>
    <row r="184" spans="2:65" s="1" customFormat="1" ht="16.5" customHeight="1" x14ac:dyDescent="0.2">
      <c r="B184" s="139"/>
      <c r="C184" s="154" t="s">
        <v>452</v>
      </c>
      <c r="D184" s="154" t="s">
        <v>317</v>
      </c>
      <c r="E184" s="155" t="s">
        <v>2608</v>
      </c>
      <c r="F184" s="156" t="s">
        <v>2609</v>
      </c>
      <c r="G184" s="157" t="s">
        <v>333</v>
      </c>
      <c r="H184" s="158">
        <v>15</v>
      </c>
      <c r="I184" s="159"/>
      <c r="J184" s="160">
        <f t="shared" si="10"/>
        <v>0</v>
      </c>
      <c r="K184" s="161"/>
      <c r="L184" s="162"/>
      <c r="M184" s="163" t="s">
        <v>1</v>
      </c>
      <c r="N184" s="164" t="s">
        <v>41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1460</v>
      </c>
      <c r="AT184" s="152" t="s">
        <v>317</v>
      </c>
      <c r="AU184" s="152" t="s">
        <v>88</v>
      </c>
      <c r="AY184" s="13" t="s">
        <v>221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88</v>
      </c>
      <c r="BK184" s="153">
        <f t="shared" si="19"/>
        <v>0</v>
      </c>
      <c r="BL184" s="13" t="s">
        <v>480</v>
      </c>
      <c r="BM184" s="152" t="s">
        <v>685</v>
      </c>
    </row>
    <row r="185" spans="2:65" s="1" customFormat="1" ht="21.75" customHeight="1" x14ac:dyDescent="0.2">
      <c r="B185" s="139"/>
      <c r="C185" s="140" t="s">
        <v>456</v>
      </c>
      <c r="D185" s="140" t="s">
        <v>223</v>
      </c>
      <c r="E185" s="141" t="s">
        <v>2610</v>
      </c>
      <c r="F185" s="142" t="s">
        <v>2611</v>
      </c>
      <c r="G185" s="143" t="s">
        <v>333</v>
      </c>
      <c r="H185" s="144">
        <v>8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41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480</v>
      </c>
      <c r="AT185" s="152" t="s">
        <v>223</v>
      </c>
      <c r="AU185" s="152" t="s">
        <v>88</v>
      </c>
      <c r="AY185" s="13" t="s">
        <v>221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88</v>
      </c>
      <c r="BK185" s="153">
        <f t="shared" si="19"/>
        <v>0</v>
      </c>
      <c r="BL185" s="13" t="s">
        <v>480</v>
      </c>
      <c r="BM185" s="152" t="s">
        <v>691</v>
      </c>
    </row>
    <row r="186" spans="2:65" s="1" customFormat="1" ht="16.5" customHeight="1" x14ac:dyDescent="0.2">
      <c r="B186" s="139"/>
      <c r="C186" s="154" t="s">
        <v>460</v>
      </c>
      <c r="D186" s="154" t="s">
        <v>317</v>
      </c>
      <c r="E186" s="155" t="s">
        <v>2612</v>
      </c>
      <c r="F186" s="156" t="s">
        <v>2613</v>
      </c>
      <c r="G186" s="157" t="s">
        <v>333</v>
      </c>
      <c r="H186" s="158">
        <v>8</v>
      </c>
      <c r="I186" s="159"/>
      <c r="J186" s="160">
        <f t="shared" si="10"/>
        <v>0</v>
      </c>
      <c r="K186" s="161"/>
      <c r="L186" s="162"/>
      <c r="M186" s="163" t="s">
        <v>1</v>
      </c>
      <c r="N186" s="164" t="s">
        <v>41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1460</v>
      </c>
      <c r="AT186" s="152" t="s">
        <v>317</v>
      </c>
      <c r="AU186" s="152" t="s">
        <v>88</v>
      </c>
      <c r="AY186" s="13" t="s">
        <v>221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88</v>
      </c>
      <c r="BK186" s="153">
        <f t="shared" si="19"/>
        <v>0</v>
      </c>
      <c r="BL186" s="13" t="s">
        <v>480</v>
      </c>
      <c r="BM186" s="152" t="s">
        <v>699</v>
      </c>
    </row>
    <row r="187" spans="2:65" s="1" customFormat="1" ht="16.5" customHeight="1" x14ac:dyDescent="0.2">
      <c r="B187" s="139"/>
      <c r="C187" s="140" t="s">
        <v>464</v>
      </c>
      <c r="D187" s="140" t="s">
        <v>223</v>
      </c>
      <c r="E187" s="141" t="s">
        <v>2614</v>
      </c>
      <c r="F187" s="142" t="s">
        <v>2615</v>
      </c>
      <c r="G187" s="143" t="s">
        <v>333</v>
      </c>
      <c r="H187" s="144">
        <v>30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480</v>
      </c>
      <c r="AT187" s="152" t="s">
        <v>223</v>
      </c>
      <c r="AU187" s="152" t="s">
        <v>88</v>
      </c>
      <c r="AY187" s="13" t="s">
        <v>221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88</v>
      </c>
      <c r="BK187" s="153">
        <f t="shared" si="19"/>
        <v>0</v>
      </c>
      <c r="BL187" s="13" t="s">
        <v>480</v>
      </c>
      <c r="BM187" s="152" t="s">
        <v>707</v>
      </c>
    </row>
    <row r="188" spans="2:65" s="1" customFormat="1" ht="16.5" customHeight="1" x14ac:dyDescent="0.2">
      <c r="B188" s="139"/>
      <c r="C188" s="154" t="s">
        <v>468</v>
      </c>
      <c r="D188" s="154" t="s">
        <v>317</v>
      </c>
      <c r="E188" s="155" t="s">
        <v>2616</v>
      </c>
      <c r="F188" s="156" t="s">
        <v>2617</v>
      </c>
      <c r="G188" s="157" t="s">
        <v>333</v>
      </c>
      <c r="H188" s="158">
        <v>30</v>
      </c>
      <c r="I188" s="159"/>
      <c r="J188" s="160">
        <f t="shared" si="10"/>
        <v>0</v>
      </c>
      <c r="K188" s="161"/>
      <c r="L188" s="162"/>
      <c r="M188" s="163" t="s">
        <v>1</v>
      </c>
      <c r="N188" s="164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1460</v>
      </c>
      <c r="AT188" s="152" t="s">
        <v>317</v>
      </c>
      <c r="AU188" s="152" t="s">
        <v>88</v>
      </c>
      <c r="AY188" s="13" t="s">
        <v>221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88</v>
      </c>
      <c r="BK188" s="153">
        <f t="shared" si="19"/>
        <v>0</v>
      </c>
      <c r="BL188" s="13" t="s">
        <v>480</v>
      </c>
      <c r="BM188" s="152" t="s">
        <v>715</v>
      </c>
    </row>
    <row r="189" spans="2:65" s="1" customFormat="1" ht="16.5" customHeight="1" x14ac:dyDescent="0.2">
      <c r="B189" s="139"/>
      <c r="C189" s="140" t="s">
        <v>472</v>
      </c>
      <c r="D189" s="140" t="s">
        <v>223</v>
      </c>
      <c r="E189" s="141" t="s">
        <v>2618</v>
      </c>
      <c r="F189" s="142" t="s">
        <v>2619</v>
      </c>
      <c r="G189" s="143" t="s">
        <v>333</v>
      </c>
      <c r="H189" s="144">
        <v>16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480</v>
      </c>
      <c r="AT189" s="152" t="s">
        <v>223</v>
      </c>
      <c r="AU189" s="152" t="s">
        <v>88</v>
      </c>
      <c r="AY189" s="13" t="s">
        <v>221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88</v>
      </c>
      <c r="BK189" s="153">
        <f t="shared" si="19"/>
        <v>0</v>
      </c>
      <c r="BL189" s="13" t="s">
        <v>480</v>
      </c>
      <c r="BM189" s="152" t="s">
        <v>726</v>
      </c>
    </row>
    <row r="190" spans="2:65" s="1" customFormat="1" ht="16.5" customHeight="1" x14ac:dyDescent="0.2">
      <c r="B190" s="139"/>
      <c r="C190" s="154" t="s">
        <v>476</v>
      </c>
      <c r="D190" s="154" t="s">
        <v>317</v>
      </c>
      <c r="E190" s="155" t="s">
        <v>2620</v>
      </c>
      <c r="F190" s="156" t="s">
        <v>2621</v>
      </c>
      <c r="G190" s="157" t="s">
        <v>333</v>
      </c>
      <c r="H190" s="158">
        <v>16</v>
      </c>
      <c r="I190" s="159"/>
      <c r="J190" s="160">
        <f t="shared" si="10"/>
        <v>0</v>
      </c>
      <c r="K190" s="161"/>
      <c r="L190" s="162"/>
      <c r="M190" s="163" t="s">
        <v>1</v>
      </c>
      <c r="N190" s="164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1460</v>
      </c>
      <c r="AT190" s="152" t="s">
        <v>317</v>
      </c>
      <c r="AU190" s="152" t="s">
        <v>88</v>
      </c>
      <c r="AY190" s="13" t="s">
        <v>221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88</v>
      </c>
      <c r="BK190" s="153">
        <f t="shared" si="19"/>
        <v>0</v>
      </c>
      <c r="BL190" s="13" t="s">
        <v>480</v>
      </c>
      <c r="BM190" s="152" t="s">
        <v>734</v>
      </c>
    </row>
    <row r="191" spans="2:65" s="1" customFormat="1" ht="16.5" customHeight="1" x14ac:dyDescent="0.2">
      <c r="B191" s="139"/>
      <c r="C191" s="140" t="s">
        <v>480</v>
      </c>
      <c r="D191" s="140" t="s">
        <v>223</v>
      </c>
      <c r="E191" s="141" t="s">
        <v>2622</v>
      </c>
      <c r="F191" s="142" t="s">
        <v>2623</v>
      </c>
      <c r="G191" s="143" t="s">
        <v>333</v>
      </c>
      <c r="H191" s="144">
        <v>15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41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480</v>
      </c>
      <c r="AT191" s="152" t="s">
        <v>223</v>
      </c>
      <c r="AU191" s="152" t="s">
        <v>88</v>
      </c>
      <c r="AY191" s="13" t="s">
        <v>221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88</v>
      </c>
      <c r="BK191" s="153">
        <f t="shared" si="19"/>
        <v>0</v>
      </c>
      <c r="BL191" s="13" t="s">
        <v>480</v>
      </c>
      <c r="BM191" s="152" t="s">
        <v>742</v>
      </c>
    </row>
    <row r="192" spans="2:65" s="1" customFormat="1" ht="21.75" customHeight="1" x14ac:dyDescent="0.2">
      <c r="B192" s="139"/>
      <c r="C192" s="154" t="s">
        <v>484</v>
      </c>
      <c r="D192" s="154" t="s">
        <v>317</v>
      </c>
      <c r="E192" s="155" t="s">
        <v>2624</v>
      </c>
      <c r="F192" s="156" t="s">
        <v>2625</v>
      </c>
      <c r="G192" s="157" t="s">
        <v>333</v>
      </c>
      <c r="H192" s="158">
        <v>15</v>
      </c>
      <c r="I192" s="159"/>
      <c r="J192" s="160">
        <f t="shared" ref="J192:J196" si="20">ROUND(I192*H192,2)</f>
        <v>0</v>
      </c>
      <c r="K192" s="161"/>
      <c r="L192" s="162"/>
      <c r="M192" s="163" t="s">
        <v>1</v>
      </c>
      <c r="N192" s="164" t="s">
        <v>41</v>
      </c>
      <c r="P192" s="150">
        <f t="shared" ref="P192:P196" si="21">O192*H192</f>
        <v>0</v>
      </c>
      <c r="Q192" s="150">
        <v>0</v>
      </c>
      <c r="R192" s="150">
        <f t="shared" ref="R192:R196" si="22">Q192*H192</f>
        <v>0</v>
      </c>
      <c r="S192" s="150">
        <v>0</v>
      </c>
      <c r="T192" s="151">
        <f t="shared" ref="T192:T196" si="23">S192*H192</f>
        <v>0</v>
      </c>
      <c r="AR192" s="152" t="s">
        <v>1460</v>
      </c>
      <c r="AT192" s="152" t="s">
        <v>317</v>
      </c>
      <c r="AU192" s="152" t="s">
        <v>88</v>
      </c>
      <c r="AY192" s="13" t="s">
        <v>221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88</v>
      </c>
      <c r="BK192" s="153">
        <f t="shared" si="19"/>
        <v>0</v>
      </c>
      <c r="BL192" s="13" t="s">
        <v>480</v>
      </c>
      <c r="BM192" s="152" t="s">
        <v>752</v>
      </c>
    </row>
    <row r="193" spans="2:65" s="1" customFormat="1" ht="21.75" customHeight="1" x14ac:dyDescent="0.2">
      <c r="B193" s="139"/>
      <c r="C193" s="140" t="s">
        <v>488</v>
      </c>
      <c r="D193" s="140" t="s">
        <v>223</v>
      </c>
      <c r="E193" s="141" t="s">
        <v>2626</v>
      </c>
      <c r="F193" s="142" t="s">
        <v>2627</v>
      </c>
      <c r="G193" s="143" t="s">
        <v>333</v>
      </c>
      <c r="H193" s="144">
        <v>11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480</v>
      </c>
      <c r="AT193" s="152" t="s">
        <v>223</v>
      </c>
      <c r="AU193" s="152" t="s">
        <v>88</v>
      </c>
      <c r="AY193" s="13" t="s">
        <v>221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88</v>
      </c>
      <c r="BK193" s="153">
        <f t="shared" si="19"/>
        <v>0</v>
      </c>
      <c r="BL193" s="13" t="s">
        <v>480</v>
      </c>
      <c r="BM193" s="152" t="s">
        <v>760</v>
      </c>
    </row>
    <row r="194" spans="2:65" s="1" customFormat="1" ht="21.75" customHeight="1" x14ac:dyDescent="0.2">
      <c r="B194" s="139"/>
      <c r="C194" s="154" t="s">
        <v>492</v>
      </c>
      <c r="D194" s="154" t="s">
        <v>317</v>
      </c>
      <c r="E194" s="155" t="s">
        <v>2628</v>
      </c>
      <c r="F194" s="156" t="s">
        <v>2629</v>
      </c>
      <c r="G194" s="157" t="s">
        <v>333</v>
      </c>
      <c r="H194" s="158">
        <v>11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1460</v>
      </c>
      <c r="AT194" s="152" t="s">
        <v>317</v>
      </c>
      <c r="AU194" s="152" t="s">
        <v>88</v>
      </c>
      <c r="AY194" s="13" t="s">
        <v>221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88</v>
      </c>
      <c r="BK194" s="153">
        <f t="shared" si="19"/>
        <v>0</v>
      </c>
      <c r="BL194" s="13" t="s">
        <v>480</v>
      </c>
      <c r="BM194" s="152" t="s">
        <v>768</v>
      </c>
    </row>
    <row r="195" spans="2:65" s="1" customFormat="1" ht="16.5" customHeight="1" x14ac:dyDescent="0.2">
      <c r="B195" s="139"/>
      <c r="C195" s="140" t="s">
        <v>496</v>
      </c>
      <c r="D195" s="140" t="s">
        <v>223</v>
      </c>
      <c r="E195" s="141" t="s">
        <v>2630</v>
      </c>
      <c r="F195" s="142" t="s">
        <v>2631</v>
      </c>
      <c r="G195" s="143" t="s">
        <v>333</v>
      </c>
      <c r="H195" s="144">
        <v>15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480</v>
      </c>
      <c r="AT195" s="152" t="s">
        <v>223</v>
      </c>
      <c r="AU195" s="152" t="s">
        <v>88</v>
      </c>
      <c r="AY195" s="13" t="s">
        <v>221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88</v>
      </c>
      <c r="BK195" s="153">
        <f t="shared" si="19"/>
        <v>0</v>
      </c>
      <c r="BL195" s="13" t="s">
        <v>480</v>
      </c>
      <c r="BM195" s="152" t="s">
        <v>778</v>
      </c>
    </row>
    <row r="196" spans="2:65" s="1" customFormat="1" ht="21.75" customHeight="1" x14ac:dyDescent="0.2">
      <c r="B196" s="139"/>
      <c r="C196" s="154" t="s">
        <v>500</v>
      </c>
      <c r="D196" s="154" t="s">
        <v>317</v>
      </c>
      <c r="E196" s="155" t="s">
        <v>2632</v>
      </c>
      <c r="F196" s="156" t="s">
        <v>2633</v>
      </c>
      <c r="G196" s="157" t="s">
        <v>333</v>
      </c>
      <c r="H196" s="158">
        <v>15</v>
      </c>
      <c r="I196" s="159"/>
      <c r="J196" s="160">
        <f t="shared" si="20"/>
        <v>0</v>
      </c>
      <c r="K196" s="161"/>
      <c r="L196" s="162"/>
      <c r="M196" s="163" t="s">
        <v>1</v>
      </c>
      <c r="N196" s="164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1460</v>
      </c>
      <c r="AT196" s="152" t="s">
        <v>317</v>
      </c>
      <c r="AU196" s="152" t="s">
        <v>88</v>
      </c>
      <c r="AY196" s="13" t="s">
        <v>221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88</v>
      </c>
      <c r="BK196" s="153">
        <f t="shared" si="19"/>
        <v>0</v>
      </c>
      <c r="BL196" s="13" t="s">
        <v>480</v>
      </c>
      <c r="BM196" s="152" t="s">
        <v>788</v>
      </c>
    </row>
    <row r="197" spans="2:65" s="11" customFormat="1" ht="22.95" customHeight="1" x14ac:dyDescent="0.25">
      <c r="B197" s="127"/>
      <c r="D197" s="128" t="s">
        <v>74</v>
      </c>
      <c r="E197" s="137" t="s">
        <v>2147</v>
      </c>
      <c r="F197" s="137" t="s">
        <v>2148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0</v>
      </c>
      <c r="T197" s="134">
        <f>SUM(T198:T199)</f>
        <v>0</v>
      </c>
      <c r="AR197" s="128" t="s">
        <v>227</v>
      </c>
      <c r="AT197" s="135" t="s">
        <v>74</v>
      </c>
      <c r="AU197" s="135" t="s">
        <v>82</v>
      </c>
      <c r="AY197" s="128" t="s">
        <v>221</v>
      </c>
      <c r="BK197" s="136">
        <f>SUM(BK198:BK199)</f>
        <v>0</v>
      </c>
    </row>
    <row r="198" spans="2:65" s="1" customFormat="1" ht="33" customHeight="1" x14ac:dyDescent="0.2">
      <c r="B198" s="139"/>
      <c r="C198" s="140" t="s">
        <v>504</v>
      </c>
      <c r="D198" s="140" t="s">
        <v>223</v>
      </c>
      <c r="E198" s="141" t="s">
        <v>2149</v>
      </c>
      <c r="F198" s="142" t="s">
        <v>2150</v>
      </c>
      <c r="G198" s="143" t="s">
        <v>2151</v>
      </c>
      <c r="H198" s="144">
        <v>16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2152</v>
      </c>
      <c r="AT198" s="152" t="s">
        <v>223</v>
      </c>
      <c r="AU198" s="152" t="s">
        <v>88</v>
      </c>
      <c r="AY198" s="13" t="s">
        <v>221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88</v>
      </c>
      <c r="BK198" s="153">
        <f>ROUND(I198*H198,2)</f>
        <v>0</v>
      </c>
      <c r="BL198" s="13" t="s">
        <v>2152</v>
      </c>
      <c r="BM198" s="152" t="s">
        <v>796</v>
      </c>
    </row>
    <row r="199" spans="2:65" s="1" customFormat="1" ht="16.5" customHeight="1" x14ac:dyDescent="0.2">
      <c r="B199" s="139"/>
      <c r="C199" s="140" t="s">
        <v>508</v>
      </c>
      <c r="D199" s="140" t="s">
        <v>223</v>
      </c>
      <c r="E199" s="141" t="s">
        <v>2153</v>
      </c>
      <c r="F199" s="142" t="s">
        <v>2154</v>
      </c>
      <c r="G199" s="143" t="s">
        <v>2151</v>
      </c>
      <c r="H199" s="144">
        <v>8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41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2152</v>
      </c>
      <c r="AT199" s="152" t="s">
        <v>223</v>
      </c>
      <c r="AU199" s="152" t="s">
        <v>88</v>
      </c>
      <c r="AY199" s="13" t="s">
        <v>221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88</v>
      </c>
      <c r="BK199" s="153">
        <f>ROUND(I199*H199,2)</f>
        <v>0</v>
      </c>
      <c r="BL199" s="13" t="s">
        <v>2152</v>
      </c>
      <c r="BM199" s="152" t="s">
        <v>806</v>
      </c>
    </row>
    <row r="200" spans="2:65" s="11" customFormat="1" ht="22.95" customHeight="1" x14ac:dyDescent="0.25">
      <c r="B200" s="127"/>
      <c r="D200" s="128" t="s">
        <v>74</v>
      </c>
      <c r="E200" s="137" t="s">
        <v>2155</v>
      </c>
      <c r="F200" s="137" t="s">
        <v>2156</v>
      </c>
      <c r="I200" s="130"/>
      <c r="J200" s="138">
        <f>BK200</f>
        <v>0</v>
      </c>
      <c r="L200" s="127"/>
      <c r="M200" s="132"/>
      <c r="P200" s="133">
        <f>SUM(P201:P202)</f>
        <v>0</v>
      </c>
      <c r="R200" s="133">
        <f>SUM(R201:R202)</f>
        <v>0</v>
      </c>
      <c r="T200" s="134">
        <f>SUM(T201:T202)</f>
        <v>0</v>
      </c>
      <c r="AR200" s="128" t="s">
        <v>232</v>
      </c>
      <c r="AT200" s="135" t="s">
        <v>74</v>
      </c>
      <c r="AU200" s="135" t="s">
        <v>82</v>
      </c>
      <c r="AY200" s="128" t="s">
        <v>221</v>
      </c>
      <c r="BK200" s="136">
        <f>SUM(BK201:BK202)</f>
        <v>0</v>
      </c>
    </row>
    <row r="201" spans="2:65" s="1" customFormat="1" ht="37.950000000000003" customHeight="1" x14ac:dyDescent="0.2">
      <c r="B201" s="139"/>
      <c r="C201" s="140" t="s">
        <v>512</v>
      </c>
      <c r="D201" s="140" t="s">
        <v>223</v>
      </c>
      <c r="E201" s="141" t="s">
        <v>2157</v>
      </c>
      <c r="F201" s="142" t="s">
        <v>2158</v>
      </c>
      <c r="G201" s="143" t="s">
        <v>2151</v>
      </c>
      <c r="H201" s="144">
        <v>4</v>
      </c>
      <c r="I201" s="145"/>
      <c r="J201" s="146">
        <f>ROUND(I201*H201,2)</f>
        <v>0</v>
      </c>
      <c r="K201" s="147"/>
      <c r="L201" s="28"/>
      <c r="M201" s="148" t="s">
        <v>1</v>
      </c>
      <c r="N201" s="149" t="s">
        <v>41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480</v>
      </c>
      <c r="AT201" s="152" t="s">
        <v>223</v>
      </c>
      <c r="AU201" s="152" t="s">
        <v>88</v>
      </c>
      <c r="AY201" s="13" t="s">
        <v>221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3" t="s">
        <v>88</v>
      </c>
      <c r="BK201" s="153">
        <f>ROUND(I201*H201,2)</f>
        <v>0</v>
      </c>
      <c r="BL201" s="13" t="s">
        <v>480</v>
      </c>
      <c r="BM201" s="152" t="s">
        <v>814</v>
      </c>
    </row>
    <row r="202" spans="2:65" s="1" customFormat="1" ht="37.950000000000003" customHeight="1" x14ac:dyDescent="0.2">
      <c r="B202" s="139"/>
      <c r="C202" s="140" t="s">
        <v>516</v>
      </c>
      <c r="D202" s="140" t="s">
        <v>223</v>
      </c>
      <c r="E202" s="141" t="s">
        <v>2159</v>
      </c>
      <c r="F202" s="142" t="s">
        <v>2160</v>
      </c>
      <c r="G202" s="143" t="s">
        <v>2151</v>
      </c>
      <c r="H202" s="144">
        <v>24</v>
      </c>
      <c r="I202" s="145"/>
      <c r="J202" s="146">
        <f>ROUND(I202*H202,2)</f>
        <v>0</v>
      </c>
      <c r="K202" s="147"/>
      <c r="L202" s="28"/>
      <c r="M202" s="148" t="s">
        <v>1</v>
      </c>
      <c r="N202" s="149" t="s">
        <v>41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480</v>
      </c>
      <c r="AT202" s="152" t="s">
        <v>223</v>
      </c>
      <c r="AU202" s="152" t="s">
        <v>88</v>
      </c>
      <c r="AY202" s="13" t="s">
        <v>221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88</v>
      </c>
      <c r="BK202" s="153">
        <f>ROUND(I202*H202,2)</f>
        <v>0</v>
      </c>
      <c r="BL202" s="13" t="s">
        <v>480</v>
      </c>
      <c r="BM202" s="152" t="s">
        <v>822</v>
      </c>
    </row>
    <row r="203" spans="2:65" s="11" customFormat="1" ht="22.95" customHeight="1" x14ac:dyDescent="0.25">
      <c r="B203" s="127"/>
      <c r="D203" s="128" t="s">
        <v>74</v>
      </c>
      <c r="E203" s="137" t="s">
        <v>2161</v>
      </c>
      <c r="F203" s="137" t="s">
        <v>2162</v>
      </c>
      <c r="I203" s="130"/>
      <c r="J203" s="138">
        <f>BK203</f>
        <v>0</v>
      </c>
      <c r="L203" s="127"/>
      <c r="M203" s="132"/>
      <c r="P203" s="133">
        <f>SUM(P204:P205)</f>
        <v>0</v>
      </c>
      <c r="R203" s="133">
        <f>SUM(R204:R205)</f>
        <v>0</v>
      </c>
      <c r="T203" s="134">
        <f>SUM(T204:T205)</f>
        <v>0</v>
      </c>
      <c r="AR203" s="128" t="s">
        <v>227</v>
      </c>
      <c r="AT203" s="135" t="s">
        <v>74</v>
      </c>
      <c r="AU203" s="135" t="s">
        <v>82</v>
      </c>
      <c r="AY203" s="128" t="s">
        <v>221</v>
      </c>
      <c r="BK203" s="136">
        <f>SUM(BK204:BK205)</f>
        <v>0</v>
      </c>
    </row>
    <row r="204" spans="2:65" s="1" customFormat="1" ht="24.15" customHeight="1" x14ac:dyDescent="0.2">
      <c r="B204" s="139"/>
      <c r="C204" s="140" t="s">
        <v>520</v>
      </c>
      <c r="D204" s="140" t="s">
        <v>223</v>
      </c>
      <c r="E204" s="141" t="s">
        <v>2163</v>
      </c>
      <c r="F204" s="142" t="s">
        <v>2164</v>
      </c>
      <c r="G204" s="143" t="s">
        <v>2165</v>
      </c>
      <c r="H204" s="144">
        <v>1</v>
      </c>
      <c r="I204" s="145"/>
      <c r="J204" s="146">
        <f>ROUND(I204*H204,2)</f>
        <v>0</v>
      </c>
      <c r="K204" s="147"/>
      <c r="L204" s="28"/>
      <c r="M204" s="148" t="s">
        <v>1</v>
      </c>
      <c r="N204" s="149" t="s">
        <v>41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227</v>
      </c>
      <c r="AT204" s="152" t="s">
        <v>223</v>
      </c>
      <c r="AU204" s="152" t="s">
        <v>88</v>
      </c>
      <c r="AY204" s="13" t="s">
        <v>221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88</v>
      </c>
      <c r="BK204" s="153">
        <f>ROUND(I204*H204,2)</f>
        <v>0</v>
      </c>
      <c r="BL204" s="13" t="s">
        <v>227</v>
      </c>
      <c r="BM204" s="152" t="s">
        <v>830</v>
      </c>
    </row>
    <row r="205" spans="2:65" s="1" customFormat="1" ht="16.5" customHeight="1" x14ac:dyDescent="0.2">
      <c r="B205" s="139"/>
      <c r="C205" s="154" t="s">
        <v>524</v>
      </c>
      <c r="D205" s="154" t="s">
        <v>317</v>
      </c>
      <c r="E205" s="155" t="s">
        <v>2166</v>
      </c>
      <c r="F205" s="156" t="s">
        <v>2167</v>
      </c>
      <c r="G205" s="157" t="s">
        <v>2165</v>
      </c>
      <c r="H205" s="158">
        <v>1</v>
      </c>
      <c r="I205" s="159"/>
      <c r="J205" s="160">
        <f>ROUND(I205*H205,2)</f>
        <v>0</v>
      </c>
      <c r="K205" s="161"/>
      <c r="L205" s="162"/>
      <c r="M205" s="171" t="s">
        <v>1</v>
      </c>
      <c r="N205" s="172" t="s">
        <v>41</v>
      </c>
      <c r="O205" s="168"/>
      <c r="P205" s="169">
        <f>O205*H205</f>
        <v>0</v>
      </c>
      <c r="Q205" s="169">
        <v>0</v>
      </c>
      <c r="R205" s="169">
        <f>Q205*H205</f>
        <v>0</v>
      </c>
      <c r="S205" s="169">
        <v>0</v>
      </c>
      <c r="T205" s="170">
        <f>S205*H205</f>
        <v>0</v>
      </c>
      <c r="AR205" s="152" t="s">
        <v>251</v>
      </c>
      <c r="AT205" s="152" t="s">
        <v>317</v>
      </c>
      <c r="AU205" s="152" t="s">
        <v>88</v>
      </c>
      <c r="AY205" s="13" t="s">
        <v>221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88</v>
      </c>
      <c r="BK205" s="153">
        <f>ROUND(I205*H205,2)</f>
        <v>0</v>
      </c>
      <c r="BL205" s="13" t="s">
        <v>227</v>
      </c>
      <c r="BM205" s="152" t="s">
        <v>838</v>
      </c>
    </row>
    <row r="206" spans="2:65" s="1" customFormat="1" ht="6.9" customHeight="1" x14ac:dyDescent="0.2">
      <c r="B206" s="43"/>
      <c r="C206" s="44"/>
      <c r="D206" s="44"/>
      <c r="E206" s="44"/>
      <c r="F206" s="44"/>
      <c r="G206" s="44"/>
      <c r="H206" s="44"/>
      <c r="I206" s="44"/>
      <c r="J206" s="44"/>
      <c r="K206" s="44"/>
      <c r="L206" s="28"/>
    </row>
  </sheetData>
  <autoFilter ref="C124:K205" xr:uid="{00000000-0009-0000-0000-00000A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26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125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2634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2635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ROUND(J122,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ROUND((SUM(BE122:BE125)),  2)</f>
        <v>0</v>
      </c>
      <c r="G35" s="96"/>
      <c r="H35" s="96"/>
      <c r="I35" s="97">
        <v>0.2</v>
      </c>
      <c r="J35" s="95">
        <f>ROUND(((SUM(BE122:BE125))*I35),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ROUND((SUM(BF122:BF125)),  2)</f>
        <v>0</v>
      </c>
      <c r="G36" s="96"/>
      <c r="H36" s="96"/>
      <c r="I36" s="97">
        <v>0.2</v>
      </c>
      <c r="J36" s="95">
        <f>ROUND(((SUM(BF122:BF125))*I36),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ROUND((SUM(BG122:BG125)),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ROUND((SUM(BH122:BH125)),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ROUND((SUM(BI122:BI125)),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2634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04.1 - SO 04.1 Stavebná časť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J122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184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47" s="9" customFormat="1" ht="19.95" customHeight="1" x14ac:dyDescent="0.2">
      <c r="B100" s="114"/>
      <c r="D100" s="115" t="s">
        <v>187</v>
      </c>
      <c r="E100" s="116"/>
      <c r="F100" s="116"/>
      <c r="G100" s="116"/>
      <c r="H100" s="116"/>
      <c r="I100" s="116"/>
      <c r="J100" s="117">
        <f>J124</f>
        <v>0</v>
      </c>
      <c r="L100" s="114"/>
    </row>
    <row r="101" spans="2:47" s="1" customFormat="1" ht="21.75" customHeight="1" x14ac:dyDescent="0.2">
      <c r="B101" s="28"/>
      <c r="L101" s="28"/>
    </row>
    <row r="102" spans="2:47" s="1" customFormat="1" ht="6.9" customHeight="1" x14ac:dyDescent="0.2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47" s="1" customFormat="1" ht="6.9" customHeight="1" x14ac:dyDescent="0.2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47" s="1" customFormat="1" ht="24.9" customHeight="1" x14ac:dyDescent="0.2">
      <c r="B107" s="28"/>
      <c r="C107" s="17" t="s">
        <v>207</v>
      </c>
      <c r="L107" s="28"/>
    </row>
    <row r="108" spans="2:47" s="1" customFormat="1" ht="6.9" customHeight="1" x14ac:dyDescent="0.2">
      <c r="B108" s="28"/>
      <c r="L108" s="28"/>
    </row>
    <row r="109" spans="2:47" s="1" customFormat="1" ht="12" customHeight="1" x14ac:dyDescent="0.2">
      <c r="B109" s="28"/>
      <c r="C109" s="23" t="s">
        <v>15</v>
      </c>
      <c r="L109" s="28"/>
    </row>
    <row r="110" spans="2:47" s="1" customFormat="1" ht="26.25" customHeight="1" x14ac:dyDescent="0.2">
      <c r="B110" s="28"/>
      <c r="E110" s="232" t="str">
        <f>E7</f>
        <v>Revitalizácia bývalej priemyselnej zóny na Šavoľskej ceste - BROWN FIELD Fiľakovo</v>
      </c>
      <c r="F110" s="233"/>
      <c r="G110" s="233"/>
      <c r="H110" s="233"/>
      <c r="L110" s="28"/>
    </row>
    <row r="111" spans="2:47" ht="12" customHeight="1" x14ac:dyDescent="0.2">
      <c r="B111" s="16"/>
      <c r="C111" s="23" t="s">
        <v>175</v>
      </c>
      <c r="L111" s="16"/>
    </row>
    <row r="112" spans="2:47" s="1" customFormat="1" ht="16.5" customHeight="1" x14ac:dyDescent="0.2">
      <c r="B112" s="28"/>
      <c r="E112" s="232" t="s">
        <v>2634</v>
      </c>
      <c r="F112" s="231"/>
      <c r="G112" s="231"/>
      <c r="H112" s="231"/>
      <c r="L112" s="28"/>
    </row>
    <row r="113" spans="2:65" s="1" customFormat="1" ht="12" customHeight="1" x14ac:dyDescent="0.2">
      <c r="B113" s="28"/>
      <c r="C113" s="23" t="s">
        <v>177</v>
      </c>
      <c r="L113" s="28"/>
    </row>
    <row r="114" spans="2:65" s="1" customFormat="1" ht="16.5" customHeight="1" x14ac:dyDescent="0.2">
      <c r="B114" s="28"/>
      <c r="E114" s="228" t="str">
        <f>E11</f>
        <v>04.1 - SO 04.1 Stavebná časť</v>
      </c>
      <c r="F114" s="231"/>
      <c r="G114" s="231"/>
      <c r="H114" s="231"/>
      <c r="L114" s="28"/>
    </row>
    <row r="115" spans="2:65" s="1" customFormat="1" ht="6.9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F14</f>
        <v>Fiľakovo</v>
      </c>
      <c r="I116" s="23" t="s">
        <v>21</v>
      </c>
      <c r="J116" s="51" t="str">
        <f>IF(J14="","",J14)</f>
        <v>15. 8. 2022</v>
      </c>
      <c r="L116" s="28"/>
    </row>
    <row r="117" spans="2:65" s="1" customFormat="1" ht="6.9" customHeight="1" x14ac:dyDescent="0.2">
      <c r="B117" s="28"/>
      <c r="L117" s="28"/>
    </row>
    <row r="118" spans="2:65" s="1" customFormat="1" ht="15.15" customHeight="1" x14ac:dyDescent="0.2">
      <c r="B118" s="28"/>
      <c r="C118" s="23" t="s">
        <v>23</v>
      </c>
      <c r="F118" s="21" t="str">
        <f>E17</f>
        <v>Mesto Fiľakovo</v>
      </c>
      <c r="I118" s="23" t="s">
        <v>29</v>
      </c>
      <c r="J118" s="26" t="str">
        <f>E23</f>
        <v>KApAR, s.r.o., Prešov</v>
      </c>
      <c r="L118" s="28"/>
    </row>
    <row r="119" spans="2:65" s="1" customFormat="1" ht="15.15" customHeight="1" x14ac:dyDescent="0.2">
      <c r="B119" s="28"/>
      <c r="C119" s="23" t="s">
        <v>27</v>
      </c>
      <c r="F119" s="21" t="str">
        <f>IF(E20="","",E20)</f>
        <v>Vyplň údaj</v>
      </c>
      <c r="I119" s="23" t="s">
        <v>32</v>
      </c>
      <c r="J119" s="26" t="str">
        <f>E26</f>
        <v xml:space="preserve"> </v>
      </c>
      <c r="L119" s="28"/>
    </row>
    <row r="120" spans="2:65" s="1" customFormat="1" ht="10.35" customHeight="1" x14ac:dyDescent="0.2">
      <c r="B120" s="28"/>
      <c r="L120" s="28"/>
    </row>
    <row r="121" spans="2:65" s="10" customFormat="1" ht="29.25" customHeight="1" x14ac:dyDescent="0.2">
      <c r="B121" s="118"/>
      <c r="C121" s="119" t="s">
        <v>208</v>
      </c>
      <c r="D121" s="120" t="s">
        <v>60</v>
      </c>
      <c r="E121" s="120" t="s">
        <v>56</v>
      </c>
      <c r="F121" s="120" t="s">
        <v>57</v>
      </c>
      <c r="G121" s="120" t="s">
        <v>209</v>
      </c>
      <c r="H121" s="120" t="s">
        <v>210</v>
      </c>
      <c r="I121" s="120" t="s">
        <v>211</v>
      </c>
      <c r="J121" s="121" t="s">
        <v>181</v>
      </c>
      <c r="K121" s="122" t="s">
        <v>212</v>
      </c>
      <c r="L121" s="118"/>
      <c r="M121" s="57" t="s">
        <v>1</v>
      </c>
      <c r="N121" s="58" t="s">
        <v>39</v>
      </c>
      <c r="O121" s="58" t="s">
        <v>213</v>
      </c>
      <c r="P121" s="58" t="s">
        <v>214</v>
      </c>
      <c r="Q121" s="58" t="s">
        <v>215</v>
      </c>
      <c r="R121" s="58" t="s">
        <v>216</v>
      </c>
      <c r="S121" s="58" t="s">
        <v>217</v>
      </c>
      <c r="T121" s="59" t="s">
        <v>218</v>
      </c>
    </row>
    <row r="122" spans="2:65" s="1" customFormat="1" ht="22.95" customHeight="1" x14ac:dyDescent="0.3">
      <c r="B122" s="28"/>
      <c r="C122" s="62" t="s">
        <v>182</v>
      </c>
      <c r="J122" s="123">
        <f>BK122</f>
        <v>0</v>
      </c>
      <c r="L122" s="28"/>
      <c r="M122" s="60"/>
      <c r="N122" s="52"/>
      <c r="O122" s="52"/>
      <c r="P122" s="124">
        <f>P123</f>
        <v>0</v>
      </c>
      <c r="Q122" s="52"/>
      <c r="R122" s="124">
        <f>R123</f>
        <v>0</v>
      </c>
      <c r="S122" s="52"/>
      <c r="T122" s="125">
        <f>T123</f>
        <v>0</v>
      </c>
      <c r="AT122" s="13" t="s">
        <v>74</v>
      </c>
      <c r="AU122" s="13" t="s">
        <v>183</v>
      </c>
      <c r="BK122" s="126">
        <f>BK123</f>
        <v>0</v>
      </c>
    </row>
    <row r="123" spans="2:65" s="11" customFormat="1" ht="25.95" customHeight="1" x14ac:dyDescent="0.25">
      <c r="B123" s="127"/>
      <c r="D123" s="128" t="s">
        <v>74</v>
      </c>
      <c r="E123" s="129" t="s">
        <v>219</v>
      </c>
      <c r="F123" s="129" t="s">
        <v>220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0</v>
      </c>
      <c r="T123" s="134">
        <f>T124</f>
        <v>0</v>
      </c>
      <c r="AR123" s="128" t="s">
        <v>82</v>
      </c>
      <c r="AT123" s="135" t="s">
        <v>74</v>
      </c>
      <c r="AU123" s="135" t="s">
        <v>75</v>
      </c>
      <c r="AY123" s="128" t="s">
        <v>221</v>
      </c>
      <c r="BK123" s="136">
        <f>BK124</f>
        <v>0</v>
      </c>
    </row>
    <row r="124" spans="2:65" s="11" customFormat="1" ht="22.95" customHeight="1" x14ac:dyDescent="0.25">
      <c r="B124" s="127"/>
      <c r="D124" s="128" t="s">
        <v>74</v>
      </c>
      <c r="E124" s="137" t="s">
        <v>232</v>
      </c>
      <c r="F124" s="137" t="s">
        <v>321</v>
      </c>
      <c r="I124" s="130"/>
      <c r="J124" s="138">
        <f>BK124</f>
        <v>0</v>
      </c>
      <c r="L124" s="127"/>
      <c r="M124" s="132"/>
      <c r="P124" s="133">
        <f>P125</f>
        <v>0</v>
      </c>
      <c r="R124" s="133">
        <f>R125</f>
        <v>0</v>
      </c>
      <c r="T124" s="134">
        <f>T125</f>
        <v>0</v>
      </c>
      <c r="AR124" s="128" t="s">
        <v>82</v>
      </c>
      <c r="AT124" s="135" t="s">
        <v>74</v>
      </c>
      <c r="AU124" s="135" t="s">
        <v>82</v>
      </c>
      <c r="AY124" s="128" t="s">
        <v>221</v>
      </c>
      <c r="BK124" s="136">
        <f>BK125</f>
        <v>0</v>
      </c>
    </row>
    <row r="125" spans="2:65" s="1" customFormat="1" ht="16.5" customHeight="1" x14ac:dyDescent="0.2">
      <c r="B125" s="139"/>
      <c r="C125" s="140" t="s">
        <v>82</v>
      </c>
      <c r="D125" s="140" t="s">
        <v>223</v>
      </c>
      <c r="E125" s="141" t="s">
        <v>2636</v>
      </c>
      <c r="F125" s="142" t="s">
        <v>2637</v>
      </c>
      <c r="G125" s="143" t="s">
        <v>1305</v>
      </c>
      <c r="H125" s="144">
        <v>1</v>
      </c>
      <c r="I125" s="145"/>
      <c r="J125" s="146">
        <f>ROUND(I125*H125,2)</f>
        <v>0</v>
      </c>
      <c r="K125" s="147"/>
      <c r="L125" s="28"/>
      <c r="M125" s="166" t="s">
        <v>1</v>
      </c>
      <c r="N125" s="167" t="s">
        <v>41</v>
      </c>
      <c r="O125" s="168"/>
      <c r="P125" s="169">
        <f>O125*H125</f>
        <v>0</v>
      </c>
      <c r="Q125" s="169">
        <v>0</v>
      </c>
      <c r="R125" s="169">
        <f>Q125*H125</f>
        <v>0</v>
      </c>
      <c r="S125" s="169">
        <v>0</v>
      </c>
      <c r="T125" s="170">
        <f>S125*H125</f>
        <v>0</v>
      </c>
      <c r="AR125" s="152" t="s">
        <v>227</v>
      </c>
      <c r="AT125" s="152" t="s">
        <v>223</v>
      </c>
      <c r="AU125" s="152" t="s">
        <v>88</v>
      </c>
      <c r="AY125" s="13" t="s">
        <v>221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3" t="s">
        <v>88</v>
      </c>
      <c r="BK125" s="153">
        <f>ROUND(I125*H125,2)</f>
        <v>0</v>
      </c>
      <c r="BL125" s="13" t="s">
        <v>227</v>
      </c>
      <c r="BM125" s="152" t="s">
        <v>2638</v>
      </c>
    </row>
    <row r="126" spans="2:65" s="1" customFormat="1" ht="6.9" customHeight="1" x14ac:dyDescent="0.2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28"/>
    </row>
  </sheetData>
  <autoFilter ref="C121:K125" xr:uid="{00000000-0009-0000-0000-00000B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96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128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2634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2639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ROUND(J129,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ROUND((SUM(BE129:BE195)),  2)</f>
        <v>0</v>
      </c>
      <c r="G35" s="96"/>
      <c r="H35" s="96"/>
      <c r="I35" s="97">
        <v>0.2</v>
      </c>
      <c r="J35" s="95">
        <f>ROUND(((SUM(BE129:BE195))*I35),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ROUND((SUM(BF129:BF195)),  2)</f>
        <v>0</v>
      </c>
      <c r="G36" s="96"/>
      <c r="H36" s="96"/>
      <c r="I36" s="97">
        <v>0.2</v>
      </c>
      <c r="J36" s="95">
        <f>ROUND(((SUM(BF129:BF195))*I36),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ROUND((SUM(BG129:BG195)),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ROUND((SUM(BH129:BH195)),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ROUND((SUM(BI129:BI195)),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2634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04.2 - SO 04.2 Zdravotechnická inštalácia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J129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184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95" customHeight="1" x14ac:dyDescent="0.2">
      <c r="B100" s="114"/>
      <c r="D100" s="115" t="s">
        <v>185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9" customFormat="1" ht="19.95" customHeight="1" x14ac:dyDescent="0.2">
      <c r="B101" s="114"/>
      <c r="D101" s="115" t="s">
        <v>188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47" s="9" customFormat="1" ht="19.95" customHeight="1" x14ac:dyDescent="0.2">
      <c r="B102" s="114"/>
      <c r="D102" s="115" t="s">
        <v>191</v>
      </c>
      <c r="E102" s="116"/>
      <c r="F102" s="116"/>
      <c r="G102" s="116"/>
      <c r="H102" s="116"/>
      <c r="I102" s="116"/>
      <c r="J102" s="117">
        <f>J139</f>
        <v>0</v>
      </c>
      <c r="L102" s="114"/>
    </row>
    <row r="103" spans="2:47" s="8" customFormat="1" ht="24.9" customHeight="1" x14ac:dyDescent="0.2">
      <c r="B103" s="110"/>
      <c r="D103" s="111" t="s">
        <v>192</v>
      </c>
      <c r="E103" s="112"/>
      <c r="F103" s="112"/>
      <c r="G103" s="112"/>
      <c r="H103" s="112"/>
      <c r="I103" s="112"/>
      <c r="J103" s="113">
        <f>J141</f>
        <v>0</v>
      </c>
      <c r="L103" s="110"/>
    </row>
    <row r="104" spans="2:47" s="9" customFormat="1" ht="19.95" customHeight="1" x14ac:dyDescent="0.2">
      <c r="B104" s="114"/>
      <c r="D104" s="115" t="s">
        <v>2640</v>
      </c>
      <c r="E104" s="116"/>
      <c r="F104" s="116"/>
      <c r="G104" s="116"/>
      <c r="H104" s="116"/>
      <c r="I104" s="116"/>
      <c r="J104" s="117">
        <f>J142</f>
        <v>0</v>
      </c>
      <c r="L104" s="114"/>
    </row>
    <row r="105" spans="2:47" s="9" customFormat="1" ht="19.95" customHeight="1" x14ac:dyDescent="0.2">
      <c r="B105" s="114"/>
      <c r="D105" s="115" t="s">
        <v>1091</v>
      </c>
      <c r="E105" s="116"/>
      <c r="F105" s="116"/>
      <c r="G105" s="116"/>
      <c r="H105" s="116"/>
      <c r="I105" s="116"/>
      <c r="J105" s="117">
        <f>J146</f>
        <v>0</v>
      </c>
      <c r="L105" s="114"/>
    </row>
    <row r="106" spans="2:47" s="9" customFormat="1" ht="19.95" customHeight="1" x14ac:dyDescent="0.2">
      <c r="B106" s="114"/>
      <c r="D106" s="115" t="s">
        <v>1092</v>
      </c>
      <c r="E106" s="116"/>
      <c r="F106" s="116"/>
      <c r="G106" s="116"/>
      <c r="H106" s="116"/>
      <c r="I106" s="116"/>
      <c r="J106" s="117">
        <f>J164</f>
        <v>0</v>
      </c>
      <c r="L106" s="114"/>
    </row>
    <row r="107" spans="2:47" s="9" customFormat="1" ht="19.95" customHeight="1" x14ac:dyDescent="0.2">
      <c r="B107" s="114"/>
      <c r="D107" s="115" t="s">
        <v>2641</v>
      </c>
      <c r="E107" s="116"/>
      <c r="F107" s="116"/>
      <c r="G107" s="116"/>
      <c r="H107" s="116"/>
      <c r="I107" s="116"/>
      <c r="J107" s="117">
        <f>J176</f>
        <v>0</v>
      </c>
      <c r="L107" s="114"/>
    </row>
    <row r="108" spans="2:47" s="1" customFormat="1" ht="21.75" customHeight="1" x14ac:dyDescent="0.2">
      <c r="B108" s="28"/>
      <c r="L108" s="28"/>
    </row>
    <row r="109" spans="2:47" s="1" customFormat="1" ht="6.9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" customHeight="1" x14ac:dyDescent="0.2">
      <c r="B114" s="28"/>
      <c r="C114" s="17" t="s">
        <v>207</v>
      </c>
      <c r="L114" s="28"/>
    </row>
    <row r="115" spans="2:20" s="1" customFormat="1" ht="6.9" customHeight="1" x14ac:dyDescent="0.2">
      <c r="B115" s="28"/>
      <c r="L115" s="28"/>
    </row>
    <row r="116" spans="2:20" s="1" customFormat="1" ht="12" customHeight="1" x14ac:dyDescent="0.2">
      <c r="B116" s="28"/>
      <c r="C116" s="23" t="s">
        <v>15</v>
      </c>
      <c r="L116" s="28"/>
    </row>
    <row r="117" spans="2:20" s="1" customFormat="1" ht="26.25" customHeight="1" x14ac:dyDescent="0.2">
      <c r="B117" s="28"/>
      <c r="E117" s="232" t="str">
        <f>E7</f>
        <v>Revitalizácia bývalej priemyselnej zóny na Šavoľskej ceste - BROWN FIELD Fiľakovo</v>
      </c>
      <c r="F117" s="233"/>
      <c r="G117" s="233"/>
      <c r="H117" s="233"/>
      <c r="L117" s="28"/>
    </row>
    <row r="118" spans="2:20" ht="12" customHeight="1" x14ac:dyDescent="0.2">
      <c r="B118" s="16"/>
      <c r="C118" s="23" t="s">
        <v>175</v>
      </c>
      <c r="L118" s="16"/>
    </row>
    <row r="119" spans="2:20" s="1" customFormat="1" ht="16.5" customHeight="1" x14ac:dyDescent="0.2">
      <c r="B119" s="28"/>
      <c r="E119" s="232" t="s">
        <v>2634</v>
      </c>
      <c r="F119" s="231"/>
      <c r="G119" s="231"/>
      <c r="H119" s="231"/>
      <c r="L119" s="28"/>
    </row>
    <row r="120" spans="2:20" s="1" customFormat="1" ht="12" customHeight="1" x14ac:dyDescent="0.2">
      <c r="B120" s="28"/>
      <c r="C120" s="23" t="s">
        <v>177</v>
      </c>
      <c r="L120" s="28"/>
    </row>
    <row r="121" spans="2:20" s="1" customFormat="1" ht="16.5" customHeight="1" x14ac:dyDescent="0.2">
      <c r="B121" s="28"/>
      <c r="E121" s="228" t="str">
        <f>E11</f>
        <v>04.2 - SO 04.2 Zdravotechnická inštalácia</v>
      </c>
      <c r="F121" s="231"/>
      <c r="G121" s="231"/>
      <c r="H121" s="231"/>
      <c r="L121" s="28"/>
    </row>
    <row r="122" spans="2:20" s="1" customFormat="1" ht="6.9" customHeight="1" x14ac:dyDescent="0.2">
      <c r="B122" s="28"/>
      <c r="L122" s="28"/>
    </row>
    <row r="123" spans="2:20" s="1" customFormat="1" ht="12" customHeight="1" x14ac:dyDescent="0.2">
      <c r="B123" s="28"/>
      <c r="C123" s="23" t="s">
        <v>19</v>
      </c>
      <c r="F123" s="21" t="str">
        <f>F14</f>
        <v>Fiľakovo</v>
      </c>
      <c r="I123" s="23" t="s">
        <v>21</v>
      </c>
      <c r="J123" s="51" t="str">
        <f>IF(J14="","",J14)</f>
        <v>15. 8. 2022</v>
      </c>
      <c r="L123" s="28"/>
    </row>
    <row r="124" spans="2:20" s="1" customFormat="1" ht="6.9" customHeight="1" x14ac:dyDescent="0.2">
      <c r="B124" s="28"/>
      <c r="L124" s="28"/>
    </row>
    <row r="125" spans="2:20" s="1" customFormat="1" ht="15.15" customHeight="1" x14ac:dyDescent="0.2">
      <c r="B125" s="28"/>
      <c r="C125" s="23" t="s">
        <v>23</v>
      </c>
      <c r="F125" s="21" t="str">
        <f>E17</f>
        <v>Mesto Fiľakovo</v>
      </c>
      <c r="I125" s="23" t="s">
        <v>29</v>
      </c>
      <c r="J125" s="26" t="str">
        <f>E23</f>
        <v>KApAR, s.r.o., Prešov</v>
      </c>
      <c r="L125" s="28"/>
    </row>
    <row r="126" spans="2:20" s="1" customFormat="1" ht="15.15" customHeight="1" x14ac:dyDescent="0.2">
      <c r="B126" s="28"/>
      <c r="C126" s="23" t="s">
        <v>27</v>
      </c>
      <c r="F126" s="21" t="str">
        <f>IF(E20="","",E20)</f>
        <v>Vyplň údaj</v>
      </c>
      <c r="I126" s="23" t="s">
        <v>32</v>
      </c>
      <c r="J126" s="26" t="str">
        <f>E26</f>
        <v xml:space="preserve"> </v>
      </c>
      <c r="L126" s="28"/>
    </row>
    <row r="127" spans="2:20" s="1" customFormat="1" ht="10.35" customHeight="1" x14ac:dyDescent="0.2">
      <c r="B127" s="28"/>
      <c r="L127" s="28"/>
    </row>
    <row r="128" spans="2:20" s="10" customFormat="1" ht="29.25" customHeight="1" x14ac:dyDescent="0.2">
      <c r="B128" s="118"/>
      <c r="C128" s="119" t="s">
        <v>208</v>
      </c>
      <c r="D128" s="120" t="s">
        <v>60</v>
      </c>
      <c r="E128" s="120" t="s">
        <v>56</v>
      </c>
      <c r="F128" s="120" t="s">
        <v>57</v>
      </c>
      <c r="G128" s="120" t="s">
        <v>209</v>
      </c>
      <c r="H128" s="120" t="s">
        <v>210</v>
      </c>
      <c r="I128" s="120" t="s">
        <v>211</v>
      </c>
      <c r="J128" s="121" t="s">
        <v>181</v>
      </c>
      <c r="K128" s="122" t="s">
        <v>212</v>
      </c>
      <c r="L128" s="118"/>
      <c r="M128" s="57" t="s">
        <v>1</v>
      </c>
      <c r="N128" s="58" t="s">
        <v>39</v>
      </c>
      <c r="O128" s="58" t="s">
        <v>213</v>
      </c>
      <c r="P128" s="58" t="s">
        <v>214</v>
      </c>
      <c r="Q128" s="58" t="s">
        <v>215</v>
      </c>
      <c r="R128" s="58" t="s">
        <v>216</v>
      </c>
      <c r="S128" s="58" t="s">
        <v>217</v>
      </c>
      <c r="T128" s="59" t="s">
        <v>218</v>
      </c>
    </row>
    <row r="129" spans="2:65" s="1" customFormat="1" ht="22.95" customHeight="1" x14ac:dyDescent="0.3">
      <c r="B129" s="28"/>
      <c r="C129" s="62" t="s">
        <v>182</v>
      </c>
      <c r="J129" s="123">
        <f>BK129</f>
        <v>0</v>
      </c>
      <c r="L129" s="28"/>
      <c r="M129" s="60"/>
      <c r="N129" s="52"/>
      <c r="O129" s="52"/>
      <c r="P129" s="124">
        <f>P130+P141</f>
        <v>0</v>
      </c>
      <c r="Q129" s="52"/>
      <c r="R129" s="124">
        <f>R130+R141</f>
        <v>3.0554890000000001</v>
      </c>
      <c r="S129" s="52"/>
      <c r="T129" s="125">
        <f>T130+T141</f>
        <v>0</v>
      </c>
      <c r="AT129" s="13" t="s">
        <v>74</v>
      </c>
      <c r="AU129" s="13" t="s">
        <v>183</v>
      </c>
      <c r="BK129" s="126">
        <f>BK130+BK141</f>
        <v>0</v>
      </c>
    </row>
    <row r="130" spans="2:65" s="11" customFormat="1" ht="25.95" customHeight="1" x14ac:dyDescent="0.25">
      <c r="B130" s="127"/>
      <c r="D130" s="128" t="s">
        <v>74</v>
      </c>
      <c r="E130" s="129" t="s">
        <v>219</v>
      </c>
      <c r="F130" s="129" t="s">
        <v>220</v>
      </c>
      <c r="I130" s="130"/>
      <c r="J130" s="131">
        <f>BK130</f>
        <v>0</v>
      </c>
      <c r="L130" s="127"/>
      <c r="M130" s="132"/>
      <c r="P130" s="133">
        <f>P131+P137+P139</f>
        <v>0</v>
      </c>
      <c r="R130" s="133">
        <f>R131+R137+R139</f>
        <v>3.0554890000000001</v>
      </c>
      <c r="T130" s="134">
        <f>T131+T137+T139</f>
        <v>0</v>
      </c>
      <c r="AR130" s="128" t="s">
        <v>82</v>
      </c>
      <c r="AT130" s="135" t="s">
        <v>74</v>
      </c>
      <c r="AU130" s="135" t="s">
        <v>75</v>
      </c>
      <c r="AY130" s="128" t="s">
        <v>221</v>
      </c>
      <c r="BK130" s="136">
        <f>BK131+BK137+BK139</f>
        <v>0</v>
      </c>
    </row>
    <row r="131" spans="2:65" s="11" customFormat="1" ht="22.95" customHeight="1" x14ac:dyDescent="0.25">
      <c r="B131" s="127"/>
      <c r="D131" s="128" t="s">
        <v>74</v>
      </c>
      <c r="E131" s="137" t="s">
        <v>82</v>
      </c>
      <c r="F131" s="137" t="s">
        <v>222</v>
      </c>
      <c r="I131" s="130"/>
      <c r="J131" s="138">
        <f>BK131</f>
        <v>0</v>
      </c>
      <c r="L131" s="127"/>
      <c r="M131" s="132"/>
      <c r="P131" s="133">
        <f>SUM(P132:P136)</f>
        <v>0</v>
      </c>
      <c r="R131" s="133">
        <f>SUM(R132:R136)</f>
        <v>2.0590000000000002</v>
      </c>
      <c r="T131" s="134">
        <f>SUM(T132:T136)</f>
        <v>0</v>
      </c>
      <c r="AR131" s="128" t="s">
        <v>82</v>
      </c>
      <c r="AT131" s="135" t="s">
        <v>74</v>
      </c>
      <c r="AU131" s="135" t="s">
        <v>82</v>
      </c>
      <c r="AY131" s="128" t="s">
        <v>221</v>
      </c>
      <c r="BK131" s="136">
        <f>SUM(BK132:BK136)</f>
        <v>0</v>
      </c>
    </row>
    <row r="132" spans="2:65" s="1" customFormat="1" ht="24.15" customHeight="1" x14ac:dyDescent="0.2">
      <c r="B132" s="139"/>
      <c r="C132" s="140" t="s">
        <v>82</v>
      </c>
      <c r="D132" s="140" t="s">
        <v>223</v>
      </c>
      <c r="E132" s="141" t="s">
        <v>1095</v>
      </c>
      <c r="F132" s="142" t="s">
        <v>1096</v>
      </c>
      <c r="G132" s="143" t="s">
        <v>226</v>
      </c>
      <c r="H132" s="144">
        <v>3.9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227</v>
      </c>
      <c r="AT132" s="152" t="s">
        <v>223</v>
      </c>
      <c r="AU132" s="152" t="s">
        <v>88</v>
      </c>
      <c r="AY132" s="13" t="s">
        <v>221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88</v>
      </c>
      <c r="BK132" s="153">
        <f>ROUND(I132*H132,2)</f>
        <v>0</v>
      </c>
      <c r="BL132" s="13" t="s">
        <v>227</v>
      </c>
      <c r="BM132" s="152" t="s">
        <v>2642</v>
      </c>
    </row>
    <row r="133" spans="2:65" s="1" customFormat="1" ht="24.15" customHeight="1" x14ac:dyDescent="0.2">
      <c r="B133" s="139"/>
      <c r="C133" s="140" t="s">
        <v>88</v>
      </c>
      <c r="D133" s="140" t="s">
        <v>223</v>
      </c>
      <c r="E133" s="141" t="s">
        <v>2643</v>
      </c>
      <c r="F133" s="142" t="s">
        <v>2644</v>
      </c>
      <c r="G133" s="143" t="s">
        <v>226</v>
      </c>
      <c r="H133" s="144">
        <v>3.9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41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227</v>
      </c>
      <c r="AT133" s="152" t="s">
        <v>223</v>
      </c>
      <c r="AU133" s="152" t="s">
        <v>88</v>
      </c>
      <c r="AY133" s="13" t="s">
        <v>221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88</v>
      </c>
      <c r="BK133" s="153">
        <f>ROUND(I133*H133,2)</f>
        <v>0</v>
      </c>
      <c r="BL133" s="13" t="s">
        <v>227</v>
      </c>
      <c r="BM133" s="152" t="s">
        <v>2645</v>
      </c>
    </row>
    <row r="134" spans="2:65" s="1" customFormat="1" ht="24.15" customHeight="1" x14ac:dyDescent="0.2">
      <c r="B134" s="139"/>
      <c r="C134" s="140" t="s">
        <v>232</v>
      </c>
      <c r="D134" s="140" t="s">
        <v>223</v>
      </c>
      <c r="E134" s="141" t="s">
        <v>1100</v>
      </c>
      <c r="F134" s="142" t="s">
        <v>1101</v>
      </c>
      <c r="G134" s="143" t="s">
        <v>226</v>
      </c>
      <c r="H134" s="144">
        <v>3.9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41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227</v>
      </c>
      <c r="AT134" s="152" t="s">
        <v>223</v>
      </c>
      <c r="AU134" s="152" t="s">
        <v>88</v>
      </c>
      <c r="AY134" s="13" t="s">
        <v>221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88</v>
      </c>
      <c r="BK134" s="153">
        <f>ROUND(I134*H134,2)</f>
        <v>0</v>
      </c>
      <c r="BL134" s="13" t="s">
        <v>227</v>
      </c>
      <c r="BM134" s="152" t="s">
        <v>2646</v>
      </c>
    </row>
    <row r="135" spans="2:65" s="1" customFormat="1" ht="16.5" customHeight="1" x14ac:dyDescent="0.2">
      <c r="B135" s="139"/>
      <c r="C135" s="140" t="s">
        <v>227</v>
      </c>
      <c r="D135" s="140" t="s">
        <v>223</v>
      </c>
      <c r="E135" s="141" t="s">
        <v>2647</v>
      </c>
      <c r="F135" s="142" t="s">
        <v>2648</v>
      </c>
      <c r="G135" s="143" t="s">
        <v>226</v>
      </c>
      <c r="H135" s="144">
        <v>1.17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227</v>
      </c>
      <c r="AT135" s="152" t="s">
        <v>223</v>
      </c>
      <c r="AU135" s="152" t="s">
        <v>88</v>
      </c>
      <c r="AY135" s="13" t="s">
        <v>221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88</v>
      </c>
      <c r="BK135" s="153">
        <f>ROUND(I135*H135,2)</f>
        <v>0</v>
      </c>
      <c r="BL135" s="13" t="s">
        <v>227</v>
      </c>
      <c r="BM135" s="152" t="s">
        <v>2649</v>
      </c>
    </row>
    <row r="136" spans="2:65" s="1" customFormat="1" ht="16.5" customHeight="1" x14ac:dyDescent="0.2">
      <c r="B136" s="139"/>
      <c r="C136" s="154" t="s">
        <v>239</v>
      </c>
      <c r="D136" s="154" t="s">
        <v>317</v>
      </c>
      <c r="E136" s="155" t="s">
        <v>1106</v>
      </c>
      <c r="F136" s="156" t="s">
        <v>1107</v>
      </c>
      <c r="G136" s="157" t="s">
        <v>254</v>
      </c>
      <c r="H136" s="158">
        <v>2.0590000000000002</v>
      </c>
      <c r="I136" s="159"/>
      <c r="J136" s="160">
        <f>ROUND(I136*H136,2)</f>
        <v>0</v>
      </c>
      <c r="K136" s="161"/>
      <c r="L136" s="162"/>
      <c r="M136" s="163" t="s">
        <v>1</v>
      </c>
      <c r="N136" s="164" t="s">
        <v>41</v>
      </c>
      <c r="P136" s="150">
        <f>O136*H136</f>
        <v>0</v>
      </c>
      <c r="Q136" s="150">
        <v>1</v>
      </c>
      <c r="R136" s="150">
        <f>Q136*H136</f>
        <v>2.0590000000000002</v>
      </c>
      <c r="S136" s="150">
        <v>0</v>
      </c>
      <c r="T136" s="151">
        <f>S136*H136</f>
        <v>0</v>
      </c>
      <c r="AR136" s="152" t="s">
        <v>251</v>
      </c>
      <c r="AT136" s="152" t="s">
        <v>317</v>
      </c>
      <c r="AU136" s="152" t="s">
        <v>88</v>
      </c>
      <c r="AY136" s="13" t="s">
        <v>221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88</v>
      </c>
      <c r="BK136" s="153">
        <f>ROUND(I136*H136,2)</f>
        <v>0</v>
      </c>
      <c r="BL136" s="13" t="s">
        <v>227</v>
      </c>
      <c r="BM136" s="152" t="s">
        <v>2650</v>
      </c>
    </row>
    <row r="137" spans="2:65" s="11" customFormat="1" ht="22.95" customHeight="1" x14ac:dyDescent="0.25">
      <c r="B137" s="127"/>
      <c r="D137" s="128" t="s">
        <v>74</v>
      </c>
      <c r="E137" s="137" t="s">
        <v>227</v>
      </c>
      <c r="F137" s="137" t="s">
        <v>403</v>
      </c>
      <c r="I137" s="130"/>
      <c r="J137" s="138">
        <f>BK137</f>
        <v>0</v>
      </c>
      <c r="L137" s="127"/>
      <c r="M137" s="132"/>
      <c r="P137" s="133">
        <f>P138</f>
        <v>0</v>
      </c>
      <c r="R137" s="133">
        <f>R138</f>
        <v>0.99648899999999996</v>
      </c>
      <c r="T137" s="134">
        <f>T138</f>
        <v>0</v>
      </c>
      <c r="AR137" s="128" t="s">
        <v>82</v>
      </c>
      <c r="AT137" s="135" t="s">
        <v>74</v>
      </c>
      <c r="AU137" s="135" t="s">
        <v>82</v>
      </c>
      <c r="AY137" s="128" t="s">
        <v>221</v>
      </c>
      <c r="BK137" s="136">
        <f>BK138</f>
        <v>0</v>
      </c>
    </row>
    <row r="138" spans="2:65" s="1" customFormat="1" ht="24.15" customHeight="1" x14ac:dyDescent="0.2">
      <c r="B138" s="139"/>
      <c r="C138" s="140" t="s">
        <v>243</v>
      </c>
      <c r="D138" s="140" t="s">
        <v>223</v>
      </c>
      <c r="E138" s="141" t="s">
        <v>1109</v>
      </c>
      <c r="F138" s="142" t="s">
        <v>1110</v>
      </c>
      <c r="G138" s="143" t="s">
        <v>226</v>
      </c>
      <c r="H138" s="144">
        <v>0.58499999999999996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41</v>
      </c>
      <c r="P138" s="150">
        <f>O138*H138</f>
        <v>0</v>
      </c>
      <c r="Q138" s="150">
        <v>1.7034</v>
      </c>
      <c r="R138" s="150">
        <f>Q138*H138</f>
        <v>0.99648899999999996</v>
      </c>
      <c r="S138" s="150">
        <v>0</v>
      </c>
      <c r="T138" s="151">
        <f>S138*H138</f>
        <v>0</v>
      </c>
      <c r="AR138" s="152" t="s">
        <v>227</v>
      </c>
      <c r="AT138" s="152" t="s">
        <v>223</v>
      </c>
      <c r="AU138" s="152" t="s">
        <v>88</v>
      </c>
      <c r="AY138" s="13" t="s">
        <v>221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88</v>
      </c>
      <c r="BK138" s="153">
        <f>ROUND(I138*H138,2)</f>
        <v>0</v>
      </c>
      <c r="BL138" s="13" t="s">
        <v>227</v>
      </c>
      <c r="BM138" s="152" t="s">
        <v>2651</v>
      </c>
    </row>
    <row r="139" spans="2:65" s="11" customFormat="1" ht="22.95" customHeight="1" x14ac:dyDescent="0.25">
      <c r="B139" s="127"/>
      <c r="D139" s="128" t="s">
        <v>74</v>
      </c>
      <c r="E139" s="137" t="s">
        <v>622</v>
      </c>
      <c r="F139" s="137" t="s">
        <v>670</v>
      </c>
      <c r="I139" s="130"/>
      <c r="J139" s="138">
        <f>BK139</f>
        <v>0</v>
      </c>
      <c r="L139" s="127"/>
      <c r="M139" s="132"/>
      <c r="P139" s="133">
        <f>P140</f>
        <v>0</v>
      </c>
      <c r="R139" s="133">
        <f>R140</f>
        <v>0</v>
      </c>
      <c r="T139" s="134">
        <f>T140</f>
        <v>0</v>
      </c>
      <c r="AR139" s="128" t="s">
        <v>82</v>
      </c>
      <c r="AT139" s="135" t="s">
        <v>74</v>
      </c>
      <c r="AU139" s="135" t="s">
        <v>82</v>
      </c>
      <c r="AY139" s="128" t="s">
        <v>221</v>
      </c>
      <c r="BK139" s="136">
        <f>BK140</f>
        <v>0</v>
      </c>
    </row>
    <row r="140" spans="2:65" s="1" customFormat="1" ht="24.15" customHeight="1" x14ac:dyDescent="0.2">
      <c r="B140" s="139"/>
      <c r="C140" s="140" t="s">
        <v>247</v>
      </c>
      <c r="D140" s="140" t="s">
        <v>223</v>
      </c>
      <c r="E140" s="141" t="s">
        <v>672</v>
      </c>
      <c r="F140" s="142" t="s">
        <v>673</v>
      </c>
      <c r="G140" s="143" t="s">
        <v>254</v>
      </c>
      <c r="H140" s="144">
        <v>3.0550000000000002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227</v>
      </c>
      <c r="AT140" s="152" t="s">
        <v>223</v>
      </c>
      <c r="AU140" s="152" t="s">
        <v>88</v>
      </c>
      <c r="AY140" s="13" t="s">
        <v>221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88</v>
      </c>
      <c r="BK140" s="153">
        <f>ROUND(I140*H140,2)</f>
        <v>0</v>
      </c>
      <c r="BL140" s="13" t="s">
        <v>227</v>
      </c>
      <c r="BM140" s="152" t="s">
        <v>2652</v>
      </c>
    </row>
    <row r="141" spans="2:65" s="11" customFormat="1" ht="25.95" customHeight="1" x14ac:dyDescent="0.25">
      <c r="B141" s="127"/>
      <c r="D141" s="128" t="s">
        <v>74</v>
      </c>
      <c r="E141" s="129" t="s">
        <v>675</v>
      </c>
      <c r="F141" s="129" t="s">
        <v>676</v>
      </c>
      <c r="I141" s="130"/>
      <c r="J141" s="131">
        <f>BK141</f>
        <v>0</v>
      </c>
      <c r="L141" s="127"/>
      <c r="M141" s="132"/>
      <c r="P141" s="133">
        <f>P142+P146+P164+P176</f>
        <v>0</v>
      </c>
      <c r="R141" s="133">
        <f>R142+R146+R164+R176</f>
        <v>0</v>
      </c>
      <c r="T141" s="134">
        <f>T142+T146+T164+T176</f>
        <v>0</v>
      </c>
      <c r="AR141" s="128" t="s">
        <v>88</v>
      </c>
      <c r="AT141" s="135" t="s">
        <v>74</v>
      </c>
      <c r="AU141" s="135" t="s">
        <v>75</v>
      </c>
      <c r="AY141" s="128" t="s">
        <v>221</v>
      </c>
      <c r="BK141" s="136">
        <f>BK142+BK146+BK164+BK176</f>
        <v>0</v>
      </c>
    </row>
    <row r="142" spans="2:65" s="11" customFormat="1" ht="22.95" customHeight="1" x14ac:dyDescent="0.25">
      <c r="B142" s="127"/>
      <c r="D142" s="128" t="s">
        <v>74</v>
      </c>
      <c r="E142" s="137" t="s">
        <v>1323</v>
      </c>
      <c r="F142" s="137" t="s">
        <v>2653</v>
      </c>
      <c r="I142" s="130"/>
      <c r="J142" s="138">
        <f>BK142</f>
        <v>0</v>
      </c>
      <c r="L142" s="127"/>
      <c r="M142" s="132"/>
      <c r="P142" s="133">
        <f>SUM(P143:P145)</f>
        <v>0</v>
      </c>
      <c r="R142" s="133">
        <f>SUM(R143:R145)</f>
        <v>0</v>
      </c>
      <c r="T142" s="134">
        <f>SUM(T143:T145)</f>
        <v>0</v>
      </c>
      <c r="AR142" s="128" t="s">
        <v>82</v>
      </c>
      <c r="AT142" s="135" t="s">
        <v>74</v>
      </c>
      <c r="AU142" s="135" t="s">
        <v>82</v>
      </c>
      <c r="AY142" s="128" t="s">
        <v>221</v>
      </c>
      <c r="BK142" s="136">
        <f>SUM(BK143:BK145)</f>
        <v>0</v>
      </c>
    </row>
    <row r="143" spans="2:65" s="1" customFormat="1" ht="24.15" customHeight="1" x14ac:dyDescent="0.2">
      <c r="B143" s="139"/>
      <c r="C143" s="154" t="s">
        <v>251</v>
      </c>
      <c r="D143" s="154" t="s">
        <v>317</v>
      </c>
      <c r="E143" s="155" t="s">
        <v>1279</v>
      </c>
      <c r="F143" s="156" t="s">
        <v>2654</v>
      </c>
      <c r="G143" s="157" t="s">
        <v>273</v>
      </c>
      <c r="H143" s="158">
        <v>3</v>
      </c>
      <c r="I143" s="159"/>
      <c r="J143" s="160">
        <f>ROUND(I143*H143,2)</f>
        <v>0</v>
      </c>
      <c r="K143" s="161"/>
      <c r="L143" s="162"/>
      <c r="M143" s="163" t="s">
        <v>1</v>
      </c>
      <c r="N143" s="164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351</v>
      </c>
      <c r="AT143" s="152" t="s">
        <v>317</v>
      </c>
      <c r="AU143" s="152" t="s">
        <v>88</v>
      </c>
      <c r="AY143" s="13" t="s">
        <v>221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88</v>
      </c>
      <c r="BK143" s="153">
        <f>ROUND(I143*H143,2)</f>
        <v>0</v>
      </c>
      <c r="BL143" s="13" t="s">
        <v>285</v>
      </c>
      <c r="BM143" s="152" t="s">
        <v>609</v>
      </c>
    </row>
    <row r="144" spans="2:65" s="1" customFormat="1" ht="24.15" customHeight="1" x14ac:dyDescent="0.2">
      <c r="B144" s="139"/>
      <c r="C144" s="154" t="s">
        <v>256</v>
      </c>
      <c r="D144" s="154" t="s">
        <v>317</v>
      </c>
      <c r="E144" s="155" t="s">
        <v>1287</v>
      </c>
      <c r="F144" s="156" t="s">
        <v>2655</v>
      </c>
      <c r="G144" s="157" t="s">
        <v>273</v>
      </c>
      <c r="H144" s="158">
        <v>1</v>
      </c>
      <c r="I144" s="159"/>
      <c r="J144" s="160">
        <f>ROUND(I144*H144,2)</f>
        <v>0</v>
      </c>
      <c r="K144" s="161"/>
      <c r="L144" s="162"/>
      <c r="M144" s="163" t="s">
        <v>1</v>
      </c>
      <c r="N144" s="164" t="s">
        <v>41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351</v>
      </c>
      <c r="AT144" s="152" t="s">
        <v>317</v>
      </c>
      <c r="AU144" s="152" t="s">
        <v>88</v>
      </c>
      <c r="AY144" s="13" t="s">
        <v>221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88</v>
      </c>
      <c r="BK144" s="153">
        <f>ROUND(I144*H144,2)</f>
        <v>0</v>
      </c>
      <c r="BL144" s="13" t="s">
        <v>285</v>
      </c>
      <c r="BM144" s="152" t="s">
        <v>617</v>
      </c>
    </row>
    <row r="145" spans="2:65" s="1" customFormat="1" ht="24.15" customHeight="1" x14ac:dyDescent="0.2">
      <c r="B145" s="139"/>
      <c r="C145" s="140" t="s">
        <v>153</v>
      </c>
      <c r="D145" s="140" t="s">
        <v>223</v>
      </c>
      <c r="E145" s="141" t="s">
        <v>1163</v>
      </c>
      <c r="F145" s="142" t="s">
        <v>1164</v>
      </c>
      <c r="G145" s="143" t="s">
        <v>273</v>
      </c>
      <c r="H145" s="144">
        <v>4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285</v>
      </c>
      <c r="AT145" s="152" t="s">
        <v>223</v>
      </c>
      <c r="AU145" s="152" t="s">
        <v>88</v>
      </c>
      <c r="AY145" s="13" t="s">
        <v>221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88</v>
      </c>
      <c r="BK145" s="153">
        <f>ROUND(I145*H145,2)</f>
        <v>0</v>
      </c>
      <c r="BL145" s="13" t="s">
        <v>285</v>
      </c>
      <c r="BM145" s="152" t="s">
        <v>626</v>
      </c>
    </row>
    <row r="146" spans="2:65" s="11" customFormat="1" ht="22.95" customHeight="1" x14ac:dyDescent="0.25">
      <c r="B146" s="127"/>
      <c r="D146" s="128" t="s">
        <v>74</v>
      </c>
      <c r="E146" s="137" t="s">
        <v>1187</v>
      </c>
      <c r="F146" s="137" t="s">
        <v>1188</v>
      </c>
      <c r="I146" s="130"/>
      <c r="J146" s="138">
        <f>BK146</f>
        <v>0</v>
      </c>
      <c r="L146" s="127"/>
      <c r="M146" s="132"/>
      <c r="P146" s="133">
        <f>SUM(P147:P163)</f>
        <v>0</v>
      </c>
      <c r="R146" s="133">
        <f>SUM(R147:R163)</f>
        <v>0</v>
      </c>
      <c r="T146" s="134">
        <f>SUM(T147:T163)</f>
        <v>0</v>
      </c>
      <c r="AR146" s="128" t="s">
        <v>82</v>
      </c>
      <c r="AT146" s="135" t="s">
        <v>74</v>
      </c>
      <c r="AU146" s="135" t="s">
        <v>82</v>
      </c>
      <c r="AY146" s="128" t="s">
        <v>221</v>
      </c>
      <c r="BK146" s="136">
        <f>SUM(BK147:BK163)</f>
        <v>0</v>
      </c>
    </row>
    <row r="147" spans="2:65" s="1" customFormat="1" ht="21.75" customHeight="1" x14ac:dyDescent="0.2">
      <c r="B147" s="139"/>
      <c r="C147" s="140" t="s">
        <v>162</v>
      </c>
      <c r="D147" s="140" t="s">
        <v>223</v>
      </c>
      <c r="E147" s="141" t="s">
        <v>1189</v>
      </c>
      <c r="F147" s="142" t="s">
        <v>1190</v>
      </c>
      <c r="G147" s="143" t="s">
        <v>273</v>
      </c>
      <c r="H147" s="144">
        <v>1</v>
      </c>
      <c r="I147" s="145"/>
      <c r="J147" s="146">
        <f t="shared" ref="J147:J163" si="0">ROUND(I147*H147,2)</f>
        <v>0</v>
      </c>
      <c r="K147" s="147"/>
      <c r="L147" s="28"/>
      <c r="M147" s="148" t="s">
        <v>1</v>
      </c>
      <c r="N147" s="149" t="s">
        <v>41</v>
      </c>
      <c r="P147" s="150">
        <f t="shared" ref="P147:P163" si="1">O147*H147</f>
        <v>0</v>
      </c>
      <c r="Q147" s="150">
        <v>0</v>
      </c>
      <c r="R147" s="150">
        <f t="shared" ref="R147:R163" si="2">Q147*H147</f>
        <v>0</v>
      </c>
      <c r="S147" s="150">
        <v>0</v>
      </c>
      <c r="T147" s="151">
        <f t="shared" ref="T147:T163" si="3">S147*H147</f>
        <v>0</v>
      </c>
      <c r="AR147" s="152" t="s">
        <v>285</v>
      </c>
      <c r="AT147" s="152" t="s">
        <v>223</v>
      </c>
      <c r="AU147" s="152" t="s">
        <v>88</v>
      </c>
      <c r="AY147" s="13" t="s">
        <v>221</v>
      </c>
      <c r="BE147" s="153">
        <f t="shared" ref="BE147:BE163" si="4">IF(N147="základná",J147,0)</f>
        <v>0</v>
      </c>
      <c r="BF147" s="153">
        <f t="shared" ref="BF147:BF163" si="5">IF(N147="znížená",J147,0)</f>
        <v>0</v>
      </c>
      <c r="BG147" s="153">
        <f t="shared" ref="BG147:BG163" si="6">IF(N147="zákl. prenesená",J147,0)</f>
        <v>0</v>
      </c>
      <c r="BH147" s="153">
        <f t="shared" ref="BH147:BH163" si="7">IF(N147="zníž. prenesená",J147,0)</f>
        <v>0</v>
      </c>
      <c r="BI147" s="153">
        <f t="shared" ref="BI147:BI163" si="8">IF(N147="nulová",J147,0)</f>
        <v>0</v>
      </c>
      <c r="BJ147" s="13" t="s">
        <v>88</v>
      </c>
      <c r="BK147" s="153">
        <f t="shared" ref="BK147:BK163" si="9">ROUND(I147*H147,2)</f>
        <v>0</v>
      </c>
      <c r="BL147" s="13" t="s">
        <v>285</v>
      </c>
      <c r="BM147" s="152" t="s">
        <v>88</v>
      </c>
    </row>
    <row r="148" spans="2:65" s="1" customFormat="1" ht="21.75" customHeight="1" x14ac:dyDescent="0.2">
      <c r="B148" s="139"/>
      <c r="C148" s="140" t="s">
        <v>165</v>
      </c>
      <c r="D148" s="140" t="s">
        <v>223</v>
      </c>
      <c r="E148" s="141" t="s">
        <v>1191</v>
      </c>
      <c r="F148" s="142" t="s">
        <v>1192</v>
      </c>
      <c r="G148" s="143" t="s">
        <v>273</v>
      </c>
      <c r="H148" s="144">
        <v>3.5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285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285</v>
      </c>
      <c r="BM148" s="152" t="s">
        <v>227</v>
      </c>
    </row>
    <row r="149" spans="2:65" s="1" customFormat="1" ht="21.75" customHeight="1" x14ac:dyDescent="0.2">
      <c r="B149" s="139"/>
      <c r="C149" s="140" t="s">
        <v>168</v>
      </c>
      <c r="D149" s="140" t="s">
        <v>223</v>
      </c>
      <c r="E149" s="141" t="s">
        <v>1193</v>
      </c>
      <c r="F149" s="142" t="s">
        <v>2656</v>
      </c>
      <c r="G149" s="143" t="s">
        <v>273</v>
      </c>
      <c r="H149" s="144">
        <v>0.5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285</v>
      </c>
      <c r="AT149" s="152" t="s">
        <v>223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285</v>
      </c>
      <c r="BM149" s="152" t="s">
        <v>243</v>
      </c>
    </row>
    <row r="150" spans="2:65" s="1" customFormat="1" ht="16.5" customHeight="1" x14ac:dyDescent="0.2">
      <c r="B150" s="139"/>
      <c r="C150" s="154" t="s">
        <v>171</v>
      </c>
      <c r="D150" s="154" t="s">
        <v>317</v>
      </c>
      <c r="E150" s="155" t="s">
        <v>1189</v>
      </c>
      <c r="F150" s="156" t="s">
        <v>1195</v>
      </c>
      <c r="G150" s="157" t="s">
        <v>333</v>
      </c>
      <c r="H150" s="158">
        <v>1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351</v>
      </c>
      <c r="AT150" s="152" t="s">
        <v>317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285</v>
      </c>
      <c r="BM150" s="152" t="s">
        <v>251</v>
      </c>
    </row>
    <row r="151" spans="2:65" s="1" customFormat="1" ht="16.5" customHeight="1" x14ac:dyDescent="0.2">
      <c r="B151" s="139"/>
      <c r="C151" s="140" t="s">
        <v>281</v>
      </c>
      <c r="D151" s="140" t="s">
        <v>223</v>
      </c>
      <c r="E151" s="141" t="s">
        <v>1197</v>
      </c>
      <c r="F151" s="142" t="s">
        <v>1198</v>
      </c>
      <c r="G151" s="143" t="s">
        <v>273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285</v>
      </c>
      <c r="AT151" s="152" t="s">
        <v>223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285</v>
      </c>
      <c r="BM151" s="152" t="s">
        <v>153</v>
      </c>
    </row>
    <row r="152" spans="2:65" s="1" customFormat="1" ht="16.5" customHeight="1" x14ac:dyDescent="0.2">
      <c r="B152" s="139"/>
      <c r="C152" s="140" t="s">
        <v>285</v>
      </c>
      <c r="D152" s="140" t="s">
        <v>223</v>
      </c>
      <c r="E152" s="141" t="s">
        <v>1201</v>
      </c>
      <c r="F152" s="142" t="s">
        <v>1202</v>
      </c>
      <c r="G152" s="143" t="s">
        <v>273</v>
      </c>
      <c r="H152" s="144">
        <v>4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285</v>
      </c>
      <c r="AT152" s="152" t="s">
        <v>223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285</v>
      </c>
      <c r="BM152" s="152" t="s">
        <v>165</v>
      </c>
    </row>
    <row r="153" spans="2:65" s="1" customFormat="1" ht="16.5" customHeight="1" x14ac:dyDescent="0.2">
      <c r="B153" s="139"/>
      <c r="C153" s="140" t="s">
        <v>289</v>
      </c>
      <c r="D153" s="140" t="s">
        <v>223</v>
      </c>
      <c r="E153" s="141" t="s">
        <v>1203</v>
      </c>
      <c r="F153" s="142" t="s">
        <v>1204</v>
      </c>
      <c r="G153" s="143" t="s">
        <v>273</v>
      </c>
      <c r="H153" s="144">
        <v>2.5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285</v>
      </c>
      <c r="AT153" s="152" t="s">
        <v>223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285</v>
      </c>
      <c r="BM153" s="152" t="s">
        <v>171</v>
      </c>
    </row>
    <row r="154" spans="2:65" s="1" customFormat="1" ht="16.5" customHeight="1" x14ac:dyDescent="0.2">
      <c r="B154" s="139"/>
      <c r="C154" s="140" t="s">
        <v>293</v>
      </c>
      <c r="D154" s="140" t="s">
        <v>223</v>
      </c>
      <c r="E154" s="141" t="s">
        <v>1205</v>
      </c>
      <c r="F154" s="142" t="s">
        <v>1206</v>
      </c>
      <c r="G154" s="143" t="s">
        <v>273</v>
      </c>
      <c r="H154" s="144">
        <v>4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285</v>
      </c>
      <c r="AT154" s="152" t="s">
        <v>223</v>
      </c>
      <c r="AU154" s="152" t="s">
        <v>88</v>
      </c>
      <c r="AY154" s="13" t="s">
        <v>221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285</v>
      </c>
      <c r="BM154" s="152" t="s">
        <v>285</v>
      </c>
    </row>
    <row r="155" spans="2:65" s="1" customFormat="1" ht="21.75" customHeight="1" x14ac:dyDescent="0.2">
      <c r="B155" s="139"/>
      <c r="C155" s="140" t="s">
        <v>297</v>
      </c>
      <c r="D155" s="140" t="s">
        <v>223</v>
      </c>
      <c r="E155" s="141" t="s">
        <v>1209</v>
      </c>
      <c r="F155" s="142" t="s">
        <v>1210</v>
      </c>
      <c r="G155" s="143" t="s">
        <v>333</v>
      </c>
      <c r="H155" s="144">
        <v>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285</v>
      </c>
      <c r="AT155" s="152" t="s">
        <v>223</v>
      </c>
      <c r="AU155" s="152" t="s">
        <v>88</v>
      </c>
      <c r="AY155" s="13" t="s">
        <v>221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285</v>
      </c>
      <c r="BM155" s="152" t="s">
        <v>293</v>
      </c>
    </row>
    <row r="156" spans="2:65" s="1" customFormat="1" ht="21.75" customHeight="1" x14ac:dyDescent="0.2">
      <c r="B156" s="139"/>
      <c r="C156" s="140" t="s">
        <v>7</v>
      </c>
      <c r="D156" s="140" t="s">
        <v>223</v>
      </c>
      <c r="E156" s="141" t="s">
        <v>1211</v>
      </c>
      <c r="F156" s="142" t="s">
        <v>1212</v>
      </c>
      <c r="G156" s="143" t="s">
        <v>333</v>
      </c>
      <c r="H156" s="144">
        <v>1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285</v>
      </c>
      <c r="AT156" s="152" t="s">
        <v>223</v>
      </c>
      <c r="AU156" s="152" t="s">
        <v>88</v>
      </c>
      <c r="AY156" s="13" t="s">
        <v>221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285</v>
      </c>
      <c r="BM156" s="152" t="s">
        <v>7</v>
      </c>
    </row>
    <row r="157" spans="2:65" s="1" customFormat="1" ht="44.25" customHeight="1" x14ac:dyDescent="0.2">
      <c r="B157" s="139"/>
      <c r="C157" s="140" t="s">
        <v>304</v>
      </c>
      <c r="D157" s="140" t="s">
        <v>223</v>
      </c>
      <c r="E157" s="141" t="s">
        <v>1213</v>
      </c>
      <c r="F157" s="142" t="s">
        <v>1214</v>
      </c>
      <c r="G157" s="143" t="s">
        <v>273</v>
      </c>
      <c r="H157" s="144">
        <v>6.5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285</v>
      </c>
      <c r="AT157" s="152" t="s">
        <v>223</v>
      </c>
      <c r="AU157" s="152" t="s">
        <v>88</v>
      </c>
      <c r="AY157" s="13" t="s">
        <v>221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285</v>
      </c>
      <c r="BM157" s="152" t="s">
        <v>308</v>
      </c>
    </row>
    <row r="158" spans="2:65" s="1" customFormat="1" ht="44.25" customHeight="1" x14ac:dyDescent="0.2">
      <c r="B158" s="139"/>
      <c r="C158" s="140" t="s">
        <v>308</v>
      </c>
      <c r="D158" s="140" t="s">
        <v>223</v>
      </c>
      <c r="E158" s="141" t="s">
        <v>1215</v>
      </c>
      <c r="F158" s="142" t="s">
        <v>1216</v>
      </c>
      <c r="G158" s="143" t="s">
        <v>273</v>
      </c>
      <c r="H158" s="144">
        <v>4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285</v>
      </c>
      <c r="AT158" s="152" t="s">
        <v>223</v>
      </c>
      <c r="AU158" s="152" t="s">
        <v>88</v>
      </c>
      <c r="AY158" s="13" t="s">
        <v>221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285</v>
      </c>
      <c r="BM158" s="152" t="s">
        <v>316</v>
      </c>
    </row>
    <row r="159" spans="2:65" s="1" customFormat="1" ht="21.75" customHeight="1" x14ac:dyDescent="0.2">
      <c r="B159" s="139"/>
      <c r="C159" s="140" t="s">
        <v>312</v>
      </c>
      <c r="D159" s="140" t="s">
        <v>223</v>
      </c>
      <c r="E159" s="141" t="s">
        <v>1217</v>
      </c>
      <c r="F159" s="142" t="s">
        <v>1218</v>
      </c>
      <c r="G159" s="143" t="s">
        <v>273</v>
      </c>
      <c r="H159" s="144">
        <v>5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285</v>
      </c>
      <c r="AT159" s="152" t="s">
        <v>223</v>
      </c>
      <c r="AU159" s="152" t="s">
        <v>88</v>
      </c>
      <c r="AY159" s="13" t="s">
        <v>221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88</v>
      </c>
      <c r="BK159" s="153">
        <f t="shared" si="9"/>
        <v>0</v>
      </c>
      <c r="BL159" s="13" t="s">
        <v>285</v>
      </c>
      <c r="BM159" s="152" t="s">
        <v>326</v>
      </c>
    </row>
    <row r="160" spans="2:65" s="1" customFormat="1" ht="16.5" customHeight="1" x14ac:dyDescent="0.2">
      <c r="B160" s="139"/>
      <c r="C160" s="154" t="s">
        <v>316</v>
      </c>
      <c r="D160" s="154" t="s">
        <v>317</v>
      </c>
      <c r="E160" s="155" t="s">
        <v>1191</v>
      </c>
      <c r="F160" s="156" t="s">
        <v>2657</v>
      </c>
      <c r="G160" s="157" t="s">
        <v>333</v>
      </c>
      <c r="H160" s="158">
        <v>1</v>
      </c>
      <c r="I160" s="159"/>
      <c r="J160" s="160">
        <f t="shared" si="0"/>
        <v>0</v>
      </c>
      <c r="K160" s="161"/>
      <c r="L160" s="162"/>
      <c r="M160" s="163" t="s">
        <v>1</v>
      </c>
      <c r="N160" s="164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351</v>
      </c>
      <c r="AT160" s="152" t="s">
        <v>317</v>
      </c>
      <c r="AU160" s="152" t="s">
        <v>88</v>
      </c>
      <c r="AY160" s="13" t="s">
        <v>221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88</v>
      </c>
      <c r="BK160" s="153">
        <f t="shared" si="9"/>
        <v>0</v>
      </c>
      <c r="BL160" s="13" t="s">
        <v>285</v>
      </c>
      <c r="BM160" s="152" t="s">
        <v>335</v>
      </c>
    </row>
    <row r="161" spans="2:65" s="1" customFormat="1" ht="16.5" customHeight="1" x14ac:dyDescent="0.2">
      <c r="B161" s="139"/>
      <c r="C161" s="140" t="s">
        <v>322</v>
      </c>
      <c r="D161" s="140" t="s">
        <v>223</v>
      </c>
      <c r="E161" s="141" t="s">
        <v>2658</v>
      </c>
      <c r="F161" s="142" t="s">
        <v>1224</v>
      </c>
      <c r="G161" s="143" t="s">
        <v>333</v>
      </c>
      <c r="H161" s="144">
        <v>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285</v>
      </c>
      <c r="AT161" s="152" t="s">
        <v>223</v>
      </c>
      <c r="AU161" s="152" t="s">
        <v>88</v>
      </c>
      <c r="AY161" s="13" t="s">
        <v>221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88</v>
      </c>
      <c r="BK161" s="153">
        <f t="shared" si="9"/>
        <v>0</v>
      </c>
      <c r="BL161" s="13" t="s">
        <v>285</v>
      </c>
      <c r="BM161" s="152" t="s">
        <v>343</v>
      </c>
    </row>
    <row r="162" spans="2:65" s="1" customFormat="1" ht="24.15" customHeight="1" x14ac:dyDescent="0.2">
      <c r="B162" s="139"/>
      <c r="C162" s="140" t="s">
        <v>326</v>
      </c>
      <c r="D162" s="140" t="s">
        <v>223</v>
      </c>
      <c r="E162" s="141" t="s">
        <v>1225</v>
      </c>
      <c r="F162" s="142" t="s">
        <v>1226</v>
      </c>
      <c r="G162" s="143" t="s">
        <v>718</v>
      </c>
      <c r="H162" s="165"/>
      <c r="I162" s="145"/>
      <c r="J162" s="146">
        <f t="shared" si="0"/>
        <v>0</v>
      </c>
      <c r="K162" s="147"/>
      <c r="L162" s="28"/>
      <c r="M162" s="148" t="s">
        <v>1</v>
      </c>
      <c r="N162" s="149" t="s">
        <v>41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285</v>
      </c>
      <c r="AT162" s="152" t="s">
        <v>223</v>
      </c>
      <c r="AU162" s="152" t="s">
        <v>88</v>
      </c>
      <c r="AY162" s="13" t="s">
        <v>221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88</v>
      </c>
      <c r="BK162" s="153">
        <f t="shared" si="9"/>
        <v>0</v>
      </c>
      <c r="BL162" s="13" t="s">
        <v>285</v>
      </c>
      <c r="BM162" s="152" t="s">
        <v>351</v>
      </c>
    </row>
    <row r="163" spans="2:65" s="1" customFormat="1" ht="33" customHeight="1" x14ac:dyDescent="0.2">
      <c r="B163" s="139"/>
      <c r="C163" s="140" t="s">
        <v>330</v>
      </c>
      <c r="D163" s="140" t="s">
        <v>223</v>
      </c>
      <c r="E163" s="141" t="s">
        <v>1227</v>
      </c>
      <c r="F163" s="142" t="s">
        <v>1228</v>
      </c>
      <c r="G163" s="143" t="s">
        <v>718</v>
      </c>
      <c r="H163" s="165"/>
      <c r="I163" s="145"/>
      <c r="J163" s="146">
        <f t="shared" si="0"/>
        <v>0</v>
      </c>
      <c r="K163" s="147"/>
      <c r="L163" s="28"/>
      <c r="M163" s="148" t="s">
        <v>1</v>
      </c>
      <c r="N163" s="149" t="s">
        <v>41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285</v>
      </c>
      <c r="AT163" s="152" t="s">
        <v>223</v>
      </c>
      <c r="AU163" s="152" t="s">
        <v>88</v>
      </c>
      <c r="AY163" s="13" t="s">
        <v>221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88</v>
      </c>
      <c r="BK163" s="153">
        <f t="shared" si="9"/>
        <v>0</v>
      </c>
      <c r="BL163" s="13" t="s">
        <v>285</v>
      </c>
      <c r="BM163" s="152" t="s">
        <v>359</v>
      </c>
    </row>
    <row r="164" spans="2:65" s="11" customFormat="1" ht="22.95" customHeight="1" x14ac:dyDescent="0.25">
      <c r="B164" s="127"/>
      <c r="D164" s="128" t="s">
        <v>74</v>
      </c>
      <c r="E164" s="137" t="s">
        <v>1229</v>
      </c>
      <c r="F164" s="137" t="s">
        <v>1230</v>
      </c>
      <c r="I164" s="130"/>
      <c r="J164" s="138">
        <f>BK164</f>
        <v>0</v>
      </c>
      <c r="L164" s="127"/>
      <c r="M164" s="132"/>
      <c r="P164" s="133">
        <f>SUM(P165:P175)</f>
        <v>0</v>
      </c>
      <c r="R164" s="133">
        <f>SUM(R165:R175)</f>
        <v>0</v>
      </c>
      <c r="T164" s="134">
        <f>SUM(T165:T175)</f>
        <v>0</v>
      </c>
      <c r="AR164" s="128" t="s">
        <v>82</v>
      </c>
      <c r="AT164" s="135" t="s">
        <v>74</v>
      </c>
      <c r="AU164" s="135" t="s">
        <v>82</v>
      </c>
      <c r="AY164" s="128" t="s">
        <v>221</v>
      </c>
      <c r="BK164" s="136">
        <f>SUM(BK165:BK175)</f>
        <v>0</v>
      </c>
    </row>
    <row r="165" spans="2:65" s="1" customFormat="1" ht="16.5" customHeight="1" x14ac:dyDescent="0.2">
      <c r="B165" s="139"/>
      <c r="C165" s="140" t="s">
        <v>335</v>
      </c>
      <c r="D165" s="140" t="s">
        <v>223</v>
      </c>
      <c r="E165" s="141" t="s">
        <v>1237</v>
      </c>
      <c r="F165" s="142" t="s">
        <v>2659</v>
      </c>
      <c r="G165" s="143" t="s">
        <v>273</v>
      </c>
      <c r="H165" s="144">
        <v>3</v>
      </c>
      <c r="I165" s="145"/>
      <c r="J165" s="146">
        <f t="shared" ref="J165:J175" si="10">ROUND(I165*H165,2)</f>
        <v>0</v>
      </c>
      <c r="K165" s="147"/>
      <c r="L165" s="28"/>
      <c r="M165" s="148" t="s">
        <v>1</v>
      </c>
      <c r="N165" s="149" t="s">
        <v>41</v>
      </c>
      <c r="P165" s="150">
        <f t="shared" ref="P165:P175" si="11">O165*H165</f>
        <v>0</v>
      </c>
      <c r="Q165" s="150">
        <v>0</v>
      </c>
      <c r="R165" s="150">
        <f t="shared" ref="R165:R175" si="12">Q165*H165</f>
        <v>0</v>
      </c>
      <c r="S165" s="150">
        <v>0</v>
      </c>
      <c r="T165" s="151">
        <f t="shared" ref="T165:T175" si="13">S165*H165</f>
        <v>0</v>
      </c>
      <c r="AR165" s="152" t="s">
        <v>285</v>
      </c>
      <c r="AT165" s="152" t="s">
        <v>223</v>
      </c>
      <c r="AU165" s="152" t="s">
        <v>88</v>
      </c>
      <c r="AY165" s="13" t="s">
        <v>221</v>
      </c>
      <c r="BE165" s="153">
        <f t="shared" ref="BE165:BE175" si="14">IF(N165="základná",J165,0)</f>
        <v>0</v>
      </c>
      <c r="BF165" s="153">
        <f t="shared" ref="BF165:BF175" si="15">IF(N165="znížená",J165,0)</f>
        <v>0</v>
      </c>
      <c r="BG165" s="153">
        <f t="shared" ref="BG165:BG175" si="16">IF(N165="zákl. prenesená",J165,0)</f>
        <v>0</v>
      </c>
      <c r="BH165" s="153">
        <f t="shared" ref="BH165:BH175" si="17">IF(N165="zníž. prenesená",J165,0)</f>
        <v>0</v>
      </c>
      <c r="BI165" s="153">
        <f t="shared" ref="BI165:BI175" si="18">IF(N165="nulová",J165,0)</f>
        <v>0</v>
      </c>
      <c r="BJ165" s="13" t="s">
        <v>88</v>
      </c>
      <c r="BK165" s="153">
        <f t="shared" ref="BK165:BK175" si="19">ROUND(I165*H165,2)</f>
        <v>0</v>
      </c>
      <c r="BL165" s="13" t="s">
        <v>285</v>
      </c>
      <c r="BM165" s="152" t="s">
        <v>367</v>
      </c>
    </row>
    <row r="166" spans="2:65" s="1" customFormat="1" ht="16.5" customHeight="1" x14ac:dyDescent="0.2">
      <c r="B166" s="139"/>
      <c r="C166" s="140" t="s">
        <v>339</v>
      </c>
      <c r="D166" s="140" t="s">
        <v>223</v>
      </c>
      <c r="E166" s="141" t="s">
        <v>1239</v>
      </c>
      <c r="F166" s="142" t="s">
        <v>2660</v>
      </c>
      <c r="G166" s="143" t="s">
        <v>273</v>
      </c>
      <c r="H166" s="144">
        <v>1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285</v>
      </c>
      <c r="AT166" s="152" t="s">
        <v>223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285</v>
      </c>
      <c r="BM166" s="152" t="s">
        <v>375</v>
      </c>
    </row>
    <row r="167" spans="2:65" s="1" customFormat="1" ht="21.75" customHeight="1" x14ac:dyDescent="0.2">
      <c r="B167" s="139"/>
      <c r="C167" s="140" t="s">
        <v>343</v>
      </c>
      <c r="D167" s="140" t="s">
        <v>223</v>
      </c>
      <c r="E167" s="141" t="s">
        <v>1241</v>
      </c>
      <c r="F167" s="142" t="s">
        <v>2661</v>
      </c>
      <c r="G167" s="143" t="s">
        <v>273</v>
      </c>
      <c r="H167" s="144">
        <v>6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285</v>
      </c>
      <c r="AT167" s="152" t="s">
        <v>223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285</v>
      </c>
      <c r="BM167" s="152" t="s">
        <v>383</v>
      </c>
    </row>
    <row r="168" spans="2:65" s="1" customFormat="1" ht="24.15" customHeight="1" x14ac:dyDescent="0.2">
      <c r="B168" s="139"/>
      <c r="C168" s="154" t="s">
        <v>347</v>
      </c>
      <c r="D168" s="154" t="s">
        <v>317</v>
      </c>
      <c r="E168" s="155" t="s">
        <v>1193</v>
      </c>
      <c r="F168" s="156" t="s">
        <v>2662</v>
      </c>
      <c r="G168" s="157" t="s">
        <v>333</v>
      </c>
      <c r="H168" s="158">
        <v>1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351</v>
      </c>
      <c r="AT168" s="152" t="s">
        <v>317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285</v>
      </c>
      <c r="BM168" s="152" t="s">
        <v>391</v>
      </c>
    </row>
    <row r="169" spans="2:65" s="1" customFormat="1" ht="16.5" customHeight="1" x14ac:dyDescent="0.2">
      <c r="B169" s="139"/>
      <c r="C169" s="140" t="s">
        <v>351</v>
      </c>
      <c r="D169" s="140" t="s">
        <v>223</v>
      </c>
      <c r="E169" s="141" t="s">
        <v>1252</v>
      </c>
      <c r="F169" s="142" t="s">
        <v>1253</v>
      </c>
      <c r="G169" s="143" t="s">
        <v>273</v>
      </c>
      <c r="H169" s="144">
        <v>10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285</v>
      </c>
      <c r="AT169" s="152" t="s">
        <v>223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285</v>
      </c>
      <c r="BM169" s="152" t="s">
        <v>399</v>
      </c>
    </row>
    <row r="170" spans="2:65" s="1" customFormat="1" ht="16.5" customHeight="1" x14ac:dyDescent="0.2">
      <c r="B170" s="139"/>
      <c r="C170" s="140" t="s">
        <v>355</v>
      </c>
      <c r="D170" s="140" t="s">
        <v>223</v>
      </c>
      <c r="E170" s="141" t="s">
        <v>1254</v>
      </c>
      <c r="F170" s="142" t="s">
        <v>1255</v>
      </c>
      <c r="G170" s="143" t="s">
        <v>273</v>
      </c>
      <c r="H170" s="144">
        <v>10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285</v>
      </c>
      <c r="AT170" s="152" t="s">
        <v>223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285</v>
      </c>
      <c r="BM170" s="152" t="s">
        <v>408</v>
      </c>
    </row>
    <row r="171" spans="2:65" s="1" customFormat="1" ht="16.5" customHeight="1" x14ac:dyDescent="0.2">
      <c r="B171" s="139"/>
      <c r="C171" s="154" t="s">
        <v>359</v>
      </c>
      <c r="D171" s="154" t="s">
        <v>317</v>
      </c>
      <c r="E171" s="155" t="s">
        <v>1256</v>
      </c>
      <c r="F171" s="156" t="s">
        <v>1257</v>
      </c>
      <c r="G171" s="157" t="s">
        <v>333</v>
      </c>
      <c r="H171" s="158">
        <v>2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351</v>
      </c>
      <c r="AT171" s="152" t="s">
        <v>317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285</v>
      </c>
      <c r="BM171" s="152" t="s">
        <v>416</v>
      </c>
    </row>
    <row r="172" spans="2:65" s="1" customFormat="1" ht="24.15" customHeight="1" x14ac:dyDescent="0.2">
      <c r="B172" s="139"/>
      <c r="C172" s="154" t="s">
        <v>363</v>
      </c>
      <c r="D172" s="154" t="s">
        <v>317</v>
      </c>
      <c r="E172" s="155" t="s">
        <v>1201</v>
      </c>
      <c r="F172" s="156" t="s">
        <v>2663</v>
      </c>
      <c r="G172" s="157" t="s">
        <v>333</v>
      </c>
      <c r="H172" s="158">
        <v>1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351</v>
      </c>
      <c r="AT172" s="152" t="s">
        <v>317</v>
      </c>
      <c r="AU172" s="152" t="s">
        <v>88</v>
      </c>
      <c r="AY172" s="13" t="s">
        <v>221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285</v>
      </c>
      <c r="BM172" s="152" t="s">
        <v>424</v>
      </c>
    </row>
    <row r="173" spans="2:65" s="1" customFormat="1" ht="21.75" customHeight="1" x14ac:dyDescent="0.2">
      <c r="B173" s="139"/>
      <c r="C173" s="140" t="s">
        <v>367</v>
      </c>
      <c r="D173" s="140" t="s">
        <v>223</v>
      </c>
      <c r="E173" s="141" t="s">
        <v>1271</v>
      </c>
      <c r="F173" s="142" t="s">
        <v>1272</v>
      </c>
      <c r="G173" s="143" t="s">
        <v>1260</v>
      </c>
      <c r="H173" s="144">
        <v>1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285</v>
      </c>
      <c r="AT173" s="152" t="s">
        <v>223</v>
      </c>
      <c r="AU173" s="152" t="s">
        <v>88</v>
      </c>
      <c r="AY173" s="13" t="s">
        <v>221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285</v>
      </c>
      <c r="BM173" s="152" t="s">
        <v>432</v>
      </c>
    </row>
    <row r="174" spans="2:65" s="1" customFormat="1" ht="24.15" customHeight="1" x14ac:dyDescent="0.2">
      <c r="B174" s="139"/>
      <c r="C174" s="140" t="s">
        <v>371</v>
      </c>
      <c r="D174" s="140" t="s">
        <v>223</v>
      </c>
      <c r="E174" s="141" t="s">
        <v>1308</v>
      </c>
      <c r="F174" s="142" t="s">
        <v>1309</v>
      </c>
      <c r="G174" s="143" t="s">
        <v>718</v>
      </c>
      <c r="H174" s="165"/>
      <c r="I174" s="145"/>
      <c r="J174" s="146">
        <f t="shared" si="10"/>
        <v>0</v>
      </c>
      <c r="K174" s="147"/>
      <c r="L174" s="28"/>
      <c r="M174" s="148" t="s">
        <v>1</v>
      </c>
      <c r="N174" s="149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285</v>
      </c>
      <c r="AT174" s="152" t="s">
        <v>223</v>
      </c>
      <c r="AU174" s="152" t="s">
        <v>88</v>
      </c>
      <c r="AY174" s="13" t="s">
        <v>221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285</v>
      </c>
      <c r="BM174" s="152" t="s">
        <v>440</v>
      </c>
    </row>
    <row r="175" spans="2:65" s="1" customFormat="1" ht="33" customHeight="1" x14ac:dyDescent="0.2">
      <c r="B175" s="139"/>
      <c r="C175" s="140" t="s">
        <v>375</v>
      </c>
      <c r="D175" s="140" t="s">
        <v>223</v>
      </c>
      <c r="E175" s="141" t="s">
        <v>1310</v>
      </c>
      <c r="F175" s="142" t="s">
        <v>1228</v>
      </c>
      <c r="G175" s="143" t="s">
        <v>718</v>
      </c>
      <c r="H175" s="165"/>
      <c r="I175" s="145"/>
      <c r="J175" s="146">
        <f t="shared" si="10"/>
        <v>0</v>
      </c>
      <c r="K175" s="147"/>
      <c r="L175" s="28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285</v>
      </c>
      <c r="AT175" s="152" t="s">
        <v>223</v>
      </c>
      <c r="AU175" s="152" t="s">
        <v>88</v>
      </c>
      <c r="AY175" s="13" t="s">
        <v>221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88</v>
      </c>
      <c r="BK175" s="153">
        <f t="shared" si="19"/>
        <v>0</v>
      </c>
      <c r="BL175" s="13" t="s">
        <v>285</v>
      </c>
      <c r="BM175" s="152" t="s">
        <v>448</v>
      </c>
    </row>
    <row r="176" spans="2:65" s="11" customFormat="1" ht="22.95" customHeight="1" x14ac:dyDescent="0.25">
      <c r="B176" s="127"/>
      <c r="D176" s="128" t="s">
        <v>74</v>
      </c>
      <c r="E176" s="137" t="s">
        <v>1311</v>
      </c>
      <c r="F176" s="137" t="s">
        <v>2664</v>
      </c>
      <c r="I176" s="130"/>
      <c r="J176" s="138">
        <f>BK176</f>
        <v>0</v>
      </c>
      <c r="L176" s="127"/>
      <c r="M176" s="132"/>
      <c r="P176" s="133">
        <f>SUM(P177:P195)</f>
        <v>0</v>
      </c>
      <c r="R176" s="133">
        <f>SUM(R177:R195)</f>
        <v>0</v>
      </c>
      <c r="T176" s="134">
        <f>SUM(T177:T195)</f>
        <v>0</v>
      </c>
      <c r="AR176" s="128" t="s">
        <v>82</v>
      </c>
      <c r="AT176" s="135" t="s">
        <v>74</v>
      </c>
      <c r="AU176" s="135" t="s">
        <v>82</v>
      </c>
      <c r="AY176" s="128" t="s">
        <v>221</v>
      </c>
      <c r="BK176" s="136">
        <f>SUM(BK177:BK195)</f>
        <v>0</v>
      </c>
    </row>
    <row r="177" spans="2:65" s="1" customFormat="1" ht="33" customHeight="1" x14ac:dyDescent="0.2">
      <c r="B177" s="139"/>
      <c r="C177" s="154" t="s">
        <v>379</v>
      </c>
      <c r="D177" s="154" t="s">
        <v>317</v>
      </c>
      <c r="E177" s="155" t="s">
        <v>1203</v>
      </c>
      <c r="F177" s="156" t="s">
        <v>2665</v>
      </c>
      <c r="G177" s="157" t="s">
        <v>333</v>
      </c>
      <c r="H177" s="158">
        <v>1</v>
      </c>
      <c r="I177" s="159"/>
      <c r="J177" s="160">
        <f t="shared" ref="J177:J195" si="20">ROUND(I177*H177,2)</f>
        <v>0</v>
      </c>
      <c r="K177" s="161"/>
      <c r="L177" s="162"/>
      <c r="M177" s="163" t="s">
        <v>1</v>
      </c>
      <c r="N177" s="164" t="s">
        <v>41</v>
      </c>
      <c r="P177" s="150">
        <f t="shared" ref="P177:P195" si="21">O177*H177</f>
        <v>0</v>
      </c>
      <c r="Q177" s="150">
        <v>0</v>
      </c>
      <c r="R177" s="150">
        <f t="shared" ref="R177:R195" si="22">Q177*H177</f>
        <v>0</v>
      </c>
      <c r="S177" s="150">
        <v>0</v>
      </c>
      <c r="T177" s="151">
        <f t="shared" ref="T177:T195" si="23">S177*H177</f>
        <v>0</v>
      </c>
      <c r="AR177" s="152" t="s">
        <v>351</v>
      </c>
      <c r="AT177" s="152" t="s">
        <v>317</v>
      </c>
      <c r="AU177" s="152" t="s">
        <v>88</v>
      </c>
      <c r="AY177" s="13" t="s">
        <v>221</v>
      </c>
      <c r="BE177" s="153">
        <f t="shared" ref="BE177:BE195" si="24">IF(N177="základná",J177,0)</f>
        <v>0</v>
      </c>
      <c r="BF177" s="153">
        <f t="shared" ref="BF177:BF195" si="25">IF(N177="znížená",J177,0)</f>
        <v>0</v>
      </c>
      <c r="BG177" s="153">
        <f t="shared" ref="BG177:BG195" si="26">IF(N177="zákl. prenesená",J177,0)</f>
        <v>0</v>
      </c>
      <c r="BH177" s="153">
        <f t="shared" ref="BH177:BH195" si="27">IF(N177="zníž. prenesená",J177,0)</f>
        <v>0</v>
      </c>
      <c r="BI177" s="153">
        <f t="shared" ref="BI177:BI195" si="28">IF(N177="nulová",J177,0)</f>
        <v>0</v>
      </c>
      <c r="BJ177" s="13" t="s">
        <v>88</v>
      </c>
      <c r="BK177" s="153">
        <f t="shared" ref="BK177:BK195" si="29">ROUND(I177*H177,2)</f>
        <v>0</v>
      </c>
      <c r="BL177" s="13" t="s">
        <v>285</v>
      </c>
      <c r="BM177" s="152" t="s">
        <v>456</v>
      </c>
    </row>
    <row r="178" spans="2:65" s="1" customFormat="1" ht="16.5" customHeight="1" x14ac:dyDescent="0.2">
      <c r="B178" s="139"/>
      <c r="C178" s="140" t="s">
        <v>383</v>
      </c>
      <c r="D178" s="140" t="s">
        <v>223</v>
      </c>
      <c r="E178" s="141" t="s">
        <v>2666</v>
      </c>
      <c r="F178" s="142" t="s">
        <v>2667</v>
      </c>
      <c r="G178" s="143" t="s">
        <v>333</v>
      </c>
      <c r="H178" s="144">
        <v>1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41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285</v>
      </c>
      <c r="AT178" s="152" t="s">
        <v>223</v>
      </c>
      <c r="AU178" s="152" t="s">
        <v>88</v>
      </c>
      <c r="AY178" s="13" t="s">
        <v>221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285</v>
      </c>
      <c r="BM178" s="152" t="s">
        <v>464</v>
      </c>
    </row>
    <row r="179" spans="2:65" s="1" customFormat="1" ht="24.15" customHeight="1" x14ac:dyDescent="0.2">
      <c r="B179" s="139"/>
      <c r="C179" s="154" t="s">
        <v>387</v>
      </c>
      <c r="D179" s="154" t="s">
        <v>317</v>
      </c>
      <c r="E179" s="155" t="s">
        <v>1205</v>
      </c>
      <c r="F179" s="156" t="s">
        <v>2668</v>
      </c>
      <c r="G179" s="157" t="s">
        <v>1305</v>
      </c>
      <c r="H179" s="158">
        <v>1</v>
      </c>
      <c r="I179" s="159"/>
      <c r="J179" s="160">
        <f t="shared" si="20"/>
        <v>0</v>
      </c>
      <c r="K179" s="161"/>
      <c r="L179" s="162"/>
      <c r="M179" s="163" t="s">
        <v>1</v>
      </c>
      <c r="N179" s="164" t="s">
        <v>41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351</v>
      </c>
      <c r="AT179" s="152" t="s">
        <v>317</v>
      </c>
      <c r="AU179" s="152" t="s">
        <v>88</v>
      </c>
      <c r="AY179" s="13" t="s">
        <v>221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285</v>
      </c>
      <c r="BM179" s="152" t="s">
        <v>472</v>
      </c>
    </row>
    <row r="180" spans="2:65" s="1" customFormat="1" ht="16.5" customHeight="1" x14ac:dyDescent="0.2">
      <c r="B180" s="139"/>
      <c r="C180" s="154" t="s">
        <v>391</v>
      </c>
      <c r="D180" s="154" t="s">
        <v>317</v>
      </c>
      <c r="E180" s="155" t="s">
        <v>1237</v>
      </c>
      <c r="F180" s="156" t="s">
        <v>1328</v>
      </c>
      <c r="G180" s="157" t="s">
        <v>1305</v>
      </c>
      <c r="H180" s="158">
        <v>1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351</v>
      </c>
      <c r="AT180" s="152" t="s">
        <v>317</v>
      </c>
      <c r="AU180" s="152" t="s">
        <v>88</v>
      </c>
      <c r="AY180" s="13" t="s">
        <v>221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285</v>
      </c>
      <c r="BM180" s="152" t="s">
        <v>480</v>
      </c>
    </row>
    <row r="181" spans="2:65" s="1" customFormat="1" ht="16.5" customHeight="1" x14ac:dyDescent="0.2">
      <c r="B181" s="139"/>
      <c r="C181" s="140" t="s">
        <v>395</v>
      </c>
      <c r="D181" s="140" t="s">
        <v>223</v>
      </c>
      <c r="E181" s="141" t="s">
        <v>2669</v>
      </c>
      <c r="F181" s="142" t="s">
        <v>2670</v>
      </c>
      <c r="G181" s="143" t="s">
        <v>1305</v>
      </c>
      <c r="H181" s="144">
        <v>1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285</v>
      </c>
      <c r="AT181" s="152" t="s">
        <v>223</v>
      </c>
      <c r="AU181" s="152" t="s">
        <v>88</v>
      </c>
      <c r="AY181" s="13" t="s">
        <v>221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285</v>
      </c>
      <c r="BM181" s="152" t="s">
        <v>488</v>
      </c>
    </row>
    <row r="182" spans="2:65" s="1" customFormat="1" ht="16.5" customHeight="1" x14ac:dyDescent="0.2">
      <c r="B182" s="139"/>
      <c r="C182" s="140" t="s">
        <v>399</v>
      </c>
      <c r="D182" s="140" t="s">
        <v>223</v>
      </c>
      <c r="E182" s="141" t="s">
        <v>1337</v>
      </c>
      <c r="F182" s="142" t="s">
        <v>1338</v>
      </c>
      <c r="G182" s="143" t="s">
        <v>1305</v>
      </c>
      <c r="H182" s="144">
        <v>1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285</v>
      </c>
      <c r="AT182" s="152" t="s">
        <v>223</v>
      </c>
      <c r="AU182" s="152" t="s">
        <v>88</v>
      </c>
      <c r="AY182" s="13" t="s">
        <v>221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285</v>
      </c>
      <c r="BM182" s="152" t="s">
        <v>496</v>
      </c>
    </row>
    <row r="183" spans="2:65" s="1" customFormat="1" ht="24.15" customHeight="1" x14ac:dyDescent="0.2">
      <c r="B183" s="139"/>
      <c r="C183" s="154" t="s">
        <v>404</v>
      </c>
      <c r="D183" s="154" t="s">
        <v>317</v>
      </c>
      <c r="E183" s="155" t="s">
        <v>1239</v>
      </c>
      <c r="F183" s="156" t="s">
        <v>1354</v>
      </c>
      <c r="G183" s="157" t="s">
        <v>1305</v>
      </c>
      <c r="H183" s="158">
        <v>1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351</v>
      </c>
      <c r="AT183" s="152" t="s">
        <v>317</v>
      </c>
      <c r="AU183" s="152" t="s">
        <v>88</v>
      </c>
      <c r="AY183" s="13" t="s">
        <v>221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285</v>
      </c>
      <c r="BM183" s="152" t="s">
        <v>504</v>
      </c>
    </row>
    <row r="184" spans="2:65" s="1" customFormat="1" ht="16.5" customHeight="1" x14ac:dyDescent="0.2">
      <c r="B184" s="139"/>
      <c r="C184" s="140" t="s">
        <v>408</v>
      </c>
      <c r="D184" s="140" t="s">
        <v>223</v>
      </c>
      <c r="E184" s="141" t="s">
        <v>1365</v>
      </c>
      <c r="F184" s="142" t="s">
        <v>1366</v>
      </c>
      <c r="G184" s="143" t="s">
        <v>1305</v>
      </c>
      <c r="H184" s="144">
        <v>1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285</v>
      </c>
      <c r="AT184" s="152" t="s">
        <v>223</v>
      </c>
      <c r="AU184" s="152" t="s">
        <v>88</v>
      </c>
      <c r="AY184" s="13" t="s">
        <v>221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285</v>
      </c>
      <c r="BM184" s="152" t="s">
        <v>512</v>
      </c>
    </row>
    <row r="185" spans="2:65" s="1" customFormat="1" ht="16.5" customHeight="1" x14ac:dyDescent="0.2">
      <c r="B185" s="139"/>
      <c r="C185" s="154" t="s">
        <v>412</v>
      </c>
      <c r="D185" s="154" t="s">
        <v>317</v>
      </c>
      <c r="E185" s="155" t="s">
        <v>1241</v>
      </c>
      <c r="F185" s="156" t="s">
        <v>2671</v>
      </c>
      <c r="G185" s="157" t="s">
        <v>1305</v>
      </c>
      <c r="H185" s="158">
        <v>1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351</v>
      </c>
      <c r="AT185" s="152" t="s">
        <v>317</v>
      </c>
      <c r="AU185" s="152" t="s">
        <v>88</v>
      </c>
      <c r="AY185" s="13" t="s">
        <v>221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285</v>
      </c>
      <c r="BM185" s="152" t="s">
        <v>520</v>
      </c>
    </row>
    <row r="186" spans="2:65" s="1" customFormat="1" ht="16.5" customHeight="1" x14ac:dyDescent="0.2">
      <c r="B186" s="139"/>
      <c r="C186" s="140" t="s">
        <v>416</v>
      </c>
      <c r="D186" s="140" t="s">
        <v>223</v>
      </c>
      <c r="E186" s="141" t="s">
        <v>1243</v>
      </c>
      <c r="F186" s="142" t="s">
        <v>2672</v>
      </c>
      <c r="G186" s="143" t="s">
        <v>1305</v>
      </c>
      <c r="H186" s="144">
        <v>1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285</v>
      </c>
      <c r="AT186" s="152" t="s">
        <v>223</v>
      </c>
      <c r="AU186" s="152" t="s">
        <v>88</v>
      </c>
      <c r="AY186" s="13" t="s">
        <v>221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285</v>
      </c>
      <c r="BM186" s="152" t="s">
        <v>528</v>
      </c>
    </row>
    <row r="187" spans="2:65" s="1" customFormat="1" ht="16.5" customHeight="1" x14ac:dyDescent="0.2">
      <c r="B187" s="139"/>
      <c r="C187" s="154" t="s">
        <v>420</v>
      </c>
      <c r="D187" s="154" t="s">
        <v>317</v>
      </c>
      <c r="E187" s="155" t="s">
        <v>1243</v>
      </c>
      <c r="F187" s="156" t="s">
        <v>1380</v>
      </c>
      <c r="G187" s="157" t="s">
        <v>1305</v>
      </c>
      <c r="H187" s="158">
        <v>2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351</v>
      </c>
      <c r="AT187" s="152" t="s">
        <v>317</v>
      </c>
      <c r="AU187" s="152" t="s">
        <v>88</v>
      </c>
      <c r="AY187" s="13" t="s">
        <v>221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285</v>
      </c>
      <c r="BM187" s="152" t="s">
        <v>536</v>
      </c>
    </row>
    <row r="188" spans="2:65" s="1" customFormat="1" ht="16.5" customHeight="1" x14ac:dyDescent="0.2">
      <c r="B188" s="139"/>
      <c r="C188" s="140" t="s">
        <v>424</v>
      </c>
      <c r="D188" s="140" t="s">
        <v>223</v>
      </c>
      <c r="E188" s="141" t="s">
        <v>1381</v>
      </c>
      <c r="F188" s="142" t="s">
        <v>1382</v>
      </c>
      <c r="G188" s="143" t="s">
        <v>1305</v>
      </c>
      <c r="H188" s="144">
        <v>2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285</v>
      </c>
      <c r="AT188" s="152" t="s">
        <v>223</v>
      </c>
      <c r="AU188" s="152" t="s">
        <v>88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285</v>
      </c>
      <c r="BM188" s="152" t="s">
        <v>544</v>
      </c>
    </row>
    <row r="189" spans="2:65" s="1" customFormat="1" ht="16.5" customHeight="1" x14ac:dyDescent="0.2">
      <c r="B189" s="139"/>
      <c r="C189" s="154" t="s">
        <v>428</v>
      </c>
      <c r="D189" s="154" t="s">
        <v>317</v>
      </c>
      <c r="E189" s="155" t="s">
        <v>1245</v>
      </c>
      <c r="F189" s="156" t="s">
        <v>1391</v>
      </c>
      <c r="G189" s="157" t="s">
        <v>333</v>
      </c>
      <c r="H189" s="158">
        <v>1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351</v>
      </c>
      <c r="AT189" s="152" t="s">
        <v>317</v>
      </c>
      <c r="AU189" s="152" t="s">
        <v>88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285</v>
      </c>
      <c r="BM189" s="152" t="s">
        <v>552</v>
      </c>
    </row>
    <row r="190" spans="2:65" s="1" customFormat="1" ht="16.5" customHeight="1" x14ac:dyDescent="0.2">
      <c r="B190" s="139"/>
      <c r="C190" s="140" t="s">
        <v>432</v>
      </c>
      <c r="D190" s="140" t="s">
        <v>223</v>
      </c>
      <c r="E190" s="141" t="s">
        <v>1393</v>
      </c>
      <c r="F190" s="142" t="s">
        <v>1394</v>
      </c>
      <c r="G190" s="143" t="s">
        <v>333</v>
      </c>
      <c r="H190" s="144">
        <v>1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285</v>
      </c>
      <c r="AT190" s="152" t="s">
        <v>223</v>
      </c>
      <c r="AU190" s="152" t="s">
        <v>88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285</v>
      </c>
      <c r="BM190" s="152" t="s">
        <v>561</v>
      </c>
    </row>
    <row r="191" spans="2:65" s="1" customFormat="1" ht="16.5" customHeight="1" x14ac:dyDescent="0.2">
      <c r="B191" s="139"/>
      <c r="C191" s="154" t="s">
        <v>436</v>
      </c>
      <c r="D191" s="154" t="s">
        <v>317</v>
      </c>
      <c r="E191" s="155" t="s">
        <v>1247</v>
      </c>
      <c r="F191" s="156" t="s">
        <v>2673</v>
      </c>
      <c r="G191" s="157" t="s">
        <v>333</v>
      </c>
      <c r="H191" s="158">
        <v>1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351</v>
      </c>
      <c r="AT191" s="152" t="s">
        <v>317</v>
      </c>
      <c r="AU191" s="152" t="s">
        <v>88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285</v>
      </c>
      <c r="BM191" s="152" t="s">
        <v>569</v>
      </c>
    </row>
    <row r="192" spans="2:65" s="1" customFormat="1" ht="16.5" customHeight="1" x14ac:dyDescent="0.2">
      <c r="B192" s="139"/>
      <c r="C192" s="140" t="s">
        <v>440</v>
      </c>
      <c r="D192" s="140" t="s">
        <v>223</v>
      </c>
      <c r="E192" s="141" t="s">
        <v>1413</v>
      </c>
      <c r="F192" s="142" t="s">
        <v>1414</v>
      </c>
      <c r="G192" s="143" t="s">
        <v>333</v>
      </c>
      <c r="H192" s="144">
        <v>1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285</v>
      </c>
      <c r="AT192" s="152" t="s">
        <v>223</v>
      </c>
      <c r="AU192" s="152" t="s">
        <v>88</v>
      </c>
      <c r="AY192" s="13" t="s">
        <v>221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285</v>
      </c>
      <c r="BM192" s="152" t="s">
        <v>577</v>
      </c>
    </row>
    <row r="193" spans="2:65" s="1" customFormat="1" ht="16.5" customHeight="1" x14ac:dyDescent="0.2">
      <c r="B193" s="139"/>
      <c r="C193" s="154" t="s">
        <v>444</v>
      </c>
      <c r="D193" s="154" t="s">
        <v>317</v>
      </c>
      <c r="E193" s="155" t="s">
        <v>1249</v>
      </c>
      <c r="F193" s="156" t="s">
        <v>2674</v>
      </c>
      <c r="G193" s="157" t="s">
        <v>333</v>
      </c>
      <c r="H193" s="158">
        <v>1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351</v>
      </c>
      <c r="AT193" s="152" t="s">
        <v>317</v>
      </c>
      <c r="AU193" s="152" t="s">
        <v>88</v>
      </c>
      <c r="AY193" s="13" t="s">
        <v>221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285</v>
      </c>
      <c r="BM193" s="152" t="s">
        <v>585</v>
      </c>
    </row>
    <row r="194" spans="2:65" s="1" customFormat="1" ht="24.15" customHeight="1" x14ac:dyDescent="0.2">
      <c r="B194" s="139"/>
      <c r="C194" s="140" t="s">
        <v>448</v>
      </c>
      <c r="D194" s="140" t="s">
        <v>223</v>
      </c>
      <c r="E194" s="141" t="s">
        <v>1469</v>
      </c>
      <c r="F194" s="142" t="s">
        <v>1470</v>
      </c>
      <c r="G194" s="143" t="s">
        <v>718</v>
      </c>
      <c r="H194" s="165"/>
      <c r="I194" s="145"/>
      <c r="J194" s="146">
        <f t="shared" si="20"/>
        <v>0</v>
      </c>
      <c r="K194" s="147"/>
      <c r="L194" s="28"/>
      <c r="M194" s="148" t="s">
        <v>1</v>
      </c>
      <c r="N194" s="149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285</v>
      </c>
      <c r="AT194" s="152" t="s">
        <v>223</v>
      </c>
      <c r="AU194" s="152" t="s">
        <v>88</v>
      </c>
      <c r="AY194" s="13" t="s">
        <v>221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285</v>
      </c>
      <c r="BM194" s="152" t="s">
        <v>593</v>
      </c>
    </row>
    <row r="195" spans="2:65" s="1" customFormat="1" ht="33" customHeight="1" x14ac:dyDescent="0.2">
      <c r="B195" s="139"/>
      <c r="C195" s="140" t="s">
        <v>452</v>
      </c>
      <c r="D195" s="140" t="s">
        <v>223</v>
      </c>
      <c r="E195" s="141" t="s">
        <v>1472</v>
      </c>
      <c r="F195" s="142" t="s">
        <v>1228</v>
      </c>
      <c r="G195" s="143" t="s">
        <v>718</v>
      </c>
      <c r="H195" s="165"/>
      <c r="I195" s="145"/>
      <c r="J195" s="146">
        <f t="shared" si="20"/>
        <v>0</v>
      </c>
      <c r="K195" s="147"/>
      <c r="L195" s="28"/>
      <c r="M195" s="166" t="s">
        <v>1</v>
      </c>
      <c r="N195" s="167" t="s">
        <v>41</v>
      </c>
      <c r="O195" s="168"/>
      <c r="P195" s="169">
        <f t="shared" si="21"/>
        <v>0</v>
      </c>
      <c r="Q195" s="169">
        <v>0</v>
      </c>
      <c r="R195" s="169">
        <f t="shared" si="22"/>
        <v>0</v>
      </c>
      <c r="S195" s="169">
        <v>0</v>
      </c>
      <c r="T195" s="170">
        <f t="shared" si="23"/>
        <v>0</v>
      </c>
      <c r="AR195" s="152" t="s">
        <v>285</v>
      </c>
      <c r="AT195" s="152" t="s">
        <v>223</v>
      </c>
      <c r="AU195" s="152" t="s">
        <v>88</v>
      </c>
      <c r="AY195" s="13" t="s">
        <v>221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285</v>
      </c>
      <c r="BM195" s="152" t="s">
        <v>601</v>
      </c>
    </row>
    <row r="196" spans="2:65" s="1" customFormat="1" ht="6.9" customHeight="1" x14ac:dyDescent="0.2">
      <c r="B196" s="43"/>
      <c r="C196" s="44"/>
      <c r="D196" s="44"/>
      <c r="E196" s="44"/>
      <c r="F196" s="44"/>
      <c r="G196" s="44"/>
      <c r="H196" s="44"/>
      <c r="I196" s="44"/>
      <c r="J196" s="44"/>
      <c r="K196" s="44"/>
      <c r="L196" s="28"/>
    </row>
  </sheetData>
  <autoFilter ref="C128:K195" xr:uid="{00000000-0009-0000-0000-00000C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5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131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2634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2675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ROUND(J126,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ROUND((SUM(BE126:BE154)),  2)</f>
        <v>0</v>
      </c>
      <c r="G35" s="96"/>
      <c r="H35" s="96"/>
      <c r="I35" s="97">
        <v>0.2</v>
      </c>
      <c r="J35" s="95">
        <f>ROUND(((SUM(BE126:BE154))*I35),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ROUND((SUM(BF126:BF154)),  2)</f>
        <v>0</v>
      </c>
      <c r="G36" s="96"/>
      <c r="H36" s="96"/>
      <c r="I36" s="97">
        <v>0.2</v>
      </c>
      <c r="J36" s="95">
        <f>ROUND(((SUM(BF126:BF154))*I36),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ROUND((SUM(BG126:BG154)),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ROUND((SUM(BH126:BH154)),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ROUND((SUM(BI126:BI154)),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2634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04.3 - SO 04.3 Elektroinštalácia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J126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2044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47" s="9" customFormat="1" ht="19.95" customHeight="1" x14ac:dyDescent="0.2">
      <c r="B100" s="114"/>
      <c r="D100" s="115" t="s">
        <v>2045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9" customFormat="1" ht="19.95" customHeight="1" x14ac:dyDescent="0.2">
      <c r="B101" s="114"/>
      <c r="D101" s="115" t="s">
        <v>2169</v>
      </c>
      <c r="E101" s="116"/>
      <c r="F101" s="116"/>
      <c r="G101" s="116"/>
      <c r="H101" s="116"/>
      <c r="I101" s="116"/>
      <c r="J101" s="117">
        <f>J139</f>
        <v>0</v>
      </c>
      <c r="L101" s="114"/>
    </row>
    <row r="102" spans="2:47" s="8" customFormat="1" ht="24.9" customHeight="1" x14ac:dyDescent="0.2">
      <c r="B102" s="110"/>
      <c r="D102" s="111" t="s">
        <v>2170</v>
      </c>
      <c r="E102" s="112"/>
      <c r="F102" s="112"/>
      <c r="G102" s="112"/>
      <c r="H102" s="112"/>
      <c r="I102" s="112"/>
      <c r="J102" s="113">
        <f>J147</f>
        <v>0</v>
      </c>
      <c r="L102" s="110"/>
    </row>
    <row r="103" spans="2:47" s="9" customFormat="1" ht="19.95" customHeight="1" x14ac:dyDescent="0.2">
      <c r="B103" s="114"/>
      <c r="D103" s="115" t="s">
        <v>2047</v>
      </c>
      <c r="E103" s="116"/>
      <c r="F103" s="116"/>
      <c r="G103" s="116"/>
      <c r="H103" s="116"/>
      <c r="I103" s="116"/>
      <c r="J103" s="117">
        <f>J150</f>
        <v>0</v>
      </c>
      <c r="L103" s="114"/>
    </row>
    <row r="104" spans="2:47" s="8" customFormat="1" ht="24.9" customHeight="1" x14ac:dyDescent="0.2">
      <c r="B104" s="110"/>
      <c r="D104" s="111" t="s">
        <v>2171</v>
      </c>
      <c r="E104" s="112"/>
      <c r="F104" s="112"/>
      <c r="G104" s="112"/>
      <c r="H104" s="112"/>
      <c r="I104" s="112"/>
      <c r="J104" s="113">
        <f>J153</f>
        <v>0</v>
      </c>
      <c r="L104" s="110"/>
    </row>
    <row r="105" spans="2:47" s="1" customFormat="1" ht="21.75" customHeight="1" x14ac:dyDescent="0.2">
      <c r="B105" s="28"/>
      <c r="L105" s="28"/>
    </row>
    <row r="106" spans="2:47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6.9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4.9" customHeight="1" x14ac:dyDescent="0.2">
      <c r="B111" s="28"/>
      <c r="C111" s="17" t="s">
        <v>207</v>
      </c>
      <c r="L111" s="28"/>
    </row>
    <row r="112" spans="2:47" s="1" customFormat="1" ht="6.9" customHeight="1" x14ac:dyDescent="0.2">
      <c r="B112" s="28"/>
      <c r="L112" s="28"/>
    </row>
    <row r="113" spans="2:63" s="1" customFormat="1" ht="12" customHeight="1" x14ac:dyDescent="0.2">
      <c r="B113" s="28"/>
      <c r="C113" s="23" t="s">
        <v>15</v>
      </c>
      <c r="L113" s="28"/>
    </row>
    <row r="114" spans="2:63" s="1" customFormat="1" ht="26.25" customHeight="1" x14ac:dyDescent="0.2">
      <c r="B114" s="28"/>
      <c r="E114" s="232" t="str">
        <f>E7</f>
        <v>Revitalizácia bývalej priemyselnej zóny na Šavoľskej ceste - BROWN FIELD Fiľakovo</v>
      </c>
      <c r="F114" s="233"/>
      <c r="G114" s="233"/>
      <c r="H114" s="233"/>
      <c r="L114" s="28"/>
    </row>
    <row r="115" spans="2:63" ht="12" customHeight="1" x14ac:dyDescent="0.2">
      <c r="B115" s="16"/>
      <c r="C115" s="23" t="s">
        <v>175</v>
      </c>
      <c r="L115" s="16"/>
    </row>
    <row r="116" spans="2:63" s="1" customFormat="1" ht="16.5" customHeight="1" x14ac:dyDescent="0.2">
      <c r="B116" s="28"/>
      <c r="E116" s="232" t="s">
        <v>2634</v>
      </c>
      <c r="F116" s="231"/>
      <c r="G116" s="231"/>
      <c r="H116" s="231"/>
      <c r="L116" s="28"/>
    </row>
    <row r="117" spans="2:63" s="1" customFormat="1" ht="12" customHeight="1" x14ac:dyDescent="0.2">
      <c r="B117" s="28"/>
      <c r="C117" s="23" t="s">
        <v>177</v>
      </c>
      <c r="L117" s="28"/>
    </row>
    <row r="118" spans="2:63" s="1" customFormat="1" ht="16.5" customHeight="1" x14ac:dyDescent="0.2">
      <c r="B118" s="28"/>
      <c r="E118" s="228" t="str">
        <f>E11</f>
        <v>04.3 - SO 04.3 Elektroinštalácia</v>
      </c>
      <c r="F118" s="231"/>
      <c r="G118" s="231"/>
      <c r="H118" s="231"/>
      <c r="L118" s="28"/>
    </row>
    <row r="119" spans="2:63" s="1" customFormat="1" ht="6.9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F14</f>
        <v>Fiľakovo</v>
      </c>
      <c r="I120" s="23" t="s">
        <v>21</v>
      </c>
      <c r="J120" s="51" t="str">
        <f>IF(J14="","",J14)</f>
        <v>15. 8. 2022</v>
      </c>
      <c r="L120" s="28"/>
    </row>
    <row r="121" spans="2:63" s="1" customFormat="1" ht="6.9" customHeight="1" x14ac:dyDescent="0.2">
      <c r="B121" s="28"/>
      <c r="L121" s="28"/>
    </row>
    <row r="122" spans="2:63" s="1" customFormat="1" ht="15.15" customHeight="1" x14ac:dyDescent="0.2">
      <c r="B122" s="28"/>
      <c r="C122" s="23" t="s">
        <v>23</v>
      </c>
      <c r="F122" s="21" t="str">
        <f>E17</f>
        <v>Mesto Fiľakovo</v>
      </c>
      <c r="I122" s="23" t="s">
        <v>29</v>
      </c>
      <c r="J122" s="26" t="str">
        <f>E23</f>
        <v>KApAR, s.r.o., Prešov</v>
      </c>
      <c r="L122" s="28"/>
    </row>
    <row r="123" spans="2:63" s="1" customFormat="1" ht="15.15" customHeight="1" x14ac:dyDescent="0.2">
      <c r="B123" s="28"/>
      <c r="C123" s="23" t="s">
        <v>27</v>
      </c>
      <c r="F123" s="21" t="str">
        <f>IF(E20="","",E20)</f>
        <v>Vyplň údaj</v>
      </c>
      <c r="I123" s="23" t="s">
        <v>32</v>
      </c>
      <c r="J123" s="26" t="str">
        <f>E26</f>
        <v xml:space="preserve">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208</v>
      </c>
      <c r="D125" s="120" t="s">
        <v>60</v>
      </c>
      <c r="E125" s="120" t="s">
        <v>56</v>
      </c>
      <c r="F125" s="120" t="s">
        <v>57</v>
      </c>
      <c r="G125" s="120" t="s">
        <v>209</v>
      </c>
      <c r="H125" s="120" t="s">
        <v>210</v>
      </c>
      <c r="I125" s="120" t="s">
        <v>211</v>
      </c>
      <c r="J125" s="121" t="s">
        <v>181</v>
      </c>
      <c r="K125" s="122" t="s">
        <v>212</v>
      </c>
      <c r="L125" s="118"/>
      <c r="M125" s="57" t="s">
        <v>1</v>
      </c>
      <c r="N125" s="58" t="s">
        <v>39</v>
      </c>
      <c r="O125" s="58" t="s">
        <v>213</v>
      </c>
      <c r="P125" s="58" t="s">
        <v>214</v>
      </c>
      <c r="Q125" s="58" t="s">
        <v>215</v>
      </c>
      <c r="R125" s="58" t="s">
        <v>216</v>
      </c>
      <c r="S125" s="58" t="s">
        <v>217</v>
      </c>
      <c r="T125" s="59" t="s">
        <v>218</v>
      </c>
    </row>
    <row r="126" spans="2:63" s="1" customFormat="1" ht="22.95" customHeight="1" x14ac:dyDescent="0.3">
      <c r="B126" s="28"/>
      <c r="C126" s="62" t="s">
        <v>182</v>
      </c>
      <c r="J126" s="123">
        <f>BK126</f>
        <v>0</v>
      </c>
      <c r="L126" s="28"/>
      <c r="M126" s="60"/>
      <c r="N126" s="52"/>
      <c r="O126" s="52"/>
      <c r="P126" s="124">
        <f>P127+P147+P153</f>
        <v>0</v>
      </c>
      <c r="Q126" s="52"/>
      <c r="R126" s="124">
        <f>R127+R147+R153</f>
        <v>0</v>
      </c>
      <c r="S126" s="52"/>
      <c r="T126" s="125">
        <f>T127+T147+T153</f>
        <v>0</v>
      </c>
      <c r="AT126" s="13" t="s">
        <v>74</v>
      </c>
      <c r="AU126" s="13" t="s">
        <v>183</v>
      </c>
      <c r="BK126" s="126">
        <f>BK127+BK147+BK153</f>
        <v>0</v>
      </c>
    </row>
    <row r="127" spans="2:63" s="11" customFormat="1" ht="25.95" customHeight="1" x14ac:dyDescent="0.25">
      <c r="B127" s="127"/>
      <c r="D127" s="128" t="s">
        <v>74</v>
      </c>
      <c r="E127" s="129" t="s">
        <v>317</v>
      </c>
      <c r="F127" s="129" t="s">
        <v>2049</v>
      </c>
      <c r="I127" s="130"/>
      <c r="J127" s="131">
        <f>BK127</f>
        <v>0</v>
      </c>
      <c r="L127" s="127"/>
      <c r="M127" s="132"/>
      <c r="P127" s="133">
        <f>P128+P139</f>
        <v>0</v>
      </c>
      <c r="R127" s="133">
        <f>R128+R139</f>
        <v>0</v>
      </c>
      <c r="T127" s="134">
        <f>T128+T139</f>
        <v>0</v>
      </c>
      <c r="AR127" s="128" t="s">
        <v>232</v>
      </c>
      <c r="AT127" s="135" t="s">
        <v>74</v>
      </c>
      <c r="AU127" s="135" t="s">
        <v>75</v>
      </c>
      <c r="AY127" s="128" t="s">
        <v>221</v>
      </c>
      <c r="BK127" s="136">
        <f>BK128+BK139</f>
        <v>0</v>
      </c>
    </row>
    <row r="128" spans="2:63" s="11" customFormat="1" ht="22.95" customHeight="1" x14ac:dyDescent="0.25">
      <c r="B128" s="127"/>
      <c r="D128" s="128" t="s">
        <v>74</v>
      </c>
      <c r="E128" s="137" t="s">
        <v>2050</v>
      </c>
      <c r="F128" s="137" t="s">
        <v>2051</v>
      </c>
      <c r="I128" s="130"/>
      <c r="J128" s="138">
        <f>BK128</f>
        <v>0</v>
      </c>
      <c r="L128" s="127"/>
      <c r="M128" s="132"/>
      <c r="P128" s="133">
        <f>SUM(P129:P138)</f>
        <v>0</v>
      </c>
      <c r="R128" s="133">
        <f>SUM(R129:R138)</f>
        <v>0</v>
      </c>
      <c r="T128" s="134">
        <f>SUM(T129:T138)</f>
        <v>0</v>
      </c>
      <c r="AR128" s="128" t="s">
        <v>232</v>
      </c>
      <c r="AT128" s="135" t="s">
        <v>74</v>
      </c>
      <c r="AU128" s="135" t="s">
        <v>82</v>
      </c>
      <c r="AY128" s="128" t="s">
        <v>221</v>
      </c>
      <c r="BK128" s="136">
        <f>SUM(BK129:BK138)</f>
        <v>0</v>
      </c>
    </row>
    <row r="129" spans="2:65" s="1" customFormat="1" ht="21.75" customHeight="1" x14ac:dyDescent="0.2">
      <c r="B129" s="139"/>
      <c r="C129" s="140" t="s">
        <v>82</v>
      </c>
      <c r="D129" s="140" t="s">
        <v>223</v>
      </c>
      <c r="E129" s="141" t="s">
        <v>2676</v>
      </c>
      <c r="F129" s="142" t="s">
        <v>2677</v>
      </c>
      <c r="G129" s="143" t="s">
        <v>273</v>
      </c>
      <c r="H129" s="144">
        <v>342</v>
      </c>
      <c r="I129" s="145"/>
      <c r="J129" s="146">
        <f t="shared" ref="J129:J138" si="0">ROUND(I129*H129,2)</f>
        <v>0</v>
      </c>
      <c r="K129" s="147"/>
      <c r="L129" s="28"/>
      <c r="M129" s="148" t="s">
        <v>1</v>
      </c>
      <c r="N129" s="149" t="s">
        <v>41</v>
      </c>
      <c r="P129" s="150">
        <f t="shared" ref="P129:P138" si="1">O129*H129</f>
        <v>0</v>
      </c>
      <c r="Q129" s="150">
        <v>0</v>
      </c>
      <c r="R129" s="150">
        <f t="shared" ref="R129:R138" si="2">Q129*H129</f>
        <v>0</v>
      </c>
      <c r="S129" s="150">
        <v>0</v>
      </c>
      <c r="T129" s="151">
        <f t="shared" ref="T129:T138" si="3">S129*H129</f>
        <v>0</v>
      </c>
      <c r="AR129" s="152" t="s">
        <v>480</v>
      </c>
      <c r="AT129" s="152" t="s">
        <v>223</v>
      </c>
      <c r="AU129" s="152" t="s">
        <v>88</v>
      </c>
      <c r="AY129" s="13" t="s">
        <v>221</v>
      </c>
      <c r="BE129" s="153">
        <f t="shared" ref="BE129:BE138" si="4">IF(N129="základná",J129,0)</f>
        <v>0</v>
      </c>
      <c r="BF129" s="153">
        <f t="shared" ref="BF129:BF138" si="5">IF(N129="znížená",J129,0)</f>
        <v>0</v>
      </c>
      <c r="BG129" s="153">
        <f t="shared" ref="BG129:BG138" si="6">IF(N129="zákl. prenesená",J129,0)</f>
        <v>0</v>
      </c>
      <c r="BH129" s="153">
        <f t="shared" ref="BH129:BH138" si="7">IF(N129="zníž. prenesená",J129,0)</f>
        <v>0</v>
      </c>
      <c r="BI129" s="153">
        <f t="shared" ref="BI129:BI138" si="8">IF(N129="nulová",J129,0)</f>
        <v>0</v>
      </c>
      <c r="BJ129" s="13" t="s">
        <v>88</v>
      </c>
      <c r="BK129" s="153">
        <f t="shared" ref="BK129:BK138" si="9">ROUND(I129*H129,2)</f>
        <v>0</v>
      </c>
      <c r="BL129" s="13" t="s">
        <v>480</v>
      </c>
      <c r="BM129" s="152" t="s">
        <v>88</v>
      </c>
    </row>
    <row r="130" spans="2:65" s="1" customFormat="1" ht="16.5" customHeight="1" x14ac:dyDescent="0.2">
      <c r="B130" s="139"/>
      <c r="C130" s="154" t="s">
        <v>88</v>
      </c>
      <c r="D130" s="154" t="s">
        <v>317</v>
      </c>
      <c r="E130" s="155" t="s">
        <v>2678</v>
      </c>
      <c r="F130" s="156" t="s">
        <v>2679</v>
      </c>
      <c r="G130" s="157" t="s">
        <v>273</v>
      </c>
      <c r="H130" s="158">
        <v>342</v>
      </c>
      <c r="I130" s="159"/>
      <c r="J130" s="160">
        <f t="shared" si="0"/>
        <v>0</v>
      </c>
      <c r="K130" s="161"/>
      <c r="L130" s="162"/>
      <c r="M130" s="163" t="s">
        <v>1</v>
      </c>
      <c r="N130" s="164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1460</v>
      </c>
      <c r="AT130" s="152" t="s">
        <v>317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480</v>
      </c>
      <c r="BM130" s="152" t="s">
        <v>227</v>
      </c>
    </row>
    <row r="131" spans="2:65" s="1" customFormat="1" ht="24.15" customHeight="1" x14ac:dyDescent="0.2">
      <c r="B131" s="139"/>
      <c r="C131" s="140" t="s">
        <v>232</v>
      </c>
      <c r="D131" s="140" t="s">
        <v>223</v>
      </c>
      <c r="E131" s="141" t="s">
        <v>2680</v>
      </c>
      <c r="F131" s="142" t="s">
        <v>2681</v>
      </c>
      <c r="G131" s="143" t="s">
        <v>273</v>
      </c>
      <c r="H131" s="144">
        <v>330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480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480</v>
      </c>
      <c r="BM131" s="152" t="s">
        <v>243</v>
      </c>
    </row>
    <row r="132" spans="2:65" s="1" customFormat="1" ht="24.15" customHeight="1" x14ac:dyDescent="0.2">
      <c r="B132" s="139"/>
      <c r="C132" s="154" t="s">
        <v>227</v>
      </c>
      <c r="D132" s="154" t="s">
        <v>317</v>
      </c>
      <c r="E132" s="155" t="s">
        <v>2682</v>
      </c>
      <c r="F132" s="156" t="s">
        <v>2683</v>
      </c>
      <c r="G132" s="157" t="s">
        <v>273</v>
      </c>
      <c r="H132" s="158">
        <v>330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1460</v>
      </c>
      <c r="AT132" s="152" t="s">
        <v>317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480</v>
      </c>
      <c r="BM132" s="152" t="s">
        <v>251</v>
      </c>
    </row>
    <row r="133" spans="2:65" s="1" customFormat="1" ht="16.5" customHeight="1" x14ac:dyDescent="0.2">
      <c r="B133" s="139"/>
      <c r="C133" s="140" t="s">
        <v>239</v>
      </c>
      <c r="D133" s="140" t="s">
        <v>223</v>
      </c>
      <c r="E133" s="141" t="s">
        <v>2141</v>
      </c>
      <c r="F133" s="142" t="s">
        <v>2569</v>
      </c>
      <c r="G133" s="143" t="s">
        <v>273</v>
      </c>
      <c r="H133" s="144">
        <v>342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480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480</v>
      </c>
      <c r="BM133" s="152" t="s">
        <v>153</v>
      </c>
    </row>
    <row r="134" spans="2:65" s="1" customFormat="1" ht="24.15" customHeight="1" x14ac:dyDescent="0.2">
      <c r="B134" s="139"/>
      <c r="C134" s="140" t="s">
        <v>243</v>
      </c>
      <c r="D134" s="140" t="s">
        <v>223</v>
      </c>
      <c r="E134" s="141" t="s">
        <v>2684</v>
      </c>
      <c r="F134" s="142" t="s">
        <v>2685</v>
      </c>
      <c r="G134" s="143" t="s">
        <v>333</v>
      </c>
      <c r="H134" s="144">
        <v>16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480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480</v>
      </c>
      <c r="BM134" s="152" t="s">
        <v>165</v>
      </c>
    </row>
    <row r="135" spans="2:65" s="1" customFormat="1" ht="16.5" customHeight="1" x14ac:dyDescent="0.2">
      <c r="B135" s="139"/>
      <c r="C135" s="154" t="s">
        <v>247</v>
      </c>
      <c r="D135" s="154" t="s">
        <v>317</v>
      </c>
      <c r="E135" s="155" t="s">
        <v>2686</v>
      </c>
      <c r="F135" s="156" t="s">
        <v>2687</v>
      </c>
      <c r="G135" s="157" t="s">
        <v>333</v>
      </c>
      <c r="H135" s="158">
        <v>16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1460</v>
      </c>
      <c r="AT135" s="152" t="s">
        <v>317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480</v>
      </c>
      <c r="BM135" s="152" t="s">
        <v>171</v>
      </c>
    </row>
    <row r="136" spans="2:65" s="1" customFormat="1" ht="24.15" customHeight="1" x14ac:dyDescent="0.2">
      <c r="B136" s="139"/>
      <c r="C136" s="140" t="s">
        <v>251</v>
      </c>
      <c r="D136" s="140" t="s">
        <v>223</v>
      </c>
      <c r="E136" s="141" t="s">
        <v>2688</v>
      </c>
      <c r="F136" s="142" t="s">
        <v>2689</v>
      </c>
      <c r="G136" s="143" t="s">
        <v>273</v>
      </c>
      <c r="H136" s="144">
        <v>3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480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480</v>
      </c>
      <c r="BM136" s="152" t="s">
        <v>285</v>
      </c>
    </row>
    <row r="137" spans="2:65" s="1" customFormat="1" ht="24.15" customHeight="1" x14ac:dyDescent="0.2">
      <c r="B137" s="139"/>
      <c r="C137" s="140" t="s">
        <v>256</v>
      </c>
      <c r="D137" s="140" t="s">
        <v>223</v>
      </c>
      <c r="E137" s="141" t="s">
        <v>2602</v>
      </c>
      <c r="F137" s="142" t="s">
        <v>2603</v>
      </c>
      <c r="G137" s="143" t="s">
        <v>273</v>
      </c>
      <c r="H137" s="144">
        <v>37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480</v>
      </c>
      <c r="AT137" s="152" t="s">
        <v>223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480</v>
      </c>
      <c r="BM137" s="152" t="s">
        <v>293</v>
      </c>
    </row>
    <row r="138" spans="2:65" s="1" customFormat="1" ht="16.5" customHeight="1" x14ac:dyDescent="0.2">
      <c r="B138" s="139"/>
      <c r="C138" s="154" t="s">
        <v>153</v>
      </c>
      <c r="D138" s="154" t="s">
        <v>317</v>
      </c>
      <c r="E138" s="155" t="s">
        <v>2604</v>
      </c>
      <c r="F138" s="156" t="s">
        <v>2605</v>
      </c>
      <c r="G138" s="157" t="s">
        <v>965</v>
      </c>
      <c r="H138" s="158">
        <v>37.9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1460</v>
      </c>
      <c r="AT138" s="152" t="s">
        <v>317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480</v>
      </c>
      <c r="BM138" s="152" t="s">
        <v>7</v>
      </c>
    </row>
    <row r="139" spans="2:65" s="11" customFormat="1" ht="22.95" customHeight="1" x14ac:dyDescent="0.25">
      <c r="B139" s="127"/>
      <c r="D139" s="128" t="s">
        <v>74</v>
      </c>
      <c r="E139" s="137" t="s">
        <v>2192</v>
      </c>
      <c r="F139" s="137" t="s">
        <v>2193</v>
      </c>
      <c r="I139" s="130"/>
      <c r="J139" s="138">
        <f>BK139</f>
        <v>0</v>
      </c>
      <c r="L139" s="127"/>
      <c r="M139" s="132"/>
      <c r="P139" s="133">
        <f>SUM(P140:P146)</f>
        <v>0</v>
      </c>
      <c r="R139" s="133">
        <f>SUM(R140:R146)</f>
        <v>0</v>
      </c>
      <c r="T139" s="134">
        <f>SUM(T140:T146)</f>
        <v>0</v>
      </c>
      <c r="AR139" s="128" t="s">
        <v>232</v>
      </c>
      <c r="AT139" s="135" t="s">
        <v>74</v>
      </c>
      <c r="AU139" s="135" t="s">
        <v>82</v>
      </c>
      <c r="AY139" s="128" t="s">
        <v>221</v>
      </c>
      <c r="BK139" s="136">
        <f>SUM(BK140:BK146)</f>
        <v>0</v>
      </c>
    </row>
    <row r="140" spans="2:65" s="1" customFormat="1" ht="24.15" customHeight="1" x14ac:dyDescent="0.2">
      <c r="B140" s="139"/>
      <c r="C140" s="140" t="s">
        <v>162</v>
      </c>
      <c r="D140" s="140" t="s">
        <v>223</v>
      </c>
      <c r="E140" s="141" t="s">
        <v>2690</v>
      </c>
      <c r="F140" s="142" t="s">
        <v>2691</v>
      </c>
      <c r="G140" s="143" t="s">
        <v>273</v>
      </c>
      <c r="H140" s="144">
        <v>330</v>
      </c>
      <c r="I140" s="145"/>
      <c r="J140" s="146">
        <f t="shared" ref="J140:J146" si="10">ROUND(I140*H140,2)</f>
        <v>0</v>
      </c>
      <c r="K140" s="147"/>
      <c r="L140" s="28"/>
      <c r="M140" s="148" t="s">
        <v>1</v>
      </c>
      <c r="N140" s="149" t="s">
        <v>41</v>
      </c>
      <c r="P140" s="150">
        <f t="shared" ref="P140:P146" si="11">O140*H140</f>
        <v>0</v>
      </c>
      <c r="Q140" s="150">
        <v>0</v>
      </c>
      <c r="R140" s="150">
        <f t="shared" ref="R140:R146" si="12">Q140*H140</f>
        <v>0</v>
      </c>
      <c r="S140" s="150">
        <v>0</v>
      </c>
      <c r="T140" s="151">
        <f t="shared" ref="T140:T146" si="13">S140*H140</f>
        <v>0</v>
      </c>
      <c r="AR140" s="152" t="s">
        <v>480</v>
      </c>
      <c r="AT140" s="152" t="s">
        <v>223</v>
      </c>
      <c r="AU140" s="152" t="s">
        <v>88</v>
      </c>
      <c r="AY140" s="13" t="s">
        <v>221</v>
      </c>
      <c r="BE140" s="153">
        <f t="shared" ref="BE140:BE146" si="14">IF(N140="základná",J140,0)</f>
        <v>0</v>
      </c>
      <c r="BF140" s="153">
        <f t="shared" ref="BF140:BF146" si="15">IF(N140="znížená",J140,0)</f>
        <v>0</v>
      </c>
      <c r="BG140" s="153">
        <f t="shared" ref="BG140:BG146" si="16">IF(N140="zákl. prenesená",J140,0)</f>
        <v>0</v>
      </c>
      <c r="BH140" s="153">
        <f t="shared" ref="BH140:BH146" si="17">IF(N140="zníž. prenesená",J140,0)</f>
        <v>0</v>
      </c>
      <c r="BI140" s="153">
        <f t="shared" ref="BI140:BI146" si="18">IF(N140="nulová",J140,0)</f>
        <v>0</v>
      </c>
      <c r="BJ140" s="13" t="s">
        <v>88</v>
      </c>
      <c r="BK140" s="153">
        <f t="shared" ref="BK140:BK146" si="19">ROUND(I140*H140,2)</f>
        <v>0</v>
      </c>
      <c r="BL140" s="13" t="s">
        <v>480</v>
      </c>
      <c r="BM140" s="152" t="s">
        <v>308</v>
      </c>
    </row>
    <row r="141" spans="2:65" s="1" customFormat="1" ht="33" customHeight="1" x14ac:dyDescent="0.2">
      <c r="B141" s="139"/>
      <c r="C141" s="140" t="s">
        <v>165</v>
      </c>
      <c r="D141" s="140" t="s">
        <v>223</v>
      </c>
      <c r="E141" s="141" t="s">
        <v>2198</v>
      </c>
      <c r="F141" s="142" t="s">
        <v>2199</v>
      </c>
      <c r="G141" s="143" t="s">
        <v>273</v>
      </c>
      <c r="H141" s="144">
        <v>300</v>
      </c>
      <c r="I141" s="145"/>
      <c r="J141" s="146">
        <f t="shared" si="10"/>
        <v>0</v>
      </c>
      <c r="K141" s="147"/>
      <c r="L141" s="28"/>
      <c r="M141" s="148" t="s">
        <v>1</v>
      </c>
      <c r="N141" s="149" t="s">
        <v>41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480</v>
      </c>
      <c r="AT141" s="152" t="s">
        <v>223</v>
      </c>
      <c r="AU141" s="152" t="s">
        <v>88</v>
      </c>
      <c r="AY141" s="13" t="s">
        <v>221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88</v>
      </c>
      <c r="BK141" s="153">
        <f t="shared" si="19"/>
        <v>0</v>
      </c>
      <c r="BL141" s="13" t="s">
        <v>480</v>
      </c>
      <c r="BM141" s="152" t="s">
        <v>316</v>
      </c>
    </row>
    <row r="142" spans="2:65" s="1" customFormat="1" ht="16.5" customHeight="1" x14ac:dyDescent="0.2">
      <c r="B142" s="139"/>
      <c r="C142" s="154" t="s">
        <v>168</v>
      </c>
      <c r="D142" s="154" t="s">
        <v>317</v>
      </c>
      <c r="E142" s="155" t="s">
        <v>2200</v>
      </c>
      <c r="F142" s="156" t="s">
        <v>2201</v>
      </c>
      <c r="G142" s="157" t="s">
        <v>254</v>
      </c>
      <c r="H142" s="158">
        <v>33</v>
      </c>
      <c r="I142" s="159"/>
      <c r="J142" s="160">
        <f t="shared" si="10"/>
        <v>0</v>
      </c>
      <c r="K142" s="161"/>
      <c r="L142" s="162"/>
      <c r="M142" s="163" t="s">
        <v>1</v>
      </c>
      <c r="N142" s="164" t="s">
        <v>41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1460</v>
      </c>
      <c r="AT142" s="152" t="s">
        <v>317</v>
      </c>
      <c r="AU142" s="152" t="s">
        <v>88</v>
      </c>
      <c r="AY142" s="13" t="s">
        <v>221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88</v>
      </c>
      <c r="BK142" s="153">
        <f t="shared" si="19"/>
        <v>0</v>
      </c>
      <c r="BL142" s="13" t="s">
        <v>480</v>
      </c>
      <c r="BM142" s="152" t="s">
        <v>326</v>
      </c>
    </row>
    <row r="143" spans="2:65" s="1" customFormat="1" ht="24.15" customHeight="1" x14ac:dyDescent="0.2">
      <c r="B143" s="139"/>
      <c r="C143" s="140" t="s">
        <v>171</v>
      </c>
      <c r="D143" s="140" t="s">
        <v>223</v>
      </c>
      <c r="E143" s="141" t="s">
        <v>2202</v>
      </c>
      <c r="F143" s="142" t="s">
        <v>2203</v>
      </c>
      <c r="G143" s="143" t="s">
        <v>273</v>
      </c>
      <c r="H143" s="144">
        <v>330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41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480</v>
      </c>
      <c r="AT143" s="152" t="s">
        <v>223</v>
      </c>
      <c r="AU143" s="152" t="s">
        <v>88</v>
      </c>
      <c r="AY143" s="13" t="s">
        <v>221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88</v>
      </c>
      <c r="BK143" s="153">
        <f t="shared" si="19"/>
        <v>0</v>
      </c>
      <c r="BL143" s="13" t="s">
        <v>480</v>
      </c>
      <c r="BM143" s="152" t="s">
        <v>335</v>
      </c>
    </row>
    <row r="144" spans="2:65" s="1" customFormat="1" ht="24.15" customHeight="1" x14ac:dyDescent="0.2">
      <c r="B144" s="139"/>
      <c r="C144" s="154" t="s">
        <v>281</v>
      </c>
      <c r="D144" s="154" t="s">
        <v>317</v>
      </c>
      <c r="E144" s="155" t="s">
        <v>2204</v>
      </c>
      <c r="F144" s="156" t="s">
        <v>2205</v>
      </c>
      <c r="G144" s="157" t="s">
        <v>273</v>
      </c>
      <c r="H144" s="158">
        <v>330</v>
      </c>
      <c r="I144" s="159"/>
      <c r="J144" s="160">
        <f t="shared" si="10"/>
        <v>0</v>
      </c>
      <c r="K144" s="161"/>
      <c r="L144" s="162"/>
      <c r="M144" s="163" t="s">
        <v>1</v>
      </c>
      <c r="N144" s="164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1460</v>
      </c>
      <c r="AT144" s="152" t="s">
        <v>317</v>
      </c>
      <c r="AU144" s="152" t="s">
        <v>88</v>
      </c>
      <c r="AY144" s="13" t="s">
        <v>221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480</v>
      </c>
      <c r="BM144" s="152" t="s">
        <v>343</v>
      </c>
    </row>
    <row r="145" spans="2:65" s="1" customFormat="1" ht="24.15" customHeight="1" x14ac:dyDescent="0.2">
      <c r="B145" s="139"/>
      <c r="C145" s="140" t="s">
        <v>285</v>
      </c>
      <c r="D145" s="140" t="s">
        <v>223</v>
      </c>
      <c r="E145" s="141" t="s">
        <v>2692</v>
      </c>
      <c r="F145" s="142" t="s">
        <v>2693</v>
      </c>
      <c r="G145" s="143" t="s">
        <v>273</v>
      </c>
      <c r="H145" s="144">
        <v>330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480</v>
      </c>
      <c r="AT145" s="152" t="s">
        <v>223</v>
      </c>
      <c r="AU145" s="152" t="s">
        <v>88</v>
      </c>
      <c r="AY145" s="13" t="s">
        <v>221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480</v>
      </c>
      <c r="BM145" s="152" t="s">
        <v>351</v>
      </c>
    </row>
    <row r="146" spans="2:65" s="1" customFormat="1" ht="33" customHeight="1" x14ac:dyDescent="0.2">
      <c r="B146" s="139"/>
      <c r="C146" s="140" t="s">
        <v>289</v>
      </c>
      <c r="D146" s="140" t="s">
        <v>223</v>
      </c>
      <c r="E146" s="141" t="s">
        <v>2208</v>
      </c>
      <c r="F146" s="142" t="s">
        <v>2209</v>
      </c>
      <c r="G146" s="143" t="s">
        <v>263</v>
      </c>
      <c r="H146" s="144">
        <v>110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480</v>
      </c>
      <c r="AT146" s="152" t="s">
        <v>223</v>
      </c>
      <c r="AU146" s="152" t="s">
        <v>88</v>
      </c>
      <c r="AY146" s="13" t="s">
        <v>221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480</v>
      </c>
      <c r="BM146" s="152" t="s">
        <v>359</v>
      </c>
    </row>
    <row r="147" spans="2:65" s="11" customFormat="1" ht="25.95" customHeight="1" x14ac:dyDescent="0.25">
      <c r="B147" s="127"/>
      <c r="D147" s="128" t="s">
        <v>74</v>
      </c>
      <c r="E147" s="129" t="s">
        <v>2147</v>
      </c>
      <c r="F147" s="129" t="s">
        <v>2148</v>
      </c>
      <c r="I147" s="130"/>
      <c r="J147" s="131">
        <f>BK147</f>
        <v>0</v>
      </c>
      <c r="L147" s="127"/>
      <c r="M147" s="132"/>
      <c r="P147" s="133">
        <f>P148+P149+P150</f>
        <v>0</v>
      </c>
      <c r="R147" s="133">
        <f>R148+R149+R150</f>
        <v>0</v>
      </c>
      <c r="T147" s="134">
        <f>T148+T149+T150</f>
        <v>0</v>
      </c>
      <c r="AR147" s="128" t="s">
        <v>227</v>
      </c>
      <c r="AT147" s="135" t="s">
        <v>74</v>
      </c>
      <c r="AU147" s="135" t="s">
        <v>75</v>
      </c>
      <c r="AY147" s="128" t="s">
        <v>221</v>
      </c>
      <c r="BK147" s="136">
        <f>BK148+BK149+BK150</f>
        <v>0</v>
      </c>
    </row>
    <row r="148" spans="2:65" s="1" customFormat="1" ht="33" customHeight="1" x14ac:dyDescent="0.2">
      <c r="B148" s="139"/>
      <c r="C148" s="140" t="s">
        <v>293</v>
      </c>
      <c r="D148" s="140" t="s">
        <v>223</v>
      </c>
      <c r="E148" s="141" t="s">
        <v>2149</v>
      </c>
      <c r="F148" s="142" t="s">
        <v>2150</v>
      </c>
      <c r="G148" s="143" t="s">
        <v>2151</v>
      </c>
      <c r="H148" s="144">
        <v>8</v>
      </c>
      <c r="I148" s="145"/>
      <c r="J148" s="146">
        <f>ROUND(I148*H148,2)</f>
        <v>0</v>
      </c>
      <c r="K148" s="147"/>
      <c r="L148" s="28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2152</v>
      </c>
      <c r="AT148" s="152" t="s">
        <v>223</v>
      </c>
      <c r="AU148" s="152" t="s">
        <v>82</v>
      </c>
      <c r="AY148" s="13" t="s">
        <v>221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88</v>
      </c>
      <c r="BK148" s="153">
        <f>ROUND(I148*H148,2)</f>
        <v>0</v>
      </c>
      <c r="BL148" s="13" t="s">
        <v>2152</v>
      </c>
      <c r="BM148" s="152" t="s">
        <v>367</v>
      </c>
    </row>
    <row r="149" spans="2:65" s="1" customFormat="1" ht="16.5" customHeight="1" x14ac:dyDescent="0.2">
      <c r="B149" s="139"/>
      <c r="C149" s="140" t="s">
        <v>297</v>
      </c>
      <c r="D149" s="140" t="s">
        <v>223</v>
      </c>
      <c r="E149" s="141" t="s">
        <v>2153</v>
      </c>
      <c r="F149" s="142" t="s">
        <v>2154</v>
      </c>
      <c r="G149" s="143" t="s">
        <v>2151</v>
      </c>
      <c r="H149" s="144">
        <v>2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41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2152</v>
      </c>
      <c r="AT149" s="152" t="s">
        <v>223</v>
      </c>
      <c r="AU149" s="152" t="s">
        <v>82</v>
      </c>
      <c r="AY149" s="13" t="s">
        <v>221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88</v>
      </c>
      <c r="BK149" s="153">
        <f>ROUND(I149*H149,2)</f>
        <v>0</v>
      </c>
      <c r="BL149" s="13" t="s">
        <v>2152</v>
      </c>
      <c r="BM149" s="152" t="s">
        <v>375</v>
      </c>
    </row>
    <row r="150" spans="2:65" s="11" customFormat="1" ht="22.95" customHeight="1" x14ac:dyDescent="0.25">
      <c r="B150" s="127"/>
      <c r="D150" s="128" t="s">
        <v>74</v>
      </c>
      <c r="E150" s="137" t="s">
        <v>2155</v>
      </c>
      <c r="F150" s="137" t="s">
        <v>2156</v>
      </c>
      <c r="I150" s="130"/>
      <c r="J150" s="138">
        <f>BK150</f>
        <v>0</v>
      </c>
      <c r="L150" s="127"/>
      <c r="M150" s="132"/>
      <c r="P150" s="133">
        <f>SUM(P151:P152)</f>
        <v>0</v>
      </c>
      <c r="R150" s="133">
        <f>SUM(R151:R152)</f>
        <v>0</v>
      </c>
      <c r="T150" s="134">
        <f>SUM(T151:T152)</f>
        <v>0</v>
      </c>
      <c r="AR150" s="128" t="s">
        <v>232</v>
      </c>
      <c r="AT150" s="135" t="s">
        <v>74</v>
      </c>
      <c r="AU150" s="135" t="s">
        <v>82</v>
      </c>
      <c r="AY150" s="128" t="s">
        <v>221</v>
      </c>
      <c r="BK150" s="136">
        <f>SUM(BK151:BK152)</f>
        <v>0</v>
      </c>
    </row>
    <row r="151" spans="2:65" s="1" customFormat="1" ht="37.950000000000003" customHeight="1" x14ac:dyDescent="0.2">
      <c r="B151" s="139"/>
      <c r="C151" s="140" t="s">
        <v>7</v>
      </c>
      <c r="D151" s="140" t="s">
        <v>223</v>
      </c>
      <c r="E151" s="141" t="s">
        <v>2157</v>
      </c>
      <c r="F151" s="142" t="s">
        <v>2158</v>
      </c>
      <c r="G151" s="143" t="s">
        <v>2151</v>
      </c>
      <c r="H151" s="144">
        <v>1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480</v>
      </c>
      <c r="AT151" s="152" t="s">
        <v>223</v>
      </c>
      <c r="AU151" s="152" t="s">
        <v>88</v>
      </c>
      <c r="AY151" s="13" t="s">
        <v>221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88</v>
      </c>
      <c r="BK151" s="153">
        <f>ROUND(I151*H151,2)</f>
        <v>0</v>
      </c>
      <c r="BL151" s="13" t="s">
        <v>480</v>
      </c>
      <c r="BM151" s="152" t="s">
        <v>383</v>
      </c>
    </row>
    <row r="152" spans="2:65" s="1" customFormat="1" ht="37.950000000000003" customHeight="1" x14ac:dyDescent="0.2">
      <c r="B152" s="139"/>
      <c r="C152" s="140" t="s">
        <v>304</v>
      </c>
      <c r="D152" s="140" t="s">
        <v>223</v>
      </c>
      <c r="E152" s="141" t="s">
        <v>2159</v>
      </c>
      <c r="F152" s="142" t="s">
        <v>2160</v>
      </c>
      <c r="G152" s="143" t="s">
        <v>2151</v>
      </c>
      <c r="H152" s="144">
        <v>16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480</v>
      </c>
      <c r="AT152" s="152" t="s">
        <v>223</v>
      </c>
      <c r="AU152" s="152" t="s">
        <v>88</v>
      </c>
      <c r="AY152" s="13" t="s">
        <v>221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88</v>
      </c>
      <c r="BK152" s="153">
        <f>ROUND(I152*H152,2)</f>
        <v>0</v>
      </c>
      <c r="BL152" s="13" t="s">
        <v>480</v>
      </c>
      <c r="BM152" s="152" t="s">
        <v>391</v>
      </c>
    </row>
    <row r="153" spans="2:65" s="11" customFormat="1" ht="25.95" customHeight="1" x14ac:dyDescent="0.25">
      <c r="B153" s="127"/>
      <c r="D153" s="128" t="s">
        <v>74</v>
      </c>
      <c r="E153" s="129" t="s">
        <v>2210</v>
      </c>
      <c r="F153" s="129" t="s">
        <v>2211</v>
      </c>
      <c r="I153" s="130"/>
      <c r="J153" s="131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239</v>
      </c>
      <c r="AT153" s="135" t="s">
        <v>74</v>
      </c>
      <c r="AU153" s="135" t="s">
        <v>75</v>
      </c>
      <c r="AY153" s="128" t="s">
        <v>221</v>
      </c>
      <c r="BK153" s="136">
        <f>BK154</f>
        <v>0</v>
      </c>
    </row>
    <row r="154" spans="2:65" s="1" customFormat="1" ht="16.5" customHeight="1" x14ac:dyDescent="0.2">
      <c r="B154" s="139"/>
      <c r="C154" s="154" t="s">
        <v>308</v>
      </c>
      <c r="D154" s="154" t="s">
        <v>317</v>
      </c>
      <c r="E154" s="155" t="s">
        <v>2166</v>
      </c>
      <c r="F154" s="156" t="s">
        <v>2167</v>
      </c>
      <c r="G154" s="157" t="s">
        <v>2165</v>
      </c>
      <c r="H154" s="158">
        <v>1</v>
      </c>
      <c r="I154" s="159"/>
      <c r="J154" s="160">
        <f>ROUND(I154*H154,2)</f>
        <v>0</v>
      </c>
      <c r="K154" s="161"/>
      <c r="L154" s="162"/>
      <c r="M154" s="171" t="s">
        <v>1</v>
      </c>
      <c r="N154" s="172" t="s">
        <v>41</v>
      </c>
      <c r="O154" s="168"/>
      <c r="P154" s="169">
        <f>O154*H154</f>
        <v>0</v>
      </c>
      <c r="Q154" s="169">
        <v>0</v>
      </c>
      <c r="R154" s="169">
        <f>Q154*H154</f>
        <v>0</v>
      </c>
      <c r="S154" s="169">
        <v>0</v>
      </c>
      <c r="T154" s="170">
        <f>S154*H154</f>
        <v>0</v>
      </c>
      <c r="AR154" s="152" t="s">
        <v>251</v>
      </c>
      <c r="AT154" s="152" t="s">
        <v>317</v>
      </c>
      <c r="AU154" s="152" t="s">
        <v>82</v>
      </c>
      <c r="AY154" s="13" t="s">
        <v>221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88</v>
      </c>
      <c r="BK154" s="153">
        <f>ROUND(I154*H154,2)</f>
        <v>0</v>
      </c>
      <c r="BL154" s="13" t="s">
        <v>227</v>
      </c>
      <c r="BM154" s="152" t="s">
        <v>399</v>
      </c>
    </row>
    <row r="155" spans="2:65" s="1" customFormat="1" ht="6.9" customHeight="1" x14ac:dyDescent="0.2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28"/>
    </row>
  </sheetData>
  <autoFilter ref="C125:K154" xr:uid="{00000000-0009-0000-0000-00000D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76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134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s="1" customFormat="1" ht="12" customHeight="1" x14ac:dyDescent="0.2">
      <c r="B8" s="28"/>
      <c r="D8" s="23" t="s">
        <v>175</v>
      </c>
      <c r="L8" s="28"/>
    </row>
    <row r="9" spans="2:46" s="1" customFormat="1" ht="16.5" customHeight="1" x14ac:dyDescent="0.2">
      <c r="B9" s="28"/>
      <c r="E9" s="228" t="s">
        <v>2694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15. 8. 2022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4" t="str">
        <f>'Rekapitulácia stavby'!E14</f>
        <v>Vyplň údaj</v>
      </c>
      <c r="F18" s="194"/>
      <c r="G18" s="194"/>
      <c r="H18" s="194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2"/>
      <c r="E27" s="198" t="s">
        <v>1</v>
      </c>
      <c r="F27" s="198"/>
      <c r="G27" s="198"/>
      <c r="H27" s="198"/>
      <c r="L27" s="92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3" t="s">
        <v>35</v>
      </c>
      <c r="J30" s="64">
        <f>ROUND(J123,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94" t="s">
        <v>39</v>
      </c>
      <c r="E33" s="33" t="s">
        <v>40</v>
      </c>
      <c r="F33" s="95">
        <f>ROUND((SUM(BE123:BE175)),  2)</f>
        <v>0</v>
      </c>
      <c r="G33" s="96"/>
      <c r="H33" s="96"/>
      <c r="I33" s="97">
        <v>0.2</v>
      </c>
      <c r="J33" s="95">
        <f>ROUND(((SUM(BE123:BE175))*I33),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ROUND((SUM(BF123:BF175)),  2)</f>
        <v>0</v>
      </c>
      <c r="G34" s="96"/>
      <c r="H34" s="96"/>
      <c r="I34" s="97">
        <v>0.2</v>
      </c>
      <c r="J34" s="95">
        <f>ROUND(((SUM(BF123:BF175))*I34),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4">
        <f>ROUND((SUM(BG123:BG175)),  2)</f>
        <v>0</v>
      </c>
      <c r="I35" s="98">
        <v>0.2</v>
      </c>
      <c r="J35" s="84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4">
        <f>ROUND((SUM(BH123:BH175)),  2)</f>
        <v>0</v>
      </c>
      <c r="I36" s="98">
        <v>0.2</v>
      </c>
      <c r="J36" s="84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ROUND((SUM(BI123:BI175)),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5"/>
      <c r="F39" s="55"/>
      <c r="G39" s="101" t="s">
        <v>46</v>
      </c>
      <c r="H39" s="102" t="s">
        <v>47</v>
      </c>
      <c r="I39" s="55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179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47" s="1" customFormat="1" ht="12" customHeight="1" x14ac:dyDescent="0.2">
      <c r="B86" s="28"/>
      <c r="C86" s="23" t="s">
        <v>175</v>
      </c>
      <c r="L86" s="28"/>
    </row>
    <row r="87" spans="2:47" s="1" customFormat="1" ht="16.5" customHeight="1" x14ac:dyDescent="0.2">
      <c r="B87" s="28"/>
      <c r="E87" s="228" t="str">
        <f>E9</f>
        <v>05 - SO 05  Parkoviská</v>
      </c>
      <c r="F87" s="231"/>
      <c r="G87" s="231"/>
      <c r="H87" s="231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Fiľakovo</v>
      </c>
      <c r="I89" s="23" t="s">
        <v>21</v>
      </c>
      <c r="J89" s="51" t="str">
        <f>IF(J12="","",J12)</f>
        <v>15. 8. 2022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Mesto Fiľakovo</v>
      </c>
      <c r="I91" s="23" t="s">
        <v>29</v>
      </c>
      <c r="J91" s="26" t="str">
        <f>E21</f>
        <v>KApAR, s.r.o., Prešov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180</v>
      </c>
      <c r="D94" s="99"/>
      <c r="E94" s="99"/>
      <c r="F94" s="99"/>
      <c r="G94" s="99"/>
      <c r="H94" s="99"/>
      <c r="I94" s="99"/>
      <c r="J94" s="108" t="s">
        <v>181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9" t="s">
        <v>182</v>
      </c>
      <c r="J96" s="64">
        <f>J123</f>
        <v>0</v>
      </c>
      <c r="L96" s="28"/>
      <c r="AU96" s="13" t="s">
        <v>183</v>
      </c>
    </row>
    <row r="97" spans="2:12" s="8" customFormat="1" ht="24.9" customHeight="1" x14ac:dyDescent="0.2">
      <c r="B97" s="110"/>
      <c r="D97" s="111" t="s">
        <v>184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95" customHeight="1" x14ac:dyDescent="0.2">
      <c r="B98" s="114"/>
      <c r="D98" s="115" t="s">
        <v>185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2:12" s="9" customFormat="1" ht="19.95" customHeight="1" x14ac:dyDescent="0.2">
      <c r="B99" s="114"/>
      <c r="D99" s="115" t="s">
        <v>186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12" s="9" customFormat="1" ht="19.95" customHeight="1" x14ac:dyDescent="0.2">
      <c r="B100" s="114"/>
      <c r="D100" s="115" t="s">
        <v>2695</v>
      </c>
      <c r="E100" s="116"/>
      <c r="F100" s="116"/>
      <c r="G100" s="116"/>
      <c r="H100" s="116"/>
      <c r="I100" s="116"/>
      <c r="J100" s="117">
        <f>J147</f>
        <v>0</v>
      </c>
      <c r="L100" s="114"/>
    </row>
    <row r="101" spans="2:12" s="9" customFormat="1" ht="19.95" customHeight="1" x14ac:dyDescent="0.2">
      <c r="B101" s="114"/>
      <c r="D101" s="115" t="s">
        <v>2696</v>
      </c>
      <c r="E101" s="116"/>
      <c r="F101" s="116"/>
      <c r="G101" s="116"/>
      <c r="H101" s="116"/>
      <c r="I101" s="116"/>
      <c r="J101" s="117">
        <f>J156</f>
        <v>0</v>
      </c>
      <c r="L101" s="114"/>
    </row>
    <row r="102" spans="2:12" s="9" customFormat="1" ht="19.95" customHeight="1" x14ac:dyDescent="0.2">
      <c r="B102" s="114"/>
      <c r="D102" s="115" t="s">
        <v>190</v>
      </c>
      <c r="E102" s="116"/>
      <c r="F102" s="116"/>
      <c r="G102" s="116"/>
      <c r="H102" s="116"/>
      <c r="I102" s="116"/>
      <c r="J102" s="117">
        <f>J159</f>
        <v>0</v>
      </c>
      <c r="L102" s="114"/>
    </row>
    <row r="103" spans="2:12" s="9" customFormat="1" ht="19.95" customHeight="1" x14ac:dyDescent="0.2">
      <c r="B103" s="114"/>
      <c r="D103" s="115" t="s">
        <v>191</v>
      </c>
      <c r="E103" s="116"/>
      <c r="F103" s="116"/>
      <c r="G103" s="116"/>
      <c r="H103" s="116"/>
      <c r="I103" s="116"/>
      <c r="J103" s="117">
        <f>J174</f>
        <v>0</v>
      </c>
      <c r="L103" s="114"/>
    </row>
    <row r="104" spans="2:12" s="1" customFormat="1" ht="21.75" customHeight="1" x14ac:dyDescent="0.2">
      <c r="B104" s="28"/>
      <c r="L104" s="28"/>
    </row>
    <row r="105" spans="2:12" s="1" customFormat="1" ht="6.9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" customHeight="1" x14ac:dyDescent="0.2">
      <c r="B110" s="28"/>
      <c r="C110" s="17" t="s">
        <v>207</v>
      </c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32" t="str">
        <f>E7</f>
        <v>Revitalizácia bývalej priemyselnej zóny na Šavoľskej ceste - BROWN FIELD Fiľakovo</v>
      </c>
      <c r="F113" s="233"/>
      <c r="G113" s="233"/>
      <c r="H113" s="233"/>
      <c r="L113" s="28"/>
    </row>
    <row r="114" spans="2:65" s="1" customFormat="1" ht="12" customHeight="1" x14ac:dyDescent="0.2">
      <c r="B114" s="28"/>
      <c r="C114" s="23" t="s">
        <v>175</v>
      </c>
      <c r="L114" s="28"/>
    </row>
    <row r="115" spans="2:65" s="1" customFormat="1" ht="16.5" customHeight="1" x14ac:dyDescent="0.2">
      <c r="B115" s="28"/>
      <c r="E115" s="228" t="str">
        <f>E9</f>
        <v>05 - SO 05  Parkoviská</v>
      </c>
      <c r="F115" s="231"/>
      <c r="G115" s="231"/>
      <c r="H115" s="231"/>
      <c r="L115" s="28"/>
    </row>
    <row r="116" spans="2:65" s="1" customFormat="1" ht="6.9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Fiľakovo</v>
      </c>
      <c r="I117" s="23" t="s">
        <v>21</v>
      </c>
      <c r="J117" s="51" t="str">
        <f>IF(J12="","",J12)</f>
        <v>15. 8. 2022</v>
      </c>
      <c r="L117" s="28"/>
    </row>
    <row r="118" spans="2:65" s="1" customFormat="1" ht="6.9" customHeight="1" x14ac:dyDescent="0.2">
      <c r="B118" s="28"/>
      <c r="L118" s="28"/>
    </row>
    <row r="119" spans="2:65" s="1" customFormat="1" ht="15.15" customHeight="1" x14ac:dyDescent="0.2">
      <c r="B119" s="28"/>
      <c r="C119" s="23" t="s">
        <v>23</v>
      </c>
      <c r="F119" s="21" t="str">
        <f>E15</f>
        <v>Mesto Fiľakovo</v>
      </c>
      <c r="I119" s="23" t="s">
        <v>29</v>
      </c>
      <c r="J119" s="26" t="str">
        <f>E21</f>
        <v>KApAR, s.r.o., Prešov</v>
      </c>
      <c r="L119" s="28"/>
    </row>
    <row r="120" spans="2:65" s="1" customFormat="1" ht="15.15" customHeight="1" x14ac:dyDescent="0.2">
      <c r="B120" s="28"/>
      <c r="C120" s="23" t="s">
        <v>27</v>
      </c>
      <c r="F120" s="21" t="str">
        <f>IF(E18="","",E18)</f>
        <v>Vyplň údaj</v>
      </c>
      <c r="I120" s="23" t="s">
        <v>32</v>
      </c>
      <c r="J120" s="26" t="str">
        <f>E24</f>
        <v xml:space="preserve"> 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8"/>
      <c r="C122" s="119" t="s">
        <v>208</v>
      </c>
      <c r="D122" s="120" t="s">
        <v>60</v>
      </c>
      <c r="E122" s="120" t="s">
        <v>56</v>
      </c>
      <c r="F122" s="120" t="s">
        <v>57</v>
      </c>
      <c r="G122" s="120" t="s">
        <v>209</v>
      </c>
      <c r="H122" s="120" t="s">
        <v>210</v>
      </c>
      <c r="I122" s="120" t="s">
        <v>211</v>
      </c>
      <c r="J122" s="121" t="s">
        <v>181</v>
      </c>
      <c r="K122" s="122" t="s">
        <v>212</v>
      </c>
      <c r="L122" s="118"/>
      <c r="M122" s="57" t="s">
        <v>1</v>
      </c>
      <c r="N122" s="58" t="s">
        <v>39</v>
      </c>
      <c r="O122" s="58" t="s">
        <v>213</v>
      </c>
      <c r="P122" s="58" t="s">
        <v>214</v>
      </c>
      <c r="Q122" s="58" t="s">
        <v>215</v>
      </c>
      <c r="R122" s="58" t="s">
        <v>216</v>
      </c>
      <c r="S122" s="58" t="s">
        <v>217</v>
      </c>
      <c r="T122" s="59" t="s">
        <v>218</v>
      </c>
    </row>
    <row r="123" spans="2:65" s="1" customFormat="1" ht="22.95" customHeight="1" x14ac:dyDescent="0.3">
      <c r="B123" s="28"/>
      <c r="C123" s="62" t="s">
        <v>182</v>
      </c>
      <c r="J123" s="123">
        <f>BK123</f>
        <v>0</v>
      </c>
      <c r="L123" s="28"/>
      <c r="M123" s="60"/>
      <c r="N123" s="52"/>
      <c r="O123" s="52"/>
      <c r="P123" s="124">
        <f>P124</f>
        <v>0</v>
      </c>
      <c r="Q123" s="52"/>
      <c r="R123" s="124">
        <f>R124</f>
        <v>1861.9586765649999</v>
      </c>
      <c r="S123" s="52"/>
      <c r="T123" s="125">
        <f>T124</f>
        <v>843.75</v>
      </c>
      <c r="AT123" s="13" t="s">
        <v>74</v>
      </c>
      <c r="AU123" s="13" t="s">
        <v>183</v>
      </c>
      <c r="BK123" s="126">
        <f>BK124</f>
        <v>0</v>
      </c>
    </row>
    <row r="124" spans="2:65" s="11" customFormat="1" ht="25.95" customHeight="1" x14ac:dyDescent="0.25">
      <c r="B124" s="127"/>
      <c r="D124" s="128" t="s">
        <v>74</v>
      </c>
      <c r="E124" s="129" t="s">
        <v>219</v>
      </c>
      <c r="F124" s="129" t="s">
        <v>220</v>
      </c>
      <c r="I124" s="130"/>
      <c r="J124" s="131">
        <f>BK124</f>
        <v>0</v>
      </c>
      <c r="L124" s="127"/>
      <c r="M124" s="132"/>
      <c r="P124" s="133">
        <f>P125+P140+P147+P156+P159+P174</f>
        <v>0</v>
      </c>
      <c r="R124" s="133">
        <f>R125+R140+R147+R156+R159+R174</f>
        <v>1861.9586765649999</v>
      </c>
      <c r="T124" s="134">
        <f>T125+T140+T147+T156+T159+T174</f>
        <v>843.75</v>
      </c>
      <c r="AR124" s="128" t="s">
        <v>82</v>
      </c>
      <c r="AT124" s="135" t="s">
        <v>74</v>
      </c>
      <c r="AU124" s="135" t="s">
        <v>75</v>
      </c>
      <c r="AY124" s="128" t="s">
        <v>221</v>
      </c>
      <c r="BK124" s="136">
        <f>BK125+BK140+BK147+BK156+BK159+BK174</f>
        <v>0</v>
      </c>
    </row>
    <row r="125" spans="2:65" s="11" customFormat="1" ht="22.95" customHeight="1" x14ac:dyDescent="0.25">
      <c r="B125" s="127"/>
      <c r="D125" s="128" t="s">
        <v>74</v>
      </c>
      <c r="E125" s="137" t="s">
        <v>82</v>
      </c>
      <c r="F125" s="137" t="s">
        <v>222</v>
      </c>
      <c r="I125" s="130"/>
      <c r="J125" s="138">
        <f>BK125</f>
        <v>0</v>
      </c>
      <c r="L125" s="127"/>
      <c r="M125" s="132"/>
      <c r="P125" s="133">
        <f>SUM(P126:P139)</f>
        <v>0</v>
      </c>
      <c r="R125" s="133">
        <f>SUM(R126:R139)</f>
        <v>733.5</v>
      </c>
      <c r="T125" s="134">
        <f>SUM(T126:T139)</f>
        <v>843.75</v>
      </c>
      <c r="AR125" s="128" t="s">
        <v>82</v>
      </c>
      <c r="AT125" s="135" t="s">
        <v>74</v>
      </c>
      <c r="AU125" s="135" t="s">
        <v>82</v>
      </c>
      <c r="AY125" s="128" t="s">
        <v>221</v>
      </c>
      <c r="BK125" s="136">
        <f>SUM(BK126:BK139)</f>
        <v>0</v>
      </c>
    </row>
    <row r="126" spans="2:65" s="1" customFormat="1" ht="33" customHeight="1" x14ac:dyDescent="0.2">
      <c r="B126" s="139"/>
      <c r="C126" s="140" t="s">
        <v>82</v>
      </c>
      <c r="D126" s="140" t="s">
        <v>223</v>
      </c>
      <c r="E126" s="141" t="s">
        <v>2697</v>
      </c>
      <c r="F126" s="142" t="s">
        <v>2698</v>
      </c>
      <c r="G126" s="143" t="s">
        <v>263</v>
      </c>
      <c r="H126" s="144">
        <v>1350</v>
      </c>
      <c r="I126" s="145"/>
      <c r="J126" s="146">
        <f t="shared" ref="J126:J139" si="0">ROUND(I126*H126,2)</f>
        <v>0</v>
      </c>
      <c r="K126" s="147"/>
      <c r="L126" s="28"/>
      <c r="M126" s="148" t="s">
        <v>1</v>
      </c>
      <c r="N126" s="149" t="s">
        <v>41</v>
      </c>
      <c r="P126" s="150">
        <f t="shared" ref="P126:P139" si="1">O126*H126</f>
        <v>0</v>
      </c>
      <c r="Q126" s="150">
        <v>0</v>
      </c>
      <c r="R126" s="150">
        <f t="shared" ref="R126:R139" si="2">Q126*H126</f>
        <v>0</v>
      </c>
      <c r="S126" s="150">
        <v>0.22500000000000001</v>
      </c>
      <c r="T126" s="151">
        <f t="shared" ref="T126:T139" si="3">S126*H126</f>
        <v>303.75</v>
      </c>
      <c r="AR126" s="152" t="s">
        <v>227</v>
      </c>
      <c r="AT126" s="152" t="s">
        <v>223</v>
      </c>
      <c r="AU126" s="152" t="s">
        <v>88</v>
      </c>
      <c r="AY126" s="13" t="s">
        <v>221</v>
      </c>
      <c r="BE126" s="153">
        <f t="shared" ref="BE126:BE139" si="4">IF(N126="základná",J126,0)</f>
        <v>0</v>
      </c>
      <c r="BF126" s="153">
        <f t="shared" ref="BF126:BF139" si="5">IF(N126="znížená",J126,0)</f>
        <v>0</v>
      </c>
      <c r="BG126" s="153">
        <f t="shared" ref="BG126:BG139" si="6">IF(N126="zákl. prenesená",J126,0)</f>
        <v>0</v>
      </c>
      <c r="BH126" s="153">
        <f t="shared" ref="BH126:BH139" si="7">IF(N126="zníž. prenesená",J126,0)</f>
        <v>0</v>
      </c>
      <c r="BI126" s="153">
        <f t="shared" ref="BI126:BI139" si="8">IF(N126="nulová",J126,0)</f>
        <v>0</v>
      </c>
      <c r="BJ126" s="13" t="s">
        <v>88</v>
      </c>
      <c r="BK126" s="153">
        <f t="shared" ref="BK126:BK139" si="9">ROUND(I126*H126,2)</f>
        <v>0</v>
      </c>
      <c r="BL126" s="13" t="s">
        <v>227</v>
      </c>
      <c r="BM126" s="152" t="s">
        <v>88</v>
      </c>
    </row>
    <row r="127" spans="2:65" s="1" customFormat="1" ht="37.950000000000003" customHeight="1" x14ac:dyDescent="0.2">
      <c r="B127" s="139"/>
      <c r="C127" s="140" t="s">
        <v>88</v>
      </c>
      <c r="D127" s="140" t="s">
        <v>223</v>
      </c>
      <c r="E127" s="141" t="s">
        <v>2699</v>
      </c>
      <c r="F127" s="142" t="s">
        <v>2700</v>
      </c>
      <c r="G127" s="143" t="s">
        <v>263</v>
      </c>
      <c r="H127" s="144">
        <v>1350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0.4</v>
      </c>
      <c r="T127" s="151">
        <f t="shared" si="3"/>
        <v>540</v>
      </c>
      <c r="AR127" s="152" t="s">
        <v>227</v>
      </c>
      <c r="AT127" s="152" t="s">
        <v>223</v>
      </c>
      <c r="AU127" s="152" t="s">
        <v>88</v>
      </c>
      <c r="AY127" s="13" t="s">
        <v>221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88</v>
      </c>
      <c r="BK127" s="153">
        <f t="shared" si="9"/>
        <v>0</v>
      </c>
      <c r="BL127" s="13" t="s">
        <v>227</v>
      </c>
      <c r="BM127" s="152" t="s">
        <v>227</v>
      </c>
    </row>
    <row r="128" spans="2:65" s="1" customFormat="1" ht="24.15" customHeight="1" x14ac:dyDescent="0.2">
      <c r="B128" s="139"/>
      <c r="C128" s="140" t="s">
        <v>232</v>
      </c>
      <c r="D128" s="140" t="s">
        <v>223</v>
      </c>
      <c r="E128" s="141" t="s">
        <v>2701</v>
      </c>
      <c r="F128" s="142" t="s">
        <v>2702</v>
      </c>
      <c r="G128" s="143" t="s">
        <v>226</v>
      </c>
      <c r="H128" s="144">
        <v>500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227</v>
      </c>
      <c r="AT128" s="152" t="s">
        <v>223</v>
      </c>
      <c r="AU128" s="152" t="s">
        <v>88</v>
      </c>
      <c r="AY128" s="13" t="s">
        <v>221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227</v>
      </c>
      <c r="BM128" s="152" t="s">
        <v>243</v>
      </c>
    </row>
    <row r="129" spans="2:65" s="1" customFormat="1" ht="21.75" customHeight="1" x14ac:dyDescent="0.2">
      <c r="B129" s="139"/>
      <c r="C129" s="140" t="s">
        <v>227</v>
      </c>
      <c r="D129" s="140" t="s">
        <v>223</v>
      </c>
      <c r="E129" s="141" t="s">
        <v>2703</v>
      </c>
      <c r="F129" s="142" t="s">
        <v>234</v>
      </c>
      <c r="G129" s="143" t="s">
        <v>226</v>
      </c>
      <c r="H129" s="144">
        <v>19.260000000000002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227</v>
      </c>
      <c r="AT129" s="152" t="s">
        <v>223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227</v>
      </c>
      <c r="BM129" s="152" t="s">
        <v>251</v>
      </c>
    </row>
    <row r="130" spans="2:65" s="1" customFormat="1" ht="16.5" customHeight="1" x14ac:dyDescent="0.2">
      <c r="B130" s="139"/>
      <c r="C130" s="140" t="s">
        <v>239</v>
      </c>
      <c r="D130" s="140" t="s">
        <v>223</v>
      </c>
      <c r="E130" s="141" t="s">
        <v>2704</v>
      </c>
      <c r="F130" s="142" t="s">
        <v>2705</v>
      </c>
      <c r="G130" s="143" t="s">
        <v>226</v>
      </c>
      <c r="H130" s="144">
        <v>6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227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227</v>
      </c>
      <c r="BM130" s="152" t="s">
        <v>153</v>
      </c>
    </row>
    <row r="131" spans="2:65" s="1" customFormat="1" ht="37.950000000000003" customHeight="1" x14ac:dyDescent="0.2">
      <c r="B131" s="139"/>
      <c r="C131" s="140" t="s">
        <v>243</v>
      </c>
      <c r="D131" s="140" t="s">
        <v>223</v>
      </c>
      <c r="E131" s="141" t="s">
        <v>2706</v>
      </c>
      <c r="F131" s="142" t="s">
        <v>2707</v>
      </c>
      <c r="G131" s="143" t="s">
        <v>226</v>
      </c>
      <c r="H131" s="144">
        <v>525.26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227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227</v>
      </c>
      <c r="BM131" s="152" t="s">
        <v>165</v>
      </c>
    </row>
    <row r="132" spans="2:65" s="1" customFormat="1" ht="44.25" customHeight="1" x14ac:dyDescent="0.2">
      <c r="B132" s="139"/>
      <c r="C132" s="140" t="s">
        <v>247</v>
      </c>
      <c r="D132" s="140" t="s">
        <v>223</v>
      </c>
      <c r="E132" s="141" t="s">
        <v>2708</v>
      </c>
      <c r="F132" s="142" t="s">
        <v>2709</v>
      </c>
      <c r="G132" s="143" t="s">
        <v>226</v>
      </c>
      <c r="H132" s="144">
        <v>1050.52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227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227</v>
      </c>
      <c r="BM132" s="152" t="s">
        <v>171</v>
      </c>
    </row>
    <row r="133" spans="2:65" s="1" customFormat="1" ht="24.15" customHeight="1" x14ac:dyDescent="0.2">
      <c r="B133" s="139"/>
      <c r="C133" s="140" t="s">
        <v>251</v>
      </c>
      <c r="D133" s="140" t="s">
        <v>223</v>
      </c>
      <c r="E133" s="141" t="s">
        <v>2710</v>
      </c>
      <c r="F133" s="142" t="s">
        <v>2711</v>
      </c>
      <c r="G133" s="143" t="s">
        <v>226</v>
      </c>
      <c r="H133" s="144">
        <v>390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227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227</v>
      </c>
      <c r="BM133" s="152" t="s">
        <v>285</v>
      </c>
    </row>
    <row r="134" spans="2:65" s="1" customFormat="1" ht="16.5" customHeight="1" x14ac:dyDescent="0.2">
      <c r="B134" s="139"/>
      <c r="C134" s="154" t="s">
        <v>256</v>
      </c>
      <c r="D134" s="154" t="s">
        <v>317</v>
      </c>
      <c r="E134" s="155" t="s">
        <v>2712</v>
      </c>
      <c r="F134" s="156" t="s">
        <v>2713</v>
      </c>
      <c r="G134" s="157" t="s">
        <v>254</v>
      </c>
      <c r="H134" s="158">
        <v>702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41</v>
      </c>
      <c r="P134" s="150">
        <f t="shared" si="1"/>
        <v>0</v>
      </c>
      <c r="Q134" s="150">
        <v>1</v>
      </c>
      <c r="R134" s="150">
        <f t="shared" si="2"/>
        <v>702</v>
      </c>
      <c r="S134" s="150">
        <v>0</v>
      </c>
      <c r="T134" s="151">
        <f t="shared" si="3"/>
        <v>0</v>
      </c>
      <c r="AR134" s="152" t="s">
        <v>251</v>
      </c>
      <c r="AT134" s="152" t="s">
        <v>317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227</v>
      </c>
      <c r="BM134" s="152" t="s">
        <v>293</v>
      </c>
    </row>
    <row r="135" spans="2:65" s="1" customFormat="1" ht="21.75" customHeight="1" x14ac:dyDescent="0.2">
      <c r="B135" s="139"/>
      <c r="C135" s="140" t="s">
        <v>153</v>
      </c>
      <c r="D135" s="140" t="s">
        <v>223</v>
      </c>
      <c r="E135" s="141" t="s">
        <v>2714</v>
      </c>
      <c r="F135" s="142" t="s">
        <v>2715</v>
      </c>
      <c r="G135" s="143" t="s">
        <v>226</v>
      </c>
      <c r="H135" s="144">
        <v>525.26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227</v>
      </c>
      <c r="AT135" s="152" t="s">
        <v>223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227</v>
      </c>
      <c r="BM135" s="152" t="s">
        <v>7</v>
      </c>
    </row>
    <row r="136" spans="2:65" s="1" customFormat="1" ht="24.15" customHeight="1" x14ac:dyDescent="0.2">
      <c r="B136" s="139"/>
      <c r="C136" s="140" t="s">
        <v>162</v>
      </c>
      <c r="D136" s="140" t="s">
        <v>223</v>
      </c>
      <c r="E136" s="141" t="s">
        <v>2716</v>
      </c>
      <c r="F136" s="142" t="s">
        <v>253</v>
      </c>
      <c r="G136" s="143" t="s">
        <v>254</v>
      </c>
      <c r="H136" s="144">
        <v>997.99400000000003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227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227</v>
      </c>
      <c r="BM136" s="152" t="s">
        <v>308</v>
      </c>
    </row>
    <row r="137" spans="2:65" s="1" customFormat="1" ht="21.75" customHeight="1" x14ac:dyDescent="0.2">
      <c r="B137" s="139"/>
      <c r="C137" s="140" t="s">
        <v>165</v>
      </c>
      <c r="D137" s="140" t="s">
        <v>223</v>
      </c>
      <c r="E137" s="141" t="s">
        <v>2717</v>
      </c>
      <c r="F137" s="142" t="s">
        <v>2718</v>
      </c>
      <c r="G137" s="143" t="s">
        <v>263</v>
      </c>
      <c r="H137" s="144">
        <v>1300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227</v>
      </c>
      <c r="AT137" s="152" t="s">
        <v>223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227</v>
      </c>
      <c r="BM137" s="152" t="s">
        <v>316</v>
      </c>
    </row>
    <row r="138" spans="2:65" s="1" customFormat="1" ht="16.5" customHeight="1" x14ac:dyDescent="0.2">
      <c r="B138" s="139"/>
      <c r="C138" s="140" t="s">
        <v>168</v>
      </c>
      <c r="D138" s="140" t="s">
        <v>223</v>
      </c>
      <c r="E138" s="141" t="s">
        <v>2719</v>
      </c>
      <c r="F138" s="142" t="s">
        <v>2720</v>
      </c>
      <c r="G138" s="143" t="s">
        <v>263</v>
      </c>
      <c r="H138" s="144">
        <v>350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227</v>
      </c>
      <c r="AT138" s="152" t="s">
        <v>223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227</v>
      </c>
      <c r="BM138" s="152" t="s">
        <v>326</v>
      </c>
    </row>
    <row r="139" spans="2:65" s="1" customFormat="1" ht="16.5" customHeight="1" x14ac:dyDescent="0.2">
      <c r="B139" s="139"/>
      <c r="C139" s="154" t="s">
        <v>171</v>
      </c>
      <c r="D139" s="154" t="s">
        <v>317</v>
      </c>
      <c r="E139" s="155" t="s">
        <v>2721</v>
      </c>
      <c r="F139" s="156" t="s">
        <v>2722</v>
      </c>
      <c r="G139" s="157" t="s">
        <v>254</v>
      </c>
      <c r="H139" s="158">
        <v>31.5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1</v>
      </c>
      <c r="R139" s="150">
        <f t="shared" si="2"/>
        <v>31.5</v>
      </c>
      <c r="S139" s="150">
        <v>0</v>
      </c>
      <c r="T139" s="151">
        <f t="shared" si="3"/>
        <v>0</v>
      </c>
      <c r="AR139" s="152" t="s">
        <v>251</v>
      </c>
      <c r="AT139" s="152" t="s">
        <v>317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227</v>
      </c>
      <c r="BM139" s="152" t="s">
        <v>335</v>
      </c>
    </row>
    <row r="140" spans="2:65" s="11" customFormat="1" ht="22.95" customHeight="1" x14ac:dyDescent="0.25">
      <c r="B140" s="127"/>
      <c r="D140" s="128" t="s">
        <v>74</v>
      </c>
      <c r="E140" s="137" t="s">
        <v>88</v>
      </c>
      <c r="F140" s="137" t="s">
        <v>260</v>
      </c>
      <c r="I140" s="130"/>
      <c r="J140" s="138">
        <f>BK140</f>
        <v>0</v>
      </c>
      <c r="L140" s="127"/>
      <c r="M140" s="132"/>
      <c r="P140" s="133">
        <f>SUM(P141:P146)</f>
        <v>0</v>
      </c>
      <c r="R140" s="133">
        <f>SUM(R141:R146)</f>
        <v>89.89259964</v>
      </c>
      <c r="T140" s="134">
        <f>SUM(T141:T146)</f>
        <v>0</v>
      </c>
      <c r="AR140" s="128" t="s">
        <v>82</v>
      </c>
      <c r="AT140" s="135" t="s">
        <v>74</v>
      </c>
      <c r="AU140" s="135" t="s">
        <v>82</v>
      </c>
      <c r="AY140" s="128" t="s">
        <v>221</v>
      </c>
      <c r="BK140" s="136">
        <f>SUM(BK141:BK146)</f>
        <v>0</v>
      </c>
    </row>
    <row r="141" spans="2:65" s="1" customFormat="1" ht="24.15" customHeight="1" x14ac:dyDescent="0.2">
      <c r="B141" s="139"/>
      <c r="C141" s="140" t="s">
        <v>281</v>
      </c>
      <c r="D141" s="140" t="s">
        <v>223</v>
      </c>
      <c r="E141" s="141" t="s">
        <v>2723</v>
      </c>
      <c r="F141" s="142" t="s">
        <v>2724</v>
      </c>
      <c r="G141" s="143" t="s">
        <v>226</v>
      </c>
      <c r="H141" s="144">
        <v>25.68</v>
      </c>
      <c r="I141" s="145"/>
      <c r="J141" s="146">
        <f t="shared" ref="J141:J146" si="10">ROUND(I141*H141,2)</f>
        <v>0</v>
      </c>
      <c r="K141" s="147"/>
      <c r="L141" s="28"/>
      <c r="M141" s="148" t="s">
        <v>1</v>
      </c>
      <c r="N141" s="149" t="s">
        <v>41</v>
      </c>
      <c r="P141" s="150">
        <f t="shared" ref="P141:P146" si="11">O141*H141</f>
        <v>0</v>
      </c>
      <c r="Q141" s="150">
        <v>1.9205000000000001</v>
      </c>
      <c r="R141" s="150">
        <f t="shared" ref="R141:R146" si="12">Q141*H141</f>
        <v>49.318440000000002</v>
      </c>
      <c r="S141" s="150">
        <v>0</v>
      </c>
      <c r="T141" s="151">
        <f t="shared" ref="T141:T146" si="13">S141*H141</f>
        <v>0</v>
      </c>
      <c r="AR141" s="152" t="s">
        <v>227</v>
      </c>
      <c r="AT141" s="152" t="s">
        <v>223</v>
      </c>
      <c r="AU141" s="152" t="s">
        <v>88</v>
      </c>
      <c r="AY141" s="13" t="s">
        <v>221</v>
      </c>
      <c r="BE141" s="153">
        <f t="shared" ref="BE141:BE146" si="14">IF(N141="základná",J141,0)</f>
        <v>0</v>
      </c>
      <c r="BF141" s="153">
        <f t="shared" ref="BF141:BF146" si="15">IF(N141="znížená",J141,0)</f>
        <v>0</v>
      </c>
      <c r="BG141" s="153">
        <f t="shared" ref="BG141:BG146" si="16">IF(N141="zákl. prenesená",J141,0)</f>
        <v>0</v>
      </c>
      <c r="BH141" s="153">
        <f t="shared" ref="BH141:BH146" si="17">IF(N141="zníž. prenesená",J141,0)</f>
        <v>0</v>
      </c>
      <c r="BI141" s="153">
        <f t="shared" ref="BI141:BI146" si="18">IF(N141="nulová",J141,0)</f>
        <v>0</v>
      </c>
      <c r="BJ141" s="13" t="s">
        <v>88</v>
      </c>
      <c r="BK141" s="153">
        <f t="shared" ref="BK141:BK146" si="19">ROUND(I141*H141,2)</f>
        <v>0</v>
      </c>
      <c r="BL141" s="13" t="s">
        <v>227</v>
      </c>
      <c r="BM141" s="152" t="s">
        <v>343</v>
      </c>
    </row>
    <row r="142" spans="2:65" s="1" customFormat="1" ht="16.5" customHeight="1" x14ac:dyDescent="0.2">
      <c r="B142" s="139"/>
      <c r="C142" s="140" t="s">
        <v>285</v>
      </c>
      <c r="D142" s="140" t="s">
        <v>223</v>
      </c>
      <c r="E142" s="141" t="s">
        <v>2725</v>
      </c>
      <c r="F142" s="142" t="s">
        <v>2726</v>
      </c>
      <c r="G142" s="143" t="s">
        <v>226</v>
      </c>
      <c r="H142" s="144">
        <v>6.42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41</v>
      </c>
      <c r="P142" s="150">
        <f t="shared" si="11"/>
        <v>0</v>
      </c>
      <c r="Q142" s="150">
        <v>2.1050420000000001</v>
      </c>
      <c r="R142" s="150">
        <f t="shared" si="12"/>
        <v>13.51436964</v>
      </c>
      <c r="S142" s="150">
        <v>0</v>
      </c>
      <c r="T142" s="151">
        <f t="shared" si="13"/>
        <v>0</v>
      </c>
      <c r="AR142" s="152" t="s">
        <v>227</v>
      </c>
      <c r="AT142" s="152" t="s">
        <v>223</v>
      </c>
      <c r="AU142" s="152" t="s">
        <v>88</v>
      </c>
      <c r="AY142" s="13" t="s">
        <v>221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88</v>
      </c>
      <c r="BK142" s="153">
        <f t="shared" si="19"/>
        <v>0</v>
      </c>
      <c r="BL142" s="13" t="s">
        <v>227</v>
      </c>
      <c r="BM142" s="152" t="s">
        <v>351</v>
      </c>
    </row>
    <row r="143" spans="2:65" s="1" customFormat="1" ht="16.5" customHeight="1" x14ac:dyDescent="0.2">
      <c r="B143" s="139"/>
      <c r="C143" s="140" t="s">
        <v>289</v>
      </c>
      <c r="D143" s="140" t="s">
        <v>223</v>
      </c>
      <c r="E143" s="141" t="s">
        <v>2727</v>
      </c>
      <c r="F143" s="142" t="s">
        <v>2728</v>
      </c>
      <c r="G143" s="143" t="s">
        <v>273</v>
      </c>
      <c r="H143" s="144">
        <v>107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41</v>
      </c>
      <c r="P143" s="150">
        <f t="shared" si="11"/>
        <v>0</v>
      </c>
      <c r="Q143" s="150">
        <v>0.25212000000000001</v>
      </c>
      <c r="R143" s="150">
        <f t="shared" si="12"/>
        <v>26.976840000000003</v>
      </c>
      <c r="S143" s="150">
        <v>0</v>
      </c>
      <c r="T143" s="151">
        <f t="shared" si="13"/>
        <v>0</v>
      </c>
      <c r="AR143" s="152" t="s">
        <v>227</v>
      </c>
      <c r="AT143" s="152" t="s">
        <v>223</v>
      </c>
      <c r="AU143" s="152" t="s">
        <v>88</v>
      </c>
      <c r="AY143" s="13" t="s">
        <v>221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88</v>
      </c>
      <c r="BK143" s="153">
        <f t="shared" si="19"/>
        <v>0</v>
      </c>
      <c r="BL143" s="13" t="s">
        <v>227</v>
      </c>
      <c r="BM143" s="152" t="s">
        <v>359</v>
      </c>
    </row>
    <row r="144" spans="2:65" s="1" customFormat="1" ht="33" customHeight="1" x14ac:dyDescent="0.2">
      <c r="B144" s="139"/>
      <c r="C144" s="140" t="s">
        <v>293</v>
      </c>
      <c r="D144" s="140" t="s">
        <v>223</v>
      </c>
      <c r="E144" s="141" t="s">
        <v>261</v>
      </c>
      <c r="F144" s="142" t="s">
        <v>2729</v>
      </c>
      <c r="G144" s="143" t="s">
        <v>263</v>
      </c>
      <c r="H144" s="144">
        <v>1300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227</v>
      </c>
      <c r="AT144" s="152" t="s">
        <v>223</v>
      </c>
      <c r="AU144" s="152" t="s">
        <v>88</v>
      </c>
      <c r="AY144" s="13" t="s">
        <v>221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227</v>
      </c>
      <c r="BM144" s="152" t="s">
        <v>367</v>
      </c>
    </row>
    <row r="145" spans="2:65" s="1" customFormat="1" ht="24.15" customHeight="1" x14ac:dyDescent="0.2">
      <c r="B145" s="139"/>
      <c r="C145" s="140" t="s">
        <v>297</v>
      </c>
      <c r="D145" s="140" t="s">
        <v>223</v>
      </c>
      <c r="E145" s="141" t="s">
        <v>2730</v>
      </c>
      <c r="F145" s="142" t="s">
        <v>2731</v>
      </c>
      <c r="G145" s="143" t="s">
        <v>263</v>
      </c>
      <c r="H145" s="144">
        <v>350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41</v>
      </c>
      <c r="P145" s="150">
        <f t="shared" si="11"/>
        <v>0</v>
      </c>
      <c r="Q145" s="150">
        <v>3.3000000000000003E-5</v>
      </c>
      <c r="R145" s="150">
        <f t="shared" si="12"/>
        <v>1.1550000000000001E-2</v>
      </c>
      <c r="S145" s="150">
        <v>0</v>
      </c>
      <c r="T145" s="151">
        <f t="shared" si="13"/>
        <v>0</v>
      </c>
      <c r="AR145" s="152" t="s">
        <v>227</v>
      </c>
      <c r="AT145" s="152" t="s">
        <v>223</v>
      </c>
      <c r="AU145" s="152" t="s">
        <v>88</v>
      </c>
      <c r="AY145" s="13" t="s">
        <v>221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227</v>
      </c>
      <c r="BM145" s="152" t="s">
        <v>375</v>
      </c>
    </row>
    <row r="146" spans="2:65" s="1" customFormat="1" ht="16.5" customHeight="1" x14ac:dyDescent="0.2">
      <c r="B146" s="139"/>
      <c r="C146" s="154" t="s">
        <v>7</v>
      </c>
      <c r="D146" s="154" t="s">
        <v>317</v>
      </c>
      <c r="E146" s="155" t="s">
        <v>2732</v>
      </c>
      <c r="F146" s="156" t="s">
        <v>2733</v>
      </c>
      <c r="G146" s="157" t="s">
        <v>263</v>
      </c>
      <c r="H146" s="158">
        <v>357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41</v>
      </c>
      <c r="P146" s="150">
        <f t="shared" si="11"/>
        <v>0</v>
      </c>
      <c r="Q146" s="150">
        <v>2.0000000000000001E-4</v>
      </c>
      <c r="R146" s="150">
        <f t="shared" si="12"/>
        <v>7.1400000000000005E-2</v>
      </c>
      <c r="S146" s="150">
        <v>0</v>
      </c>
      <c r="T146" s="151">
        <f t="shared" si="13"/>
        <v>0</v>
      </c>
      <c r="AR146" s="152" t="s">
        <v>251</v>
      </c>
      <c r="AT146" s="152" t="s">
        <v>317</v>
      </c>
      <c r="AU146" s="152" t="s">
        <v>88</v>
      </c>
      <c r="AY146" s="13" t="s">
        <v>221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227</v>
      </c>
      <c r="BM146" s="152" t="s">
        <v>383</v>
      </c>
    </row>
    <row r="147" spans="2:65" s="11" customFormat="1" ht="22.95" customHeight="1" x14ac:dyDescent="0.25">
      <c r="B147" s="127"/>
      <c r="D147" s="128" t="s">
        <v>74</v>
      </c>
      <c r="E147" s="137" t="s">
        <v>239</v>
      </c>
      <c r="F147" s="137" t="s">
        <v>2734</v>
      </c>
      <c r="I147" s="130"/>
      <c r="J147" s="138">
        <f>BK147</f>
        <v>0</v>
      </c>
      <c r="L147" s="127"/>
      <c r="M147" s="132"/>
      <c r="P147" s="133">
        <f>SUM(P148:P155)</f>
        <v>0</v>
      </c>
      <c r="R147" s="133">
        <f>SUM(R148:R155)</f>
        <v>957.21699999999998</v>
      </c>
      <c r="T147" s="134">
        <f>SUM(T148:T155)</f>
        <v>0</v>
      </c>
      <c r="AR147" s="128" t="s">
        <v>82</v>
      </c>
      <c r="AT147" s="135" t="s">
        <v>74</v>
      </c>
      <c r="AU147" s="135" t="s">
        <v>82</v>
      </c>
      <c r="AY147" s="128" t="s">
        <v>221</v>
      </c>
      <c r="BK147" s="136">
        <f>SUM(BK148:BK155)</f>
        <v>0</v>
      </c>
    </row>
    <row r="148" spans="2:65" s="1" customFormat="1" ht="37.950000000000003" customHeight="1" x14ac:dyDescent="0.2">
      <c r="B148" s="139"/>
      <c r="C148" s="140" t="s">
        <v>304</v>
      </c>
      <c r="D148" s="140" t="s">
        <v>223</v>
      </c>
      <c r="E148" s="141" t="s">
        <v>2735</v>
      </c>
      <c r="F148" s="142" t="s">
        <v>2736</v>
      </c>
      <c r="G148" s="143" t="s">
        <v>263</v>
      </c>
      <c r="H148" s="144">
        <v>350</v>
      </c>
      <c r="I148" s="145"/>
      <c r="J148" s="146">
        <f t="shared" ref="J148:J155" si="20">ROUND(I148*H148,2)</f>
        <v>0</v>
      </c>
      <c r="K148" s="147"/>
      <c r="L148" s="28"/>
      <c r="M148" s="148" t="s">
        <v>1</v>
      </c>
      <c r="N148" s="149" t="s">
        <v>41</v>
      </c>
      <c r="P148" s="150">
        <f t="shared" ref="P148:P155" si="21">O148*H148</f>
        <v>0</v>
      </c>
      <c r="Q148" s="150">
        <v>0</v>
      </c>
      <c r="R148" s="150">
        <f t="shared" ref="R148:R155" si="22">Q148*H148</f>
        <v>0</v>
      </c>
      <c r="S148" s="150">
        <v>0</v>
      </c>
      <c r="T148" s="151">
        <f t="shared" ref="T148:T155" si="23">S148*H148</f>
        <v>0</v>
      </c>
      <c r="AR148" s="152" t="s">
        <v>227</v>
      </c>
      <c r="AT148" s="152" t="s">
        <v>223</v>
      </c>
      <c r="AU148" s="152" t="s">
        <v>88</v>
      </c>
      <c r="AY148" s="13" t="s">
        <v>221</v>
      </c>
      <c r="BE148" s="153">
        <f t="shared" ref="BE148:BE155" si="24">IF(N148="základná",J148,0)</f>
        <v>0</v>
      </c>
      <c r="BF148" s="153">
        <f t="shared" ref="BF148:BF155" si="25">IF(N148="znížená",J148,0)</f>
        <v>0</v>
      </c>
      <c r="BG148" s="153">
        <f t="shared" ref="BG148:BG155" si="26">IF(N148="zákl. prenesená",J148,0)</f>
        <v>0</v>
      </c>
      <c r="BH148" s="153">
        <f t="shared" ref="BH148:BH155" si="27">IF(N148="zníž. prenesená",J148,0)</f>
        <v>0</v>
      </c>
      <c r="BI148" s="153">
        <f t="shared" ref="BI148:BI155" si="28">IF(N148="nulová",J148,0)</f>
        <v>0</v>
      </c>
      <c r="BJ148" s="13" t="s">
        <v>88</v>
      </c>
      <c r="BK148" s="153">
        <f t="shared" ref="BK148:BK155" si="29">ROUND(I148*H148,2)</f>
        <v>0</v>
      </c>
      <c r="BL148" s="13" t="s">
        <v>227</v>
      </c>
      <c r="BM148" s="152" t="s">
        <v>391</v>
      </c>
    </row>
    <row r="149" spans="2:65" s="1" customFormat="1" ht="24.15" customHeight="1" x14ac:dyDescent="0.2">
      <c r="B149" s="139"/>
      <c r="C149" s="140" t="s">
        <v>308</v>
      </c>
      <c r="D149" s="140" t="s">
        <v>223</v>
      </c>
      <c r="E149" s="141" t="s">
        <v>2737</v>
      </c>
      <c r="F149" s="142" t="s">
        <v>2738</v>
      </c>
      <c r="G149" s="143" t="s">
        <v>263</v>
      </c>
      <c r="H149" s="144">
        <v>1900</v>
      </c>
      <c r="I149" s="145"/>
      <c r="J149" s="146">
        <f t="shared" si="20"/>
        <v>0</v>
      </c>
      <c r="K149" s="147"/>
      <c r="L149" s="28"/>
      <c r="M149" s="148" t="s">
        <v>1</v>
      </c>
      <c r="N149" s="149" t="s">
        <v>41</v>
      </c>
      <c r="P149" s="150">
        <f t="shared" si="21"/>
        <v>0</v>
      </c>
      <c r="Q149" s="150">
        <v>0.37080000000000002</v>
      </c>
      <c r="R149" s="150">
        <f t="shared" si="22"/>
        <v>704.52</v>
      </c>
      <c r="S149" s="150">
        <v>0</v>
      </c>
      <c r="T149" s="151">
        <f t="shared" si="23"/>
        <v>0</v>
      </c>
      <c r="AR149" s="152" t="s">
        <v>227</v>
      </c>
      <c r="AT149" s="152" t="s">
        <v>223</v>
      </c>
      <c r="AU149" s="152" t="s">
        <v>88</v>
      </c>
      <c r="AY149" s="13" t="s">
        <v>221</v>
      </c>
      <c r="BE149" s="153">
        <f t="shared" si="24"/>
        <v>0</v>
      </c>
      <c r="BF149" s="153">
        <f t="shared" si="25"/>
        <v>0</v>
      </c>
      <c r="BG149" s="153">
        <f t="shared" si="26"/>
        <v>0</v>
      </c>
      <c r="BH149" s="153">
        <f t="shared" si="27"/>
        <v>0</v>
      </c>
      <c r="BI149" s="153">
        <f t="shared" si="28"/>
        <v>0</v>
      </c>
      <c r="BJ149" s="13" t="s">
        <v>88</v>
      </c>
      <c r="BK149" s="153">
        <f t="shared" si="29"/>
        <v>0</v>
      </c>
      <c r="BL149" s="13" t="s">
        <v>227</v>
      </c>
      <c r="BM149" s="152" t="s">
        <v>399</v>
      </c>
    </row>
    <row r="150" spans="2:65" s="1" customFormat="1" ht="33" customHeight="1" x14ac:dyDescent="0.2">
      <c r="B150" s="139"/>
      <c r="C150" s="140" t="s">
        <v>312</v>
      </c>
      <c r="D150" s="140" t="s">
        <v>223</v>
      </c>
      <c r="E150" s="141" t="s">
        <v>2739</v>
      </c>
      <c r="F150" s="142" t="s">
        <v>2740</v>
      </c>
      <c r="G150" s="143" t="s">
        <v>263</v>
      </c>
      <c r="H150" s="144">
        <v>950</v>
      </c>
      <c r="I150" s="145"/>
      <c r="J150" s="146">
        <f t="shared" si="20"/>
        <v>0</v>
      </c>
      <c r="K150" s="147"/>
      <c r="L150" s="28"/>
      <c r="M150" s="148" t="s">
        <v>1</v>
      </c>
      <c r="N150" s="149" t="s">
        <v>41</v>
      </c>
      <c r="P150" s="150">
        <f t="shared" si="21"/>
        <v>0</v>
      </c>
      <c r="Q150" s="150">
        <v>0</v>
      </c>
      <c r="R150" s="150">
        <f t="shared" si="22"/>
        <v>0</v>
      </c>
      <c r="S150" s="150">
        <v>0</v>
      </c>
      <c r="T150" s="151">
        <f t="shared" si="23"/>
        <v>0</v>
      </c>
      <c r="AR150" s="152" t="s">
        <v>227</v>
      </c>
      <c r="AT150" s="152" t="s">
        <v>223</v>
      </c>
      <c r="AU150" s="152" t="s">
        <v>88</v>
      </c>
      <c r="AY150" s="13" t="s">
        <v>221</v>
      </c>
      <c r="BE150" s="153">
        <f t="shared" si="24"/>
        <v>0</v>
      </c>
      <c r="BF150" s="153">
        <f t="shared" si="25"/>
        <v>0</v>
      </c>
      <c r="BG150" s="153">
        <f t="shared" si="26"/>
        <v>0</v>
      </c>
      <c r="BH150" s="153">
        <f t="shared" si="27"/>
        <v>0</v>
      </c>
      <c r="BI150" s="153">
        <f t="shared" si="28"/>
        <v>0</v>
      </c>
      <c r="BJ150" s="13" t="s">
        <v>88</v>
      </c>
      <c r="BK150" s="153">
        <f t="shared" si="29"/>
        <v>0</v>
      </c>
      <c r="BL150" s="13" t="s">
        <v>227</v>
      </c>
      <c r="BM150" s="152" t="s">
        <v>408</v>
      </c>
    </row>
    <row r="151" spans="2:65" s="1" customFormat="1" ht="33" customHeight="1" x14ac:dyDescent="0.2">
      <c r="B151" s="139"/>
      <c r="C151" s="140" t="s">
        <v>316</v>
      </c>
      <c r="D151" s="140" t="s">
        <v>223</v>
      </c>
      <c r="E151" s="141" t="s">
        <v>2741</v>
      </c>
      <c r="F151" s="142" t="s">
        <v>2742</v>
      </c>
      <c r="G151" s="143" t="s">
        <v>263</v>
      </c>
      <c r="H151" s="144">
        <v>950</v>
      </c>
      <c r="I151" s="145"/>
      <c r="J151" s="146">
        <f t="shared" si="20"/>
        <v>0</v>
      </c>
      <c r="K151" s="147"/>
      <c r="L151" s="28"/>
      <c r="M151" s="148" t="s">
        <v>1</v>
      </c>
      <c r="N151" s="149" t="s">
        <v>41</v>
      </c>
      <c r="P151" s="150">
        <f t="shared" si="21"/>
        <v>0</v>
      </c>
      <c r="Q151" s="150">
        <v>5.1000000000000004E-4</v>
      </c>
      <c r="R151" s="150">
        <f t="shared" si="22"/>
        <v>0.48450000000000004</v>
      </c>
      <c r="S151" s="150">
        <v>0</v>
      </c>
      <c r="T151" s="151">
        <f t="shared" si="23"/>
        <v>0</v>
      </c>
      <c r="AR151" s="152" t="s">
        <v>227</v>
      </c>
      <c r="AT151" s="152" t="s">
        <v>223</v>
      </c>
      <c r="AU151" s="152" t="s">
        <v>88</v>
      </c>
      <c r="AY151" s="13" t="s">
        <v>221</v>
      </c>
      <c r="BE151" s="153">
        <f t="shared" si="24"/>
        <v>0</v>
      </c>
      <c r="BF151" s="153">
        <f t="shared" si="25"/>
        <v>0</v>
      </c>
      <c r="BG151" s="153">
        <f t="shared" si="26"/>
        <v>0</v>
      </c>
      <c r="BH151" s="153">
        <f t="shared" si="27"/>
        <v>0</v>
      </c>
      <c r="BI151" s="153">
        <f t="shared" si="28"/>
        <v>0</v>
      </c>
      <c r="BJ151" s="13" t="s">
        <v>88</v>
      </c>
      <c r="BK151" s="153">
        <f t="shared" si="29"/>
        <v>0</v>
      </c>
      <c r="BL151" s="13" t="s">
        <v>227</v>
      </c>
      <c r="BM151" s="152" t="s">
        <v>416</v>
      </c>
    </row>
    <row r="152" spans="2:65" s="1" customFormat="1" ht="33" customHeight="1" x14ac:dyDescent="0.2">
      <c r="B152" s="139"/>
      <c r="C152" s="140" t="s">
        <v>322</v>
      </c>
      <c r="D152" s="140" t="s">
        <v>223</v>
      </c>
      <c r="E152" s="141" t="s">
        <v>2743</v>
      </c>
      <c r="F152" s="142" t="s">
        <v>2744</v>
      </c>
      <c r="G152" s="143" t="s">
        <v>263</v>
      </c>
      <c r="H152" s="144">
        <v>950</v>
      </c>
      <c r="I152" s="145"/>
      <c r="J152" s="146">
        <f t="shared" si="20"/>
        <v>0</v>
      </c>
      <c r="K152" s="147"/>
      <c r="L152" s="28"/>
      <c r="M152" s="148" t="s">
        <v>1</v>
      </c>
      <c r="N152" s="149" t="s">
        <v>41</v>
      </c>
      <c r="P152" s="150">
        <f t="shared" si="21"/>
        <v>0</v>
      </c>
      <c r="Q152" s="150">
        <v>0.10373</v>
      </c>
      <c r="R152" s="150">
        <f t="shared" si="22"/>
        <v>98.543500000000009</v>
      </c>
      <c r="S152" s="150">
        <v>0</v>
      </c>
      <c r="T152" s="151">
        <f t="shared" si="23"/>
        <v>0</v>
      </c>
      <c r="AR152" s="152" t="s">
        <v>227</v>
      </c>
      <c r="AT152" s="152" t="s">
        <v>223</v>
      </c>
      <c r="AU152" s="152" t="s">
        <v>88</v>
      </c>
      <c r="AY152" s="13" t="s">
        <v>221</v>
      </c>
      <c r="BE152" s="153">
        <f t="shared" si="24"/>
        <v>0</v>
      </c>
      <c r="BF152" s="153">
        <f t="shared" si="25"/>
        <v>0</v>
      </c>
      <c r="BG152" s="153">
        <f t="shared" si="26"/>
        <v>0</v>
      </c>
      <c r="BH152" s="153">
        <f t="shared" si="27"/>
        <v>0</v>
      </c>
      <c r="BI152" s="153">
        <f t="shared" si="28"/>
        <v>0</v>
      </c>
      <c r="BJ152" s="13" t="s">
        <v>88</v>
      </c>
      <c r="BK152" s="153">
        <f t="shared" si="29"/>
        <v>0</v>
      </c>
      <c r="BL152" s="13" t="s">
        <v>227</v>
      </c>
      <c r="BM152" s="152" t="s">
        <v>424</v>
      </c>
    </row>
    <row r="153" spans="2:65" s="1" customFormat="1" ht="37.950000000000003" customHeight="1" x14ac:dyDescent="0.2">
      <c r="B153" s="139"/>
      <c r="C153" s="140" t="s">
        <v>326</v>
      </c>
      <c r="D153" s="140" t="s">
        <v>223</v>
      </c>
      <c r="E153" s="141" t="s">
        <v>2745</v>
      </c>
      <c r="F153" s="142" t="s">
        <v>2746</v>
      </c>
      <c r="G153" s="143" t="s">
        <v>263</v>
      </c>
      <c r="H153" s="144">
        <v>950</v>
      </c>
      <c r="I153" s="145"/>
      <c r="J153" s="146">
        <f t="shared" si="20"/>
        <v>0</v>
      </c>
      <c r="K153" s="147"/>
      <c r="L153" s="28"/>
      <c r="M153" s="148" t="s">
        <v>1</v>
      </c>
      <c r="N153" s="149" t="s">
        <v>41</v>
      </c>
      <c r="P153" s="150">
        <f t="shared" si="21"/>
        <v>0</v>
      </c>
      <c r="Q153" s="150">
        <v>0.12966</v>
      </c>
      <c r="R153" s="150">
        <f t="shared" si="22"/>
        <v>123.17699999999999</v>
      </c>
      <c r="S153" s="150">
        <v>0</v>
      </c>
      <c r="T153" s="151">
        <f t="shared" si="23"/>
        <v>0</v>
      </c>
      <c r="AR153" s="152" t="s">
        <v>227</v>
      </c>
      <c r="AT153" s="152" t="s">
        <v>223</v>
      </c>
      <c r="AU153" s="152" t="s">
        <v>88</v>
      </c>
      <c r="AY153" s="13" t="s">
        <v>221</v>
      </c>
      <c r="BE153" s="153">
        <f t="shared" si="24"/>
        <v>0</v>
      </c>
      <c r="BF153" s="153">
        <f t="shared" si="25"/>
        <v>0</v>
      </c>
      <c r="BG153" s="153">
        <f t="shared" si="26"/>
        <v>0</v>
      </c>
      <c r="BH153" s="153">
        <f t="shared" si="27"/>
        <v>0</v>
      </c>
      <c r="BI153" s="153">
        <f t="shared" si="28"/>
        <v>0</v>
      </c>
      <c r="BJ153" s="13" t="s">
        <v>88</v>
      </c>
      <c r="BK153" s="153">
        <f t="shared" si="29"/>
        <v>0</v>
      </c>
      <c r="BL153" s="13" t="s">
        <v>227</v>
      </c>
      <c r="BM153" s="152" t="s">
        <v>432</v>
      </c>
    </row>
    <row r="154" spans="2:65" s="1" customFormat="1" ht="16.5" customHeight="1" x14ac:dyDescent="0.2">
      <c r="B154" s="139"/>
      <c r="C154" s="140" t="s">
        <v>330</v>
      </c>
      <c r="D154" s="140" t="s">
        <v>223</v>
      </c>
      <c r="E154" s="141" t="s">
        <v>2747</v>
      </c>
      <c r="F154" s="142" t="s">
        <v>2748</v>
      </c>
      <c r="G154" s="143" t="s">
        <v>263</v>
      </c>
      <c r="H154" s="144">
        <v>350</v>
      </c>
      <c r="I154" s="145"/>
      <c r="J154" s="146">
        <f t="shared" si="20"/>
        <v>0</v>
      </c>
      <c r="K154" s="147"/>
      <c r="L154" s="28"/>
      <c r="M154" s="148" t="s">
        <v>1</v>
      </c>
      <c r="N154" s="149" t="s">
        <v>41</v>
      </c>
      <c r="P154" s="150">
        <f t="shared" si="21"/>
        <v>0</v>
      </c>
      <c r="Q154" s="150">
        <v>8.7120000000000003E-2</v>
      </c>
      <c r="R154" s="150">
        <f t="shared" si="22"/>
        <v>30.492000000000001</v>
      </c>
      <c r="S154" s="150">
        <v>0</v>
      </c>
      <c r="T154" s="151">
        <f t="shared" si="23"/>
        <v>0</v>
      </c>
      <c r="AR154" s="152" t="s">
        <v>227</v>
      </c>
      <c r="AT154" s="152" t="s">
        <v>223</v>
      </c>
      <c r="AU154" s="152" t="s">
        <v>88</v>
      </c>
      <c r="AY154" s="13" t="s">
        <v>221</v>
      </c>
      <c r="BE154" s="153">
        <f t="shared" si="24"/>
        <v>0</v>
      </c>
      <c r="BF154" s="153">
        <f t="shared" si="25"/>
        <v>0</v>
      </c>
      <c r="BG154" s="153">
        <f t="shared" si="26"/>
        <v>0</v>
      </c>
      <c r="BH154" s="153">
        <f t="shared" si="27"/>
        <v>0</v>
      </c>
      <c r="BI154" s="153">
        <f t="shared" si="28"/>
        <v>0</v>
      </c>
      <c r="BJ154" s="13" t="s">
        <v>88</v>
      </c>
      <c r="BK154" s="153">
        <f t="shared" si="29"/>
        <v>0</v>
      </c>
      <c r="BL154" s="13" t="s">
        <v>227</v>
      </c>
      <c r="BM154" s="152" t="s">
        <v>440</v>
      </c>
    </row>
    <row r="155" spans="2:65" s="1" customFormat="1" ht="16.5" customHeight="1" x14ac:dyDescent="0.2">
      <c r="B155" s="139"/>
      <c r="C155" s="154" t="s">
        <v>335</v>
      </c>
      <c r="D155" s="154" t="s">
        <v>317</v>
      </c>
      <c r="E155" s="155" t="s">
        <v>2749</v>
      </c>
      <c r="F155" s="156" t="s">
        <v>2750</v>
      </c>
      <c r="G155" s="157" t="s">
        <v>333</v>
      </c>
      <c r="H155" s="158">
        <v>3150</v>
      </c>
      <c r="I155" s="159"/>
      <c r="J155" s="160">
        <f t="shared" si="20"/>
        <v>0</v>
      </c>
      <c r="K155" s="161"/>
      <c r="L155" s="162"/>
      <c r="M155" s="163" t="s">
        <v>1</v>
      </c>
      <c r="N155" s="164" t="s">
        <v>41</v>
      </c>
      <c r="P155" s="150">
        <f t="shared" si="21"/>
        <v>0</v>
      </c>
      <c r="Q155" s="150">
        <v>0</v>
      </c>
      <c r="R155" s="150">
        <f t="shared" si="22"/>
        <v>0</v>
      </c>
      <c r="S155" s="150">
        <v>0</v>
      </c>
      <c r="T155" s="151">
        <f t="shared" si="23"/>
        <v>0</v>
      </c>
      <c r="AR155" s="152" t="s">
        <v>251</v>
      </c>
      <c r="AT155" s="152" t="s">
        <v>317</v>
      </c>
      <c r="AU155" s="152" t="s">
        <v>88</v>
      </c>
      <c r="AY155" s="13" t="s">
        <v>221</v>
      </c>
      <c r="BE155" s="153">
        <f t="shared" si="24"/>
        <v>0</v>
      </c>
      <c r="BF155" s="153">
        <f t="shared" si="25"/>
        <v>0</v>
      </c>
      <c r="BG155" s="153">
        <f t="shared" si="26"/>
        <v>0</v>
      </c>
      <c r="BH155" s="153">
        <f t="shared" si="27"/>
        <v>0</v>
      </c>
      <c r="BI155" s="153">
        <f t="shared" si="28"/>
        <v>0</v>
      </c>
      <c r="BJ155" s="13" t="s">
        <v>88</v>
      </c>
      <c r="BK155" s="153">
        <f t="shared" si="29"/>
        <v>0</v>
      </c>
      <c r="BL155" s="13" t="s">
        <v>227</v>
      </c>
      <c r="BM155" s="152" t="s">
        <v>448</v>
      </c>
    </row>
    <row r="156" spans="2:65" s="11" customFormat="1" ht="22.95" customHeight="1" x14ac:dyDescent="0.25">
      <c r="B156" s="127"/>
      <c r="D156" s="128" t="s">
        <v>74</v>
      </c>
      <c r="E156" s="137" t="s">
        <v>251</v>
      </c>
      <c r="F156" s="137" t="s">
        <v>2751</v>
      </c>
      <c r="I156" s="130"/>
      <c r="J156" s="138">
        <f>BK156</f>
        <v>0</v>
      </c>
      <c r="L156" s="127"/>
      <c r="M156" s="132"/>
      <c r="P156" s="133">
        <f>SUM(P157:P158)</f>
        <v>0</v>
      </c>
      <c r="R156" s="133">
        <f>SUM(R157:R158)</f>
        <v>0.93074400000000002</v>
      </c>
      <c r="T156" s="134">
        <f>SUM(T157:T158)</f>
        <v>0</v>
      </c>
      <c r="AR156" s="128" t="s">
        <v>82</v>
      </c>
      <c r="AT156" s="135" t="s">
        <v>74</v>
      </c>
      <c r="AU156" s="135" t="s">
        <v>82</v>
      </c>
      <c r="AY156" s="128" t="s">
        <v>221</v>
      </c>
      <c r="BK156" s="136">
        <f>SUM(BK157:BK158)</f>
        <v>0</v>
      </c>
    </row>
    <row r="157" spans="2:65" s="1" customFormat="1" ht="24.15" customHeight="1" x14ac:dyDescent="0.2">
      <c r="B157" s="139"/>
      <c r="C157" s="140" t="s">
        <v>339</v>
      </c>
      <c r="D157" s="140" t="s">
        <v>223</v>
      </c>
      <c r="E157" s="141" t="s">
        <v>2752</v>
      </c>
      <c r="F157" s="142" t="s">
        <v>2753</v>
      </c>
      <c r="G157" s="143" t="s">
        <v>333</v>
      </c>
      <c r="H157" s="144">
        <v>12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41</v>
      </c>
      <c r="P157" s="150">
        <f>O157*H157</f>
        <v>0</v>
      </c>
      <c r="Q157" s="150">
        <v>1.6562E-2</v>
      </c>
      <c r="R157" s="150">
        <f>Q157*H157</f>
        <v>0.198744</v>
      </c>
      <c r="S157" s="150">
        <v>0</v>
      </c>
      <c r="T157" s="151">
        <f>S157*H157</f>
        <v>0</v>
      </c>
      <c r="AR157" s="152" t="s">
        <v>227</v>
      </c>
      <c r="AT157" s="152" t="s">
        <v>223</v>
      </c>
      <c r="AU157" s="152" t="s">
        <v>88</v>
      </c>
      <c r="AY157" s="13" t="s">
        <v>221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88</v>
      </c>
      <c r="BK157" s="153">
        <f>ROUND(I157*H157,2)</f>
        <v>0</v>
      </c>
      <c r="BL157" s="13" t="s">
        <v>227</v>
      </c>
      <c r="BM157" s="152" t="s">
        <v>456</v>
      </c>
    </row>
    <row r="158" spans="2:65" s="1" customFormat="1" ht="21.75" customHeight="1" x14ac:dyDescent="0.2">
      <c r="B158" s="139"/>
      <c r="C158" s="154" t="s">
        <v>343</v>
      </c>
      <c r="D158" s="154" t="s">
        <v>317</v>
      </c>
      <c r="E158" s="155" t="s">
        <v>2754</v>
      </c>
      <c r="F158" s="156" t="s">
        <v>2755</v>
      </c>
      <c r="G158" s="157" t="s">
        <v>333</v>
      </c>
      <c r="H158" s="158">
        <v>2</v>
      </c>
      <c r="I158" s="159"/>
      <c r="J158" s="160">
        <f>ROUND(I158*H158,2)</f>
        <v>0</v>
      </c>
      <c r="K158" s="161"/>
      <c r="L158" s="162"/>
      <c r="M158" s="163" t="s">
        <v>1</v>
      </c>
      <c r="N158" s="164" t="s">
        <v>41</v>
      </c>
      <c r="P158" s="150">
        <f>O158*H158</f>
        <v>0</v>
      </c>
      <c r="Q158" s="150">
        <v>0.36599999999999999</v>
      </c>
      <c r="R158" s="150">
        <f>Q158*H158</f>
        <v>0.73199999999999998</v>
      </c>
      <c r="S158" s="150">
        <v>0</v>
      </c>
      <c r="T158" s="151">
        <f>S158*H158</f>
        <v>0</v>
      </c>
      <c r="AR158" s="152" t="s">
        <v>251</v>
      </c>
      <c r="AT158" s="152" t="s">
        <v>317</v>
      </c>
      <c r="AU158" s="152" t="s">
        <v>88</v>
      </c>
      <c r="AY158" s="13" t="s">
        <v>221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88</v>
      </c>
      <c r="BK158" s="153">
        <f>ROUND(I158*H158,2)</f>
        <v>0</v>
      </c>
      <c r="BL158" s="13" t="s">
        <v>227</v>
      </c>
      <c r="BM158" s="152" t="s">
        <v>464</v>
      </c>
    </row>
    <row r="159" spans="2:65" s="11" customFormat="1" ht="22.95" customHeight="1" x14ac:dyDescent="0.25">
      <c r="B159" s="127"/>
      <c r="D159" s="128" t="s">
        <v>74</v>
      </c>
      <c r="E159" s="137" t="s">
        <v>256</v>
      </c>
      <c r="F159" s="137" t="s">
        <v>621</v>
      </c>
      <c r="I159" s="130"/>
      <c r="J159" s="138">
        <f>BK159</f>
        <v>0</v>
      </c>
      <c r="L159" s="127"/>
      <c r="M159" s="132"/>
      <c r="P159" s="133">
        <f>SUM(P160:P173)</f>
        <v>0</v>
      </c>
      <c r="R159" s="133">
        <f>SUM(R160:R173)</f>
        <v>80.418332925000001</v>
      </c>
      <c r="T159" s="134">
        <f>SUM(T160:T173)</f>
        <v>0</v>
      </c>
      <c r="AR159" s="128" t="s">
        <v>82</v>
      </c>
      <c r="AT159" s="135" t="s">
        <v>74</v>
      </c>
      <c r="AU159" s="135" t="s">
        <v>82</v>
      </c>
      <c r="AY159" s="128" t="s">
        <v>221</v>
      </c>
      <c r="BK159" s="136">
        <f>SUM(BK160:BK173)</f>
        <v>0</v>
      </c>
    </row>
    <row r="160" spans="2:65" s="1" customFormat="1" ht="24.15" customHeight="1" x14ac:dyDescent="0.2">
      <c r="B160" s="139"/>
      <c r="C160" s="140" t="s">
        <v>347</v>
      </c>
      <c r="D160" s="140" t="s">
        <v>223</v>
      </c>
      <c r="E160" s="141" t="s">
        <v>2756</v>
      </c>
      <c r="F160" s="142" t="s">
        <v>2757</v>
      </c>
      <c r="G160" s="143" t="s">
        <v>333</v>
      </c>
      <c r="H160" s="144">
        <v>16</v>
      </c>
      <c r="I160" s="145"/>
      <c r="J160" s="146">
        <f t="shared" ref="J160:J173" si="30">ROUND(I160*H160,2)</f>
        <v>0</v>
      </c>
      <c r="K160" s="147"/>
      <c r="L160" s="28"/>
      <c r="M160" s="148" t="s">
        <v>1</v>
      </c>
      <c r="N160" s="149" t="s">
        <v>41</v>
      </c>
      <c r="P160" s="150">
        <f t="shared" ref="P160:P173" si="31">O160*H160</f>
        <v>0</v>
      </c>
      <c r="Q160" s="150">
        <v>0.22133</v>
      </c>
      <c r="R160" s="150">
        <f t="shared" ref="R160:R173" si="32">Q160*H160</f>
        <v>3.54128</v>
      </c>
      <c r="S160" s="150">
        <v>0</v>
      </c>
      <c r="T160" s="151">
        <f t="shared" ref="T160:T173" si="33">S160*H160</f>
        <v>0</v>
      </c>
      <c r="AR160" s="152" t="s">
        <v>227</v>
      </c>
      <c r="AT160" s="152" t="s">
        <v>223</v>
      </c>
      <c r="AU160" s="152" t="s">
        <v>88</v>
      </c>
      <c r="AY160" s="13" t="s">
        <v>221</v>
      </c>
      <c r="BE160" s="153">
        <f t="shared" ref="BE160:BE173" si="34">IF(N160="základná",J160,0)</f>
        <v>0</v>
      </c>
      <c r="BF160" s="153">
        <f t="shared" ref="BF160:BF173" si="35">IF(N160="znížená",J160,0)</f>
        <v>0</v>
      </c>
      <c r="BG160" s="153">
        <f t="shared" ref="BG160:BG173" si="36">IF(N160="zákl. prenesená",J160,0)</f>
        <v>0</v>
      </c>
      <c r="BH160" s="153">
        <f t="shared" ref="BH160:BH173" si="37">IF(N160="zníž. prenesená",J160,0)</f>
        <v>0</v>
      </c>
      <c r="BI160" s="153">
        <f t="shared" ref="BI160:BI173" si="38">IF(N160="nulová",J160,0)</f>
        <v>0</v>
      </c>
      <c r="BJ160" s="13" t="s">
        <v>88</v>
      </c>
      <c r="BK160" s="153">
        <f t="shared" ref="BK160:BK173" si="39">ROUND(I160*H160,2)</f>
        <v>0</v>
      </c>
      <c r="BL160" s="13" t="s">
        <v>227</v>
      </c>
      <c r="BM160" s="152" t="s">
        <v>472</v>
      </c>
    </row>
    <row r="161" spans="2:65" s="1" customFormat="1" ht="24.15" customHeight="1" x14ac:dyDescent="0.2">
      <c r="B161" s="139"/>
      <c r="C161" s="154" t="s">
        <v>351</v>
      </c>
      <c r="D161" s="154" t="s">
        <v>317</v>
      </c>
      <c r="E161" s="155" t="s">
        <v>2758</v>
      </c>
      <c r="F161" s="156" t="s">
        <v>2759</v>
      </c>
      <c r="G161" s="157" t="s">
        <v>333</v>
      </c>
      <c r="H161" s="158">
        <v>16</v>
      </c>
      <c r="I161" s="159"/>
      <c r="J161" s="160">
        <f t="shared" si="30"/>
        <v>0</v>
      </c>
      <c r="K161" s="161"/>
      <c r="L161" s="162"/>
      <c r="M161" s="163" t="s">
        <v>1</v>
      </c>
      <c r="N161" s="164" t="s">
        <v>41</v>
      </c>
      <c r="P161" s="150">
        <f t="shared" si="31"/>
        <v>0</v>
      </c>
      <c r="Q161" s="150">
        <v>0</v>
      </c>
      <c r="R161" s="150">
        <f t="shared" si="32"/>
        <v>0</v>
      </c>
      <c r="S161" s="150">
        <v>0</v>
      </c>
      <c r="T161" s="151">
        <f t="shared" si="33"/>
        <v>0</v>
      </c>
      <c r="AR161" s="152" t="s">
        <v>251</v>
      </c>
      <c r="AT161" s="152" t="s">
        <v>317</v>
      </c>
      <c r="AU161" s="152" t="s">
        <v>88</v>
      </c>
      <c r="AY161" s="13" t="s">
        <v>221</v>
      </c>
      <c r="BE161" s="153">
        <f t="shared" si="34"/>
        <v>0</v>
      </c>
      <c r="BF161" s="153">
        <f t="shared" si="35"/>
        <v>0</v>
      </c>
      <c r="BG161" s="153">
        <f t="shared" si="36"/>
        <v>0</v>
      </c>
      <c r="BH161" s="153">
        <f t="shared" si="37"/>
        <v>0</v>
      </c>
      <c r="BI161" s="153">
        <f t="shared" si="38"/>
        <v>0</v>
      </c>
      <c r="BJ161" s="13" t="s">
        <v>88</v>
      </c>
      <c r="BK161" s="153">
        <f t="shared" si="39"/>
        <v>0</v>
      </c>
      <c r="BL161" s="13" t="s">
        <v>227</v>
      </c>
      <c r="BM161" s="152" t="s">
        <v>480</v>
      </c>
    </row>
    <row r="162" spans="2:65" s="1" customFormat="1" ht="33" customHeight="1" x14ac:dyDescent="0.2">
      <c r="B162" s="139"/>
      <c r="C162" s="154" t="s">
        <v>355</v>
      </c>
      <c r="D162" s="154" t="s">
        <v>317</v>
      </c>
      <c r="E162" s="155" t="s">
        <v>2760</v>
      </c>
      <c r="F162" s="156" t="s">
        <v>2761</v>
      </c>
      <c r="G162" s="157" t="s">
        <v>333</v>
      </c>
      <c r="H162" s="158">
        <v>15</v>
      </c>
      <c r="I162" s="159"/>
      <c r="J162" s="160">
        <f t="shared" si="30"/>
        <v>0</v>
      </c>
      <c r="K162" s="161"/>
      <c r="L162" s="162"/>
      <c r="M162" s="163" t="s">
        <v>1</v>
      </c>
      <c r="N162" s="164" t="s">
        <v>41</v>
      </c>
      <c r="P162" s="150">
        <f t="shared" si="31"/>
        <v>0</v>
      </c>
      <c r="Q162" s="150">
        <v>1.4E-3</v>
      </c>
      <c r="R162" s="150">
        <f t="shared" si="32"/>
        <v>2.1000000000000001E-2</v>
      </c>
      <c r="S162" s="150">
        <v>0</v>
      </c>
      <c r="T162" s="151">
        <f t="shared" si="33"/>
        <v>0</v>
      </c>
      <c r="AR162" s="152" t="s">
        <v>251</v>
      </c>
      <c r="AT162" s="152" t="s">
        <v>317</v>
      </c>
      <c r="AU162" s="152" t="s">
        <v>88</v>
      </c>
      <c r="AY162" s="13" t="s">
        <v>221</v>
      </c>
      <c r="BE162" s="153">
        <f t="shared" si="34"/>
        <v>0</v>
      </c>
      <c r="BF162" s="153">
        <f t="shared" si="35"/>
        <v>0</v>
      </c>
      <c r="BG162" s="153">
        <f t="shared" si="36"/>
        <v>0</v>
      </c>
      <c r="BH162" s="153">
        <f t="shared" si="37"/>
        <v>0</v>
      </c>
      <c r="BI162" s="153">
        <f t="shared" si="38"/>
        <v>0</v>
      </c>
      <c r="BJ162" s="13" t="s">
        <v>88</v>
      </c>
      <c r="BK162" s="153">
        <f t="shared" si="39"/>
        <v>0</v>
      </c>
      <c r="BL162" s="13" t="s">
        <v>227</v>
      </c>
      <c r="BM162" s="152" t="s">
        <v>488</v>
      </c>
    </row>
    <row r="163" spans="2:65" s="1" customFormat="1" ht="24.15" customHeight="1" x14ac:dyDescent="0.2">
      <c r="B163" s="139"/>
      <c r="C163" s="140" t="s">
        <v>359</v>
      </c>
      <c r="D163" s="140" t="s">
        <v>223</v>
      </c>
      <c r="E163" s="141" t="s">
        <v>2762</v>
      </c>
      <c r="F163" s="142" t="s">
        <v>2763</v>
      </c>
      <c r="G163" s="143" t="s">
        <v>1681</v>
      </c>
      <c r="H163" s="144">
        <v>1</v>
      </c>
      <c r="I163" s="145"/>
      <c r="J163" s="146">
        <f t="shared" si="30"/>
        <v>0</v>
      </c>
      <c r="K163" s="147"/>
      <c r="L163" s="28"/>
      <c r="M163" s="148" t="s">
        <v>1</v>
      </c>
      <c r="N163" s="149" t="s">
        <v>41</v>
      </c>
      <c r="P163" s="150">
        <f t="shared" si="31"/>
        <v>0</v>
      </c>
      <c r="Q163" s="150">
        <v>0</v>
      </c>
      <c r="R163" s="150">
        <f t="shared" si="32"/>
        <v>0</v>
      </c>
      <c r="S163" s="150">
        <v>0</v>
      </c>
      <c r="T163" s="151">
        <f t="shared" si="33"/>
        <v>0</v>
      </c>
      <c r="AR163" s="152" t="s">
        <v>227</v>
      </c>
      <c r="AT163" s="152" t="s">
        <v>223</v>
      </c>
      <c r="AU163" s="152" t="s">
        <v>88</v>
      </c>
      <c r="AY163" s="13" t="s">
        <v>221</v>
      </c>
      <c r="BE163" s="153">
        <f t="shared" si="34"/>
        <v>0</v>
      </c>
      <c r="BF163" s="153">
        <f t="shared" si="35"/>
        <v>0</v>
      </c>
      <c r="BG163" s="153">
        <f t="shared" si="36"/>
        <v>0</v>
      </c>
      <c r="BH163" s="153">
        <f t="shared" si="37"/>
        <v>0</v>
      </c>
      <c r="BI163" s="153">
        <f t="shared" si="38"/>
        <v>0</v>
      </c>
      <c r="BJ163" s="13" t="s">
        <v>88</v>
      </c>
      <c r="BK163" s="153">
        <f t="shared" si="39"/>
        <v>0</v>
      </c>
      <c r="BL163" s="13" t="s">
        <v>227</v>
      </c>
      <c r="BM163" s="152" t="s">
        <v>496</v>
      </c>
    </row>
    <row r="164" spans="2:65" s="1" customFormat="1" ht="37.950000000000003" customHeight="1" x14ac:dyDescent="0.2">
      <c r="B164" s="139"/>
      <c r="C164" s="140" t="s">
        <v>363</v>
      </c>
      <c r="D164" s="140" t="s">
        <v>223</v>
      </c>
      <c r="E164" s="141" t="s">
        <v>2764</v>
      </c>
      <c r="F164" s="142" t="s">
        <v>2765</v>
      </c>
      <c r="G164" s="143" t="s">
        <v>273</v>
      </c>
      <c r="H164" s="144">
        <v>206.7</v>
      </c>
      <c r="I164" s="145"/>
      <c r="J164" s="146">
        <f t="shared" si="30"/>
        <v>0</v>
      </c>
      <c r="K164" s="147"/>
      <c r="L164" s="28"/>
      <c r="M164" s="148" t="s">
        <v>1</v>
      </c>
      <c r="N164" s="149" t="s">
        <v>41</v>
      </c>
      <c r="P164" s="150">
        <f t="shared" si="31"/>
        <v>0</v>
      </c>
      <c r="Q164" s="150">
        <v>1.1E-4</v>
      </c>
      <c r="R164" s="150">
        <f t="shared" si="32"/>
        <v>2.2737E-2</v>
      </c>
      <c r="S164" s="150">
        <v>0</v>
      </c>
      <c r="T164" s="151">
        <f t="shared" si="33"/>
        <v>0</v>
      </c>
      <c r="AR164" s="152" t="s">
        <v>227</v>
      </c>
      <c r="AT164" s="152" t="s">
        <v>223</v>
      </c>
      <c r="AU164" s="152" t="s">
        <v>88</v>
      </c>
      <c r="AY164" s="13" t="s">
        <v>221</v>
      </c>
      <c r="BE164" s="153">
        <f t="shared" si="34"/>
        <v>0</v>
      </c>
      <c r="BF164" s="153">
        <f t="shared" si="35"/>
        <v>0</v>
      </c>
      <c r="BG164" s="153">
        <f t="shared" si="36"/>
        <v>0</v>
      </c>
      <c r="BH164" s="153">
        <f t="shared" si="37"/>
        <v>0</v>
      </c>
      <c r="BI164" s="153">
        <f t="shared" si="38"/>
        <v>0</v>
      </c>
      <c r="BJ164" s="13" t="s">
        <v>88</v>
      </c>
      <c r="BK164" s="153">
        <f t="shared" si="39"/>
        <v>0</v>
      </c>
      <c r="BL164" s="13" t="s">
        <v>227</v>
      </c>
      <c r="BM164" s="152" t="s">
        <v>504</v>
      </c>
    </row>
    <row r="165" spans="2:65" s="1" customFormat="1" ht="37.950000000000003" customHeight="1" x14ac:dyDescent="0.2">
      <c r="B165" s="139"/>
      <c r="C165" s="140" t="s">
        <v>367</v>
      </c>
      <c r="D165" s="140" t="s">
        <v>223</v>
      </c>
      <c r="E165" s="141" t="s">
        <v>2766</v>
      </c>
      <c r="F165" s="142" t="s">
        <v>2767</v>
      </c>
      <c r="G165" s="143" t="s">
        <v>263</v>
      </c>
      <c r="H165" s="144">
        <v>2</v>
      </c>
      <c r="I165" s="145"/>
      <c r="J165" s="146">
        <f t="shared" si="30"/>
        <v>0</v>
      </c>
      <c r="K165" s="147"/>
      <c r="L165" s="28"/>
      <c r="M165" s="148" t="s">
        <v>1</v>
      </c>
      <c r="N165" s="149" t="s">
        <v>41</v>
      </c>
      <c r="P165" s="150">
        <f t="shared" si="31"/>
        <v>0</v>
      </c>
      <c r="Q165" s="150">
        <v>8.9999999999999998E-4</v>
      </c>
      <c r="R165" s="150">
        <f t="shared" si="32"/>
        <v>1.8E-3</v>
      </c>
      <c r="S165" s="150">
        <v>0</v>
      </c>
      <c r="T165" s="151">
        <f t="shared" si="33"/>
        <v>0</v>
      </c>
      <c r="AR165" s="152" t="s">
        <v>227</v>
      </c>
      <c r="AT165" s="152" t="s">
        <v>223</v>
      </c>
      <c r="AU165" s="152" t="s">
        <v>88</v>
      </c>
      <c r="AY165" s="13" t="s">
        <v>221</v>
      </c>
      <c r="BE165" s="153">
        <f t="shared" si="34"/>
        <v>0</v>
      </c>
      <c r="BF165" s="153">
        <f t="shared" si="35"/>
        <v>0</v>
      </c>
      <c r="BG165" s="153">
        <f t="shared" si="36"/>
        <v>0</v>
      </c>
      <c r="BH165" s="153">
        <f t="shared" si="37"/>
        <v>0</v>
      </c>
      <c r="BI165" s="153">
        <f t="shared" si="38"/>
        <v>0</v>
      </c>
      <c r="BJ165" s="13" t="s">
        <v>88</v>
      </c>
      <c r="BK165" s="153">
        <f t="shared" si="39"/>
        <v>0</v>
      </c>
      <c r="BL165" s="13" t="s">
        <v>227</v>
      </c>
      <c r="BM165" s="152" t="s">
        <v>512</v>
      </c>
    </row>
    <row r="166" spans="2:65" s="1" customFormat="1" ht="24.15" customHeight="1" x14ac:dyDescent="0.2">
      <c r="B166" s="139"/>
      <c r="C166" s="140" t="s">
        <v>371</v>
      </c>
      <c r="D166" s="140" t="s">
        <v>223</v>
      </c>
      <c r="E166" s="141" t="s">
        <v>2768</v>
      </c>
      <c r="F166" s="142" t="s">
        <v>2769</v>
      </c>
      <c r="G166" s="143" t="s">
        <v>273</v>
      </c>
      <c r="H166" s="144">
        <v>206.7</v>
      </c>
      <c r="I166" s="145"/>
      <c r="J166" s="146">
        <f t="shared" si="30"/>
        <v>0</v>
      </c>
      <c r="K166" s="147"/>
      <c r="L166" s="28"/>
      <c r="M166" s="148" t="s">
        <v>1</v>
      </c>
      <c r="N166" s="149" t="s">
        <v>41</v>
      </c>
      <c r="P166" s="150">
        <f t="shared" si="31"/>
        <v>0</v>
      </c>
      <c r="Q166" s="150">
        <v>3.7500000000000001E-6</v>
      </c>
      <c r="R166" s="150">
        <f t="shared" si="32"/>
        <v>7.7512499999999999E-4</v>
      </c>
      <c r="S166" s="150">
        <v>0</v>
      </c>
      <c r="T166" s="151">
        <f t="shared" si="33"/>
        <v>0</v>
      </c>
      <c r="AR166" s="152" t="s">
        <v>227</v>
      </c>
      <c r="AT166" s="152" t="s">
        <v>223</v>
      </c>
      <c r="AU166" s="152" t="s">
        <v>88</v>
      </c>
      <c r="AY166" s="13" t="s">
        <v>221</v>
      </c>
      <c r="BE166" s="153">
        <f t="shared" si="34"/>
        <v>0</v>
      </c>
      <c r="BF166" s="153">
        <f t="shared" si="35"/>
        <v>0</v>
      </c>
      <c r="BG166" s="153">
        <f t="shared" si="36"/>
        <v>0</v>
      </c>
      <c r="BH166" s="153">
        <f t="shared" si="37"/>
        <v>0</v>
      </c>
      <c r="BI166" s="153">
        <f t="shared" si="38"/>
        <v>0</v>
      </c>
      <c r="BJ166" s="13" t="s">
        <v>88</v>
      </c>
      <c r="BK166" s="153">
        <f t="shared" si="39"/>
        <v>0</v>
      </c>
      <c r="BL166" s="13" t="s">
        <v>227</v>
      </c>
      <c r="BM166" s="152" t="s">
        <v>520</v>
      </c>
    </row>
    <row r="167" spans="2:65" s="1" customFormat="1" ht="24.15" customHeight="1" x14ac:dyDescent="0.2">
      <c r="B167" s="139"/>
      <c r="C167" s="140" t="s">
        <v>375</v>
      </c>
      <c r="D167" s="140" t="s">
        <v>223</v>
      </c>
      <c r="E167" s="141" t="s">
        <v>2770</v>
      </c>
      <c r="F167" s="142" t="s">
        <v>2771</v>
      </c>
      <c r="G167" s="143" t="s">
        <v>263</v>
      </c>
      <c r="H167" s="144">
        <v>2</v>
      </c>
      <c r="I167" s="145"/>
      <c r="J167" s="146">
        <f t="shared" si="30"/>
        <v>0</v>
      </c>
      <c r="K167" s="147"/>
      <c r="L167" s="28"/>
      <c r="M167" s="148" t="s">
        <v>1</v>
      </c>
      <c r="N167" s="149" t="s">
        <v>41</v>
      </c>
      <c r="P167" s="150">
        <f t="shared" si="31"/>
        <v>0</v>
      </c>
      <c r="Q167" s="150">
        <v>9.3999999999999998E-6</v>
      </c>
      <c r="R167" s="150">
        <f t="shared" si="32"/>
        <v>1.88E-5</v>
      </c>
      <c r="S167" s="150">
        <v>0</v>
      </c>
      <c r="T167" s="151">
        <f t="shared" si="33"/>
        <v>0</v>
      </c>
      <c r="AR167" s="152" t="s">
        <v>227</v>
      </c>
      <c r="AT167" s="152" t="s">
        <v>223</v>
      </c>
      <c r="AU167" s="152" t="s">
        <v>88</v>
      </c>
      <c r="AY167" s="13" t="s">
        <v>221</v>
      </c>
      <c r="BE167" s="153">
        <f t="shared" si="34"/>
        <v>0</v>
      </c>
      <c r="BF167" s="153">
        <f t="shared" si="35"/>
        <v>0</v>
      </c>
      <c r="BG167" s="153">
        <f t="shared" si="36"/>
        <v>0</v>
      </c>
      <c r="BH167" s="153">
        <f t="shared" si="37"/>
        <v>0</v>
      </c>
      <c r="BI167" s="153">
        <f t="shared" si="38"/>
        <v>0</v>
      </c>
      <c r="BJ167" s="13" t="s">
        <v>88</v>
      </c>
      <c r="BK167" s="153">
        <f t="shared" si="39"/>
        <v>0</v>
      </c>
      <c r="BL167" s="13" t="s">
        <v>227</v>
      </c>
      <c r="BM167" s="152" t="s">
        <v>528</v>
      </c>
    </row>
    <row r="168" spans="2:65" s="1" customFormat="1" ht="33" customHeight="1" x14ac:dyDescent="0.2">
      <c r="B168" s="139"/>
      <c r="C168" s="140" t="s">
        <v>379</v>
      </c>
      <c r="D168" s="140" t="s">
        <v>223</v>
      </c>
      <c r="E168" s="141" t="s">
        <v>2772</v>
      </c>
      <c r="F168" s="142" t="s">
        <v>2773</v>
      </c>
      <c r="G168" s="143" t="s">
        <v>273</v>
      </c>
      <c r="H168" s="144">
        <v>370</v>
      </c>
      <c r="I168" s="145"/>
      <c r="J168" s="146">
        <f t="shared" si="30"/>
        <v>0</v>
      </c>
      <c r="K168" s="147"/>
      <c r="L168" s="28"/>
      <c r="M168" s="148" t="s">
        <v>1</v>
      </c>
      <c r="N168" s="149" t="s">
        <v>41</v>
      </c>
      <c r="P168" s="150">
        <f t="shared" si="31"/>
        <v>0</v>
      </c>
      <c r="Q168" s="150">
        <v>0.1258406</v>
      </c>
      <c r="R168" s="150">
        <f t="shared" si="32"/>
        <v>46.561022000000001</v>
      </c>
      <c r="S168" s="150">
        <v>0</v>
      </c>
      <c r="T168" s="151">
        <f t="shared" si="33"/>
        <v>0</v>
      </c>
      <c r="AR168" s="152" t="s">
        <v>227</v>
      </c>
      <c r="AT168" s="152" t="s">
        <v>223</v>
      </c>
      <c r="AU168" s="152" t="s">
        <v>88</v>
      </c>
      <c r="AY168" s="13" t="s">
        <v>221</v>
      </c>
      <c r="BE168" s="153">
        <f t="shared" si="34"/>
        <v>0</v>
      </c>
      <c r="BF168" s="153">
        <f t="shared" si="35"/>
        <v>0</v>
      </c>
      <c r="BG168" s="153">
        <f t="shared" si="36"/>
        <v>0</v>
      </c>
      <c r="BH168" s="153">
        <f t="shared" si="37"/>
        <v>0</v>
      </c>
      <c r="BI168" s="153">
        <f t="shared" si="38"/>
        <v>0</v>
      </c>
      <c r="BJ168" s="13" t="s">
        <v>88</v>
      </c>
      <c r="BK168" s="153">
        <f t="shared" si="39"/>
        <v>0</v>
      </c>
      <c r="BL168" s="13" t="s">
        <v>227</v>
      </c>
      <c r="BM168" s="152" t="s">
        <v>536</v>
      </c>
    </row>
    <row r="169" spans="2:65" s="1" customFormat="1" ht="24.15" customHeight="1" x14ac:dyDescent="0.2">
      <c r="B169" s="139"/>
      <c r="C169" s="154" t="s">
        <v>383</v>
      </c>
      <c r="D169" s="154" t="s">
        <v>317</v>
      </c>
      <c r="E169" s="155" t="s">
        <v>2774</v>
      </c>
      <c r="F169" s="156" t="s">
        <v>2775</v>
      </c>
      <c r="G169" s="157" t="s">
        <v>333</v>
      </c>
      <c r="H169" s="158">
        <v>373.7</v>
      </c>
      <c r="I169" s="159"/>
      <c r="J169" s="160">
        <f t="shared" si="30"/>
        <v>0</v>
      </c>
      <c r="K169" s="161"/>
      <c r="L169" s="162"/>
      <c r="M169" s="163" t="s">
        <v>1</v>
      </c>
      <c r="N169" s="164" t="s">
        <v>41</v>
      </c>
      <c r="P169" s="150">
        <f t="shared" si="31"/>
        <v>0</v>
      </c>
      <c r="Q169" s="150">
        <v>8.1000000000000003E-2</v>
      </c>
      <c r="R169" s="150">
        <f t="shared" si="32"/>
        <v>30.2697</v>
      </c>
      <c r="S169" s="150">
        <v>0</v>
      </c>
      <c r="T169" s="151">
        <f t="shared" si="33"/>
        <v>0</v>
      </c>
      <c r="AR169" s="152" t="s">
        <v>251</v>
      </c>
      <c r="AT169" s="152" t="s">
        <v>317</v>
      </c>
      <c r="AU169" s="152" t="s">
        <v>88</v>
      </c>
      <c r="AY169" s="13" t="s">
        <v>221</v>
      </c>
      <c r="BE169" s="153">
        <f t="shared" si="34"/>
        <v>0</v>
      </c>
      <c r="BF169" s="153">
        <f t="shared" si="35"/>
        <v>0</v>
      </c>
      <c r="BG169" s="153">
        <f t="shared" si="36"/>
        <v>0</v>
      </c>
      <c r="BH169" s="153">
        <f t="shared" si="37"/>
        <v>0</v>
      </c>
      <c r="BI169" s="153">
        <f t="shared" si="38"/>
        <v>0</v>
      </c>
      <c r="BJ169" s="13" t="s">
        <v>88</v>
      </c>
      <c r="BK169" s="153">
        <f t="shared" si="39"/>
        <v>0</v>
      </c>
      <c r="BL169" s="13" t="s">
        <v>227</v>
      </c>
      <c r="BM169" s="152" t="s">
        <v>544</v>
      </c>
    </row>
    <row r="170" spans="2:65" s="1" customFormat="1" ht="24.15" customHeight="1" x14ac:dyDescent="0.2">
      <c r="B170" s="139"/>
      <c r="C170" s="140" t="s">
        <v>387</v>
      </c>
      <c r="D170" s="140" t="s">
        <v>223</v>
      </c>
      <c r="E170" s="141" t="s">
        <v>2776</v>
      </c>
      <c r="F170" s="142" t="s">
        <v>2777</v>
      </c>
      <c r="G170" s="143" t="s">
        <v>254</v>
      </c>
      <c r="H170" s="144">
        <v>843.75</v>
      </c>
      <c r="I170" s="145"/>
      <c r="J170" s="146">
        <f t="shared" si="30"/>
        <v>0</v>
      </c>
      <c r="K170" s="147"/>
      <c r="L170" s="28"/>
      <c r="M170" s="148" t="s">
        <v>1</v>
      </c>
      <c r="N170" s="149" t="s">
        <v>41</v>
      </c>
      <c r="P170" s="150">
        <f t="shared" si="31"/>
        <v>0</v>
      </c>
      <c r="Q170" s="150">
        <v>0</v>
      </c>
      <c r="R170" s="150">
        <f t="shared" si="32"/>
        <v>0</v>
      </c>
      <c r="S170" s="150">
        <v>0</v>
      </c>
      <c r="T170" s="151">
        <f t="shared" si="33"/>
        <v>0</v>
      </c>
      <c r="AR170" s="152" t="s">
        <v>227</v>
      </c>
      <c r="AT170" s="152" t="s">
        <v>223</v>
      </c>
      <c r="AU170" s="152" t="s">
        <v>88</v>
      </c>
      <c r="AY170" s="13" t="s">
        <v>221</v>
      </c>
      <c r="BE170" s="153">
        <f t="shared" si="34"/>
        <v>0</v>
      </c>
      <c r="BF170" s="153">
        <f t="shared" si="35"/>
        <v>0</v>
      </c>
      <c r="BG170" s="153">
        <f t="shared" si="36"/>
        <v>0</v>
      </c>
      <c r="BH170" s="153">
        <f t="shared" si="37"/>
        <v>0</v>
      </c>
      <c r="BI170" s="153">
        <f t="shared" si="38"/>
        <v>0</v>
      </c>
      <c r="BJ170" s="13" t="s">
        <v>88</v>
      </c>
      <c r="BK170" s="153">
        <f t="shared" si="39"/>
        <v>0</v>
      </c>
      <c r="BL170" s="13" t="s">
        <v>227</v>
      </c>
      <c r="BM170" s="152" t="s">
        <v>552</v>
      </c>
    </row>
    <row r="171" spans="2:65" s="1" customFormat="1" ht="24.15" customHeight="1" x14ac:dyDescent="0.2">
      <c r="B171" s="139"/>
      <c r="C171" s="140" t="s">
        <v>391</v>
      </c>
      <c r="D171" s="140" t="s">
        <v>223</v>
      </c>
      <c r="E171" s="141" t="s">
        <v>2778</v>
      </c>
      <c r="F171" s="142" t="s">
        <v>2779</v>
      </c>
      <c r="G171" s="143" t="s">
        <v>254</v>
      </c>
      <c r="H171" s="144">
        <v>3375</v>
      </c>
      <c r="I171" s="145"/>
      <c r="J171" s="146">
        <f t="shared" si="30"/>
        <v>0</v>
      </c>
      <c r="K171" s="147"/>
      <c r="L171" s="28"/>
      <c r="M171" s="148" t="s">
        <v>1</v>
      </c>
      <c r="N171" s="149" t="s">
        <v>41</v>
      </c>
      <c r="P171" s="150">
        <f t="shared" si="31"/>
        <v>0</v>
      </c>
      <c r="Q171" s="150">
        <v>0</v>
      </c>
      <c r="R171" s="150">
        <f t="shared" si="32"/>
        <v>0</v>
      </c>
      <c r="S171" s="150">
        <v>0</v>
      </c>
      <c r="T171" s="151">
        <f t="shared" si="33"/>
        <v>0</v>
      </c>
      <c r="AR171" s="152" t="s">
        <v>227</v>
      </c>
      <c r="AT171" s="152" t="s">
        <v>223</v>
      </c>
      <c r="AU171" s="152" t="s">
        <v>88</v>
      </c>
      <c r="AY171" s="13" t="s">
        <v>221</v>
      </c>
      <c r="BE171" s="153">
        <f t="shared" si="34"/>
        <v>0</v>
      </c>
      <c r="BF171" s="153">
        <f t="shared" si="35"/>
        <v>0</v>
      </c>
      <c r="BG171" s="153">
        <f t="shared" si="36"/>
        <v>0</v>
      </c>
      <c r="BH171" s="153">
        <f t="shared" si="37"/>
        <v>0</v>
      </c>
      <c r="BI171" s="153">
        <f t="shared" si="38"/>
        <v>0</v>
      </c>
      <c r="BJ171" s="13" t="s">
        <v>88</v>
      </c>
      <c r="BK171" s="153">
        <f t="shared" si="39"/>
        <v>0</v>
      </c>
      <c r="BL171" s="13" t="s">
        <v>227</v>
      </c>
      <c r="BM171" s="152" t="s">
        <v>561</v>
      </c>
    </row>
    <row r="172" spans="2:65" s="1" customFormat="1" ht="24.15" customHeight="1" x14ac:dyDescent="0.2">
      <c r="B172" s="139"/>
      <c r="C172" s="140" t="s">
        <v>395</v>
      </c>
      <c r="D172" s="140" t="s">
        <v>223</v>
      </c>
      <c r="E172" s="141" t="s">
        <v>2780</v>
      </c>
      <c r="F172" s="142" t="s">
        <v>2781</v>
      </c>
      <c r="G172" s="143" t="s">
        <v>254</v>
      </c>
      <c r="H172" s="144">
        <v>843.75</v>
      </c>
      <c r="I172" s="145"/>
      <c r="J172" s="146">
        <f t="shared" si="30"/>
        <v>0</v>
      </c>
      <c r="K172" s="147"/>
      <c r="L172" s="28"/>
      <c r="M172" s="148" t="s">
        <v>1</v>
      </c>
      <c r="N172" s="149" t="s">
        <v>41</v>
      </c>
      <c r="P172" s="150">
        <f t="shared" si="31"/>
        <v>0</v>
      </c>
      <c r="Q172" s="150">
        <v>0</v>
      </c>
      <c r="R172" s="150">
        <f t="shared" si="32"/>
        <v>0</v>
      </c>
      <c r="S172" s="150">
        <v>0</v>
      </c>
      <c r="T172" s="151">
        <f t="shared" si="33"/>
        <v>0</v>
      </c>
      <c r="AR172" s="152" t="s">
        <v>227</v>
      </c>
      <c r="AT172" s="152" t="s">
        <v>223</v>
      </c>
      <c r="AU172" s="152" t="s">
        <v>88</v>
      </c>
      <c r="AY172" s="13" t="s">
        <v>221</v>
      </c>
      <c r="BE172" s="153">
        <f t="shared" si="34"/>
        <v>0</v>
      </c>
      <c r="BF172" s="153">
        <f t="shared" si="35"/>
        <v>0</v>
      </c>
      <c r="BG172" s="153">
        <f t="shared" si="36"/>
        <v>0</v>
      </c>
      <c r="BH172" s="153">
        <f t="shared" si="37"/>
        <v>0</v>
      </c>
      <c r="BI172" s="153">
        <f t="shared" si="38"/>
        <v>0</v>
      </c>
      <c r="BJ172" s="13" t="s">
        <v>88</v>
      </c>
      <c r="BK172" s="153">
        <f t="shared" si="39"/>
        <v>0</v>
      </c>
      <c r="BL172" s="13" t="s">
        <v>227</v>
      </c>
      <c r="BM172" s="152" t="s">
        <v>569</v>
      </c>
    </row>
    <row r="173" spans="2:65" s="1" customFormat="1" ht="24.15" customHeight="1" x14ac:dyDescent="0.2">
      <c r="B173" s="139"/>
      <c r="C173" s="140" t="s">
        <v>399</v>
      </c>
      <c r="D173" s="140" t="s">
        <v>223</v>
      </c>
      <c r="E173" s="141" t="s">
        <v>2782</v>
      </c>
      <c r="F173" s="142" t="s">
        <v>2783</v>
      </c>
      <c r="G173" s="143" t="s">
        <v>254</v>
      </c>
      <c r="H173" s="144">
        <v>843.75</v>
      </c>
      <c r="I173" s="145"/>
      <c r="J173" s="146">
        <f t="shared" si="30"/>
        <v>0</v>
      </c>
      <c r="K173" s="147"/>
      <c r="L173" s="28"/>
      <c r="M173" s="148" t="s">
        <v>1</v>
      </c>
      <c r="N173" s="149" t="s">
        <v>41</v>
      </c>
      <c r="P173" s="150">
        <f t="shared" si="31"/>
        <v>0</v>
      </c>
      <c r="Q173" s="150">
        <v>0</v>
      </c>
      <c r="R173" s="150">
        <f t="shared" si="32"/>
        <v>0</v>
      </c>
      <c r="S173" s="150">
        <v>0</v>
      </c>
      <c r="T173" s="151">
        <f t="shared" si="33"/>
        <v>0</v>
      </c>
      <c r="AR173" s="152" t="s">
        <v>227</v>
      </c>
      <c r="AT173" s="152" t="s">
        <v>223</v>
      </c>
      <c r="AU173" s="152" t="s">
        <v>88</v>
      </c>
      <c r="AY173" s="13" t="s">
        <v>221</v>
      </c>
      <c r="BE173" s="153">
        <f t="shared" si="34"/>
        <v>0</v>
      </c>
      <c r="BF173" s="153">
        <f t="shared" si="35"/>
        <v>0</v>
      </c>
      <c r="BG173" s="153">
        <f t="shared" si="36"/>
        <v>0</v>
      </c>
      <c r="BH173" s="153">
        <f t="shared" si="37"/>
        <v>0</v>
      </c>
      <c r="BI173" s="153">
        <f t="shared" si="38"/>
        <v>0</v>
      </c>
      <c r="BJ173" s="13" t="s">
        <v>88</v>
      </c>
      <c r="BK173" s="153">
        <f t="shared" si="39"/>
        <v>0</v>
      </c>
      <c r="BL173" s="13" t="s">
        <v>227</v>
      </c>
      <c r="BM173" s="152" t="s">
        <v>577</v>
      </c>
    </row>
    <row r="174" spans="2:65" s="11" customFormat="1" ht="22.95" customHeight="1" x14ac:dyDescent="0.25">
      <c r="B174" s="127"/>
      <c r="D174" s="128" t="s">
        <v>74</v>
      </c>
      <c r="E174" s="137" t="s">
        <v>622</v>
      </c>
      <c r="F174" s="137" t="s">
        <v>670</v>
      </c>
      <c r="I174" s="130"/>
      <c r="J174" s="138">
        <f>BK174</f>
        <v>0</v>
      </c>
      <c r="L174" s="127"/>
      <c r="M174" s="132"/>
      <c r="P174" s="133">
        <f>P175</f>
        <v>0</v>
      </c>
      <c r="R174" s="133">
        <f>R175</f>
        <v>0</v>
      </c>
      <c r="T174" s="134">
        <f>T175</f>
        <v>0</v>
      </c>
      <c r="AR174" s="128" t="s">
        <v>82</v>
      </c>
      <c r="AT174" s="135" t="s">
        <v>74</v>
      </c>
      <c r="AU174" s="135" t="s">
        <v>82</v>
      </c>
      <c r="AY174" s="128" t="s">
        <v>221</v>
      </c>
      <c r="BK174" s="136">
        <f>BK175</f>
        <v>0</v>
      </c>
    </row>
    <row r="175" spans="2:65" s="1" customFormat="1" ht="33" customHeight="1" x14ac:dyDescent="0.2">
      <c r="B175" s="139"/>
      <c r="C175" s="140" t="s">
        <v>404</v>
      </c>
      <c r="D175" s="140" t="s">
        <v>223</v>
      </c>
      <c r="E175" s="141" t="s">
        <v>2784</v>
      </c>
      <c r="F175" s="142" t="s">
        <v>2785</v>
      </c>
      <c r="G175" s="143" t="s">
        <v>254</v>
      </c>
      <c r="H175" s="144">
        <v>1879.0250000000001</v>
      </c>
      <c r="I175" s="145"/>
      <c r="J175" s="146">
        <f>ROUND(I175*H175,2)</f>
        <v>0</v>
      </c>
      <c r="K175" s="147"/>
      <c r="L175" s="28"/>
      <c r="M175" s="166" t="s">
        <v>1</v>
      </c>
      <c r="N175" s="167" t="s">
        <v>41</v>
      </c>
      <c r="O175" s="168"/>
      <c r="P175" s="169">
        <f>O175*H175</f>
        <v>0</v>
      </c>
      <c r="Q175" s="169">
        <v>0</v>
      </c>
      <c r="R175" s="169">
        <f>Q175*H175</f>
        <v>0</v>
      </c>
      <c r="S175" s="169">
        <v>0</v>
      </c>
      <c r="T175" s="170">
        <f>S175*H175</f>
        <v>0</v>
      </c>
      <c r="AR175" s="152" t="s">
        <v>227</v>
      </c>
      <c r="AT175" s="152" t="s">
        <v>223</v>
      </c>
      <c r="AU175" s="152" t="s">
        <v>88</v>
      </c>
      <c r="AY175" s="13" t="s">
        <v>221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88</v>
      </c>
      <c r="BK175" s="153">
        <f>ROUND(I175*H175,2)</f>
        <v>0</v>
      </c>
      <c r="BL175" s="13" t="s">
        <v>227</v>
      </c>
      <c r="BM175" s="152" t="s">
        <v>585</v>
      </c>
    </row>
    <row r="176" spans="2:65" s="1" customFormat="1" ht="6.9" customHeight="1" x14ac:dyDescent="0.2">
      <c r="B176" s="43"/>
      <c r="C176" s="44"/>
      <c r="D176" s="44"/>
      <c r="E176" s="44"/>
      <c r="F176" s="44"/>
      <c r="G176" s="44"/>
      <c r="H176" s="44"/>
      <c r="I176" s="44"/>
      <c r="J176" s="44"/>
      <c r="K176" s="44"/>
      <c r="L176" s="28"/>
    </row>
  </sheetData>
  <autoFilter ref="C122:K175" xr:uid="{00000000-0009-0000-0000-00000E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79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137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s="1" customFormat="1" ht="12" customHeight="1" x14ac:dyDescent="0.2">
      <c r="B8" s="28"/>
      <c r="D8" s="23" t="s">
        <v>175</v>
      </c>
      <c r="L8" s="28"/>
    </row>
    <row r="9" spans="2:46" s="1" customFormat="1" ht="16.5" customHeight="1" x14ac:dyDescent="0.2">
      <c r="B9" s="28"/>
      <c r="E9" s="228" t="s">
        <v>2786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15. 8. 2022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4" t="str">
        <f>'Rekapitulácia stavby'!E14</f>
        <v>Vyplň údaj</v>
      </c>
      <c r="F18" s="194"/>
      <c r="G18" s="194"/>
      <c r="H18" s="194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2"/>
      <c r="E27" s="198" t="s">
        <v>1</v>
      </c>
      <c r="F27" s="198"/>
      <c r="G27" s="198"/>
      <c r="H27" s="198"/>
      <c r="L27" s="92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3" t="s">
        <v>35</v>
      </c>
      <c r="J30" s="64">
        <f>ROUND(J124,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94" t="s">
        <v>39</v>
      </c>
      <c r="E33" s="33" t="s">
        <v>40</v>
      </c>
      <c r="F33" s="95">
        <f>ROUND((SUM(BE124:BE178)),  2)</f>
        <v>0</v>
      </c>
      <c r="G33" s="96"/>
      <c r="H33" s="96"/>
      <c r="I33" s="97">
        <v>0.2</v>
      </c>
      <c r="J33" s="95">
        <f>ROUND(((SUM(BE124:BE178))*I33),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ROUND((SUM(BF124:BF178)),  2)</f>
        <v>0</v>
      </c>
      <c r="G34" s="96"/>
      <c r="H34" s="96"/>
      <c r="I34" s="97">
        <v>0.2</v>
      </c>
      <c r="J34" s="95">
        <f>ROUND(((SUM(BF124:BF178))*I34),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4">
        <f>ROUND((SUM(BG124:BG178)),  2)</f>
        <v>0</v>
      </c>
      <c r="I35" s="98">
        <v>0.2</v>
      </c>
      <c r="J35" s="84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4">
        <f>ROUND((SUM(BH124:BH178)),  2)</f>
        <v>0</v>
      </c>
      <c r="I36" s="98">
        <v>0.2</v>
      </c>
      <c r="J36" s="84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ROUND((SUM(BI124:BI178)),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5"/>
      <c r="F39" s="55"/>
      <c r="G39" s="101" t="s">
        <v>46</v>
      </c>
      <c r="H39" s="102" t="s">
        <v>47</v>
      </c>
      <c r="I39" s="55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179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47" s="1" customFormat="1" ht="12" customHeight="1" x14ac:dyDescent="0.2">
      <c r="B86" s="28"/>
      <c r="C86" s="23" t="s">
        <v>175</v>
      </c>
      <c r="L86" s="28"/>
    </row>
    <row r="87" spans="2:47" s="1" customFormat="1" ht="16.5" customHeight="1" x14ac:dyDescent="0.2">
      <c r="B87" s="28"/>
      <c r="E87" s="228" t="str">
        <f>E9</f>
        <v>06 - SO 06 - Komunikácie a spevnené plochy</v>
      </c>
      <c r="F87" s="231"/>
      <c r="G87" s="231"/>
      <c r="H87" s="231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Fiľakovo</v>
      </c>
      <c r="I89" s="23" t="s">
        <v>21</v>
      </c>
      <c r="J89" s="51" t="str">
        <f>IF(J12="","",J12)</f>
        <v>15. 8. 2022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Mesto Fiľakovo</v>
      </c>
      <c r="I91" s="23" t="s">
        <v>29</v>
      </c>
      <c r="J91" s="26" t="str">
        <f>E21</f>
        <v>KApAR, s.r.o., Prešov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180</v>
      </c>
      <c r="D94" s="99"/>
      <c r="E94" s="99"/>
      <c r="F94" s="99"/>
      <c r="G94" s="99"/>
      <c r="H94" s="99"/>
      <c r="I94" s="99"/>
      <c r="J94" s="108" t="s">
        <v>181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9" t="s">
        <v>182</v>
      </c>
      <c r="J96" s="64">
        <f>J124</f>
        <v>0</v>
      </c>
      <c r="L96" s="28"/>
      <c r="AU96" s="13" t="s">
        <v>183</v>
      </c>
    </row>
    <row r="97" spans="2:12" s="8" customFormat="1" ht="24.9" customHeight="1" x14ac:dyDescent="0.2">
      <c r="B97" s="110"/>
      <c r="D97" s="111" t="s">
        <v>184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95" customHeight="1" x14ac:dyDescent="0.2">
      <c r="B98" s="114"/>
      <c r="D98" s="115" t="s">
        <v>185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95" customHeight="1" x14ac:dyDescent="0.2">
      <c r="B99" s="114"/>
      <c r="D99" s="115" t="s">
        <v>186</v>
      </c>
      <c r="E99" s="116"/>
      <c r="F99" s="116"/>
      <c r="G99" s="116"/>
      <c r="H99" s="116"/>
      <c r="I99" s="116"/>
      <c r="J99" s="117">
        <f>J142</f>
        <v>0</v>
      </c>
      <c r="L99" s="114"/>
    </row>
    <row r="100" spans="2:12" s="9" customFormat="1" ht="19.95" customHeight="1" x14ac:dyDescent="0.2">
      <c r="B100" s="114"/>
      <c r="D100" s="115" t="s">
        <v>187</v>
      </c>
      <c r="E100" s="116"/>
      <c r="F100" s="116"/>
      <c r="G100" s="116"/>
      <c r="H100" s="116"/>
      <c r="I100" s="116"/>
      <c r="J100" s="117">
        <f>J147</f>
        <v>0</v>
      </c>
      <c r="L100" s="114"/>
    </row>
    <row r="101" spans="2:12" s="9" customFormat="1" ht="19.95" customHeight="1" x14ac:dyDescent="0.2">
      <c r="B101" s="114"/>
      <c r="D101" s="115" t="s">
        <v>2695</v>
      </c>
      <c r="E101" s="116"/>
      <c r="F101" s="116"/>
      <c r="G101" s="116"/>
      <c r="H101" s="116"/>
      <c r="I101" s="116"/>
      <c r="J101" s="117">
        <f>J151</f>
        <v>0</v>
      </c>
      <c r="L101" s="114"/>
    </row>
    <row r="102" spans="2:12" s="9" customFormat="1" ht="19.95" customHeight="1" x14ac:dyDescent="0.2">
      <c r="B102" s="114"/>
      <c r="D102" s="115" t="s">
        <v>2696</v>
      </c>
      <c r="E102" s="116"/>
      <c r="F102" s="116"/>
      <c r="G102" s="116"/>
      <c r="H102" s="116"/>
      <c r="I102" s="116"/>
      <c r="J102" s="117">
        <f>J161</f>
        <v>0</v>
      </c>
      <c r="L102" s="114"/>
    </row>
    <row r="103" spans="2:12" s="9" customFormat="1" ht="19.95" customHeight="1" x14ac:dyDescent="0.2">
      <c r="B103" s="114"/>
      <c r="D103" s="115" t="s">
        <v>190</v>
      </c>
      <c r="E103" s="116"/>
      <c r="F103" s="116"/>
      <c r="G103" s="116"/>
      <c r="H103" s="116"/>
      <c r="I103" s="116"/>
      <c r="J103" s="117">
        <f>J164</f>
        <v>0</v>
      </c>
      <c r="L103" s="114"/>
    </row>
    <row r="104" spans="2:12" s="9" customFormat="1" ht="19.95" customHeight="1" x14ac:dyDescent="0.2">
      <c r="B104" s="114"/>
      <c r="D104" s="115" t="s">
        <v>191</v>
      </c>
      <c r="E104" s="116"/>
      <c r="F104" s="116"/>
      <c r="G104" s="116"/>
      <c r="H104" s="116"/>
      <c r="I104" s="116"/>
      <c r="J104" s="117">
        <f>J177</f>
        <v>0</v>
      </c>
      <c r="L104" s="114"/>
    </row>
    <row r="105" spans="2:12" s="1" customFormat="1" ht="21.75" customHeight="1" x14ac:dyDescent="0.2">
      <c r="B105" s="28"/>
      <c r="L105" s="28"/>
    </row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" customHeight="1" x14ac:dyDescent="0.2">
      <c r="B111" s="28"/>
      <c r="C111" s="17" t="s">
        <v>207</v>
      </c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232" t="str">
        <f>E7</f>
        <v>Revitalizácia bývalej priemyselnej zóny na Šavoľskej ceste - BROWN FIELD Fiľakovo</v>
      </c>
      <c r="F114" s="233"/>
      <c r="G114" s="233"/>
      <c r="H114" s="233"/>
      <c r="L114" s="28"/>
    </row>
    <row r="115" spans="2:65" s="1" customFormat="1" ht="12" customHeight="1" x14ac:dyDescent="0.2">
      <c r="B115" s="28"/>
      <c r="C115" s="23" t="s">
        <v>175</v>
      </c>
      <c r="L115" s="28"/>
    </row>
    <row r="116" spans="2:65" s="1" customFormat="1" ht="16.5" customHeight="1" x14ac:dyDescent="0.2">
      <c r="B116" s="28"/>
      <c r="E116" s="228" t="str">
        <f>E9</f>
        <v>06 - SO 06 - Komunikácie a spevnené plochy</v>
      </c>
      <c r="F116" s="231"/>
      <c r="G116" s="231"/>
      <c r="H116" s="231"/>
      <c r="L116" s="28"/>
    </row>
    <row r="117" spans="2:65" s="1" customFormat="1" ht="6.9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Fiľakovo</v>
      </c>
      <c r="I118" s="23" t="s">
        <v>21</v>
      </c>
      <c r="J118" s="51" t="str">
        <f>IF(J12="","",J12)</f>
        <v>15. 8. 2022</v>
      </c>
      <c r="L118" s="28"/>
    </row>
    <row r="119" spans="2:65" s="1" customFormat="1" ht="6.9" customHeight="1" x14ac:dyDescent="0.2">
      <c r="B119" s="28"/>
      <c r="L119" s="28"/>
    </row>
    <row r="120" spans="2:65" s="1" customFormat="1" ht="15.15" customHeight="1" x14ac:dyDescent="0.2">
      <c r="B120" s="28"/>
      <c r="C120" s="23" t="s">
        <v>23</v>
      </c>
      <c r="F120" s="21" t="str">
        <f>E15</f>
        <v>Mesto Fiľakovo</v>
      </c>
      <c r="I120" s="23" t="s">
        <v>29</v>
      </c>
      <c r="J120" s="26" t="str">
        <f>E21</f>
        <v>KApAR, s.r.o., Prešov</v>
      </c>
      <c r="L120" s="28"/>
    </row>
    <row r="121" spans="2:65" s="1" customFormat="1" ht="15.15" customHeight="1" x14ac:dyDescent="0.2">
      <c r="B121" s="28"/>
      <c r="C121" s="23" t="s">
        <v>27</v>
      </c>
      <c r="F121" s="21" t="str">
        <f>IF(E18="","",E18)</f>
        <v>Vyplň údaj</v>
      </c>
      <c r="I121" s="23" t="s">
        <v>32</v>
      </c>
      <c r="J121" s="26" t="str">
        <f>E24</f>
        <v xml:space="preserve"> 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8"/>
      <c r="C123" s="119" t="s">
        <v>208</v>
      </c>
      <c r="D123" s="120" t="s">
        <v>60</v>
      </c>
      <c r="E123" s="120" t="s">
        <v>56</v>
      </c>
      <c r="F123" s="120" t="s">
        <v>57</v>
      </c>
      <c r="G123" s="120" t="s">
        <v>209</v>
      </c>
      <c r="H123" s="120" t="s">
        <v>210</v>
      </c>
      <c r="I123" s="120" t="s">
        <v>211</v>
      </c>
      <c r="J123" s="121" t="s">
        <v>181</v>
      </c>
      <c r="K123" s="122" t="s">
        <v>212</v>
      </c>
      <c r="L123" s="118"/>
      <c r="M123" s="57" t="s">
        <v>1</v>
      </c>
      <c r="N123" s="58" t="s">
        <v>39</v>
      </c>
      <c r="O123" s="58" t="s">
        <v>213</v>
      </c>
      <c r="P123" s="58" t="s">
        <v>214</v>
      </c>
      <c r="Q123" s="58" t="s">
        <v>215</v>
      </c>
      <c r="R123" s="58" t="s">
        <v>216</v>
      </c>
      <c r="S123" s="58" t="s">
        <v>217</v>
      </c>
      <c r="T123" s="59" t="s">
        <v>218</v>
      </c>
    </row>
    <row r="124" spans="2:65" s="1" customFormat="1" ht="22.95" customHeight="1" x14ac:dyDescent="0.3">
      <c r="B124" s="28"/>
      <c r="C124" s="62" t="s">
        <v>182</v>
      </c>
      <c r="J124" s="123">
        <f>BK124</f>
        <v>0</v>
      </c>
      <c r="L124" s="28"/>
      <c r="M124" s="60"/>
      <c r="N124" s="52"/>
      <c r="O124" s="52"/>
      <c r="P124" s="124">
        <f>P125</f>
        <v>0</v>
      </c>
      <c r="Q124" s="52"/>
      <c r="R124" s="124">
        <f>R125</f>
        <v>7262.0966193399991</v>
      </c>
      <c r="S124" s="52"/>
      <c r="T124" s="125">
        <f>T125</f>
        <v>2953.55</v>
      </c>
      <c r="AT124" s="13" t="s">
        <v>74</v>
      </c>
      <c r="AU124" s="13" t="s">
        <v>183</v>
      </c>
      <c r="BK124" s="126">
        <f>BK125</f>
        <v>0</v>
      </c>
    </row>
    <row r="125" spans="2:65" s="11" customFormat="1" ht="25.95" customHeight="1" x14ac:dyDescent="0.25">
      <c r="B125" s="127"/>
      <c r="D125" s="128" t="s">
        <v>74</v>
      </c>
      <c r="E125" s="129" t="s">
        <v>219</v>
      </c>
      <c r="F125" s="129" t="s">
        <v>220</v>
      </c>
      <c r="I125" s="130"/>
      <c r="J125" s="131">
        <f>BK125</f>
        <v>0</v>
      </c>
      <c r="L125" s="127"/>
      <c r="M125" s="132"/>
      <c r="P125" s="133">
        <f>P126+P142+P147+P151+P161+P164+P177</f>
        <v>0</v>
      </c>
      <c r="R125" s="133">
        <f>R126+R142+R147+R151+R161+R164+R177</f>
        <v>7262.0966193399991</v>
      </c>
      <c r="T125" s="134">
        <f>T126+T142+T147+T151+T161+T164+T177</f>
        <v>2953.55</v>
      </c>
      <c r="AR125" s="128" t="s">
        <v>82</v>
      </c>
      <c r="AT125" s="135" t="s">
        <v>74</v>
      </c>
      <c r="AU125" s="135" t="s">
        <v>75</v>
      </c>
      <c r="AY125" s="128" t="s">
        <v>221</v>
      </c>
      <c r="BK125" s="136">
        <f>BK126+BK142+BK147+BK151+BK161+BK164+BK177</f>
        <v>0</v>
      </c>
    </row>
    <row r="126" spans="2:65" s="11" customFormat="1" ht="22.95" customHeight="1" x14ac:dyDescent="0.25">
      <c r="B126" s="127"/>
      <c r="D126" s="128" t="s">
        <v>74</v>
      </c>
      <c r="E126" s="137" t="s">
        <v>82</v>
      </c>
      <c r="F126" s="137" t="s">
        <v>222</v>
      </c>
      <c r="I126" s="130"/>
      <c r="J126" s="138">
        <f>BK126</f>
        <v>0</v>
      </c>
      <c r="L126" s="127"/>
      <c r="M126" s="132"/>
      <c r="P126" s="133">
        <f>SUM(P127:P141)</f>
        <v>0</v>
      </c>
      <c r="R126" s="133">
        <f>SUM(R127:R141)</f>
        <v>2133</v>
      </c>
      <c r="T126" s="134">
        <f>SUM(T127:T141)</f>
        <v>2953.55</v>
      </c>
      <c r="AR126" s="128" t="s">
        <v>82</v>
      </c>
      <c r="AT126" s="135" t="s">
        <v>74</v>
      </c>
      <c r="AU126" s="135" t="s">
        <v>82</v>
      </c>
      <c r="AY126" s="128" t="s">
        <v>221</v>
      </c>
      <c r="BK126" s="136">
        <f>SUM(BK127:BK141)</f>
        <v>0</v>
      </c>
    </row>
    <row r="127" spans="2:65" s="1" customFormat="1" ht="33" customHeight="1" x14ac:dyDescent="0.2">
      <c r="B127" s="139"/>
      <c r="C127" s="140" t="s">
        <v>82</v>
      </c>
      <c r="D127" s="140" t="s">
        <v>223</v>
      </c>
      <c r="E127" s="141" t="s">
        <v>2697</v>
      </c>
      <c r="F127" s="142" t="s">
        <v>2698</v>
      </c>
      <c r="G127" s="143" t="s">
        <v>263</v>
      </c>
      <c r="H127" s="144">
        <v>2950</v>
      </c>
      <c r="I127" s="145"/>
      <c r="J127" s="146">
        <f t="shared" ref="J127:J141" si="0">ROUND(I127*H127,2)</f>
        <v>0</v>
      </c>
      <c r="K127" s="147"/>
      <c r="L127" s="28"/>
      <c r="M127" s="148" t="s">
        <v>1</v>
      </c>
      <c r="N127" s="149" t="s">
        <v>41</v>
      </c>
      <c r="P127" s="150">
        <f t="shared" ref="P127:P141" si="1">O127*H127</f>
        <v>0</v>
      </c>
      <c r="Q127" s="150">
        <v>0</v>
      </c>
      <c r="R127" s="150">
        <f t="shared" ref="R127:R141" si="2">Q127*H127</f>
        <v>0</v>
      </c>
      <c r="S127" s="150">
        <v>0.22500000000000001</v>
      </c>
      <c r="T127" s="151">
        <f t="shared" ref="T127:T141" si="3">S127*H127</f>
        <v>663.75</v>
      </c>
      <c r="AR127" s="152" t="s">
        <v>227</v>
      </c>
      <c r="AT127" s="152" t="s">
        <v>223</v>
      </c>
      <c r="AU127" s="152" t="s">
        <v>88</v>
      </c>
      <c r="AY127" s="13" t="s">
        <v>221</v>
      </c>
      <c r="BE127" s="153">
        <f t="shared" ref="BE127:BE141" si="4">IF(N127="základná",J127,0)</f>
        <v>0</v>
      </c>
      <c r="BF127" s="153">
        <f t="shared" ref="BF127:BF141" si="5">IF(N127="znížená",J127,0)</f>
        <v>0</v>
      </c>
      <c r="BG127" s="153">
        <f t="shared" ref="BG127:BG141" si="6">IF(N127="zákl. prenesená",J127,0)</f>
        <v>0</v>
      </c>
      <c r="BH127" s="153">
        <f t="shared" ref="BH127:BH141" si="7">IF(N127="zníž. prenesená",J127,0)</f>
        <v>0</v>
      </c>
      <c r="BI127" s="153">
        <f t="shared" ref="BI127:BI141" si="8">IF(N127="nulová",J127,0)</f>
        <v>0</v>
      </c>
      <c r="BJ127" s="13" t="s">
        <v>88</v>
      </c>
      <c r="BK127" s="153">
        <f t="shared" ref="BK127:BK141" si="9">ROUND(I127*H127,2)</f>
        <v>0</v>
      </c>
      <c r="BL127" s="13" t="s">
        <v>227</v>
      </c>
      <c r="BM127" s="152" t="s">
        <v>88</v>
      </c>
    </row>
    <row r="128" spans="2:65" s="1" customFormat="1" ht="24.15" customHeight="1" x14ac:dyDescent="0.2">
      <c r="B128" s="139"/>
      <c r="C128" s="140" t="s">
        <v>88</v>
      </c>
      <c r="D128" s="140" t="s">
        <v>223</v>
      </c>
      <c r="E128" s="141" t="s">
        <v>2787</v>
      </c>
      <c r="F128" s="142" t="s">
        <v>2788</v>
      </c>
      <c r="G128" s="143" t="s">
        <v>263</v>
      </c>
      <c r="H128" s="144">
        <v>1550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0.316</v>
      </c>
      <c r="T128" s="151">
        <f t="shared" si="3"/>
        <v>489.8</v>
      </c>
      <c r="AR128" s="152" t="s">
        <v>227</v>
      </c>
      <c r="AT128" s="152" t="s">
        <v>223</v>
      </c>
      <c r="AU128" s="152" t="s">
        <v>88</v>
      </c>
      <c r="AY128" s="13" t="s">
        <v>221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227</v>
      </c>
      <c r="BM128" s="152" t="s">
        <v>227</v>
      </c>
    </row>
    <row r="129" spans="2:65" s="1" customFormat="1" ht="37.950000000000003" customHeight="1" x14ac:dyDescent="0.2">
      <c r="B129" s="139"/>
      <c r="C129" s="140" t="s">
        <v>232</v>
      </c>
      <c r="D129" s="140" t="s">
        <v>223</v>
      </c>
      <c r="E129" s="141" t="s">
        <v>2699</v>
      </c>
      <c r="F129" s="142" t="s">
        <v>2700</v>
      </c>
      <c r="G129" s="143" t="s">
        <v>263</v>
      </c>
      <c r="H129" s="144">
        <v>4500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0.4</v>
      </c>
      <c r="T129" s="151">
        <f t="shared" si="3"/>
        <v>1800</v>
      </c>
      <c r="AR129" s="152" t="s">
        <v>227</v>
      </c>
      <c r="AT129" s="152" t="s">
        <v>223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227</v>
      </c>
      <c r="BM129" s="152" t="s">
        <v>243</v>
      </c>
    </row>
    <row r="130" spans="2:65" s="1" customFormat="1" ht="24.15" customHeight="1" x14ac:dyDescent="0.2">
      <c r="B130" s="139"/>
      <c r="C130" s="140" t="s">
        <v>227</v>
      </c>
      <c r="D130" s="140" t="s">
        <v>223</v>
      </c>
      <c r="E130" s="141" t="s">
        <v>2701</v>
      </c>
      <c r="F130" s="142" t="s">
        <v>2702</v>
      </c>
      <c r="G130" s="143" t="s">
        <v>226</v>
      </c>
      <c r="H130" s="144">
        <v>800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227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227</v>
      </c>
      <c r="BM130" s="152" t="s">
        <v>251</v>
      </c>
    </row>
    <row r="131" spans="2:65" s="1" customFormat="1" ht="21.75" customHeight="1" x14ac:dyDescent="0.2">
      <c r="B131" s="139"/>
      <c r="C131" s="140" t="s">
        <v>239</v>
      </c>
      <c r="D131" s="140" t="s">
        <v>223</v>
      </c>
      <c r="E131" s="141" t="s">
        <v>2703</v>
      </c>
      <c r="F131" s="142" t="s">
        <v>234</v>
      </c>
      <c r="G131" s="143" t="s">
        <v>226</v>
      </c>
      <c r="H131" s="144">
        <v>58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227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227</v>
      </c>
      <c r="BM131" s="152" t="s">
        <v>153</v>
      </c>
    </row>
    <row r="132" spans="2:65" s="1" customFormat="1" ht="16.5" customHeight="1" x14ac:dyDescent="0.2">
      <c r="B132" s="139"/>
      <c r="C132" s="140" t="s">
        <v>243</v>
      </c>
      <c r="D132" s="140" t="s">
        <v>223</v>
      </c>
      <c r="E132" s="141" t="s">
        <v>2704</v>
      </c>
      <c r="F132" s="142" t="s">
        <v>2705</v>
      </c>
      <c r="G132" s="143" t="s">
        <v>226</v>
      </c>
      <c r="H132" s="144">
        <v>12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227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227</v>
      </c>
      <c r="BM132" s="152" t="s">
        <v>165</v>
      </c>
    </row>
    <row r="133" spans="2:65" s="1" customFormat="1" ht="37.950000000000003" customHeight="1" x14ac:dyDescent="0.2">
      <c r="B133" s="139"/>
      <c r="C133" s="140" t="s">
        <v>247</v>
      </c>
      <c r="D133" s="140" t="s">
        <v>223</v>
      </c>
      <c r="E133" s="141" t="s">
        <v>2706</v>
      </c>
      <c r="F133" s="142" t="s">
        <v>2707</v>
      </c>
      <c r="G133" s="143" t="s">
        <v>226</v>
      </c>
      <c r="H133" s="144">
        <v>738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227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227</v>
      </c>
      <c r="BM133" s="152" t="s">
        <v>171</v>
      </c>
    </row>
    <row r="134" spans="2:65" s="1" customFormat="1" ht="44.25" customHeight="1" x14ac:dyDescent="0.2">
      <c r="B134" s="139"/>
      <c r="C134" s="140" t="s">
        <v>251</v>
      </c>
      <c r="D134" s="140" t="s">
        <v>223</v>
      </c>
      <c r="E134" s="141" t="s">
        <v>2708</v>
      </c>
      <c r="F134" s="142" t="s">
        <v>2709</v>
      </c>
      <c r="G134" s="143" t="s">
        <v>226</v>
      </c>
      <c r="H134" s="144">
        <v>1476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227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227</v>
      </c>
      <c r="BM134" s="152" t="s">
        <v>285</v>
      </c>
    </row>
    <row r="135" spans="2:65" s="1" customFormat="1" ht="33" customHeight="1" x14ac:dyDescent="0.2">
      <c r="B135" s="139"/>
      <c r="C135" s="140" t="s">
        <v>256</v>
      </c>
      <c r="D135" s="140" t="s">
        <v>223</v>
      </c>
      <c r="E135" s="141" t="s">
        <v>2789</v>
      </c>
      <c r="F135" s="142" t="s">
        <v>2790</v>
      </c>
      <c r="G135" s="143" t="s">
        <v>226</v>
      </c>
      <c r="H135" s="144">
        <v>132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227</v>
      </c>
      <c r="AT135" s="152" t="s">
        <v>223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227</v>
      </c>
      <c r="BM135" s="152" t="s">
        <v>293</v>
      </c>
    </row>
    <row r="136" spans="2:65" s="1" customFormat="1" ht="24.15" customHeight="1" x14ac:dyDescent="0.2">
      <c r="B136" s="139"/>
      <c r="C136" s="140" t="s">
        <v>153</v>
      </c>
      <c r="D136" s="140" t="s">
        <v>223</v>
      </c>
      <c r="E136" s="141" t="s">
        <v>2710</v>
      </c>
      <c r="F136" s="142" t="s">
        <v>2711</v>
      </c>
      <c r="G136" s="143" t="s">
        <v>226</v>
      </c>
      <c r="H136" s="144">
        <v>1185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227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227</v>
      </c>
      <c r="BM136" s="152" t="s">
        <v>7</v>
      </c>
    </row>
    <row r="137" spans="2:65" s="1" customFormat="1" ht="16.5" customHeight="1" x14ac:dyDescent="0.2">
      <c r="B137" s="139"/>
      <c r="C137" s="154" t="s">
        <v>162</v>
      </c>
      <c r="D137" s="154" t="s">
        <v>317</v>
      </c>
      <c r="E137" s="155" t="s">
        <v>2712</v>
      </c>
      <c r="F137" s="156" t="s">
        <v>2713</v>
      </c>
      <c r="G137" s="157" t="s">
        <v>254</v>
      </c>
      <c r="H137" s="158">
        <v>2133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1</v>
      </c>
      <c r="R137" s="150">
        <f t="shared" si="2"/>
        <v>2133</v>
      </c>
      <c r="S137" s="150">
        <v>0</v>
      </c>
      <c r="T137" s="151">
        <f t="shared" si="3"/>
        <v>0</v>
      </c>
      <c r="AR137" s="152" t="s">
        <v>251</v>
      </c>
      <c r="AT137" s="152" t="s">
        <v>317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227</v>
      </c>
      <c r="BM137" s="152" t="s">
        <v>308</v>
      </c>
    </row>
    <row r="138" spans="2:65" s="1" customFormat="1" ht="21.75" customHeight="1" x14ac:dyDescent="0.2">
      <c r="B138" s="139"/>
      <c r="C138" s="140" t="s">
        <v>165</v>
      </c>
      <c r="D138" s="140" t="s">
        <v>223</v>
      </c>
      <c r="E138" s="141" t="s">
        <v>2714</v>
      </c>
      <c r="F138" s="142" t="s">
        <v>2715</v>
      </c>
      <c r="G138" s="143" t="s">
        <v>226</v>
      </c>
      <c r="H138" s="144">
        <v>738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227</v>
      </c>
      <c r="AT138" s="152" t="s">
        <v>223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227</v>
      </c>
      <c r="BM138" s="152" t="s">
        <v>316</v>
      </c>
    </row>
    <row r="139" spans="2:65" s="1" customFormat="1" ht="24.15" customHeight="1" x14ac:dyDescent="0.2">
      <c r="B139" s="139"/>
      <c r="C139" s="140" t="s">
        <v>168</v>
      </c>
      <c r="D139" s="140" t="s">
        <v>223</v>
      </c>
      <c r="E139" s="141" t="s">
        <v>2716</v>
      </c>
      <c r="F139" s="142" t="s">
        <v>253</v>
      </c>
      <c r="G139" s="143" t="s">
        <v>254</v>
      </c>
      <c r="H139" s="144">
        <v>1402.2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227</v>
      </c>
      <c r="AT139" s="152" t="s">
        <v>223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227</v>
      </c>
      <c r="BM139" s="152" t="s">
        <v>326</v>
      </c>
    </row>
    <row r="140" spans="2:65" s="1" customFormat="1" ht="21.75" customHeight="1" x14ac:dyDescent="0.2">
      <c r="B140" s="139"/>
      <c r="C140" s="140" t="s">
        <v>171</v>
      </c>
      <c r="D140" s="140" t="s">
        <v>223</v>
      </c>
      <c r="E140" s="141" t="s">
        <v>2717</v>
      </c>
      <c r="F140" s="142" t="s">
        <v>2718</v>
      </c>
      <c r="G140" s="143" t="s">
        <v>263</v>
      </c>
      <c r="H140" s="144">
        <v>4450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227</v>
      </c>
      <c r="AT140" s="152" t="s">
        <v>223</v>
      </c>
      <c r="AU140" s="152" t="s">
        <v>88</v>
      </c>
      <c r="AY140" s="13" t="s">
        <v>221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227</v>
      </c>
      <c r="BM140" s="152" t="s">
        <v>335</v>
      </c>
    </row>
    <row r="141" spans="2:65" s="1" customFormat="1" ht="16.5" customHeight="1" x14ac:dyDescent="0.2">
      <c r="B141" s="139"/>
      <c r="C141" s="140" t="s">
        <v>281</v>
      </c>
      <c r="D141" s="140" t="s">
        <v>223</v>
      </c>
      <c r="E141" s="141" t="s">
        <v>2791</v>
      </c>
      <c r="F141" s="142" t="s">
        <v>2792</v>
      </c>
      <c r="G141" s="143" t="s">
        <v>263</v>
      </c>
      <c r="H141" s="144">
        <v>240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227</v>
      </c>
      <c r="AT141" s="152" t="s">
        <v>223</v>
      </c>
      <c r="AU141" s="152" t="s">
        <v>88</v>
      </c>
      <c r="AY141" s="13" t="s">
        <v>221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227</v>
      </c>
      <c r="BM141" s="152" t="s">
        <v>343</v>
      </c>
    </row>
    <row r="142" spans="2:65" s="11" customFormat="1" ht="22.95" customHeight="1" x14ac:dyDescent="0.25">
      <c r="B142" s="127"/>
      <c r="D142" s="128" t="s">
        <v>74</v>
      </c>
      <c r="E142" s="137" t="s">
        <v>88</v>
      </c>
      <c r="F142" s="137" t="s">
        <v>260</v>
      </c>
      <c r="I142" s="130"/>
      <c r="J142" s="138">
        <f>BK142</f>
        <v>0</v>
      </c>
      <c r="L142" s="127"/>
      <c r="M142" s="132"/>
      <c r="P142" s="133">
        <f>SUM(P143:P146)</f>
        <v>0</v>
      </c>
      <c r="R142" s="133">
        <f>SUM(R143:R146)</f>
        <v>270.26796944</v>
      </c>
      <c r="T142" s="134">
        <f>SUM(T143:T146)</f>
        <v>0</v>
      </c>
      <c r="AR142" s="128" t="s">
        <v>82</v>
      </c>
      <c r="AT142" s="135" t="s">
        <v>74</v>
      </c>
      <c r="AU142" s="135" t="s">
        <v>82</v>
      </c>
      <c r="AY142" s="128" t="s">
        <v>221</v>
      </c>
      <c r="BK142" s="136">
        <f>SUM(BK143:BK146)</f>
        <v>0</v>
      </c>
    </row>
    <row r="143" spans="2:65" s="1" customFormat="1" ht="24.15" customHeight="1" x14ac:dyDescent="0.2">
      <c r="B143" s="139"/>
      <c r="C143" s="140" t="s">
        <v>285</v>
      </c>
      <c r="D143" s="140" t="s">
        <v>223</v>
      </c>
      <c r="E143" s="141" t="s">
        <v>2723</v>
      </c>
      <c r="F143" s="142" t="s">
        <v>2724</v>
      </c>
      <c r="G143" s="143" t="s">
        <v>226</v>
      </c>
      <c r="H143" s="144">
        <v>77.28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41</v>
      </c>
      <c r="P143" s="150">
        <f>O143*H143</f>
        <v>0</v>
      </c>
      <c r="Q143" s="150">
        <v>1.9205000000000001</v>
      </c>
      <c r="R143" s="150">
        <f>Q143*H143</f>
        <v>148.41624000000002</v>
      </c>
      <c r="S143" s="150">
        <v>0</v>
      </c>
      <c r="T143" s="151">
        <f>S143*H143</f>
        <v>0</v>
      </c>
      <c r="AR143" s="152" t="s">
        <v>227</v>
      </c>
      <c r="AT143" s="152" t="s">
        <v>223</v>
      </c>
      <c r="AU143" s="152" t="s">
        <v>88</v>
      </c>
      <c r="AY143" s="13" t="s">
        <v>221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88</v>
      </c>
      <c r="BK143" s="153">
        <f>ROUND(I143*H143,2)</f>
        <v>0</v>
      </c>
      <c r="BL143" s="13" t="s">
        <v>227</v>
      </c>
      <c r="BM143" s="152" t="s">
        <v>351</v>
      </c>
    </row>
    <row r="144" spans="2:65" s="1" customFormat="1" ht="16.5" customHeight="1" x14ac:dyDescent="0.2">
      <c r="B144" s="139"/>
      <c r="C144" s="140" t="s">
        <v>289</v>
      </c>
      <c r="D144" s="140" t="s">
        <v>223</v>
      </c>
      <c r="E144" s="141" t="s">
        <v>2725</v>
      </c>
      <c r="F144" s="142" t="s">
        <v>2726</v>
      </c>
      <c r="G144" s="143" t="s">
        <v>226</v>
      </c>
      <c r="H144" s="144">
        <v>19.32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41</v>
      </c>
      <c r="P144" s="150">
        <f>O144*H144</f>
        <v>0</v>
      </c>
      <c r="Q144" s="150">
        <v>2.1050420000000001</v>
      </c>
      <c r="R144" s="150">
        <f>Q144*H144</f>
        <v>40.669411440000005</v>
      </c>
      <c r="S144" s="150">
        <v>0</v>
      </c>
      <c r="T144" s="151">
        <f>S144*H144</f>
        <v>0</v>
      </c>
      <c r="AR144" s="152" t="s">
        <v>227</v>
      </c>
      <c r="AT144" s="152" t="s">
        <v>223</v>
      </c>
      <c r="AU144" s="152" t="s">
        <v>88</v>
      </c>
      <c r="AY144" s="13" t="s">
        <v>221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88</v>
      </c>
      <c r="BK144" s="153">
        <f>ROUND(I144*H144,2)</f>
        <v>0</v>
      </c>
      <c r="BL144" s="13" t="s">
        <v>227</v>
      </c>
      <c r="BM144" s="152" t="s">
        <v>359</v>
      </c>
    </row>
    <row r="145" spans="2:65" s="1" customFormat="1" ht="16.5" customHeight="1" x14ac:dyDescent="0.2">
      <c r="B145" s="139"/>
      <c r="C145" s="140" t="s">
        <v>293</v>
      </c>
      <c r="D145" s="140" t="s">
        <v>223</v>
      </c>
      <c r="E145" s="141" t="s">
        <v>2727</v>
      </c>
      <c r="F145" s="142" t="s">
        <v>2728</v>
      </c>
      <c r="G145" s="143" t="s">
        <v>273</v>
      </c>
      <c r="H145" s="144">
        <v>322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41</v>
      </c>
      <c r="P145" s="150">
        <f>O145*H145</f>
        <v>0</v>
      </c>
      <c r="Q145" s="150">
        <v>0.25211899999999998</v>
      </c>
      <c r="R145" s="150">
        <f>Q145*H145</f>
        <v>81.182317999999995</v>
      </c>
      <c r="S145" s="150">
        <v>0</v>
      </c>
      <c r="T145" s="151">
        <f>S145*H145</f>
        <v>0</v>
      </c>
      <c r="AR145" s="152" t="s">
        <v>227</v>
      </c>
      <c r="AT145" s="152" t="s">
        <v>223</v>
      </c>
      <c r="AU145" s="152" t="s">
        <v>88</v>
      </c>
      <c r="AY145" s="13" t="s">
        <v>221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88</v>
      </c>
      <c r="BK145" s="153">
        <f>ROUND(I145*H145,2)</f>
        <v>0</v>
      </c>
      <c r="BL145" s="13" t="s">
        <v>227</v>
      </c>
      <c r="BM145" s="152" t="s">
        <v>367</v>
      </c>
    </row>
    <row r="146" spans="2:65" s="1" customFormat="1" ht="33" customHeight="1" x14ac:dyDescent="0.2">
      <c r="B146" s="139"/>
      <c r="C146" s="140" t="s">
        <v>297</v>
      </c>
      <c r="D146" s="140" t="s">
        <v>223</v>
      </c>
      <c r="E146" s="141" t="s">
        <v>261</v>
      </c>
      <c r="F146" s="142" t="s">
        <v>2729</v>
      </c>
      <c r="G146" s="143" t="s">
        <v>263</v>
      </c>
      <c r="H146" s="144">
        <v>4450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227</v>
      </c>
      <c r="AT146" s="152" t="s">
        <v>223</v>
      </c>
      <c r="AU146" s="152" t="s">
        <v>88</v>
      </c>
      <c r="AY146" s="13" t="s">
        <v>221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88</v>
      </c>
      <c r="BK146" s="153">
        <f>ROUND(I146*H146,2)</f>
        <v>0</v>
      </c>
      <c r="BL146" s="13" t="s">
        <v>227</v>
      </c>
      <c r="BM146" s="152" t="s">
        <v>375</v>
      </c>
    </row>
    <row r="147" spans="2:65" s="11" customFormat="1" ht="22.95" customHeight="1" x14ac:dyDescent="0.25">
      <c r="B147" s="127"/>
      <c r="D147" s="128" t="s">
        <v>74</v>
      </c>
      <c r="E147" s="137" t="s">
        <v>232</v>
      </c>
      <c r="F147" s="137" t="s">
        <v>321</v>
      </c>
      <c r="I147" s="130"/>
      <c r="J147" s="138">
        <f>BK147</f>
        <v>0</v>
      </c>
      <c r="L147" s="127"/>
      <c r="M147" s="132"/>
      <c r="P147" s="133">
        <f>SUM(P148:P150)</f>
        <v>0</v>
      </c>
      <c r="R147" s="133">
        <f>SUM(R148:R150)</f>
        <v>58.196014900000002</v>
      </c>
      <c r="T147" s="134">
        <f>SUM(T148:T150)</f>
        <v>0</v>
      </c>
      <c r="AR147" s="128" t="s">
        <v>82</v>
      </c>
      <c r="AT147" s="135" t="s">
        <v>74</v>
      </c>
      <c r="AU147" s="135" t="s">
        <v>82</v>
      </c>
      <c r="AY147" s="128" t="s">
        <v>221</v>
      </c>
      <c r="BK147" s="136">
        <f>SUM(BK148:BK150)</f>
        <v>0</v>
      </c>
    </row>
    <row r="148" spans="2:65" s="1" customFormat="1" ht="16.5" customHeight="1" x14ac:dyDescent="0.2">
      <c r="B148" s="139"/>
      <c r="C148" s="140" t="s">
        <v>7</v>
      </c>
      <c r="D148" s="140" t="s">
        <v>223</v>
      </c>
      <c r="E148" s="141" t="s">
        <v>2793</v>
      </c>
      <c r="F148" s="142" t="s">
        <v>2794</v>
      </c>
      <c r="G148" s="143" t="s">
        <v>226</v>
      </c>
      <c r="H148" s="144">
        <v>25</v>
      </c>
      <c r="I148" s="145"/>
      <c r="J148" s="146">
        <f>ROUND(I148*H148,2)</f>
        <v>0</v>
      </c>
      <c r="K148" s="147"/>
      <c r="L148" s="28"/>
      <c r="M148" s="148" t="s">
        <v>1</v>
      </c>
      <c r="N148" s="149" t="s">
        <v>41</v>
      </c>
      <c r="P148" s="150">
        <f>O148*H148</f>
        <v>0</v>
      </c>
      <c r="Q148" s="150">
        <v>2.296888268</v>
      </c>
      <c r="R148" s="150">
        <f>Q148*H148</f>
        <v>57.422206700000004</v>
      </c>
      <c r="S148" s="150">
        <v>0</v>
      </c>
      <c r="T148" s="151">
        <f>S148*H148</f>
        <v>0</v>
      </c>
      <c r="AR148" s="152" t="s">
        <v>227</v>
      </c>
      <c r="AT148" s="152" t="s">
        <v>223</v>
      </c>
      <c r="AU148" s="152" t="s">
        <v>88</v>
      </c>
      <c r="AY148" s="13" t="s">
        <v>221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88</v>
      </c>
      <c r="BK148" s="153">
        <f>ROUND(I148*H148,2)</f>
        <v>0</v>
      </c>
      <c r="BL148" s="13" t="s">
        <v>227</v>
      </c>
      <c r="BM148" s="152" t="s">
        <v>383</v>
      </c>
    </row>
    <row r="149" spans="2:65" s="1" customFormat="1" ht="24.15" customHeight="1" x14ac:dyDescent="0.2">
      <c r="B149" s="139"/>
      <c r="C149" s="140" t="s">
        <v>304</v>
      </c>
      <c r="D149" s="140" t="s">
        <v>223</v>
      </c>
      <c r="E149" s="141" t="s">
        <v>2795</v>
      </c>
      <c r="F149" s="142" t="s">
        <v>2796</v>
      </c>
      <c r="G149" s="143" t="s">
        <v>263</v>
      </c>
      <c r="H149" s="144">
        <v>110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41</v>
      </c>
      <c r="P149" s="150">
        <f>O149*H149</f>
        <v>0</v>
      </c>
      <c r="Q149" s="150">
        <v>7.0346200000000001E-3</v>
      </c>
      <c r="R149" s="150">
        <f>Q149*H149</f>
        <v>0.77380820000000006</v>
      </c>
      <c r="S149" s="150">
        <v>0</v>
      </c>
      <c r="T149" s="151">
        <f>S149*H149</f>
        <v>0</v>
      </c>
      <c r="AR149" s="152" t="s">
        <v>227</v>
      </c>
      <c r="AT149" s="152" t="s">
        <v>223</v>
      </c>
      <c r="AU149" s="152" t="s">
        <v>88</v>
      </c>
      <c r="AY149" s="13" t="s">
        <v>221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88</v>
      </c>
      <c r="BK149" s="153">
        <f>ROUND(I149*H149,2)</f>
        <v>0</v>
      </c>
      <c r="BL149" s="13" t="s">
        <v>227</v>
      </c>
      <c r="BM149" s="152" t="s">
        <v>391</v>
      </c>
    </row>
    <row r="150" spans="2:65" s="1" customFormat="1" ht="24.15" customHeight="1" x14ac:dyDescent="0.2">
      <c r="B150" s="139"/>
      <c r="C150" s="140" t="s">
        <v>308</v>
      </c>
      <c r="D150" s="140" t="s">
        <v>223</v>
      </c>
      <c r="E150" s="141" t="s">
        <v>2797</v>
      </c>
      <c r="F150" s="142" t="s">
        <v>2798</v>
      </c>
      <c r="G150" s="143" t="s">
        <v>263</v>
      </c>
      <c r="H150" s="144">
        <v>110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41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227</v>
      </c>
      <c r="AT150" s="152" t="s">
        <v>223</v>
      </c>
      <c r="AU150" s="152" t="s">
        <v>88</v>
      </c>
      <c r="AY150" s="13" t="s">
        <v>221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88</v>
      </c>
      <c r="BK150" s="153">
        <f>ROUND(I150*H150,2)</f>
        <v>0</v>
      </c>
      <c r="BL150" s="13" t="s">
        <v>227</v>
      </c>
      <c r="BM150" s="152" t="s">
        <v>399</v>
      </c>
    </row>
    <row r="151" spans="2:65" s="11" customFormat="1" ht="22.95" customHeight="1" x14ac:dyDescent="0.25">
      <c r="B151" s="127"/>
      <c r="D151" s="128" t="s">
        <v>74</v>
      </c>
      <c r="E151" s="137" t="s">
        <v>239</v>
      </c>
      <c r="F151" s="137" t="s">
        <v>2734</v>
      </c>
      <c r="I151" s="130"/>
      <c r="J151" s="138">
        <f>BK151</f>
        <v>0</v>
      </c>
      <c r="L151" s="127"/>
      <c r="M151" s="132"/>
      <c r="P151" s="133">
        <f>SUM(P152:P160)</f>
        <v>0</v>
      </c>
      <c r="R151" s="133">
        <f>SUM(R152:R160)</f>
        <v>4601.2933999999996</v>
      </c>
      <c r="T151" s="134">
        <f>SUM(T152:T160)</f>
        <v>0</v>
      </c>
      <c r="AR151" s="128" t="s">
        <v>82</v>
      </c>
      <c r="AT151" s="135" t="s">
        <v>74</v>
      </c>
      <c r="AU151" s="135" t="s">
        <v>82</v>
      </c>
      <c r="AY151" s="128" t="s">
        <v>221</v>
      </c>
      <c r="BK151" s="136">
        <f>SUM(BK152:BK160)</f>
        <v>0</v>
      </c>
    </row>
    <row r="152" spans="2:65" s="1" customFormat="1" ht="24.15" customHeight="1" x14ac:dyDescent="0.2">
      <c r="B152" s="139"/>
      <c r="C152" s="140" t="s">
        <v>312</v>
      </c>
      <c r="D152" s="140" t="s">
        <v>223</v>
      </c>
      <c r="E152" s="141" t="s">
        <v>2737</v>
      </c>
      <c r="F152" s="142" t="s">
        <v>2738</v>
      </c>
      <c r="G152" s="143" t="s">
        <v>263</v>
      </c>
      <c r="H152" s="144">
        <v>4500</v>
      </c>
      <c r="I152" s="145"/>
      <c r="J152" s="146">
        <f t="shared" ref="J152:J160" si="10">ROUND(I152*H152,2)</f>
        <v>0</v>
      </c>
      <c r="K152" s="147"/>
      <c r="L152" s="28"/>
      <c r="M152" s="148" t="s">
        <v>1</v>
      </c>
      <c r="N152" s="149" t="s">
        <v>41</v>
      </c>
      <c r="P152" s="150">
        <f t="shared" ref="P152:P160" si="11">O152*H152</f>
        <v>0</v>
      </c>
      <c r="Q152" s="150">
        <v>0.37080000000000002</v>
      </c>
      <c r="R152" s="150">
        <f t="shared" ref="R152:R160" si="12">Q152*H152</f>
        <v>1668.6000000000001</v>
      </c>
      <c r="S152" s="150">
        <v>0</v>
      </c>
      <c r="T152" s="151">
        <f t="shared" ref="T152:T160" si="13">S152*H152</f>
        <v>0</v>
      </c>
      <c r="AR152" s="152" t="s">
        <v>227</v>
      </c>
      <c r="AT152" s="152" t="s">
        <v>223</v>
      </c>
      <c r="AU152" s="152" t="s">
        <v>88</v>
      </c>
      <c r="AY152" s="13" t="s">
        <v>221</v>
      </c>
      <c r="BE152" s="153">
        <f t="shared" ref="BE152:BE160" si="14">IF(N152="základná",J152,0)</f>
        <v>0</v>
      </c>
      <c r="BF152" s="153">
        <f t="shared" ref="BF152:BF160" si="15">IF(N152="znížená",J152,0)</f>
        <v>0</v>
      </c>
      <c r="BG152" s="153">
        <f t="shared" ref="BG152:BG160" si="16">IF(N152="zákl. prenesená",J152,0)</f>
        <v>0</v>
      </c>
      <c r="BH152" s="153">
        <f t="shared" ref="BH152:BH160" si="17">IF(N152="zníž. prenesená",J152,0)</f>
        <v>0</v>
      </c>
      <c r="BI152" s="153">
        <f t="shared" ref="BI152:BI160" si="18">IF(N152="nulová",J152,0)</f>
        <v>0</v>
      </c>
      <c r="BJ152" s="13" t="s">
        <v>88</v>
      </c>
      <c r="BK152" s="153">
        <f t="shared" ref="BK152:BK160" si="19">ROUND(I152*H152,2)</f>
        <v>0</v>
      </c>
      <c r="BL152" s="13" t="s">
        <v>227</v>
      </c>
      <c r="BM152" s="152" t="s">
        <v>408</v>
      </c>
    </row>
    <row r="153" spans="2:65" s="1" customFormat="1" ht="24.15" customHeight="1" x14ac:dyDescent="0.2">
      <c r="B153" s="139"/>
      <c r="C153" s="140" t="s">
        <v>316</v>
      </c>
      <c r="D153" s="140" t="s">
        <v>223</v>
      </c>
      <c r="E153" s="141" t="s">
        <v>2799</v>
      </c>
      <c r="F153" s="142" t="s">
        <v>2800</v>
      </c>
      <c r="G153" s="143" t="s">
        <v>263</v>
      </c>
      <c r="H153" s="144">
        <v>3950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0.42531999999999998</v>
      </c>
      <c r="R153" s="150">
        <f t="shared" si="12"/>
        <v>1680.0139999999999</v>
      </c>
      <c r="S153" s="150">
        <v>0</v>
      </c>
      <c r="T153" s="151">
        <f t="shared" si="13"/>
        <v>0</v>
      </c>
      <c r="AR153" s="152" t="s">
        <v>227</v>
      </c>
      <c r="AT153" s="152" t="s">
        <v>223</v>
      </c>
      <c r="AU153" s="152" t="s">
        <v>88</v>
      </c>
      <c r="AY153" s="13" t="s">
        <v>221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227</v>
      </c>
      <c r="BM153" s="152" t="s">
        <v>416</v>
      </c>
    </row>
    <row r="154" spans="2:65" s="1" customFormat="1" ht="33" customHeight="1" x14ac:dyDescent="0.2">
      <c r="B154" s="139"/>
      <c r="C154" s="140" t="s">
        <v>322</v>
      </c>
      <c r="D154" s="140" t="s">
        <v>223</v>
      </c>
      <c r="E154" s="141" t="s">
        <v>2739</v>
      </c>
      <c r="F154" s="142" t="s">
        <v>2740</v>
      </c>
      <c r="G154" s="143" t="s">
        <v>263</v>
      </c>
      <c r="H154" s="144">
        <v>3950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227</v>
      </c>
      <c r="AT154" s="152" t="s">
        <v>223</v>
      </c>
      <c r="AU154" s="152" t="s">
        <v>88</v>
      </c>
      <c r="AY154" s="13" t="s">
        <v>221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227</v>
      </c>
      <c r="BM154" s="152" t="s">
        <v>424</v>
      </c>
    </row>
    <row r="155" spans="2:65" s="1" customFormat="1" ht="33" customHeight="1" x14ac:dyDescent="0.2">
      <c r="B155" s="139"/>
      <c r="C155" s="140" t="s">
        <v>326</v>
      </c>
      <c r="D155" s="140" t="s">
        <v>223</v>
      </c>
      <c r="E155" s="141" t="s">
        <v>2741</v>
      </c>
      <c r="F155" s="142" t="s">
        <v>2742</v>
      </c>
      <c r="G155" s="143" t="s">
        <v>263</v>
      </c>
      <c r="H155" s="144">
        <v>3950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5.1000000000000004E-4</v>
      </c>
      <c r="R155" s="150">
        <f t="shared" si="12"/>
        <v>2.0145</v>
      </c>
      <c r="S155" s="150">
        <v>0</v>
      </c>
      <c r="T155" s="151">
        <f t="shared" si="13"/>
        <v>0</v>
      </c>
      <c r="AR155" s="152" t="s">
        <v>227</v>
      </c>
      <c r="AT155" s="152" t="s">
        <v>223</v>
      </c>
      <c r="AU155" s="152" t="s">
        <v>88</v>
      </c>
      <c r="AY155" s="13" t="s">
        <v>221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227</v>
      </c>
      <c r="BM155" s="152" t="s">
        <v>432</v>
      </c>
    </row>
    <row r="156" spans="2:65" s="1" customFormat="1" ht="33" customHeight="1" x14ac:dyDescent="0.2">
      <c r="B156" s="139"/>
      <c r="C156" s="140" t="s">
        <v>330</v>
      </c>
      <c r="D156" s="140" t="s">
        <v>223</v>
      </c>
      <c r="E156" s="141" t="s">
        <v>2743</v>
      </c>
      <c r="F156" s="142" t="s">
        <v>2744</v>
      </c>
      <c r="G156" s="143" t="s">
        <v>263</v>
      </c>
      <c r="H156" s="144">
        <v>3950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0.10373</v>
      </c>
      <c r="R156" s="150">
        <f t="shared" si="12"/>
        <v>409.73349999999999</v>
      </c>
      <c r="S156" s="150">
        <v>0</v>
      </c>
      <c r="T156" s="151">
        <f t="shared" si="13"/>
        <v>0</v>
      </c>
      <c r="AR156" s="152" t="s">
        <v>227</v>
      </c>
      <c r="AT156" s="152" t="s">
        <v>223</v>
      </c>
      <c r="AU156" s="152" t="s">
        <v>88</v>
      </c>
      <c r="AY156" s="13" t="s">
        <v>221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227</v>
      </c>
      <c r="BM156" s="152" t="s">
        <v>440</v>
      </c>
    </row>
    <row r="157" spans="2:65" s="1" customFormat="1" ht="37.950000000000003" customHeight="1" x14ac:dyDescent="0.2">
      <c r="B157" s="139"/>
      <c r="C157" s="140" t="s">
        <v>335</v>
      </c>
      <c r="D157" s="140" t="s">
        <v>223</v>
      </c>
      <c r="E157" s="141" t="s">
        <v>2801</v>
      </c>
      <c r="F157" s="142" t="s">
        <v>2802</v>
      </c>
      <c r="G157" s="143" t="s">
        <v>263</v>
      </c>
      <c r="H157" s="144">
        <v>3950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0.18151999999999999</v>
      </c>
      <c r="R157" s="150">
        <f t="shared" si="12"/>
        <v>717.00399999999991</v>
      </c>
      <c r="S157" s="150">
        <v>0</v>
      </c>
      <c r="T157" s="151">
        <f t="shared" si="13"/>
        <v>0</v>
      </c>
      <c r="AR157" s="152" t="s">
        <v>227</v>
      </c>
      <c r="AT157" s="152" t="s">
        <v>223</v>
      </c>
      <c r="AU157" s="152" t="s">
        <v>88</v>
      </c>
      <c r="AY157" s="13" t="s">
        <v>221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227</v>
      </c>
      <c r="BM157" s="152" t="s">
        <v>448</v>
      </c>
    </row>
    <row r="158" spans="2:65" s="1" customFormat="1" ht="37.950000000000003" customHeight="1" x14ac:dyDescent="0.2">
      <c r="B158" s="139"/>
      <c r="C158" s="140" t="s">
        <v>339</v>
      </c>
      <c r="D158" s="140" t="s">
        <v>223</v>
      </c>
      <c r="E158" s="141" t="s">
        <v>2803</v>
      </c>
      <c r="F158" s="142" t="s">
        <v>2804</v>
      </c>
      <c r="G158" s="143" t="s">
        <v>263</v>
      </c>
      <c r="H158" s="144">
        <v>550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9.2499999999999999E-2</v>
      </c>
      <c r="R158" s="150">
        <f t="shared" si="12"/>
        <v>50.875</v>
      </c>
      <c r="S158" s="150">
        <v>0</v>
      </c>
      <c r="T158" s="151">
        <f t="shared" si="13"/>
        <v>0</v>
      </c>
      <c r="AR158" s="152" t="s">
        <v>227</v>
      </c>
      <c r="AT158" s="152" t="s">
        <v>223</v>
      </c>
      <c r="AU158" s="152" t="s">
        <v>88</v>
      </c>
      <c r="AY158" s="13" t="s">
        <v>221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227</v>
      </c>
      <c r="BM158" s="152" t="s">
        <v>456</v>
      </c>
    </row>
    <row r="159" spans="2:65" s="1" customFormat="1" ht="24.15" customHeight="1" x14ac:dyDescent="0.2">
      <c r="B159" s="139"/>
      <c r="C159" s="154" t="s">
        <v>343</v>
      </c>
      <c r="D159" s="154" t="s">
        <v>317</v>
      </c>
      <c r="E159" s="155" t="s">
        <v>2805</v>
      </c>
      <c r="F159" s="156" t="s">
        <v>2806</v>
      </c>
      <c r="G159" s="157" t="s">
        <v>263</v>
      </c>
      <c r="H159" s="158">
        <v>545.70000000000005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0.13</v>
      </c>
      <c r="R159" s="150">
        <f t="shared" si="12"/>
        <v>70.941000000000003</v>
      </c>
      <c r="S159" s="150">
        <v>0</v>
      </c>
      <c r="T159" s="151">
        <f t="shared" si="13"/>
        <v>0</v>
      </c>
      <c r="AR159" s="152" t="s">
        <v>251</v>
      </c>
      <c r="AT159" s="152" t="s">
        <v>317</v>
      </c>
      <c r="AU159" s="152" t="s">
        <v>88</v>
      </c>
      <c r="AY159" s="13" t="s">
        <v>221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227</v>
      </c>
      <c r="BM159" s="152" t="s">
        <v>464</v>
      </c>
    </row>
    <row r="160" spans="2:65" s="1" customFormat="1" ht="24.15" customHeight="1" x14ac:dyDescent="0.2">
      <c r="B160" s="139"/>
      <c r="C160" s="154" t="s">
        <v>347</v>
      </c>
      <c r="D160" s="154" t="s">
        <v>317</v>
      </c>
      <c r="E160" s="155" t="s">
        <v>2807</v>
      </c>
      <c r="F160" s="156" t="s">
        <v>2808</v>
      </c>
      <c r="G160" s="157" t="s">
        <v>263</v>
      </c>
      <c r="H160" s="158">
        <v>15.3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0.13800000000000001</v>
      </c>
      <c r="R160" s="150">
        <f t="shared" si="12"/>
        <v>2.1114000000000002</v>
      </c>
      <c r="S160" s="150">
        <v>0</v>
      </c>
      <c r="T160" s="151">
        <f t="shared" si="13"/>
        <v>0</v>
      </c>
      <c r="AR160" s="152" t="s">
        <v>251</v>
      </c>
      <c r="AT160" s="152" t="s">
        <v>317</v>
      </c>
      <c r="AU160" s="152" t="s">
        <v>88</v>
      </c>
      <c r="AY160" s="13" t="s">
        <v>221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227</v>
      </c>
      <c r="BM160" s="152" t="s">
        <v>472</v>
      </c>
    </row>
    <row r="161" spans="2:65" s="11" customFormat="1" ht="22.95" customHeight="1" x14ac:dyDescent="0.25">
      <c r="B161" s="127"/>
      <c r="D161" s="128" t="s">
        <v>74</v>
      </c>
      <c r="E161" s="137" t="s">
        <v>251</v>
      </c>
      <c r="F161" s="137" t="s">
        <v>2751</v>
      </c>
      <c r="I161" s="130"/>
      <c r="J161" s="138">
        <f>BK161</f>
        <v>0</v>
      </c>
      <c r="L161" s="127"/>
      <c r="M161" s="132"/>
      <c r="P161" s="133">
        <f>SUM(P162:P163)</f>
        <v>0</v>
      </c>
      <c r="R161" s="133">
        <f>SUM(R162:R163)</f>
        <v>1.861488</v>
      </c>
      <c r="T161" s="134">
        <f>SUM(T162:T163)</f>
        <v>0</v>
      </c>
      <c r="AR161" s="128" t="s">
        <v>82</v>
      </c>
      <c r="AT161" s="135" t="s">
        <v>74</v>
      </c>
      <c r="AU161" s="135" t="s">
        <v>82</v>
      </c>
      <c r="AY161" s="128" t="s">
        <v>221</v>
      </c>
      <c r="BK161" s="136">
        <f>SUM(BK162:BK163)</f>
        <v>0</v>
      </c>
    </row>
    <row r="162" spans="2:65" s="1" customFormat="1" ht="24.15" customHeight="1" x14ac:dyDescent="0.2">
      <c r="B162" s="139"/>
      <c r="C162" s="140" t="s">
        <v>351</v>
      </c>
      <c r="D162" s="140" t="s">
        <v>223</v>
      </c>
      <c r="E162" s="141" t="s">
        <v>2752</v>
      </c>
      <c r="F162" s="142" t="s">
        <v>2753</v>
      </c>
      <c r="G162" s="143" t="s">
        <v>333</v>
      </c>
      <c r="H162" s="144">
        <v>24</v>
      </c>
      <c r="I162" s="145"/>
      <c r="J162" s="146">
        <f>ROUND(I162*H162,2)</f>
        <v>0</v>
      </c>
      <c r="K162" s="147"/>
      <c r="L162" s="28"/>
      <c r="M162" s="148" t="s">
        <v>1</v>
      </c>
      <c r="N162" s="149" t="s">
        <v>41</v>
      </c>
      <c r="P162" s="150">
        <f>O162*H162</f>
        <v>0</v>
      </c>
      <c r="Q162" s="150">
        <v>1.6562E-2</v>
      </c>
      <c r="R162" s="150">
        <f>Q162*H162</f>
        <v>0.39748800000000001</v>
      </c>
      <c r="S162" s="150">
        <v>0</v>
      </c>
      <c r="T162" s="151">
        <f>S162*H162</f>
        <v>0</v>
      </c>
      <c r="AR162" s="152" t="s">
        <v>227</v>
      </c>
      <c r="AT162" s="152" t="s">
        <v>223</v>
      </c>
      <c r="AU162" s="152" t="s">
        <v>88</v>
      </c>
      <c r="AY162" s="13" t="s">
        <v>221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88</v>
      </c>
      <c r="BK162" s="153">
        <f>ROUND(I162*H162,2)</f>
        <v>0</v>
      </c>
      <c r="BL162" s="13" t="s">
        <v>227</v>
      </c>
      <c r="BM162" s="152" t="s">
        <v>480</v>
      </c>
    </row>
    <row r="163" spans="2:65" s="1" customFormat="1" ht="21.75" customHeight="1" x14ac:dyDescent="0.2">
      <c r="B163" s="139"/>
      <c r="C163" s="154" t="s">
        <v>355</v>
      </c>
      <c r="D163" s="154" t="s">
        <v>317</v>
      </c>
      <c r="E163" s="155" t="s">
        <v>2754</v>
      </c>
      <c r="F163" s="156" t="s">
        <v>2755</v>
      </c>
      <c r="G163" s="157" t="s">
        <v>333</v>
      </c>
      <c r="H163" s="158">
        <v>4</v>
      </c>
      <c r="I163" s="159"/>
      <c r="J163" s="160">
        <f>ROUND(I163*H163,2)</f>
        <v>0</v>
      </c>
      <c r="K163" s="161"/>
      <c r="L163" s="162"/>
      <c r="M163" s="163" t="s">
        <v>1</v>
      </c>
      <c r="N163" s="164" t="s">
        <v>41</v>
      </c>
      <c r="P163" s="150">
        <f>O163*H163</f>
        <v>0</v>
      </c>
      <c r="Q163" s="150">
        <v>0.36599999999999999</v>
      </c>
      <c r="R163" s="150">
        <f>Q163*H163</f>
        <v>1.464</v>
      </c>
      <c r="S163" s="150">
        <v>0</v>
      </c>
      <c r="T163" s="151">
        <f>S163*H163</f>
        <v>0</v>
      </c>
      <c r="AR163" s="152" t="s">
        <v>251</v>
      </c>
      <c r="AT163" s="152" t="s">
        <v>317</v>
      </c>
      <c r="AU163" s="152" t="s">
        <v>88</v>
      </c>
      <c r="AY163" s="13" t="s">
        <v>221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88</v>
      </c>
      <c r="BK163" s="153">
        <f>ROUND(I163*H163,2)</f>
        <v>0</v>
      </c>
      <c r="BL163" s="13" t="s">
        <v>227</v>
      </c>
      <c r="BM163" s="152" t="s">
        <v>488</v>
      </c>
    </row>
    <row r="164" spans="2:65" s="11" customFormat="1" ht="22.95" customHeight="1" x14ac:dyDescent="0.25">
      <c r="B164" s="127"/>
      <c r="D164" s="128" t="s">
        <v>74</v>
      </c>
      <c r="E164" s="137" t="s">
        <v>256</v>
      </c>
      <c r="F164" s="137" t="s">
        <v>621</v>
      </c>
      <c r="I164" s="130"/>
      <c r="J164" s="138">
        <f>BK164</f>
        <v>0</v>
      </c>
      <c r="L164" s="127"/>
      <c r="M164" s="132"/>
      <c r="P164" s="133">
        <f>SUM(P165:P176)</f>
        <v>0</v>
      </c>
      <c r="R164" s="133">
        <f>SUM(R165:R176)</f>
        <v>197.47774699999999</v>
      </c>
      <c r="T164" s="134">
        <f>SUM(T165:T176)</f>
        <v>0</v>
      </c>
      <c r="AR164" s="128" t="s">
        <v>82</v>
      </c>
      <c r="AT164" s="135" t="s">
        <v>74</v>
      </c>
      <c r="AU164" s="135" t="s">
        <v>82</v>
      </c>
      <c r="AY164" s="128" t="s">
        <v>221</v>
      </c>
      <c r="BK164" s="136">
        <f>SUM(BK165:BK176)</f>
        <v>0</v>
      </c>
    </row>
    <row r="165" spans="2:65" s="1" customFormat="1" ht="24.15" customHeight="1" x14ac:dyDescent="0.2">
      <c r="B165" s="139"/>
      <c r="C165" s="140" t="s">
        <v>359</v>
      </c>
      <c r="D165" s="140" t="s">
        <v>223</v>
      </c>
      <c r="E165" s="141" t="s">
        <v>2756</v>
      </c>
      <c r="F165" s="142" t="s">
        <v>2757</v>
      </c>
      <c r="G165" s="143" t="s">
        <v>333</v>
      </c>
      <c r="H165" s="144">
        <v>25</v>
      </c>
      <c r="I165" s="145"/>
      <c r="J165" s="146">
        <f t="shared" ref="J165:J176" si="20">ROUND(I165*H165,2)</f>
        <v>0</v>
      </c>
      <c r="K165" s="147"/>
      <c r="L165" s="28"/>
      <c r="M165" s="148" t="s">
        <v>1</v>
      </c>
      <c r="N165" s="149" t="s">
        <v>41</v>
      </c>
      <c r="P165" s="150">
        <f t="shared" ref="P165:P176" si="21">O165*H165</f>
        <v>0</v>
      </c>
      <c r="Q165" s="150">
        <v>0.22133</v>
      </c>
      <c r="R165" s="150">
        <f t="shared" ref="R165:R176" si="22">Q165*H165</f>
        <v>5.5332499999999998</v>
      </c>
      <c r="S165" s="150">
        <v>0</v>
      </c>
      <c r="T165" s="151">
        <f t="shared" ref="T165:T176" si="23">S165*H165</f>
        <v>0</v>
      </c>
      <c r="AR165" s="152" t="s">
        <v>227</v>
      </c>
      <c r="AT165" s="152" t="s">
        <v>223</v>
      </c>
      <c r="AU165" s="152" t="s">
        <v>88</v>
      </c>
      <c r="AY165" s="13" t="s">
        <v>221</v>
      </c>
      <c r="BE165" s="153">
        <f t="shared" ref="BE165:BE176" si="24">IF(N165="základná",J165,0)</f>
        <v>0</v>
      </c>
      <c r="BF165" s="153">
        <f t="shared" ref="BF165:BF176" si="25">IF(N165="znížená",J165,0)</f>
        <v>0</v>
      </c>
      <c r="BG165" s="153">
        <f t="shared" ref="BG165:BG176" si="26">IF(N165="zákl. prenesená",J165,0)</f>
        <v>0</v>
      </c>
      <c r="BH165" s="153">
        <f t="shared" ref="BH165:BH176" si="27">IF(N165="zníž. prenesená",J165,0)</f>
        <v>0</v>
      </c>
      <c r="BI165" s="153">
        <f t="shared" ref="BI165:BI176" si="28">IF(N165="nulová",J165,0)</f>
        <v>0</v>
      </c>
      <c r="BJ165" s="13" t="s">
        <v>88</v>
      </c>
      <c r="BK165" s="153">
        <f t="shared" ref="BK165:BK176" si="29">ROUND(I165*H165,2)</f>
        <v>0</v>
      </c>
      <c r="BL165" s="13" t="s">
        <v>227</v>
      </c>
      <c r="BM165" s="152" t="s">
        <v>496</v>
      </c>
    </row>
    <row r="166" spans="2:65" s="1" customFormat="1" ht="24.15" customHeight="1" x14ac:dyDescent="0.2">
      <c r="B166" s="139"/>
      <c r="C166" s="154" t="s">
        <v>363</v>
      </c>
      <c r="D166" s="154" t="s">
        <v>317</v>
      </c>
      <c r="E166" s="155" t="s">
        <v>2758</v>
      </c>
      <c r="F166" s="156" t="s">
        <v>2759</v>
      </c>
      <c r="G166" s="157" t="s">
        <v>333</v>
      </c>
      <c r="H166" s="158">
        <v>25</v>
      </c>
      <c r="I166" s="159"/>
      <c r="J166" s="160">
        <f t="shared" si="20"/>
        <v>0</v>
      </c>
      <c r="K166" s="161"/>
      <c r="L166" s="162"/>
      <c r="M166" s="163" t="s">
        <v>1</v>
      </c>
      <c r="N166" s="164" t="s">
        <v>41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251</v>
      </c>
      <c r="AT166" s="152" t="s">
        <v>317</v>
      </c>
      <c r="AU166" s="152" t="s">
        <v>88</v>
      </c>
      <c r="AY166" s="13" t="s">
        <v>221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88</v>
      </c>
      <c r="BK166" s="153">
        <f t="shared" si="29"/>
        <v>0</v>
      </c>
      <c r="BL166" s="13" t="s">
        <v>227</v>
      </c>
      <c r="BM166" s="152" t="s">
        <v>504</v>
      </c>
    </row>
    <row r="167" spans="2:65" s="1" customFormat="1" ht="33" customHeight="1" x14ac:dyDescent="0.2">
      <c r="B167" s="139"/>
      <c r="C167" s="154" t="s">
        <v>367</v>
      </c>
      <c r="D167" s="154" t="s">
        <v>317</v>
      </c>
      <c r="E167" s="155" t="s">
        <v>2760</v>
      </c>
      <c r="F167" s="156" t="s">
        <v>2761</v>
      </c>
      <c r="G167" s="157" t="s">
        <v>333</v>
      </c>
      <c r="H167" s="158">
        <v>21</v>
      </c>
      <c r="I167" s="159"/>
      <c r="J167" s="160">
        <f t="shared" si="20"/>
        <v>0</v>
      </c>
      <c r="K167" s="161"/>
      <c r="L167" s="162"/>
      <c r="M167" s="163" t="s">
        <v>1</v>
      </c>
      <c r="N167" s="164" t="s">
        <v>41</v>
      </c>
      <c r="P167" s="150">
        <f t="shared" si="21"/>
        <v>0</v>
      </c>
      <c r="Q167" s="150">
        <v>1.4E-3</v>
      </c>
      <c r="R167" s="150">
        <f t="shared" si="22"/>
        <v>2.9399999999999999E-2</v>
      </c>
      <c r="S167" s="150">
        <v>0</v>
      </c>
      <c r="T167" s="151">
        <f t="shared" si="23"/>
        <v>0</v>
      </c>
      <c r="AR167" s="152" t="s">
        <v>251</v>
      </c>
      <c r="AT167" s="152" t="s">
        <v>317</v>
      </c>
      <c r="AU167" s="152" t="s">
        <v>88</v>
      </c>
      <c r="AY167" s="13" t="s">
        <v>221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88</v>
      </c>
      <c r="BK167" s="153">
        <f t="shared" si="29"/>
        <v>0</v>
      </c>
      <c r="BL167" s="13" t="s">
        <v>227</v>
      </c>
      <c r="BM167" s="152" t="s">
        <v>512</v>
      </c>
    </row>
    <row r="168" spans="2:65" s="1" customFormat="1" ht="24.15" customHeight="1" x14ac:dyDescent="0.2">
      <c r="B168" s="139"/>
      <c r="C168" s="140" t="s">
        <v>371</v>
      </c>
      <c r="D168" s="140" t="s">
        <v>223</v>
      </c>
      <c r="E168" s="141" t="s">
        <v>2809</v>
      </c>
      <c r="F168" s="142" t="s">
        <v>2763</v>
      </c>
      <c r="G168" s="143" t="s">
        <v>1681</v>
      </c>
      <c r="H168" s="144">
        <v>1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41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227</v>
      </c>
      <c r="AT168" s="152" t="s">
        <v>223</v>
      </c>
      <c r="AU168" s="152" t="s">
        <v>88</v>
      </c>
      <c r="AY168" s="13" t="s">
        <v>221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88</v>
      </c>
      <c r="BK168" s="153">
        <f t="shared" si="29"/>
        <v>0</v>
      </c>
      <c r="BL168" s="13" t="s">
        <v>227</v>
      </c>
      <c r="BM168" s="152" t="s">
        <v>520</v>
      </c>
    </row>
    <row r="169" spans="2:65" s="1" customFormat="1" ht="37.950000000000003" customHeight="1" x14ac:dyDescent="0.2">
      <c r="B169" s="139"/>
      <c r="C169" s="140" t="s">
        <v>375</v>
      </c>
      <c r="D169" s="140" t="s">
        <v>223</v>
      </c>
      <c r="E169" s="141" t="s">
        <v>2810</v>
      </c>
      <c r="F169" s="142" t="s">
        <v>2811</v>
      </c>
      <c r="G169" s="143" t="s">
        <v>273</v>
      </c>
      <c r="H169" s="144">
        <v>350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41</v>
      </c>
      <c r="P169" s="150">
        <f t="shared" si="21"/>
        <v>0</v>
      </c>
      <c r="Q169" s="150">
        <v>9.7931900000000002E-2</v>
      </c>
      <c r="R169" s="150">
        <f t="shared" si="22"/>
        <v>34.276164999999999</v>
      </c>
      <c r="S169" s="150">
        <v>0</v>
      </c>
      <c r="T169" s="151">
        <f t="shared" si="23"/>
        <v>0</v>
      </c>
      <c r="AR169" s="152" t="s">
        <v>227</v>
      </c>
      <c r="AT169" s="152" t="s">
        <v>223</v>
      </c>
      <c r="AU169" s="152" t="s">
        <v>88</v>
      </c>
      <c r="AY169" s="13" t="s">
        <v>221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88</v>
      </c>
      <c r="BK169" s="153">
        <f t="shared" si="29"/>
        <v>0</v>
      </c>
      <c r="BL169" s="13" t="s">
        <v>227</v>
      </c>
      <c r="BM169" s="152" t="s">
        <v>528</v>
      </c>
    </row>
    <row r="170" spans="2:65" s="1" customFormat="1" ht="21.75" customHeight="1" x14ac:dyDescent="0.2">
      <c r="B170" s="139"/>
      <c r="C170" s="154" t="s">
        <v>379</v>
      </c>
      <c r="D170" s="154" t="s">
        <v>317</v>
      </c>
      <c r="E170" s="155" t="s">
        <v>2812</v>
      </c>
      <c r="F170" s="156" t="s">
        <v>2813</v>
      </c>
      <c r="G170" s="157" t="s">
        <v>333</v>
      </c>
      <c r="H170" s="158">
        <v>353.5</v>
      </c>
      <c r="I170" s="159"/>
      <c r="J170" s="160">
        <f t="shared" si="20"/>
        <v>0</v>
      </c>
      <c r="K170" s="161"/>
      <c r="L170" s="162"/>
      <c r="M170" s="163" t="s">
        <v>1</v>
      </c>
      <c r="N170" s="164" t="s">
        <v>41</v>
      </c>
      <c r="P170" s="150">
        <f t="shared" si="21"/>
        <v>0</v>
      </c>
      <c r="Q170" s="150">
        <v>2.3E-2</v>
      </c>
      <c r="R170" s="150">
        <f t="shared" si="22"/>
        <v>8.1304999999999996</v>
      </c>
      <c r="S170" s="150">
        <v>0</v>
      </c>
      <c r="T170" s="151">
        <f t="shared" si="23"/>
        <v>0</v>
      </c>
      <c r="AR170" s="152" t="s">
        <v>251</v>
      </c>
      <c r="AT170" s="152" t="s">
        <v>317</v>
      </c>
      <c r="AU170" s="152" t="s">
        <v>88</v>
      </c>
      <c r="AY170" s="13" t="s">
        <v>221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88</v>
      </c>
      <c r="BK170" s="153">
        <f t="shared" si="29"/>
        <v>0</v>
      </c>
      <c r="BL170" s="13" t="s">
        <v>227</v>
      </c>
      <c r="BM170" s="152" t="s">
        <v>536</v>
      </c>
    </row>
    <row r="171" spans="2:65" s="1" customFormat="1" ht="33" customHeight="1" x14ac:dyDescent="0.2">
      <c r="B171" s="139"/>
      <c r="C171" s="140" t="s">
        <v>383</v>
      </c>
      <c r="D171" s="140" t="s">
        <v>223</v>
      </c>
      <c r="E171" s="141" t="s">
        <v>2772</v>
      </c>
      <c r="F171" s="142" t="s">
        <v>2773</v>
      </c>
      <c r="G171" s="143" t="s">
        <v>273</v>
      </c>
      <c r="H171" s="144">
        <v>720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41</v>
      </c>
      <c r="P171" s="150">
        <f t="shared" si="21"/>
        <v>0</v>
      </c>
      <c r="Q171" s="150">
        <v>0.1258406</v>
      </c>
      <c r="R171" s="150">
        <f t="shared" si="22"/>
        <v>90.605232000000001</v>
      </c>
      <c r="S171" s="150">
        <v>0</v>
      </c>
      <c r="T171" s="151">
        <f t="shared" si="23"/>
        <v>0</v>
      </c>
      <c r="AR171" s="152" t="s">
        <v>227</v>
      </c>
      <c r="AT171" s="152" t="s">
        <v>223</v>
      </c>
      <c r="AU171" s="152" t="s">
        <v>88</v>
      </c>
      <c r="AY171" s="13" t="s">
        <v>221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88</v>
      </c>
      <c r="BK171" s="153">
        <f t="shared" si="29"/>
        <v>0</v>
      </c>
      <c r="BL171" s="13" t="s">
        <v>227</v>
      </c>
      <c r="BM171" s="152" t="s">
        <v>544</v>
      </c>
    </row>
    <row r="172" spans="2:65" s="1" customFormat="1" ht="24.15" customHeight="1" x14ac:dyDescent="0.2">
      <c r="B172" s="139"/>
      <c r="C172" s="154" t="s">
        <v>387</v>
      </c>
      <c r="D172" s="154" t="s">
        <v>317</v>
      </c>
      <c r="E172" s="155" t="s">
        <v>2774</v>
      </c>
      <c r="F172" s="156" t="s">
        <v>2775</v>
      </c>
      <c r="G172" s="157" t="s">
        <v>333</v>
      </c>
      <c r="H172" s="158">
        <v>727.2</v>
      </c>
      <c r="I172" s="159"/>
      <c r="J172" s="160">
        <f t="shared" si="20"/>
        <v>0</v>
      </c>
      <c r="K172" s="161"/>
      <c r="L172" s="162"/>
      <c r="M172" s="163" t="s">
        <v>1</v>
      </c>
      <c r="N172" s="164" t="s">
        <v>41</v>
      </c>
      <c r="P172" s="150">
        <f t="shared" si="21"/>
        <v>0</v>
      </c>
      <c r="Q172" s="150">
        <v>8.1000000000000003E-2</v>
      </c>
      <c r="R172" s="150">
        <f t="shared" si="22"/>
        <v>58.903200000000005</v>
      </c>
      <c r="S172" s="150">
        <v>0</v>
      </c>
      <c r="T172" s="151">
        <f t="shared" si="23"/>
        <v>0</v>
      </c>
      <c r="AR172" s="152" t="s">
        <v>251</v>
      </c>
      <c r="AT172" s="152" t="s">
        <v>317</v>
      </c>
      <c r="AU172" s="152" t="s">
        <v>88</v>
      </c>
      <c r="AY172" s="13" t="s">
        <v>221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88</v>
      </c>
      <c r="BK172" s="153">
        <f t="shared" si="29"/>
        <v>0</v>
      </c>
      <c r="BL172" s="13" t="s">
        <v>227</v>
      </c>
      <c r="BM172" s="152" t="s">
        <v>552</v>
      </c>
    </row>
    <row r="173" spans="2:65" s="1" customFormat="1" ht="24.15" customHeight="1" x14ac:dyDescent="0.2">
      <c r="B173" s="139"/>
      <c r="C173" s="140" t="s">
        <v>391</v>
      </c>
      <c r="D173" s="140" t="s">
        <v>223</v>
      </c>
      <c r="E173" s="141" t="s">
        <v>2776</v>
      </c>
      <c r="F173" s="142" t="s">
        <v>2777</v>
      </c>
      <c r="G173" s="143" t="s">
        <v>254</v>
      </c>
      <c r="H173" s="144">
        <v>2953.55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227</v>
      </c>
      <c r="AT173" s="152" t="s">
        <v>223</v>
      </c>
      <c r="AU173" s="152" t="s">
        <v>88</v>
      </c>
      <c r="AY173" s="13" t="s">
        <v>221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88</v>
      </c>
      <c r="BK173" s="153">
        <f t="shared" si="29"/>
        <v>0</v>
      </c>
      <c r="BL173" s="13" t="s">
        <v>227</v>
      </c>
      <c r="BM173" s="152" t="s">
        <v>561</v>
      </c>
    </row>
    <row r="174" spans="2:65" s="1" customFormat="1" ht="24.15" customHeight="1" x14ac:dyDescent="0.2">
      <c r="B174" s="139"/>
      <c r="C174" s="140" t="s">
        <v>395</v>
      </c>
      <c r="D174" s="140" t="s">
        <v>223</v>
      </c>
      <c r="E174" s="141" t="s">
        <v>2778</v>
      </c>
      <c r="F174" s="142" t="s">
        <v>2779</v>
      </c>
      <c r="G174" s="143" t="s">
        <v>254</v>
      </c>
      <c r="H174" s="144">
        <v>11814.2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227</v>
      </c>
      <c r="AT174" s="152" t="s">
        <v>223</v>
      </c>
      <c r="AU174" s="152" t="s">
        <v>88</v>
      </c>
      <c r="AY174" s="13" t="s">
        <v>221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227</v>
      </c>
      <c r="BM174" s="152" t="s">
        <v>569</v>
      </c>
    </row>
    <row r="175" spans="2:65" s="1" customFormat="1" ht="24.15" customHeight="1" x14ac:dyDescent="0.2">
      <c r="B175" s="139"/>
      <c r="C175" s="140" t="s">
        <v>399</v>
      </c>
      <c r="D175" s="140" t="s">
        <v>223</v>
      </c>
      <c r="E175" s="141" t="s">
        <v>2780</v>
      </c>
      <c r="F175" s="142" t="s">
        <v>2781</v>
      </c>
      <c r="G175" s="143" t="s">
        <v>254</v>
      </c>
      <c r="H175" s="144">
        <v>2953.55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227</v>
      </c>
      <c r="AT175" s="152" t="s">
        <v>223</v>
      </c>
      <c r="AU175" s="152" t="s">
        <v>88</v>
      </c>
      <c r="AY175" s="13" t="s">
        <v>221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227</v>
      </c>
      <c r="BM175" s="152" t="s">
        <v>577</v>
      </c>
    </row>
    <row r="176" spans="2:65" s="1" customFormat="1" ht="24.15" customHeight="1" x14ac:dyDescent="0.2">
      <c r="B176" s="139"/>
      <c r="C176" s="140" t="s">
        <v>404</v>
      </c>
      <c r="D176" s="140" t="s">
        <v>223</v>
      </c>
      <c r="E176" s="141" t="s">
        <v>2782</v>
      </c>
      <c r="F176" s="142" t="s">
        <v>2783</v>
      </c>
      <c r="G176" s="143" t="s">
        <v>254</v>
      </c>
      <c r="H176" s="144">
        <v>2953.55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227</v>
      </c>
      <c r="AT176" s="152" t="s">
        <v>223</v>
      </c>
      <c r="AU176" s="152" t="s">
        <v>88</v>
      </c>
      <c r="AY176" s="13" t="s">
        <v>221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227</v>
      </c>
      <c r="BM176" s="152" t="s">
        <v>585</v>
      </c>
    </row>
    <row r="177" spans="2:65" s="11" customFormat="1" ht="22.95" customHeight="1" x14ac:dyDescent="0.25">
      <c r="B177" s="127"/>
      <c r="D177" s="128" t="s">
        <v>74</v>
      </c>
      <c r="E177" s="137" t="s">
        <v>622</v>
      </c>
      <c r="F177" s="137" t="s">
        <v>670</v>
      </c>
      <c r="I177" s="130"/>
      <c r="J177" s="138">
        <f>BK177</f>
        <v>0</v>
      </c>
      <c r="L177" s="127"/>
      <c r="M177" s="132"/>
      <c r="P177" s="133">
        <f>P178</f>
        <v>0</v>
      </c>
      <c r="R177" s="133">
        <f>R178</f>
        <v>0</v>
      </c>
      <c r="T177" s="134">
        <f>T178</f>
        <v>0</v>
      </c>
      <c r="AR177" s="128" t="s">
        <v>82</v>
      </c>
      <c r="AT177" s="135" t="s">
        <v>74</v>
      </c>
      <c r="AU177" s="135" t="s">
        <v>82</v>
      </c>
      <c r="AY177" s="128" t="s">
        <v>221</v>
      </c>
      <c r="BK177" s="136">
        <f>BK178</f>
        <v>0</v>
      </c>
    </row>
    <row r="178" spans="2:65" s="1" customFormat="1" ht="33" customHeight="1" x14ac:dyDescent="0.2">
      <c r="B178" s="139"/>
      <c r="C178" s="140" t="s">
        <v>408</v>
      </c>
      <c r="D178" s="140" t="s">
        <v>223</v>
      </c>
      <c r="E178" s="141" t="s">
        <v>2784</v>
      </c>
      <c r="F178" s="142" t="s">
        <v>2785</v>
      </c>
      <c r="G178" s="143" t="s">
        <v>254</v>
      </c>
      <c r="H178" s="144">
        <v>7297.7879999999996</v>
      </c>
      <c r="I178" s="145"/>
      <c r="J178" s="146">
        <f>ROUND(I178*H178,2)</f>
        <v>0</v>
      </c>
      <c r="K178" s="147"/>
      <c r="L178" s="28"/>
      <c r="M178" s="166" t="s">
        <v>1</v>
      </c>
      <c r="N178" s="167" t="s">
        <v>41</v>
      </c>
      <c r="O178" s="168"/>
      <c r="P178" s="169">
        <f>O178*H178</f>
        <v>0</v>
      </c>
      <c r="Q178" s="169">
        <v>0</v>
      </c>
      <c r="R178" s="169">
        <f>Q178*H178</f>
        <v>0</v>
      </c>
      <c r="S178" s="169">
        <v>0</v>
      </c>
      <c r="T178" s="170">
        <f>S178*H178</f>
        <v>0</v>
      </c>
      <c r="AR178" s="152" t="s">
        <v>227</v>
      </c>
      <c r="AT178" s="152" t="s">
        <v>223</v>
      </c>
      <c r="AU178" s="152" t="s">
        <v>88</v>
      </c>
      <c r="AY178" s="13" t="s">
        <v>221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88</v>
      </c>
      <c r="BK178" s="153">
        <f>ROUND(I178*H178,2)</f>
        <v>0</v>
      </c>
      <c r="BL178" s="13" t="s">
        <v>227</v>
      </c>
      <c r="BM178" s="152" t="s">
        <v>593</v>
      </c>
    </row>
    <row r="179" spans="2:65" s="1" customFormat="1" ht="6.9" customHeight="1" x14ac:dyDescent="0.2">
      <c r="B179" s="43"/>
      <c r="C179" s="44"/>
      <c r="D179" s="44"/>
      <c r="E179" s="44"/>
      <c r="F179" s="44"/>
      <c r="G179" s="44"/>
      <c r="H179" s="44"/>
      <c r="I179" s="44"/>
      <c r="J179" s="44"/>
      <c r="K179" s="44"/>
      <c r="L179" s="28"/>
    </row>
  </sheetData>
  <autoFilter ref="C123:K178" xr:uid="{00000000-0009-0000-0000-00000F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314"/>
  <sheetViews>
    <sheetView showGridLines="0" topLeftCell="A131" workbookViewId="0">
      <selection activeCell="F142" sqref="F14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140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s="1" customFormat="1" ht="12" customHeight="1" x14ac:dyDescent="0.2">
      <c r="B8" s="28"/>
      <c r="D8" s="23" t="s">
        <v>175</v>
      </c>
      <c r="L8" s="28"/>
    </row>
    <row r="9" spans="2:46" s="1" customFormat="1" ht="16.5" customHeight="1" x14ac:dyDescent="0.2">
      <c r="B9" s="28"/>
      <c r="E9" s="228" t="s">
        <v>2814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15. 8. 2022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4" t="str">
        <f>'Rekapitulácia stavby'!E14</f>
        <v>Vyplň údaj</v>
      </c>
      <c r="F18" s="194"/>
      <c r="G18" s="194"/>
      <c r="H18" s="194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2"/>
      <c r="E27" s="198" t="s">
        <v>1</v>
      </c>
      <c r="F27" s="198"/>
      <c r="G27" s="198"/>
      <c r="H27" s="198"/>
      <c r="L27" s="92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3" t="s">
        <v>35</v>
      </c>
      <c r="J30" s="64">
        <f>ROUND(J142,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94" t="s">
        <v>39</v>
      </c>
      <c r="E33" s="33" t="s">
        <v>40</v>
      </c>
      <c r="F33" s="95">
        <f>ROUND((SUM(BE142:BE313)),  2)</f>
        <v>0</v>
      </c>
      <c r="G33" s="96"/>
      <c r="H33" s="96"/>
      <c r="I33" s="97">
        <v>0.2</v>
      </c>
      <c r="J33" s="95">
        <f>ROUND(((SUM(BE142:BE313))*I33),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ROUND((SUM(BF142:BF313)),  2)</f>
        <v>0</v>
      </c>
      <c r="G34" s="96"/>
      <c r="H34" s="96"/>
      <c r="I34" s="97">
        <v>0.2</v>
      </c>
      <c r="J34" s="95">
        <f>ROUND(((SUM(BF142:BF313))*I34),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4">
        <f>ROUND((SUM(BG142:BG313)),  2)</f>
        <v>0</v>
      </c>
      <c r="I35" s="98">
        <v>0.2</v>
      </c>
      <c r="J35" s="84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4">
        <f>ROUND((SUM(BH142:BH313)),  2)</f>
        <v>0</v>
      </c>
      <c r="I36" s="98">
        <v>0.2</v>
      </c>
      <c r="J36" s="84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ROUND((SUM(BI142:BI313)),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5"/>
      <c r="F39" s="55"/>
      <c r="G39" s="101" t="s">
        <v>46</v>
      </c>
      <c r="H39" s="102" t="s">
        <v>47</v>
      </c>
      <c r="I39" s="55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179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47" s="1" customFormat="1" ht="12" customHeight="1" x14ac:dyDescent="0.2">
      <c r="B86" s="28"/>
      <c r="C86" s="23" t="s">
        <v>175</v>
      </c>
      <c r="L86" s="28"/>
    </row>
    <row r="87" spans="2:47" s="1" customFormat="1" ht="16.5" customHeight="1" x14ac:dyDescent="0.2">
      <c r="B87" s="28"/>
      <c r="E87" s="228" t="str">
        <f>E9</f>
        <v>07 - SO 07 Dažďová kanalizácia</v>
      </c>
      <c r="F87" s="231"/>
      <c r="G87" s="231"/>
      <c r="H87" s="231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Fiľakovo</v>
      </c>
      <c r="I89" s="23" t="s">
        <v>21</v>
      </c>
      <c r="J89" s="51" t="str">
        <f>IF(J12="","",J12)</f>
        <v>15. 8. 2022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Mesto Fiľakovo</v>
      </c>
      <c r="I91" s="23" t="s">
        <v>29</v>
      </c>
      <c r="J91" s="26" t="str">
        <f>E21</f>
        <v>KApAR, s.r.o., Prešov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180</v>
      </c>
      <c r="D94" s="99"/>
      <c r="E94" s="99"/>
      <c r="F94" s="99"/>
      <c r="G94" s="99"/>
      <c r="H94" s="99"/>
      <c r="I94" s="99"/>
      <c r="J94" s="108" t="s">
        <v>181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9" t="s">
        <v>182</v>
      </c>
      <c r="J96" s="64">
        <f>J142</f>
        <v>0</v>
      </c>
      <c r="L96" s="28"/>
      <c r="AU96" s="13" t="s">
        <v>183</v>
      </c>
    </row>
    <row r="97" spans="2:12" s="8" customFormat="1" ht="24.9" customHeight="1" x14ac:dyDescent="0.2">
      <c r="B97" s="110"/>
      <c r="D97" s="111" t="s">
        <v>184</v>
      </c>
      <c r="E97" s="112"/>
      <c r="F97" s="112"/>
      <c r="G97" s="112"/>
      <c r="H97" s="112"/>
      <c r="I97" s="112"/>
      <c r="J97" s="113">
        <f>J143</f>
        <v>0</v>
      </c>
      <c r="L97" s="110"/>
    </row>
    <row r="98" spans="2:12" s="9" customFormat="1" ht="19.95" customHeight="1" x14ac:dyDescent="0.2">
      <c r="B98" s="114"/>
      <c r="D98" s="115" t="s">
        <v>2815</v>
      </c>
      <c r="E98" s="116"/>
      <c r="F98" s="116"/>
      <c r="G98" s="116"/>
      <c r="H98" s="116"/>
      <c r="I98" s="116"/>
      <c r="J98" s="117">
        <f>J144</f>
        <v>0</v>
      </c>
      <c r="L98" s="114"/>
    </row>
    <row r="99" spans="2:12" s="9" customFormat="1" ht="19.95" customHeight="1" x14ac:dyDescent="0.2">
      <c r="B99" s="114"/>
      <c r="D99" s="115" t="s">
        <v>2816</v>
      </c>
      <c r="E99" s="116"/>
      <c r="F99" s="116"/>
      <c r="G99" s="116"/>
      <c r="H99" s="116"/>
      <c r="I99" s="116"/>
      <c r="J99" s="117">
        <f>J162</f>
        <v>0</v>
      </c>
      <c r="L99" s="114"/>
    </row>
    <row r="100" spans="2:12" s="9" customFormat="1" ht="19.95" customHeight="1" x14ac:dyDescent="0.2">
      <c r="B100" s="114"/>
      <c r="D100" s="115" t="s">
        <v>2817</v>
      </c>
      <c r="E100" s="116"/>
      <c r="F100" s="116"/>
      <c r="G100" s="116"/>
      <c r="H100" s="116"/>
      <c r="I100" s="116"/>
      <c r="J100" s="117">
        <f>J166</f>
        <v>0</v>
      </c>
      <c r="L100" s="114"/>
    </row>
    <row r="101" spans="2:12" s="9" customFormat="1" ht="19.95" customHeight="1" x14ac:dyDescent="0.2">
      <c r="B101" s="114"/>
      <c r="D101" s="115" t="s">
        <v>2818</v>
      </c>
      <c r="E101" s="116"/>
      <c r="F101" s="116"/>
      <c r="G101" s="116"/>
      <c r="H101" s="116"/>
      <c r="I101" s="116"/>
      <c r="J101" s="117">
        <f>J215</f>
        <v>0</v>
      </c>
      <c r="L101" s="114"/>
    </row>
    <row r="102" spans="2:12" s="9" customFormat="1" ht="19.95" customHeight="1" x14ac:dyDescent="0.2">
      <c r="B102" s="114"/>
      <c r="D102" s="115" t="s">
        <v>2819</v>
      </c>
      <c r="E102" s="116"/>
      <c r="F102" s="116"/>
      <c r="G102" s="116"/>
      <c r="H102" s="116"/>
      <c r="I102" s="116"/>
      <c r="J102" s="117">
        <f>J217</f>
        <v>0</v>
      </c>
      <c r="L102" s="114"/>
    </row>
    <row r="103" spans="2:12" s="9" customFormat="1" ht="14.85" customHeight="1" x14ac:dyDescent="0.2">
      <c r="B103" s="114"/>
      <c r="D103" s="115" t="s">
        <v>2820</v>
      </c>
      <c r="E103" s="116"/>
      <c r="F103" s="116"/>
      <c r="G103" s="116"/>
      <c r="H103" s="116"/>
      <c r="I103" s="116"/>
      <c r="J103" s="117">
        <f>J218</f>
        <v>0</v>
      </c>
      <c r="L103" s="114"/>
    </row>
    <row r="104" spans="2:12" s="9" customFormat="1" ht="14.85" customHeight="1" x14ac:dyDescent="0.2">
      <c r="B104" s="114"/>
      <c r="D104" s="115" t="s">
        <v>2821</v>
      </c>
      <c r="E104" s="116"/>
      <c r="F104" s="116"/>
      <c r="G104" s="116"/>
      <c r="H104" s="116"/>
      <c r="I104" s="116"/>
      <c r="J104" s="117">
        <f>J221</f>
        <v>0</v>
      </c>
      <c r="L104" s="114"/>
    </row>
    <row r="105" spans="2:12" s="9" customFormat="1" ht="19.95" customHeight="1" x14ac:dyDescent="0.2">
      <c r="B105" s="114"/>
      <c r="D105" s="115" t="s">
        <v>2822</v>
      </c>
      <c r="E105" s="116"/>
      <c r="F105" s="116"/>
      <c r="G105" s="116"/>
      <c r="H105" s="116"/>
      <c r="I105" s="116"/>
      <c r="J105" s="117">
        <f>J230</f>
        <v>0</v>
      </c>
      <c r="L105" s="114"/>
    </row>
    <row r="106" spans="2:12" s="9" customFormat="1" ht="14.85" customHeight="1" x14ac:dyDescent="0.2">
      <c r="B106" s="114"/>
      <c r="D106" s="115" t="s">
        <v>2820</v>
      </c>
      <c r="E106" s="116"/>
      <c r="F106" s="116"/>
      <c r="G106" s="116"/>
      <c r="H106" s="116"/>
      <c r="I106" s="116"/>
      <c r="J106" s="117">
        <f>J231</f>
        <v>0</v>
      </c>
      <c r="L106" s="114"/>
    </row>
    <row r="107" spans="2:12" s="9" customFormat="1" ht="14.85" customHeight="1" x14ac:dyDescent="0.2">
      <c r="B107" s="114"/>
      <c r="D107" s="115" t="s">
        <v>2821</v>
      </c>
      <c r="E107" s="116"/>
      <c r="F107" s="116"/>
      <c r="G107" s="116"/>
      <c r="H107" s="116"/>
      <c r="I107" s="116"/>
      <c r="J107" s="117">
        <f>J235</f>
        <v>0</v>
      </c>
      <c r="L107" s="114"/>
    </row>
    <row r="108" spans="2:12" s="9" customFormat="1" ht="19.95" customHeight="1" x14ac:dyDescent="0.2">
      <c r="B108" s="114"/>
      <c r="D108" s="115" t="s">
        <v>2823</v>
      </c>
      <c r="E108" s="116"/>
      <c r="F108" s="116"/>
      <c r="G108" s="116"/>
      <c r="H108" s="116"/>
      <c r="I108" s="116"/>
      <c r="J108" s="117">
        <f>J244</f>
        <v>0</v>
      </c>
      <c r="L108" s="114"/>
    </row>
    <row r="109" spans="2:12" s="9" customFormat="1" ht="14.85" customHeight="1" x14ac:dyDescent="0.2">
      <c r="B109" s="114"/>
      <c r="D109" s="115" t="s">
        <v>2820</v>
      </c>
      <c r="E109" s="116"/>
      <c r="F109" s="116"/>
      <c r="G109" s="116"/>
      <c r="H109" s="116"/>
      <c r="I109" s="116"/>
      <c r="J109" s="117">
        <f>J245</f>
        <v>0</v>
      </c>
      <c r="L109" s="114"/>
    </row>
    <row r="110" spans="2:12" s="9" customFormat="1" ht="14.85" customHeight="1" x14ac:dyDescent="0.2">
      <c r="B110" s="114"/>
      <c r="D110" s="115" t="s">
        <v>2821</v>
      </c>
      <c r="E110" s="116"/>
      <c r="F110" s="116"/>
      <c r="G110" s="116"/>
      <c r="H110" s="116"/>
      <c r="I110" s="116"/>
      <c r="J110" s="117">
        <f>J249</f>
        <v>0</v>
      </c>
      <c r="L110" s="114"/>
    </row>
    <row r="111" spans="2:12" s="9" customFormat="1" ht="19.95" customHeight="1" x14ac:dyDescent="0.2">
      <c r="B111" s="114"/>
      <c r="D111" s="115" t="s">
        <v>2824</v>
      </c>
      <c r="E111" s="116"/>
      <c r="F111" s="116"/>
      <c r="G111" s="116"/>
      <c r="H111" s="116"/>
      <c r="I111" s="116"/>
      <c r="J111" s="117">
        <f>J256</f>
        <v>0</v>
      </c>
      <c r="L111" s="114"/>
    </row>
    <row r="112" spans="2:12" s="9" customFormat="1" ht="14.85" customHeight="1" x14ac:dyDescent="0.2">
      <c r="B112" s="114"/>
      <c r="D112" s="115" t="s">
        <v>2820</v>
      </c>
      <c r="E112" s="116"/>
      <c r="F112" s="116"/>
      <c r="G112" s="116"/>
      <c r="H112" s="116"/>
      <c r="I112" s="116"/>
      <c r="J112" s="117">
        <f>J257</f>
        <v>0</v>
      </c>
      <c r="L112" s="114"/>
    </row>
    <row r="113" spans="2:12" s="9" customFormat="1" ht="14.85" customHeight="1" x14ac:dyDescent="0.2">
      <c r="B113" s="114"/>
      <c r="D113" s="115" t="s">
        <v>2821</v>
      </c>
      <c r="E113" s="116"/>
      <c r="F113" s="116"/>
      <c r="G113" s="116"/>
      <c r="H113" s="116"/>
      <c r="I113" s="116"/>
      <c r="J113" s="117">
        <f>J260</f>
        <v>0</v>
      </c>
      <c r="L113" s="114"/>
    </row>
    <row r="114" spans="2:12" s="9" customFormat="1" ht="19.95" customHeight="1" x14ac:dyDescent="0.2">
      <c r="B114" s="114"/>
      <c r="D114" s="115" t="s">
        <v>2825</v>
      </c>
      <c r="E114" s="116"/>
      <c r="F114" s="116"/>
      <c r="G114" s="116"/>
      <c r="H114" s="116"/>
      <c r="I114" s="116"/>
      <c r="J114" s="117">
        <f>J269</f>
        <v>0</v>
      </c>
      <c r="L114" s="114"/>
    </row>
    <row r="115" spans="2:12" s="9" customFormat="1" ht="14.85" customHeight="1" x14ac:dyDescent="0.2">
      <c r="B115" s="114"/>
      <c r="D115" s="115" t="s">
        <v>2820</v>
      </c>
      <c r="E115" s="116"/>
      <c r="F115" s="116"/>
      <c r="G115" s="116"/>
      <c r="H115" s="116"/>
      <c r="I115" s="116"/>
      <c r="J115" s="117">
        <f>J270</f>
        <v>0</v>
      </c>
      <c r="L115" s="114"/>
    </row>
    <row r="116" spans="2:12" s="9" customFormat="1" ht="14.85" customHeight="1" x14ac:dyDescent="0.2">
      <c r="B116" s="114"/>
      <c r="D116" s="115" t="s">
        <v>2821</v>
      </c>
      <c r="E116" s="116"/>
      <c r="F116" s="116"/>
      <c r="G116" s="116"/>
      <c r="H116" s="116"/>
      <c r="I116" s="116"/>
      <c r="J116" s="117">
        <f>J274</f>
        <v>0</v>
      </c>
      <c r="L116" s="114"/>
    </row>
    <row r="117" spans="2:12" s="9" customFormat="1" ht="19.95" customHeight="1" x14ac:dyDescent="0.2">
      <c r="B117" s="114"/>
      <c r="D117" s="115" t="s">
        <v>2826</v>
      </c>
      <c r="E117" s="116"/>
      <c r="F117" s="116"/>
      <c r="G117" s="116"/>
      <c r="H117" s="116"/>
      <c r="I117" s="116"/>
      <c r="J117" s="117">
        <f>J281</f>
        <v>0</v>
      </c>
      <c r="L117" s="114"/>
    </row>
    <row r="118" spans="2:12" s="9" customFormat="1" ht="14.85" customHeight="1" x14ac:dyDescent="0.2">
      <c r="B118" s="114"/>
      <c r="D118" s="115" t="s">
        <v>2820</v>
      </c>
      <c r="E118" s="116"/>
      <c r="F118" s="116"/>
      <c r="G118" s="116"/>
      <c r="H118" s="116"/>
      <c r="I118" s="116"/>
      <c r="J118" s="117">
        <f>J282</f>
        <v>0</v>
      </c>
      <c r="L118" s="114"/>
    </row>
    <row r="119" spans="2:12" s="9" customFormat="1" ht="14.85" customHeight="1" x14ac:dyDescent="0.2">
      <c r="B119" s="114"/>
      <c r="D119" s="115" t="s">
        <v>2821</v>
      </c>
      <c r="E119" s="116"/>
      <c r="F119" s="116"/>
      <c r="G119" s="116"/>
      <c r="H119" s="116"/>
      <c r="I119" s="116"/>
      <c r="J119" s="117">
        <f>J286</f>
        <v>0</v>
      </c>
      <c r="L119" s="114"/>
    </row>
    <row r="120" spans="2:12" s="9" customFormat="1" ht="19.95" customHeight="1" x14ac:dyDescent="0.2">
      <c r="B120" s="114"/>
      <c r="D120" s="115" t="s">
        <v>2827</v>
      </c>
      <c r="E120" s="116"/>
      <c r="F120" s="116"/>
      <c r="G120" s="116"/>
      <c r="H120" s="116"/>
      <c r="I120" s="116"/>
      <c r="J120" s="117">
        <f>J297</f>
        <v>0</v>
      </c>
      <c r="L120" s="114"/>
    </row>
    <row r="121" spans="2:12" s="9" customFormat="1" ht="14.85" customHeight="1" x14ac:dyDescent="0.2">
      <c r="B121" s="114"/>
      <c r="D121" s="115" t="s">
        <v>2820</v>
      </c>
      <c r="E121" s="116"/>
      <c r="F121" s="116"/>
      <c r="G121" s="116"/>
      <c r="H121" s="116"/>
      <c r="I121" s="116"/>
      <c r="J121" s="117">
        <f>J298</f>
        <v>0</v>
      </c>
      <c r="L121" s="114"/>
    </row>
    <row r="122" spans="2:12" s="9" customFormat="1" ht="14.85" customHeight="1" x14ac:dyDescent="0.2">
      <c r="B122" s="114"/>
      <c r="D122" s="115" t="s">
        <v>2821</v>
      </c>
      <c r="E122" s="116"/>
      <c r="F122" s="116"/>
      <c r="G122" s="116"/>
      <c r="H122" s="116"/>
      <c r="I122" s="116"/>
      <c r="J122" s="117">
        <f>J300</f>
        <v>0</v>
      </c>
      <c r="L122" s="114"/>
    </row>
    <row r="123" spans="2:12" s="1" customFormat="1" ht="21.75" customHeight="1" x14ac:dyDescent="0.2">
      <c r="B123" s="28"/>
      <c r="L123" s="28"/>
    </row>
    <row r="124" spans="2:12" s="1" customFormat="1" ht="6.9" customHeight="1" x14ac:dyDescent="0.2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28"/>
    </row>
    <row r="128" spans="2:12" s="1" customFormat="1" ht="6.9" customHeight="1" x14ac:dyDescent="0.2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28"/>
    </row>
    <row r="129" spans="2:63" s="1" customFormat="1" ht="24.9" customHeight="1" x14ac:dyDescent="0.2">
      <c r="B129" s="28"/>
      <c r="C129" s="17" t="s">
        <v>207</v>
      </c>
      <c r="L129" s="28"/>
    </row>
    <row r="130" spans="2:63" s="1" customFormat="1" ht="6.9" customHeight="1" x14ac:dyDescent="0.2">
      <c r="B130" s="28"/>
      <c r="L130" s="28"/>
    </row>
    <row r="131" spans="2:63" s="1" customFormat="1" ht="12" customHeight="1" x14ac:dyDescent="0.2">
      <c r="B131" s="28"/>
      <c r="C131" s="23" t="s">
        <v>15</v>
      </c>
      <c r="L131" s="28"/>
    </row>
    <row r="132" spans="2:63" s="1" customFormat="1" ht="26.25" customHeight="1" x14ac:dyDescent="0.2">
      <c r="B132" s="28"/>
      <c r="E132" s="232" t="str">
        <f>E7</f>
        <v>Revitalizácia bývalej priemyselnej zóny na Šavoľskej ceste - BROWN FIELD Fiľakovo</v>
      </c>
      <c r="F132" s="233"/>
      <c r="G132" s="233"/>
      <c r="H132" s="233"/>
      <c r="L132" s="28"/>
    </row>
    <row r="133" spans="2:63" s="1" customFormat="1" ht="12" customHeight="1" x14ac:dyDescent="0.2">
      <c r="B133" s="28"/>
      <c r="C133" s="23" t="s">
        <v>175</v>
      </c>
      <c r="L133" s="28"/>
    </row>
    <row r="134" spans="2:63" s="1" customFormat="1" ht="16.5" customHeight="1" x14ac:dyDescent="0.2">
      <c r="B134" s="28"/>
      <c r="E134" s="228" t="str">
        <f>E9</f>
        <v>07 - SO 07 Dažďová kanalizácia</v>
      </c>
      <c r="F134" s="231"/>
      <c r="G134" s="231"/>
      <c r="H134" s="231"/>
      <c r="L134" s="28"/>
    </row>
    <row r="135" spans="2:63" s="1" customFormat="1" ht="6.9" customHeight="1" x14ac:dyDescent="0.2">
      <c r="B135" s="28"/>
      <c r="L135" s="28"/>
    </row>
    <row r="136" spans="2:63" s="1" customFormat="1" ht="12" customHeight="1" x14ac:dyDescent="0.2">
      <c r="B136" s="28"/>
      <c r="C136" s="23" t="s">
        <v>19</v>
      </c>
      <c r="F136" s="21" t="str">
        <f>F12</f>
        <v>Fiľakovo</v>
      </c>
      <c r="I136" s="23" t="s">
        <v>21</v>
      </c>
      <c r="J136" s="51" t="str">
        <f>IF(J12="","",J12)</f>
        <v>15. 8. 2022</v>
      </c>
      <c r="L136" s="28"/>
    </row>
    <row r="137" spans="2:63" s="1" customFormat="1" ht="6.9" customHeight="1" x14ac:dyDescent="0.2">
      <c r="B137" s="28"/>
      <c r="L137" s="28"/>
    </row>
    <row r="138" spans="2:63" s="1" customFormat="1" ht="15.15" customHeight="1" x14ac:dyDescent="0.2">
      <c r="B138" s="28"/>
      <c r="C138" s="23" t="s">
        <v>23</v>
      </c>
      <c r="F138" s="21" t="str">
        <f>E15</f>
        <v>Mesto Fiľakovo</v>
      </c>
      <c r="I138" s="23" t="s">
        <v>29</v>
      </c>
      <c r="J138" s="26" t="str">
        <f>E21</f>
        <v>KApAR, s.r.o., Prešov</v>
      </c>
      <c r="L138" s="28"/>
    </row>
    <row r="139" spans="2:63" s="1" customFormat="1" ht="15.15" customHeight="1" x14ac:dyDescent="0.2">
      <c r="B139" s="28"/>
      <c r="C139" s="23" t="s">
        <v>27</v>
      </c>
      <c r="F139" s="21" t="str">
        <f>IF(E18="","",E18)</f>
        <v>Vyplň údaj</v>
      </c>
      <c r="I139" s="23" t="s">
        <v>32</v>
      </c>
      <c r="J139" s="26" t="str">
        <f>E24</f>
        <v xml:space="preserve"> </v>
      </c>
      <c r="L139" s="28"/>
    </row>
    <row r="140" spans="2:63" s="1" customFormat="1" ht="10.35" customHeight="1" x14ac:dyDescent="0.2">
      <c r="B140" s="28"/>
      <c r="L140" s="28"/>
    </row>
    <row r="141" spans="2:63" s="10" customFormat="1" ht="29.25" customHeight="1" x14ac:dyDescent="0.2">
      <c r="B141" s="118"/>
      <c r="C141" s="119" t="s">
        <v>208</v>
      </c>
      <c r="D141" s="120" t="s">
        <v>60</v>
      </c>
      <c r="E141" s="120" t="s">
        <v>56</v>
      </c>
      <c r="F141" s="120" t="s">
        <v>57</v>
      </c>
      <c r="G141" s="120" t="s">
        <v>209</v>
      </c>
      <c r="H141" s="120" t="s">
        <v>210</v>
      </c>
      <c r="I141" s="120" t="s">
        <v>211</v>
      </c>
      <c r="J141" s="121" t="s">
        <v>181</v>
      </c>
      <c r="K141" s="122" t="s">
        <v>212</v>
      </c>
      <c r="L141" s="118"/>
      <c r="M141" s="57" t="s">
        <v>1</v>
      </c>
      <c r="N141" s="58" t="s">
        <v>39</v>
      </c>
      <c r="O141" s="58" t="s">
        <v>213</v>
      </c>
      <c r="P141" s="58" t="s">
        <v>214</v>
      </c>
      <c r="Q141" s="58" t="s">
        <v>215</v>
      </c>
      <c r="R141" s="58" t="s">
        <v>216</v>
      </c>
      <c r="S141" s="58" t="s">
        <v>217</v>
      </c>
      <c r="T141" s="59" t="s">
        <v>218</v>
      </c>
    </row>
    <row r="142" spans="2:63" s="1" customFormat="1" ht="22.95" customHeight="1" x14ac:dyDescent="0.3">
      <c r="B142" s="28"/>
      <c r="C142" s="62" t="s">
        <v>182</v>
      </c>
      <c r="J142" s="123">
        <f>BK142</f>
        <v>0</v>
      </c>
      <c r="L142" s="28"/>
      <c r="M142" s="60"/>
      <c r="N142" s="52"/>
      <c r="O142" s="52"/>
      <c r="P142" s="124">
        <f>P143</f>
        <v>0</v>
      </c>
      <c r="Q142" s="52"/>
      <c r="R142" s="124">
        <f>R143</f>
        <v>0</v>
      </c>
      <c r="S142" s="52"/>
      <c r="T142" s="125">
        <f>T143</f>
        <v>0</v>
      </c>
      <c r="AT142" s="13" t="s">
        <v>74</v>
      </c>
      <c r="AU142" s="13" t="s">
        <v>183</v>
      </c>
      <c r="BK142" s="126">
        <f>BK143</f>
        <v>0</v>
      </c>
    </row>
    <row r="143" spans="2:63" s="11" customFormat="1" ht="25.95" customHeight="1" x14ac:dyDescent="0.25">
      <c r="B143" s="127"/>
      <c r="D143" s="128" t="s">
        <v>74</v>
      </c>
      <c r="E143" s="129" t="s">
        <v>219</v>
      </c>
      <c r="F143" s="129" t="s">
        <v>220</v>
      </c>
      <c r="I143" s="130"/>
      <c r="J143" s="131">
        <f>BK143</f>
        <v>0</v>
      </c>
      <c r="L143" s="127"/>
      <c r="M143" s="132"/>
      <c r="P143" s="133">
        <f>P144+P162+P166+P215+P217+P230+P244+P256+P269+P281+P297</f>
        <v>0</v>
      </c>
      <c r="R143" s="133">
        <f>R144+R162+R166+R215+R217+R230+R244+R256+R269+R281+R297</f>
        <v>0</v>
      </c>
      <c r="T143" s="134">
        <f>T144+T162+T166+T215+T217+T230+T244+T256+T269+T281+T297</f>
        <v>0</v>
      </c>
      <c r="AR143" s="128" t="s">
        <v>82</v>
      </c>
      <c r="AT143" s="135" t="s">
        <v>74</v>
      </c>
      <c r="AU143" s="135" t="s">
        <v>75</v>
      </c>
      <c r="AY143" s="128" t="s">
        <v>221</v>
      </c>
      <c r="BK143" s="136">
        <f>BK144+BK162+BK166+BK215+BK217+BK230+BK244+BK256+BK269+BK281+BK297</f>
        <v>0</v>
      </c>
    </row>
    <row r="144" spans="2:63" s="11" customFormat="1" ht="22.95" customHeight="1" x14ac:dyDescent="0.25">
      <c r="B144" s="127"/>
      <c r="D144" s="128" t="s">
        <v>74</v>
      </c>
      <c r="E144" s="137" t="s">
        <v>1187</v>
      </c>
      <c r="F144" s="137" t="s">
        <v>2828</v>
      </c>
      <c r="I144" s="130"/>
      <c r="J144" s="138">
        <f>BK144</f>
        <v>0</v>
      </c>
      <c r="L144" s="127"/>
      <c r="M144" s="132"/>
      <c r="P144" s="133">
        <f>SUM(P145:P161)</f>
        <v>0</v>
      </c>
      <c r="R144" s="133">
        <f>SUM(R145:R161)</f>
        <v>0</v>
      </c>
      <c r="T144" s="134">
        <f>SUM(T145:T161)</f>
        <v>0</v>
      </c>
      <c r="AR144" s="128" t="s">
        <v>82</v>
      </c>
      <c r="AT144" s="135" t="s">
        <v>74</v>
      </c>
      <c r="AU144" s="135" t="s">
        <v>82</v>
      </c>
      <c r="AY144" s="128" t="s">
        <v>221</v>
      </c>
      <c r="BK144" s="136">
        <f>SUM(BK145:BK161)</f>
        <v>0</v>
      </c>
    </row>
    <row r="145" spans="2:65" s="1" customFormat="1" ht="21.75" customHeight="1" x14ac:dyDescent="0.2">
      <c r="B145" s="139"/>
      <c r="C145" s="140" t="s">
        <v>82</v>
      </c>
      <c r="D145" s="140" t="s">
        <v>223</v>
      </c>
      <c r="E145" s="141" t="s">
        <v>2829</v>
      </c>
      <c r="F145" s="142" t="s">
        <v>2830</v>
      </c>
      <c r="G145" s="143" t="s">
        <v>226</v>
      </c>
      <c r="H145" s="144">
        <v>540.29</v>
      </c>
      <c r="I145" s="145"/>
      <c r="J145" s="146">
        <f t="shared" ref="J145:J161" si="0">ROUND(I145*H145,2)</f>
        <v>0</v>
      </c>
      <c r="K145" s="147"/>
      <c r="L145" s="28"/>
      <c r="M145" s="148" t="s">
        <v>1</v>
      </c>
      <c r="N145" s="149" t="s">
        <v>41</v>
      </c>
      <c r="P145" s="150">
        <f t="shared" ref="P145:P161" si="1">O145*H145</f>
        <v>0</v>
      </c>
      <c r="Q145" s="150">
        <v>0</v>
      </c>
      <c r="R145" s="150">
        <f t="shared" ref="R145:R161" si="2">Q145*H145</f>
        <v>0</v>
      </c>
      <c r="S145" s="150">
        <v>0</v>
      </c>
      <c r="T145" s="151">
        <f t="shared" ref="T145:T161" si="3">S145*H145</f>
        <v>0</v>
      </c>
      <c r="AR145" s="152" t="s">
        <v>227</v>
      </c>
      <c r="AT145" s="152" t="s">
        <v>223</v>
      </c>
      <c r="AU145" s="152" t="s">
        <v>88</v>
      </c>
      <c r="AY145" s="13" t="s">
        <v>221</v>
      </c>
      <c r="BE145" s="153">
        <f t="shared" ref="BE145:BE161" si="4">IF(N145="základná",J145,0)</f>
        <v>0</v>
      </c>
      <c r="BF145" s="153">
        <f t="shared" ref="BF145:BF161" si="5">IF(N145="znížená",J145,0)</f>
        <v>0</v>
      </c>
      <c r="BG145" s="153">
        <f t="shared" ref="BG145:BG161" si="6">IF(N145="zákl. prenesená",J145,0)</f>
        <v>0</v>
      </c>
      <c r="BH145" s="153">
        <f t="shared" ref="BH145:BH161" si="7">IF(N145="zníž. prenesená",J145,0)</f>
        <v>0</v>
      </c>
      <c r="BI145" s="153">
        <f t="shared" ref="BI145:BI161" si="8">IF(N145="nulová",J145,0)</f>
        <v>0</v>
      </c>
      <c r="BJ145" s="13" t="s">
        <v>88</v>
      </c>
      <c r="BK145" s="153">
        <f t="shared" ref="BK145:BK161" si="9">ROUND(I145*H145,2)</f>
        <v>0</v>
      </c>
      <c r="BL145" s="13" t="s">
        <v>227</v>
      </c>
      <c r="BM145" s="152" t="s">
        <v>88</v>
      </c>
    </row>
    <row r="146" spans="2:65" s="1" customFormat="1" ht="16.5" customHeight="1" x14ac:dyDescent="0.2">
      <c r="B146" s="139"/>
      <c r="C146" s="173" t="s">
        <v>88</v>
      </c>
      <c r="D146" s="173" t="s">
        <v>223</v>
      </c>
      <c r="E146" s="174" t="s">
        <v>2831</v>
      </c>
      <c r="F146" s="175" t="s">
        <v>2832</v>
      </c>
      <c r="G146" s="176" t="s">
        <v>226</v>
      </c>
      <c r="H146" s="177">
        <v>162.08699999999999</v>
      </c>
      <c r="I146" s="178"/>
      <c r="J146" s="178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227</v>
      </c>
      <c r="AT146" s="152" t="s">
        <v>223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227</v>
      </c>
      <c r="BM146" s="152" t="s">
        <v>227</v>
      </c>
    </row>
    <row r="147" spans="2:65" s="1" customFormat="1" ht="24.15" customHeight="1" x14ac:dyDescent="0.2">
      <c r="B147" s="139"/>
      <c r="C147" s="140" t="s">
        <v>232</v>
      </c>
      <c r="D147" s="140" t="s">
        <v>223</v>
      </c>
      <c r="E147" s="141" t="s">
        <v>2833</v>
      </c>
      <c r="F147" s="142" t="s">
        <v>2834</v>
      </c>
      <c r="G147" s="143" t="s">
        <v>226</v>
      </c>
      <c r="H147" s="144">
        <v>1076.8900000000001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227</v>
      </c>
      <c r="AT147" s="152" t="s">
        <v>223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227</v>
      </c>
      <c r="BM147" s="152" t="s">
        <v>243</v>
      </c>
    </row>
    <row r="148" spans="2:65" s="1" customFormat="1" ht="16.5" customHeight="1" x14ac:dyDescent="0.2">
      <c r="B148" s="139"/>
      <c r="C148" s="173" t="s">
        <v>227</v>
      </c>
      <c r="D148" s="173" t="s">
        <v>223</v>
      </c>
      <c r="E148" s="174" t="s">
        <v>2835</v>
      </c>
      <c r="F148" s="175" t="s">
        <v>2832</v>
      </c>
      <c r="G148" s="176" t="s">
        <v>226</v>
      </c>
      <c r="H148" s="177">
        <v>323.06700000000001</v>
      </c>
      <c r="I148" s="178"/>
      <c r="J148" s="178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227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227</v>
      </c>
      <c r="BM148" s="152" t="s">
        <v>251</v>
      </c>
    </row>
    <row r="149" spans="2:65" s="1" customFormat="1" ht="24.15" customHeight="1" x14ac:dyDescent="0.2">
      <c r="B149" s="139"/>
      <c r="C149" s="140" t="s">
        <v>239</v>
      </c>
      <c r="D149" s="140" t="s">
        <v>223</v>
      </c>
      <c r="E149" s="141" t="s">
        <v>2836</v>
      </c>
      <c r="F149" s="142" t="s">
        <v>2837</v>
      </c>
      <c r="G149" s="143" t="s">
        <v>263</v>
      </c>
      <c r="H149" s="144">
        <v>1584.86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227</v>
      </c>
      <c r="AT149" s="152" t="s">
        <v>223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227</v>
      </c>
      <c r="BM149" s="152" t="s">
        <v>153</v>
      </c>
    </row>
    <row r="150" spans="2:65" s="1" customFormat="1" ht="21.75" customHeight="1" x14ac:dyDescent="0.2">
      <c r="B150" s="139"/>
      <c r="C150" s="140" t="s">
        <v>243</v>
      </c>
      <c r="D150" s="140" t="s">
        <v>223</v>
      </c>
      <c r="E150" s="141" t="s">
        <v>2838</v>
      </c>
      <c r="F150" s="142" t="s">
        <v>2839</v>
      </c>
      <c r="G150" s="143" t="s">
        <v>263</v>
      </c>
      <c r="H150" s="144">
        <v>1584.86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227</v>
      </c>
      <c r="AT150" s="152" t="s">
        <v>223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227</v>
      </c>
      <c r="BM150" s="152" t="s">
        <v>165</v>
      </c>
    </row>
    <row r="151" spans="2:65" s="1" customFormat="1" ht="24.15" customHeight="1" x14ac:dyDescent="0.2">
      <c r="B151" s="139"/>
      <c r="C151" s="140" t="s">
        <v>247</v>
      </c>
      <c r="D151" s="140" t="s">
        <v>223</v>
      </c>
      <c r="E151" s="141" t="s">
        <v>2840</v>
      </c>
      <c r="F151" s="142" t="s">
        <v>2841</v>
      </c>
      <c r="G151" s="143" t="s">
        <v>263</v>
      </c>
      <c r="H151" s="144">
        <v>309.29000000000002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227</v>
      </c>
      <c r="AT151" s="152" t="s">
        <v>223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227</v>
      </c>
      <c r="BM151" s="152" t="s">
        <v>171</v>
      </c>
    </row>
    <row r="152" spans="2:65" s="1" customFormat="1" ht="24.15" customHeight="1" x14ac:dyDescent="0.2">
      <c r="B152" s="139"/>
      <c r="C152" s="140" t="s">
        <v>251</v>
      </c>
      <c r="D152" s="140" t="s">
        <v>223</v>
      </c>
      <c r="E152" s="141" t="s">
        <v>2842</v>
      </c>
      <c r="F152" s="142" t="s">
        <v>2843</v>
      </c>
      <c r="G152" s="143" t="s">
        <v>263</v>
      </c>
      <c r="H152" s="144">
        <v>309.29000000000002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227</v>
      </c>
      <c r="AT152" s="152" t="s">
        <v>223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227</v>
      </c>
      <c r="BM152" s="152" t="s">
        <v>285</v>
      </c>
    </row>
    <row r="153" spans="2:65" s="1" customFormat="1" ht="24.15" customHeight="1" x14ac:dyDescent="0.2">
      <c r="B153" s="139"/>
      <c r="C153" s="140" t="s">
        <v>256</v>
      </c>
      <c r="D153" s="140" t="s">
        <v>223</v>
      </c>
      <c r="E153" s="141" t="s">
        <v>2844</v>
      </c>
      <c r="F153" s="142" t="s">
        <v>2845</v>
      </c>
      <c r="G153" s="143" t="s">
        <v>263</v>
      </c>
      <c r="H153" s="144">
        <v>208.88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227</v>
      </c>
      <c r="AT153" s="152" t="s">
        <v>223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227</v>
      </c>
      <c r="BM153" s="152" t="s">
        <v>293</v>
      </c>
    </row>
    <row r="154" spans="2:65" s="1" customFormat="1" ht="24.15" customHeight="1" x14ac:dyDescent="0.2">
      <c r="B154" s="139"/>
      <c r="C154" s="140" t="s">
        <v>153</v>
      </c>
      <c r="D154" s="140" t="s">
        <v>223</v>
      </c>
      <c r="E154" s="141" t="s">
        <v>2846</v>
      </c>
      <c r="F154" s="142" t="s">
        <v>2847</v>
      </c>
      <c r="G154" s="143" t="s">
        <v>263</v>
      </c>
      <c r="H154" s="144">
        <v>208.88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227</v>
      </c>
      <c r="AT154" s="152" t="s">
        <v>223</v>
      </c>
      <c r="AU154" s="152" t="s">
        <v>88</v>
      </c>
      <c r="AY154" s="13" t="s">
        <v>221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227</v>
      </c>
      <c r="BM154" s="152" t="s">
        <v>7</v>
      </c>
    </row>
    <row r="155" spans="2:65" s="1" customFormat="1" ht="24.15" customHeight="1" x14ac:dyDescent="0.2">
      <c r="B155" s="139"/>
      <c r="C155" s="140" t="s">
        <v>162</v>
      </c>
      <c r="D155" s="140" t="s">
        <v>223</v>
      </c>
      <c r="E155" s="141" t="s">
        <v>2848</v>
      </c>
      <c r="F155" s="142" t="s">
        <v>2849</v>
      </c>
      <c r="G155" s="143" t="s">
        <v>226</v>
      </c>
      <c r="H155" s="144">
        <v>786.93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227</v>
      </c>
      <c r="AT155" s="152" t="s">
        <v>223</v>
      </c>
      <c r="AU155" s="152" t="s">
        <v>88</v>
      </c>
      <c r="AY155" s="13" t="s">
        <v>221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227</v>
      </c>
      <c r="BM155" s="152" t="s">
        <v>308</v>
      </c>
    </row>
    <row r="156" spans="2:65" s="1" customFormat="1" ht="21.75" customHeight="1" x14ac:dyDescent="0.2">
      <c r="B156" s="139"/>
      <c r="C156" s="140" t="s">
        <v>165</v>
      </c>
      <c r="D156" s="140" t="s">
        <v>223</v>
      </c>
      <c r="E156" s="141" t="s">
        <v>2850</v>
      </c>
      <c r="F156" s="142" t="s">
        <v>2851</v>
      </c>
      <c r="G156" s="143" t="s">
        <v>226</v>
      </c>
      <c r="H156" s="144">
        <v>1573.86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227</v>
      </c>
      <c r="AT156" s="152" t="s">
        <v>223</v>
      </c>
      <c r="AU156" s="152" t="s">
        <v>88</v>
      </c>
      <c r="AY156" s="13" t="s">
        <v>221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227</v>
      </c>
      <c r="BM156" s="152" t="s">
        <v>316</v>
      </c>
    </row>
    <row r="157" spans="2:65" s="1" customFormat="1" ht="16.5" customHeight="1" x14ac:dyDescent="0.2">
      <c r="B157" s="139"/>
      <c r="C157" s="140" t="s">
        <v>168</v>
      </c>
      <c r="D157" s="140" t="s">
        <v>223</v>
      </c>
      <c r="E157" s="141" t="s">
        <v>2852</v>
      </c>
      <c r="F157" s="142" t="s">
        <v>2853</v>
      </c>
      <c r="G157" s="143" t="s">
        <v>226</v>
      </c>
      <c r="H157" s="144">
        <v>786.93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227</v>
      </c>
      <c r="AT157" s="152" t="s">
        <v>223</v>
      </c>
      <c r="AU157" s="152" t="s">
        <v>88</v>
      </c>
      <c r="AY157" s="13" t="s">
        <v>221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227</v>
      </c>
      <c r="BM157" s="152" t="s">
        <v>326</v>
      </c>
    </row>
    <row r="158" spans="2:65" s="1" customFormat="1" ht="16.5" customHeight="1" x14ac:dyDescent="0.2">
      <c r="B158" s="139"/>
      <c r="C158" s="140" t="s">
        <v>171</v>
      </c>
      <c r="D158" s="140" t="s">
        <v>223</v>
      </c>
      <c r="E158" s="141" t="s">
        <v>1189</v>
      </c>
      <c r="F158" s="142" t="s">
        <v>2854</v>
      </c>
      <c r="G158" s="143" t="s">
        <v>254</v>
      </c>
      <c r="H158" s="144">
        <v>1180.395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227</v>
      </c>
      <c r="AT158" s="152" t="s">
        <v>223</v>
      </c>
      <c r="AU158" s="152" t="s">
        <v>88</v>
      </c>
      <c r="AY158" s="13" t="s">
        <v>221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227</v>
      </c>
      <c r="BM158" s="152" t="s">
        <v>335</v>
      </c>
    </row>
    <row r="159" spans="2:65" s="1" customFormat="1" ht="24.15" customHeight="1" x14ac:dyDescent="0.2">
      <c r="B159" s="139"/>
      <c r="C159" s="140" t="s">
        <v>281</v>
      </c>
      <c r="D159" s="140" t="s">
        <v>223</v>
      </c>
      <c r="E159" s="141" t="s">
        <v>2855</v>
      </c>
      <c r="F159" s="142" t="s">
        <v>2856</v>
      </c>
      <c r="G159" s="143" t="s">
        <v>226</v>
      </c>
      <c r="H159" s="144">
        <v>830.25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227</v>
      </c>
      <c r="AT159" s="152" t="s">
        <v>223</v>
      </c>
      <c r="AU159" s="152" t="s">
        <v>88</v>
      </c>
      <c r="AY159" s="13" t="s">
        <v>221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88</v>
      </c>
      <c r="BK159" s="153">
        <f t="shared" si="9"/>
        <v>0</v>
      </c>
      <c r="BL159" s="13" t="s">
        <v>227</v>
      </c>
      <c r="BM159" s="152" t="s">
        <v>343</v>
      </c>
    </row>
    <row r="160" spans="2:65" s="1" customFormat="1" ht="24.15" customHeight="1" x14ac:dyDescent="0.2">
      <c r="B160" s="139"/>
      <c r="C160" s="140" t="s">
        <v>285</v>
      </c>
      <c r="D160" s="140" t="s">
        <v>223</v>
      </c>
      <c r="E160" s="141" t="s">
        <v>2857</v>
      </c>
      <c r="F160" s="142" t="s">
        <v>2858</v>
      </c>
      <c r="G160" s="143" t="s">
        <v>226</v>
      </c>
      <c r="H160" s="144">
        <v>458.59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227</v>
      </c>
      <c r="AT160" s="152" t="s">
        <v>223</v>
      </c>
      <c r="AU160" s="152" t="s">
        <v>88</v>
      </c>
      <c r="AY160" s="13" t="s">
        <v>221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88</v>
      </c>
      <c r="BK160" s="153">
        <f t="shared" si="9"/>
        <v>0</v>
      </c>
      <c r="BL160" s="13" t="s">
        <v>227</v>
      </c>
      <c r="BM160" s="152" t="s">
        <v>351</v>
      </c>
    </row>
    <row r="161" spans="2:65" s="1" customFormat="1" ht="16.5" customHeight="1" x14ac:dyDescent="0.2">
      <c r="B161" s="139"/>
      <c r="C161" s="154" t="s">
        <v>289</v>
      </c>
      <c r="D161" s="154" t="s">
        <v>317</v>
      </c>
      <c r="E161" s="155" t="s">
        <v>1189</v>
      </c>
      <c r="F161" s="156" t="s">
        <v>2859</v>
      </c>
      <c r="G161" s="157" t="s">
        <v>254</v>
      </c>
      <c r="H161" s="158">
        <v>850.85400000000004</v>
      </c>
      <c r="I161" s="159"/>
      <c r="J161" s="160">
        <f t="shared" si="0"/>
        <v>0</v>
      </c>
      <c r="K161" s="161"/>
      <c r="L161" s="162"/>
      <c r="M161" s="163" t="s">
        <v>1</v>
      </c>
      <c r="N161" s="164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251</v>
      </c>
      <c r="AT161" s="152" t="s">
        <v>317</v>
      </c>
      <c r="AU161" s="152" t="s">
        <v>88</v>
      </c>
      <c r="AY161" s="13" t="s">
        <v>221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88</v>
      </c>
      <c r="BK161" s="153">
        <f t="shared" si="9"/>
        <v>0</v>
      </c>
      <c r="BL161" s="13" t="s">
        <v>227</v>
      </c>
      <c r="BM161" s="152" t="s">
        <v>359</v>
      </c>
    </row>
    <row r="162" spans="2:65" s="11" customFormat="1" ht="22.95" customHeight="1" x14ac:dyDescent="0.25">
      <c r="B162" s="127"/>
      <c r="D162" s="128" t="s">
        <v>74</v>
      </c>
      <c r="E162" s="137" t="s">
        <v>1229</v>
      </c>
      <c r="F162" s="137" t="s">
        <v>2860</v>
      </c>
      <c r="I162" s="130"/>
      <c r="J162" s="138">
        <f>BK162</f>
        <v>0</v>
      </c>
      <c r="L162" s="127"/>
      <c r="M162" s="132"/>
      <c r="P162" s="133">
        <f>SUM(P163:P165)</f>
        <v>0</v>
      </c>
      <c r="R162" s="133">
        <f>SUM(R163:R165)</f>
        <v>0</v>
      </c>
      <c r="T162" s="134">
        <f>SUM(T163:T165)</f>
        <v>0</v>
      </c>
      <c r="AR162" s="128" t="s">
        <v>82</v>
      </c>
      <c r="AT162" s="135" t="s">
        <v>74</v>
      </c>
      <c r="AU162" s="135" t="s">
        <v>82</v>
      </c>
      <c r="AY162" s="128" t="s">
        <v>221</v>
      </c>
      <c r="BK162" s="136">
        <f>SUM(BK163:BK165)</f>
        <v>0</v>
      </c>
    </row>
    <row r="163" spans="2:65" s="1" customFormat="1" ht="16.5" customHeight="1" x14ac:dyDescent="0.2">
      <c r="B163" s="139"/>
      <c r="C163" s="140" t="s">
        <v>293</v>
      </c>
      <c r="D163" s="140" t="s">
        <v>223</v>
      </c>
      <c r="E163" s="141" t="s">
        <v>2861</v>
      </c>
      <c r="F163" s="142" t="s">
        <v>2862</v>
      </c>
      <c r="G163" s="143" t="s">
        <v>226</v>
      </c>
      <c r="H163" s="144">
        <v>105.09</v>
      </c>
      <c r="I163" s="145"/>
      <c r="J163" s="146">
        <f>ROUND(I163*H163,2)</f>
        <v>0</v>
      </c>
      <c r="K163" s="147"/>
      <c r="L163" s="28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227</v>
      </c>
      <c r="AT163" s="152" t="s">
        <v>223</v>
      </c>
      <c r="AU163" s="152" t="s">
        <v>88</v>
      </c>
      <c r="AY163" s="13" t="s">
        <v>221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88</v>
      </c>
      <c r="BK163" s="153">
        <f>ROUND(I163*H163,2)</f>
        <v>0</v>
      </c>
      <c r="BL163" s="13" t="s">
        <v>227</v>
      </c>
      <c r="BM163" s="152" t="s">
        <v>367</v>
      </c>
    </row>
    <row r="164" spans="2:65" s="1" customFormat="1" ht="24.15" customHeight="1" x14ac:dyDescent="0.2">
      <c r="B164" s="139"/>
      <c r="C164" s="140" t="s">
        <v>297</v>
      </c>
      <c r="D164" s="140" t="s">
        <v>223</v>
      </c>
      <c r="E164" s="141" t="s">
        <v>2863</v>
      </c>
      <c r="F164" s="142" t="s">
        <v>2864</v>
      </c>
      <c r="G164" s="143" t="s">
        <v>226</v>
      </c>
      <c r="H164" s="144">
        <v>3.875</v>
      </c>
      <c r="I164" s="145"/>
      <c r="J164" s="146">
        <f>ROUND(I164*H164,2)</f>
        <v>0</v>
      </c>
      <c r="K164" s="147"/>
      <c r="L164" s="28"/>
      <c r="M164" s="148" t="s">
        <v>1</v>
      </c>
      <c r="N164" s="149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227</v>
      </c>
      <c r="AT164" s="152" t="s">
        <v>223</v>
      </c>
      <c r="AU164" s="152" t="s">
        <v>88</v>
      </c>
      <c r="AY164" s="13" t="s">
        <v>221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88</v>
      </c>
      <c r="BK164" s="153">
        <f>ROUND(I164*H164,2)</f>
        <v>0</v>
      </c>
      <c r="BL164" s="13" t="s">
        <v>227</v>
      </c>
      <c r="BM164" s="152" t="s">
        <v>375</v>
      </c>
    </row>
    <row r="165" spans="2:65" s="1" customFormat="1" ht="24.15" customHeight="1" x14ac:dyDescent="0.2">
      <c r="B165" s="139"/>
      <c r="C165" s="140" t="s">
        <v>7</v>
      </c>
      <c r="D165" s="140" t="s">
        <v>223</v>
      </c>
      <c r="E165" s="141" t="s">
        <v>2865</v>
      </c>
      <c r="F165" s="142" t="s">
        <v>2866</v>
      </c>
      <c r="G165" s="143" t="s">
        <v>263</v>
      </c>
      <c r="H165" s="144">
        <v>31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227</v>
      </c>
      <c r="AT165" s="152" t="s">
        <v>223</v>
      </c>
      <c r="AU165" s="152" t="s">
        <v>88</v>
      </c>
      <c r="AY165" s="13" t="s">
        <v>221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88</v>
      </c>
      <c r="BK165" s="153">
        <f>ROUND(I165*H165,2)</f>
        <v>0</v>
      </c>
      <c r="BL165" s="13" t="s">
        <v>227</v>
      </c>
      <c r="BM165" s="152" t="s">
        <v>383</v>
      </c>
    </row>
    <row r="166" spans="2:65" s="11" customFormat="1" ht="22.95" customHeight="1" x14ac:dyDescent="0.25">
      <c r="B166" s="127"/>
      <c r="D166" s="128" t="s">
        <v>74</v>
      </c>
      <c r="E166" s="137" t="s">
        <v>1311</v>
      </c>
      <c r="F166" s="137" t="s">
        <v>2867</v>
      </c>
      <c r="I166" s="130"/>
      <c r="J166" s="138">
        <f>BK166</f>
        <v>0</v>
      </c>
      <c r="L166" s="127"/>
      <c r="M166" s="132"/>
      <c r="P166" s="133">
        <f>SUM(P167:P214)</f>
        <v>0</v>
      </c>
      <c r="R166" s="133">
        <f>SUM(R167:R214)</f>
        <v>0</v>
      </c>
      <c r="T166" s="134">
        <f>SUM(T167:T214)</f>
        <v>0</v>
      </c>
      <c r="AR166" s="128" t="s">
        <v>82</v>
      </c>
      <c r="AT166" s="135" t="s">
        <v>74</v>
      </c>
      <c r="AU166" s="135" t="s">
        <v>82</v>
      </c>
      <c r="AY166" s="128" t="s">
        <v>221</v>
      </c>
      <c r="BK166" s="136">
        <f>SUM(BK167:BK214)</f>
        <v>0</v>
      </c>
    </row>
    <row r="167" spans="2:65" s="1" customFormat="1" ht="24.15" customHeight="1" x14ac:dyDescent="0.2">
      <c r="B167" s="139"/>
      <c r="C167" s="140" t="s">
        <v>304</v>
      </c>
      <c r="D167" s="140" t="s">
        <v>223</v>
      </c>
      <c r="E167" s="141" t="s">
        <v>2868</v>
      </c>
      <c r="F167" s="142" t="s">
        <v>2869</v>
      </c>
      <c r="G167" s="143" t="s">
        <v>273</v>
      </c>
      <c r="H167" s="144">
        <v>75</v>
      </c>
      <c r="I167" s="145"/>
      <c r="J167" s="146">
        <f t="shared" ref="J167:J214" si="10">ROUND(I167*H167,2)</f>
        <v>0</v>
      </c>
      <c r="K167" s="147"/>
      <c r="L167" s="28"/>
      <c r="M167" s="148" t="s">
        <v>1</v>
      </c>
      <c r="N167" s="149" t="s">
        <v>41</v>
      </c>
      <c r="P167" s="150">
        <f t="shared" ref="P167:P214" si="11">O167*H167</f>
        <v>0</v>
      </c>
      <c r="Q167" s="150">
        <v>0</v>
      </c>
      <c r="R167" s="150">
        <f t="shared" ref="R167:R214" si="12">Q167*H167</f>
        <v>0</v>
      </c>
      <c r="S167" s="150">
        <v>0</v>
      </c>
      <c r="T167" s="151">
        <f t="shared" ref="T167:T214" si="13">S167*H167</f>
        <v>0</v>
      </c>
      <c r="AR167" s="152" t="s">
        <v>227</v>
      </c>
      <c r="AT167" s="152" t="s">
        <v>223</v>
      </c>
      <c r="AU167" s="152" t="s">
        <v>88</v>
      </c>
      <c r="AY167" s="13" t="s">
        <v>221</v>
      </c>
      <c r="BE167" s="153">
        <f t="shared" ref="BE167:BE214" si="14">IF(N167="základná",J167,0)</f>
        <v>0</v>
      </c>
      <c r="BF167" s="153">
        <f t="shared" ref="BF167:BF214" si="15">IF(N167="znížená",J167,0)</f>
        <v>0</v>
      </c>
      <c r="BG167" s="153">
        <f t="shared" ref="BG167:BG214" si="16">IF(N167="zákl. prenesená",J167,0)</f>
        <v>0</v>
      </c>
      <c r="BH167" s="153">
        <f t="shared" ref="BH167:BH214" si="17">IF(N167="zníž. prenesená",J167,0)</f>
        <v>0</v>
      </c>
      <c r="BI167" s="153">
        <f t="shared" ref="BI167:BI214" si="18">IF(N167="nulová",J167,0)</f>
        <v>0</v>
      </c>
      <c r="BJ167" s="13" t="s">
        <v>88</v>
      </c>
      <c r="BK167" s="153">
        <f t="shared" ref="BK167:BK214" si="19">ROUND(I167*H167,2)</f>
        <v>0</v>
      </c>
      <c r="BL167" s="13" t="s">
        <v>227</v>
      </c>
      <c r="BM167" s="152" t="s">
        <v>391</v>
      </c>
    </row>
    <row r="168" spans="2:65" s="1" customFormat="1" ht="16.5" customHeight="1" x14ac:dyDescent="0.2">
      <c r="B168" s="139"/>
      <c r="C168" s="154" t="s">
        <v>308</v>
      </c>
      <c r="D168" s="154" t="s">
        <v>317</v>
      </c>
      <c r="E168" s="155" t="s">
        <v>1191</v>
      </c>
      <c r="F168" s="156" t="s">
        <v>2870</v>
      </c>
      <c r="G168" s="157" t="s">
        <v>273</v>
      </c>
      <c r="H168" s="158">
        <v>75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251</v>
      </c>
      <c r="AT168" s="152" t="s">
        <v>317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227</v>
      </c>
      <c r="BM168" s="152" t="s">
        <v>399</v>
      </c>
    </row>
    <row r="169" spans="2:65" s="1" customFormat="1" ht="24.15" customHeight="1" x14ac:dyDescent="0.2">
      <c r="B169" s="139"/>
      <c r="C169" s="140" t="s">
        <v>312</v>
      </c>
      <c r="D169" s="140" t="s">
        <v>223</v>
      </c>
      <c r="E169" s="141" t="s">
        <v>2871</v>
      </c>
      <c r="F169" s="142" t="s">
        <v>2872</v>
      </c>
      <c r="G169" s="143" t="s">
        <v>273</v>
      </c>
      <c r="H169" s="144">
        <v>160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227</v>
      </c>
      <c r="AT169" s="152" t="s">
        <v>223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227</v>
      </c>
      <c r="BM169" s="152" t="s">
        <v>408</v>
      </c>
    </row>
    <row r="170" spans="2:65" s="1" customFormat="1" ht="16.5" customHeight="1" x14ac:dyDescent="0.2">
      <c r="B170" s="139"/>
      <c r="C170" s="154" t="s">
        <v>316</v>
      </c>
      <c r="D170" s="154" t="s">
        <v>317</v>
      </c>
      <c r="E170" s="155" t="s">
        <v>1193</v>
      </c>
      <c r="F170" s="156" t="s">
        <v>2873</v>
      </c>
      <c r="G170" s="157" t="s">
        <v>273</v>
      </c>
      <c r="H170" s="158">
        <v>160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251</v>
      </c>
      <c r="AT170" s="152" t="s">
        <v>317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227</v>
      </c>
      <c r="BM170" s="152" t="s">
        <v>416</v>
      </c>
    </row>
    <row r="171" spans="2:65" s="1" customFormat="1" ht="24.15" customHeight="1" x14ac:dyDescent="0.2">
      <c r="B171" s="139"/>
      <c r="C171" s="140" t="s">
        <v>322</v>
      </c>
      <c r="D171" s="140" t="s">
        <v>223</v>
      </c>
      <c r="E171" s="141" t="s">
        <v>2874</v>
      </c>
      <c r="F171" s="142" t="s">
        <v>2875</v>
      </c>
      <c r="G171" s="143" t="s">
        <v>273</v>
      </c>
      <c r="H171" s="144">
        <v>196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227</v>
      </c>
      <c r="AT171" s="152" t="s">
        <v>223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227</v>
      </c>
      <c r="BM171" s="152" t="s">
        <v>424</v>
      </c>
    </row>
    <row r="172" spans="2:65" s="1" customFormat="1" ht="16.5" customHeight="1" x14ac:dyDescent="0.2">
      <c r="B172" s="139"/>
      <c r="C172" s="154" t="s">
        <v>326</v>
      </c>
      <c r="D172" s="154" t="s">
        <v>317</v>
      </c>
      <c r="E172" s="155" t="s">
        <v>1201</v>
      </c>
      <c r="F172" s="156" t="s">
        <v>2876</v>
      </c>
      <c r="G172" s="157" t="s">
        <v>273</v>
      </c>
      <c r="H172" s="158">
        <v>196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251</v>
      </c>
      <c r="AT172" s="152" t="s">
        <v>317</v>
      </c>
      <c r="AU172" s="152" t="s">
        <v>88</v>
      </c>
      <c r="AY172" s="13" t="s">
        <v>221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227</v>
      </c>
      <c r="BM172" s="152" t="s">
        <v>432</v>
      </c>
    </row>
    <row r="173" spans="2:65" s="1" customFormat="1" ht="24.15" customHeight="1" x14ac:dyDescent="0.2">
      <c r="B173" s="139"/>
      <c r="C173" s="140" t="s">
        <v>330</v>
      </c>
      <c r="D173" s="140" t="s">
        <v>223</v>
      </c>
      <c r="E173" s="141" t="s">
        <v>2877</v>
      </c>
      <c r="F173" s="142" t="s">
        <v>2878</v>
      </c>
      <c r="G173" s="143" t="s">
        <v>273</v>
      </c>
      <c r="H173" s="144">
        <v>145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227</v>
      </c>
      <c r="AT173" s="152" t="s">
        <v>223</v>
      </c>
      <c r="AU173" s="152" t="s">
        <v>88</v>
      </c>
      <c r="AY173" s="13" t="s">
        <v>221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227</v>
      </c>
      <c r="BM173" s="152" t="s">
        <v>440</v>
      </c>
    </row>
    <row r="174" spans="2:65" s="1" customFormat="1" ht="16.5" customHeight="1" x14ac:dyDescent="0.2">
      <c r="B174" s="139"/>
      <c r="C174" s="154" t="s">
        <v>335</v>
      </c>
      <c r="D174" s="154" t="s">
        <v>317</v>
      </c>
      <c r="E174" s="155" t="s">
        <v>1203</v>
      </c>
      <c r="F174" s="156" t="s">
        <v>2879</v>
      </c>
      <c r="G174" s="157" t="s">
        <v>273</v>
      </c>
      <c r="H174" s="158">
        <v>145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251</v>
      </c>
      <c r="AT174" s="152" t="s">
        <v>317</v>
      </c>
      <c r="AU174" s="152" t="s">
        <v>88</v>
      </c>
      <c r="AY174" s="13" t="s">
        <v>221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227</v>
      </c>
      <c r="BM174" s="152" t="s">
        <v>448</v>
      </c>
    </row>
    <row r="175" spans="2:65" s="1" customFormat="1" ht="24.15" customHeight="1" x14ac:dyDescent="0.2">
      <c r="B175" s="139"/>
      <c r="C175" s="140" t="s">
        <v>339</v>
      </c>
      <c r="D175" s="140" t="s">
        <v>223</v>
      </c>
      <c r="E175" s="141" t="s">
        <v>2880</v>
      </c>
      <c r="F175" s="142" t="s">
        <v>2881</v>
      </c>
      <c r="G175" s="143" t="s">
        <v>273</v>
      </c>
      <c r="H175" s="144">
        <v>175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227</v>
      </c>
      <c r="AT175" s="152" t="s">
        <v>223</v>
      </c>
      <c r="AU175" s="152" t="s">
        <v>88</v>
      </c>
      <c r="AY175" s="13" t="s">
        <v>221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88</v>
      </c>
      <c r="BK175" s="153">
        <f t="shared" si="19"/>
        <v>0</v>
      </c>
      <c r="BL175" s="13" t="s">
        <v>227</v>
      </c>
      <c r="BM175" s="152" t="s">
        <v>456</v>
      </c>
    </row>
    <row r="176" spans="2:65" s="1" customFormat="1" ht="16.5" customHeight="1" x14ac:dyDescent="0.2">
      <c r="B176" s="139"/>
      <c r="C176" s="154" t="s">
        <v>343</v>
      </c>
      <c r="D176" s="154" t="s">
        <v>317</v>
      </c>
      <c r="E176" s="155" t="s">
        <v>1205</v>
      </c>
      <c r="F176" s="156" t="s">
        <v>2882</v>
      </c>
      <c r="G176" s="157" t="s">
        <v>273</v>
      </c>
      <c r="H176" s="158">
        <v>175</v>
      </c>
      <c r="I176" s="159"/>
      <c r="J176" s="160">
        <f t="shared" si="10"/>
        <v>0</v>
      </c>
      <c r="K176" s="161"/>
      <c r="L176" s="162"/>
      <c r="M176" s="163" t="s">
        <v>1</v>
      </c>
      <c r="N176" s="164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251</v>
      </c>
      <c r="AT176" s="152" t="s">
        <v>317</v>
      </c>
      <c r="AU176" s="152" t="s">
        <v>88</v>
      </c>
      <c r="AY176" s="13" t="s">
        <v>221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88</v>
      </c>
      <c r="BK176" s="153">
        <f t="shared" si="19"/>
        <v>0</v>
      </c>
      <c r="BL176" s="13" t="s">
        <v>227</v>
      </c>
      <c r="BM176" s="152" t="s">
        <v>464</v>
      </c>
    </row>
    <row r="177" spans="2:65" s="1" customFormat="1" ht="21.75" customHeight="1" x14ac:dyDescent="0.2">
      <c r="B177" s="139"/>
      <c r="C177" s="140" t="s">
        <v>347</v>
      </c>
      <c r="D177" s="140" t="s">
        <v>223</v>
      </c>
      <c r="E177" s="141" t="s">
        <v>2883</v>
      </c>
      <c r="F177" s="142" t="s">
        <v>2884</v>
      </c>
      <c r="G177" s="143" t="s">
        <v>333</v>
      </c>
      <c r="H177" s="144">
        <v>16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227</v>
      </c>
      <c r="AT177" s="152" t="s">
        <v>223</v>
      </c>
      <c r="AU177" s="152" t="s">
        <v>88</v>
      </c>
      <c r="AY177" s="13" t="s">
        <v>221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88</v>
      </c>
      <c r="BK177" s="153">
        <f t="shared" si="19"/>
        <v>0</v>
      </c>
      <c r="BL177" s="13" t="s">
        <v>227</v>
      </c>
      <c r="BM177" s="152" t="s">
        <v>472</v>
      </c>
    </row>
    <row r="178" spans="2:65" s="1" customFormat="1" ht="16.5" customHeight="1" x14ac:dyDescent="0.2">
      <c r="B178" s="139"/>
      <c r="C178" s="154" t="s">
        <v>351</v>
      </c>
      <c r="D178" s="154" t="s">
        <v>317</v>
      </c>
      <c r="E178" s="155" t="s">
        <v>1237</v>
      </c>
      <c r="F178" s="156" t="s">
        <v>2885</v>
      </c>
      <c r="G178" s="157" t="s">
        <v>333</v>
      </c>
      <c r="H178" s="158">
        <v>13</v>
      </c>
      <c r="I178" s="159"/>
      <c r="J178" s="160">
        <f t="shared" si="10"/>
        <v>0</v>
      </c>
      <c r="K178" s="161"/>
      <c r="L178" s="162"/>
      <c r="M178" s="163" t="s">
        <v>1</v>
      </c>
      <c r="N178" s="164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251</v>
      </c>
      <c r="AT178" s="152" t="s">
        <v>317</v>
      </c>
      <c r="AU178" s="152" t="s">
        <v>88</v>
      </c>
      <c r="AY178" s="13" t="s">
        <v>221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88</v>
      </c>
      <c r="BK178" s="153">
        <f t="shared" si="19"/>
        <v>0</v>
      </c>
      <c r="BL178" s="13" t="s">
        <v>227</v>
      </c>
      <c r="BM178" s="152" t="s">
        <v>480</v>
      </c>
    </row>
    <row r="179" spans="2:65" s="1" customFormat="1" ht="16.5" customHeight="1" x14ac:dyDescent="0.2">
      <c r="B179" s="139"/>
      <c r="C179" s="154" t="s">
        <v>355</v>
      </c>
      <c r="D179" s="154" t="s">
        <v>317</v>
      </c>
      <c r="E179" s="155" t="s">
        <v>1239</v>
      </c>
      <c r="F179" s="156" t="s">
        <v>2886</v>
      </c>
      <c r="G179" s="157" t="s">
        <v>333</v>
      </c>
      <c r="H179" s="158">
        <v>3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251</v>
      </c>
      <c r="AT179" s="152" t="s">
        <v>317</v>
      </c>
      <c r="AU179" s="152" t="s">
        <v>88</v>
      </c>
      <c r="AY179" s="13" t="s">
        <v>221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88</v>
      </c>
      <c r="BK179" s="153">
        <f t="shared" si="19"/>
        <v>0</v>
      </c>
      <c r="BL179" s="13" t="s">
        <v>227</v>
      </c>
      <c r="BM179" s="152" t="s">
        <v>488</v>
      </c>
    </row>
    <row r="180" spans="2:65" s="1" customFormat="1" ht="21.75" customHeight="1" x14ac:dyDescent="0.2">
      <c r="B180" s="139"/>
      <c r="C180" s="140" t="s">
        <v>359</v>
      </c>
      <c r="D180" s="140" t="s">
        <v>223</v>
      </c>
      <c r="E180" s="141" t="s">
        <v>2887</v>
      </c>
      <c r="F180" s="142" t="s">
        <v>2888</v>
      </c>
      <c r="G180" s="143" t="s">
        <v>333</v>
      </c>
      <c r="H180" s="144">
        <v>50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227</v>
      </c>
      <c r="AT180" s="152" t="s">
        <v>223</v>
      </c>
      <c r="AU180" s="152" t="s">
        <v>88</v>
      </c>
      <c r="AY180" s="13" t="s">
        <v>221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88</v>
      </c>
      <c r="BK180" s="153">
        <f t="shared" si="19"/>
        <v>0</v>
      </c>
      <c r="BL180" s="13" t="s">
        <v>227</v>
      </c>
      <c r="BM180" s="152" t="s">
        <v>496</v>
      </c>
    </row>
    <row r="181" spans="2:65" s="1" customFormat="1" ht="16.5" customHeight="1" x14ac:dyDescent="0.2">
      <c r="B181" s="139"/>
      <c r="C181" s="154" t="s">
        <v>363</v>
      </c>
      <c r="D181" s="154" t="s">
        <v>317</v>
      </c>
      <c r="E181" s="155" t="s">
        <v>1241</v>
      </c>
      <c r="F181" s="156" t="s">
        <v>2889</v>
      </c>
      <c r="G181" s="157" t="s">
        <v>333</v>
      </c>
      <c r="H181" s="158">
        <v>35</v>
      </c>
      <c r="I181" s="159"/>
      <c r="J181" s="160">
        <f t="shared" si="10"/>
        <v>0</v>
      </c>
      <c r="K181" s="161"/>
      <c r="L181" s="162"/>
      <c r="M181" s="163" t="s">
        <v>1</v>
      </c>
      <c r="N181" s="164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251</v>
      </c>
      <c r="AT181" s="152" t="s">
        <v>317</v>
      </c>
      <c r="AU181" s="152" t="s">
        <v>88</v>
      </c>
      <c r="AY181" s="13" t="s">
        <v>221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88</v>
      </c>
      <c r="BK181" s="153">
        <f t="shared" si="19"/>
        <v>0</v>
      </c>
      <c r="BL181" s="13" t="s">
        <v>227</v>
      </c>
      <c r="BM181" s="152" t="s">
        <v>504</v>
      </c>
    </row>
    <row r="182" spans="2:65" s="1" customFormat="1" ht="16.5" customHeight="1" x14ac:dyDescent="0.2">
      <c r="B182" s="139"/>
      <c r="C182" s="154" t="s">
        <v>367</v>
      </c>
      <c r="D182" s="154" t="s">
        <v>317</v>
      </c>
      <c r="E182" s="155" t="s">
        <v>1243</v>
      </c>
      <c r="F182" s="156" t="s">
        <v>2890</v>
      </c>
      <c r="G182" s="157" t="s">
        <v>333</v>
      </c>
      <c r="H182" s="158">
        <v>13</v>
      </c>
      <c r="I182" s="159"/>
      <c r="J182" s="160">
        <f t="shared" si="10"/>
        <v>0</v>
      </c>
      <c r="K182" s="161"/>
      <c r="L182" s="162"/>
      <c r="M182" s="163" t="s">
        <v>1</v>
      </c>
      <c r="N182" s="164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251</v>
      </c>
      <c r="AT182" s="152" t="s">
        <v>317</v>
      </c>
      <c r="AU182" s="152" t="s">
        <v>88</v>
      </c>
      <c r="AY182" s="13" t="s">
        <v>221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88</v>
      </c>
      <c r="BK182" s="153">
        <f t="shared" si="19"/>
        <v>0</v>
      </c>
      <c r="BL182" s="13" t="s">
        <v>227</v>
      </c>
      <c r="BM182" s="152" t="s">
        <v>512</v>
      </c>
    </row>
    <row r="183" spans="2:65" s="1" customFormat="1" ht="16.5" customHeight="1" x14ac:dyDescent="0.2">
      <c r="B183" s="139"/>
      <c r="C183" s="154" t="s">
        <v>371</v>
      </c>
      <c r="D183" s="154" t="s">
        <v>317</v>
      </c>
      <c r="E183" s="155" t="s">
        <v>1245</v>
      </c>
      <c r="F183" s="156" t="s">
        <v>2891</v>
      </c>
      <c r="G183" s="157" t="s">
        <v>333</v>
      </c>
      <c r="H183" s="158">
        <v>1</v>
      </c>
      <c r="I183" s="159"/>
      <c r="J183" s="160">
        <f t="shared" si="10"/>
        <v>0</v>
      </c>
      <c r="K183" s="161"/>
      <c r="L183" s="162"/>
      <c r="M183" s="163" t="s">
        <v>1</v>
      </c>
      <c r="N183" s="164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251</v>
      </c>
      <c r="AT183" s="152" t="s">
        <v>317</v>
      </c>
      <c r="AU183" s="152" t="s">
        <v>88</v>
      </c>
      <c r="AY183" s="13" t="s">
        <v>221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88</v>
      </c>
      <c r="BK183" s="153">
        <f t="shared" si="19"/>
        <v>0</v>
      </c>
      <c r="BL183" s="13" t="s">
        <v>227</v>
      </c>
      <c r="BM183" s="152" t="s">
        <v>520</v>
      </c>
    </row>
    <row r="184" spans="2:65" s="1" customFormat="1" ht="16.5" customHeight="1" x14ac:dyDescent="0.2">
      <c r="B184" s="139"/>
      <c r="C184" s="154" t="s">
        <v>375</v>
      </c>
      <c r="D184" s="154" t="s">
        <v>317</v>
      </c>
      <c r="E184" s="155" t="s">
        <v>1247</v>
      </c>
      <c r="F184" s="156" t="s">
        <v>2892</v>
      </c>
      <c r="G184" s="157" t="s">
        <v>333</v>
      </c>
      <c r="H184" s="158">
        <v>1</v>
      </c>
      <c r="I184" s="159"/>
      <c r="J184" s="160">
        <f t="shared" si="10"/>
        <v>0</v>
      </c>
      <c r="K184" s="161"/>
      <c r="L184" s="162"/>
      <c r="M184" s="163" t="s">
        <v>1</v>
      </c>
      <c r="N184" s="164" t="s">
        <v>41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251</v>
      </c>
      <c r="AT184" s="152" t="s">
        <v>317</v>
      </c>
      <c r="AU184" s="152" t="s">
        <v>88</v>
      </c>
      <c r="AY184" s="13" t="s">
        <v>221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88</v>
      </c>
      <c r="BK184" s="153">
        <f t="shared" si="19"/>
        <v>0</v>
      </c>
      <c r="BL184" s="13" t="s">
        <v>227</v>
      </c>
      <c r="BM184" s="152" t="s">
        <v>528</v>
      </c>
    </row>
    <row r="185" spans="2:65" s="1" customFormat="1" ht="21.75" customHeight="1" x14ac:dyDescent="0.2">
      <c r="B185" s="139"/>
      <c r="C185" s="140" t="s">
        <v>379</v>
      </c>
      <c r="D185" s="140" t="s">
        <v>223</v>
      </c>
      <c r="E185" s="141" t="s">
        <v>2893</v>
      </c>
      <c r="F185" s="142" t="s">
        <v>2894</v>
      </c>
      <c r="G185" s="143" t="s">
        <v>333</v>
      </c>
      <c r="H185" s="144">
        <v>41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41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227</v>
      </c>
      <c r="AT185" s="152" t="s">
        <v>223</v>
      </c>
      <c r="AU185" s="152" t="s">
        <v>88</v>
      </c>
      <c r="AY185" s="13" t="s">
        <v>221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88</v>
      </c>
      <c r="BK185" s="153">
        <f t="shared" si="19"/>
        <v>0</v>
      </c>
      <c r="BL185" s="13" t="s">
        <v>227</v>
      </c>
      <c r="BM185" s="152" t="s">
        <v>536</v>
      </c>
    </row>
    <row r="186" spans="2:65" s="1" customFormat="1" ht="16.5" customHeight="1" x14ac:dyDescent="0.2">
      <c r="B186" s="139"/>
      <c r="C186" s="154" t="s">
        <v>383</v>
      </c>
      <c r="D186" s="154" t="s">
        <v>317</v>
      </c>
      <c r="E186" s="155" t="s">
        <v>1249</v>
      </c>
      <c r="F186" s="156" t="s">
        <v>2895</v>
      </c>
      <c r="G186" s="157" t="s">
        <v>333</v>
      </c>
      <c r="H186" s="158">
        <v>2</v>
      </c>
      <c r="I186" s="159"/>
      <c r="J186" s="160">
        <f t="shared" si="10"/>
        <v>0</v>
      </c>
      <c r="K186" s="161"/>
      <c r="L186" s="162"/>
      <c r="M186" s="163" t="s">
        <v>1</v>
      </c>
      <c r="N186" s="164" t="s">
        <v>41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251</v>
      </c>
      <c r="AT186" s="152" t="s">
        <v>317</v>
      </c>
      <c r="AU186" s="152" t="s">
        <v>88</v>
      </c>
      <c r="AY186" s="13" t="s">
        <v>221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88</v>
      </c>
      <c r="BK186" s="153">
        <f t="shared" si="19"/>
        <v>0</v>
      </c>
      <c r="BL186" s="13" t="s">
        <v>227</v>
      </c>
      <c r="BM186" s="152" t="s">
        <v>544</v>
      </c>
    </row>
    <row r="187" spans="2:65" s="1" customFormat="1" ht="16.5" customHeight="1" x14ac:dyDescent="0.2">
      <c r="B187" s="139"/>
      <c r="C187" s="154" t="s">
        <v>387</v>
      </c>
      <c r="D187" s="154" t="s">
        <v>317</v>
      </c>
      <c r="E187" s="155" t="s">
        <v>1279</v>
      </c>
      <c r="F187" s="156" t="s">
        <v>2896</v>
      </c>
      <c r="G187" s="157" t="s">
        <v>333</v>
      </c>
      <c r="H187" s="158">
        <v>28</v>
      </c>
      <c r="I187" s="159"/>
      <c r="J187" s="160">
        <f t="shared" si="10"/>
        <v>0</v>
      </c>
      <c r="K187" s="161"/>
      <c r="L187" s="162"/>
      <c r="M187" s="163" t="s">
        <v>1</v>
      </c>
      <c r="N187" s="164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251</v>
      </c>
      <c r="AT187" s="152" t="s">
        <v>317</v>
      </c>
      <c r="AU187" s="152" t="s">
        <v>88</v>
      </c>
      <c r="AY187" s="13" t="s">
        <v>221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88</v>
      </c>
      <c r="BK187" s="153">
        <f t="shared" si="19"/>
        <v>0</v>
      </c>
      <c r="BL187" s="13" t="s">
        <v>227</v>
      </c>
      <c r="BM187" s="152" t="s">
        <v>552</v>
      </c>
    </row>
    <row r="188" spans="2:65" s="1" customFormat="1" ht="16.5" customHeight="1" x14ac:dyDescent="0.2">
      <c r="B188" s="139"/>
      <c r="C188" s="154" t="s">
        <v>391</v>
      </c>
      <c r="D188" s="154" t="s">
        <v>317</v>
      </c>
      <c r="E188" s="155" t="s">
        <v>1287</v>
      </c>
      <c r="F188" s="156" t="s">
        <v>2897</v>
      </c>
      <c r="G188" s="157" t="s">
        <v>333</v>
      </c>
      <c r="H188" s="158">
        <v>10</v>
      </c>
      <c r="I188" s="159"/>
      <c r="J188" s="160">
        <f t="shared" si="10"/>
        <v>0</v>
      </c>
      <c r="K188" s="161"/>
      <c r="L188" s="162"/>
      <c r="M188" s="163" t="s">
        <v>1</v>
      </c>
      <c r="N188" s="164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251</v>
      </c>
      <c r="AT188" s="152" t="s">
        <v>317</v>
      </c>
      <c r="AU188" s="152" t="s">
        <v>88</v>
      </c>
      <c r="AY188" s="13" t="s">
        <v>221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88</v>
      </c>
      <c r="BK188" s="153">
        <f t="shared" si="19"/>
        <v>0</v>
      </c>
      <c r="BL188" s="13" t="s">
        <v>227</v>
      </c>
      <c r="BM188" s="152" t="s">
        <v>561</v>
      </c>
    </row>
    <row r="189" spans="2:65" s="1" customFormat="1" ht="16.5" customHeight="1" x14ac:dyDescent="0.2">
      <c r="B189" s="139"/>
      <c r="C189" s="154" t="s">
        <v>395</v>
      </c>
      <c r="D189" s="154" t="s">
        <v>317</v>
      </c>
      <c r="E189" s="155" t="s">
        <v>1289</v>
      </c>
      <c r="F189" s="156" t="s">
        <v>2898</v>
      </c>
      <c r="G189" s="157" t="s">
        <v>333</v>
      </c>
      <c r="H189" s="158">
        <v>1</v>
      </c>
      <c r="I189" s="159"/>
      <c r="J189" s="160">
        <f t="shared" si="10"/>
        <v>0</v>
      </c>
      <c r="K189" s="161"/>
      <c r="L189" s="162"/>
      <c r="M189" s="163" t="s">
        <v>1</v>
      </c>
      <c r="N189" s="164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251</v>
      </c>
      <c r="AT189" s="152" t="s">
        <v>317</v>
      </c>
      <c r="AU189" s="152" t="s">
        <v>88</v>
      </c>
      <c r="AY189" s="13" t="s">
        <v>221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88</v>
      </c>
      <c r="BK189" s="153">
        <f t="shared" si="19"/>
        <v>0</v>
      </c>
      <c r="BL189" s="13" t="s">
        <v>227</v>
      </c>
      <c r="BM189" s="152" t="s">
        <v>569</v>
      </c>
    </row>
    <row r="190" spans="2:65" s="1" customFormat="1" ht="21.75" customHeight="1" x14ac:dyDescent="0.2">
      <c r="B190" s="139"/>
      <c r="C190" s="140" t="s">
        <v>399</v>
      </c>
      <c r="D190" s="140" t="s">
        <v>223</v>
      </c>
      <c r="E190" s="141" t="s">
        <v>2899</v>
      </c>
      <c r="F190" s="142" t="s">
        <v>2900</v>
      </c>
      <c r="G190" s="143" t="s">
        <v>333</v>
      </c>
      <c r="H190" s="144">
        <v>15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227</v>
      </c>
      <c r="AT190" s="152" t="s">
        <v>223</v>
      </c>
      <c r="AU190" s="152" t="s">
        <v>88</v>
      </c>
      <c r="AY190" s="13" t="s">
        <v>221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88</v>
      </c>
      <c r="BK190" s="153">
        <f t="shared" si="19"/>
        <v>0</v>
      </c>
      <c r="BL190" s="13" t="s">
        <v>227</v>
      </c>
      <c r="BM190" s="152" t="s">
        <v>577</v>
      </c>
    </row>
    <row r="191" spans="2:65" s="1" customFormat="1" ht="16.5" customHeight="1" x14ac:dyDescent="0.2">
      <c r="B191" s="139"/>
      <c r="C191" s="154" t="s">
        <v>404</v>
      </c>
      <c r="D191" s="154" t="s">
        <v>317</v>
      </c>
      <c r="E191" s="155" t="s">
        <v>1291</v>
      </c>
      <c r="F191" s="156" t="s">
        <v>2901</v>
      </c>
      <c r="G191" s="157" t="s">
        <v>333</v>
      </c>
      <c r="H191" s="158">
        <v>5</v>
      </c>
      <c r="I191" s="159"/>
      <c r="J191" s="160">
        <f t="shared" si="10"/>
        <v>0</v>
      </c>
      <c r="K191" s="161"/>
      <c r="L191" s="162"/>
      <c r="M191" s="163" t="s">
        <v>1</v>
      </c>
      <c r="N191" s="164" t="s">
        <v>41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251</v>
      </c>
      <c r="AT191" s="152" t="s">
        <v>317</v>
      </c>
      <c r="AU191" s="152" t="s">
        <v>88</v>
      </c>
      <c r="AY191" s="13" t="s">
        <v>221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88</v>
      </c>
      <c r="BK191" s="153">
        <f t="shared" si="19"/>
        <v>0</v>
      </c>
      <c r="BL191" s="13" t="s">
        <v>227</v>
      </c>
      <c r="BM191" s="152" t="s">
        <v>585</v>
      </c>
    </row>
    <row r="192" spans="2:65" s="1" customFormat="1" ht="16.5" customHeight="1" x14ac:dyDescent="0.2">
      <c r="B192" s="139"/>
      <c r="C192" s="154" t="s">
        <v>408</v>
      </c>
      <c r="D192" s="154" t="s">
        <v>317</v>
      </c>
      <c r="E192" s="155" t="s">
        <v>1295</v>
      </c>
      <c r="F192" s="156" t="s">
        <v>2902</v>
      </c>
      <c r="G192" s="157" t="s">
        <v>333</v>
      </c>
      <c r="H192" s="158">
        <v>1</v>
      </c>
      <c r="I192" s="159"/>
      <c r="J192" s="160">
        <f t="shared" si="10"/>
        <v>0</v>
      </c>
      <c r="K192" s="161"/>
      <c r="L192" s="162"/>
      <c r="M192" s="163" t="s">
        <v>1</v>
      </c>
      <c r="N192" s="164" t="s">
        <v>41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251</v>
      </c>
      <c r="AT192" s="152" t="s">
        <v>317</v>
      </c>
      <c r="AU192" s="152" t="s">
        <v>88</v>
      </c>
      <c r="AY192" s="13" t="s">
        <v>221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88</v>
      </c>
      <c r="BK192" s="153">
        <f t="shared" si="19"/>
        <v>0</v>
      </c>
      <c r="BL192" s="13" t="s">
        <v>227</v>
      </c>
      <c r="BM192" s="152" t="s">
        <v>593</v>
      </c>
    </row>
    <row r="193" spans="2:65" s="1" customFormat="1" ht="16.5" customHeight="1" x14ac:dyDescent="0.2">
      <c r="B193" s="139"/>
      <c r="C193" s="154" t="s">
        <v>412</v>
      </c>
      <c r="D193" s="154" t="s">
        <v>317</v>
      </c>
      <c r="E193" s="155" t="s">
        <v>1299</v>
      </c>
      <c r="F193" s="156" t="s">
        <v>2903</v>
      </c>
      <c r="G193" s="157" t="s">
        <v>333</v>
      </c>
      <c r="H193" s="158">
        <v>5</v>
      </c>
      <c r="I193" s="159"/>
      <c r="J193" s="160">
        <f t="shared" si="10"/>
        <v>0</v>
      </c>
      <c r="K193" s="161"/>
      <c r="L193" s="162"/>
      <c r="M193" s="163" t="s">
        <v>1</v>
      </c>
      <c r="N193" s="164" t="s">
        <v>41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251</v>
      </c>
      <c r="AT193" s="152" t="s">
        <v>317</v>
      </c>
      <c r="AU193" s="152" t="s">
        <v>88</v>
      </c>
      <c r="AY193" s="13" t="s">
        <v>221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88</v>
      </c>
      <c r="BK193" s="153">
        <f t="shared" si="19"/>
        <v>0</v>
      </c>
      <c r="BL193" s="13" t="s">
        <v>227</v>
      </c>
      <c r="BM193" s="152" t="s">
        <v>601</v>
      </c>
    </row>
    <row r="194" spans="2:65" s="1" customFormat="1" ht="16.5" customHeight="1" x14ac:dyDescent="0.2">
      <c r="B194" s="139"/>
      <c r="C194" s="154" t="s">
        <v>416</v>
      </c>
      <c r="D194" s="154" t="s">
        <v>317</v>
      </c>
      <c r="E194" s="155" t="s">
        <v>1303</v>
      </c>
      <c r="F194" s="156" t="s">
        <v>2904</v>
      </c>
      <c r="G194" s="157" t="s">
        <v>333</v>
      </c>
      <c r="H194" s="158">
        <v>4</v>
      </c>
      <c r="I194" s="159"/>
      <c r="J194" s="160">
        <f t="shared" si="10"/>
        <v>0</v>
      </c>
      <c r="K194" s="161"/>
      <c r="L194" s="162"/>
      <c r="M194" s="163" t="s">
        <v>1</v>
      </c>
      <c r="N194" s="164" t="s">
        <v>41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251</v>
      </c>
      <c r="AT194" s="152" t="s">
        <v>317</v>
      </c>
      <c r="AU194" s="152" t="s">
        <v>88</v>
      </c>
      <c r="AY194" s="13" t="s">
        <v>221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88</v>
      </c>
      <c r="BK194" s="153">
        <f t="shared" si="19"/>
        <v>0</v>
      </c>
      <c r="BL194" s="13" t="s">
        <v>227</v>
      </c>
      <c r="BM194" s="152" t="s">
        <v>609</v>
      </c>
    </row>
    <row r="195" spans="2:65" s="1" customFormat="1" ht="21.75" customHeight="1" x14ac:dyDescent="0.2">
      <c r="B195" s="139"/>
      <c r="C195" s="140" t="s">
        <v>420</v>
      </c>
      <c r="D195" s="140" t="s">
        <v>223</v>
      </c>
      <c r="E195" s="141" t="s">
        <v>2905</v>
      </c>
      <c r="F195" s="142" t="s">
        <v>2906</v>
      </c>
      <c r="G195" s="143" t="s">
        <v>333</v>
      </c>
      <c r="H195" s="144">
        <v>13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41</v>
      </c>
      <c r="P195" s="150">
        <f t="shared" si="11"/>
        <v>0</v>
      </c>
      <c r="Q195" s="150">
        <v>0</v>
      </c>
      <c r="R195" s="150">
        <f t="shared" si="12"/>
        <v>0</v>
      </c>
      <c r="S195" s="150">
        <v>0</v>
      </c>
      <c r="T195" s="151">
        <f t="shared" si="13"/>
        <v>0</v>
      </c>
      <c r="AR195" s="152" t="s">
        <v>227</v>
      </c>
      <c r="AT195" s="152" t="s">
        <v>223</v>
      </c>
      <c r="AU195" s="152" t="s">
        <v>88</v>
      </c>
      <c r="AY195" s="13" t="s">
        <v>221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88</v>
      </c>
      <c r="BK195" s="153">
        <f t="shared" si="19"/>
        <v>0</v>
      </c>
      <c r="BL195" s="13" t="s">
        <v>227</v>
      </c>
      <c r="BM195" s="152" t="s">
        <v>617</v>
      </c>
    </row>
    <row r="196" spans="2:65" s="1" customFormat="1" ht="16.5" customHeight="1" x14ac:dyDescent="0.2">
      <c r="B196" s="139"/>
      <c r="C196" s="154" t="s">
        <v>424</v>
      </c>
      <c r="D196" s="154" t="s">
        <v>317</v>
      </c>
      <c r="E196" s="155" t="s">
        <v>1313</v>
      </c>
      <c r="F196" s="156" t="s">
        <v>2907</v>
      </c>
      <c r="G196" s="157" t="s">
        <v>333</v>
      </c>
      <c r="H196" s="158">
        <v>5</v>
      </c>
      <c r="I196" s="159"/>
      <c r="J196" s="160">
        <f t="shared" si="10"/>
        <v>0</v>
      </c>
      <c r="K196" s="161"/>
      <c r="L196" s="162"/>
      <c r="M196" s="163" t="s">
        <v>1</v>
      </c>
      <c r="N196" s="164" t="s">
        <v>41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251</v>
      </c>
      <c r="AT196" s="152" t="s">
        <v>317</v>
      </c>
      <c r="AU196" s="152" t="s">
        <v>88</v>
      </c>
      <c r="AY196" s="13" t="s">
        <v>221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88</v>
      </c>
      <c r="BK196" s="153">
        <f t="shared" si="19"/>
        <v>0</v>
      </c>
      <c r="BL196" s="13" t="s">
        <v>227</v>
      </c>
      <c r="BM196" s="152" t="s">
        <v>626</v>
      </c>
    </row>
    <row r="197" spans="2:65" s="1" customFormat="1" ht="16.5" customHeight="1" x14ac:dyDescent="0.2">
      <c r="B197" s="139"/>
      <c r="C197" s="154" t="s">
        <v>428</v>
      </c>
      <c r="D197" s="154" t="s">
        <v>317</v>
      </c>
      <c r="E197" s="155" t="s">
        <v>1315</v>
      </c>
      <c r="F197" s="156" t="s">
        <v>2908</v>
      </c>
      <c r="G197" s="157" t="s">
        <v>333</v>
      </c>
      <c r="H197" s="158">
        <v>5</v>
      </c>
      <c r="I197" s="159"/>
      <c r="J197" s="160">
        <f t="shared" si="10"/>
        <v>0</v>
      </c>
      <c r="K197" s="161"/>
      <c r="L197" s="162"/>
      <c r="M197" s="163" t="s">
        <v>1</v>
      </c>
      <c r="N197" s="164" t="s">
        <v>41</v>
      </c>
      <c r="P197" s="150">
        <f t="shared" si="11"/>
        <v>0</v>
      </c>
      <c r="Q197" s="150">
        <v>0</v>
      </c>
      <c r="R197" s="150">
        <f t="shared" si="12"/>
        <v>0</v>
      </c>
      <c r="S197" s="150">
        <v>0</v>
      </c>
      <c r="T197" s="151">
        <f t="shared" si="13"/>
        <v>0</v>
      </c>
      <c r="AR197" s="152" t="s">
        <v>251</v>
      </c>
      <c r="AT197" s="152" t="s">
        <v>317</v>
      </c>
      <c r="AU197" s="152" t="s">
        <v>88</v>
      </c>
      <c r="AY197" s="13" t="s">
        <v>221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88</v>
      </c>
      <c r="BK197" s="153">
        <f t="shared" si="19"/>
        <v>0</v>
      </c>
      <c r="BL197" s="13" t="s">
        <v>227</v>
      </c>
      <c r="BM197" s="152" t="s">
        <v>634</v>
      </c>
    </row>
    <row r="198" spans="2:65" s="1" customFormat="1" ht="16.5" customHeight="1" x14ac:dyDescent="0.2">
      <c r="B198" s="139"/>
      <c r="C198" s="154" t="s">
        <v>432</v>
      </c>
      <c r="D198" s="154" t="s">
        <v>317</v>
      </c>
      <c r="E198" s="155" t="s">
        <v>1317</v>
      </c>
      <c r="F198" s="156" t="s">
        <v>2909</v>
      </c>
      <c r="G198" s="157" t="s">
        <v>333</v>
      </c>
      <c r="H198" s="158">
        <v>1</v>
      </c>
      <c r="I198" s="159"/>
      <c r="J198" s="160">
        <f t="shared" si="10"/>
        <v>0</v>
      </c>
      <c r="K198" s="161"/>
      <c r="L198" s="162"/>
      <c r="M198" s="163" t="s">
        <v>1</v>
      </c>
      <c r="N198" s="164" t="s">
        <v>41</v>
      </c>
      <c r="P198" s="150">
        <f t="shared" si="11"/>
        <v>0</v>
      </c>
      <c r="Q198" s="150">
        <v>0</v>
      </c>
      <c r="R198" s="150">
        <f t="shared" si="12"/>
        <v>0</v>
      </c>
      <c r="S198" s="150">
        <v>0</v>
      </c>
      <c r="T198" s="151">
        <f t="shared" si="13"/>
        <v>0</v>
      </c>
      <c r="AR198" s="152" t="s">
        <v>251</v>
      </c>
      <c r="AT198" s="152" t="s">
        <v>317</v>
      </c>
      <c r="AU198" s="152" t="s">
        <v>88</v>
      </c>
      <c r="AY198" s="13" t="s">
        <v>221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88</v>
      </c>
      <c r="BK198" s="153">
        <f t="shared" si="19"/>
        <v>0</v>
      </c>
      <c r="BL198" s="13" t="s">
        <v>227</v>
      </c>
      <c r="BM198" s="152" t="s">
        <v>642</v>
      </c>
    </row>
    <row r="199" spans="2:65" s="1" customFormat="1" ht="16.5" customHeight="1" x14ac:dyDescent="0.2">
      <c r="B199" s="139"/>
      <c r="C199" s="154" t="s">
        <v>436</v>
      </c>
      <c r="D199" s="154" t="s">
        <v>317</v>
      </c>
      <c r="E199" s="155" t="s">
        <v>1325</v>
      </c>
      <c r="F199" s="156" t="s">
        <v>2910</v>
      </c>
      <c r="G199" s="157" t="s">
        <v>333</v>
      </c>
      <c r="H199" s="158">
        <v>2</v>
      </c>
      <c r="I199" s="159"/>
      <c r="J199" s="160">
        <f t="shared" si="10"/>
        <v>0</v>
      </c>
      <c r="K199" s="161"/>
      <c r="L199" s="162"/>
      <c r="M199" s="163" t="s">
        <v>1</v>
      </c>
      <c r="N199" s="164" t="s">
        <v>41</v>
      </c>
      <c r="P199" s="150">
        <f t="shared" si="11"/>
        <v>0</v>
      </c>
      <c r="Q199" s="150">
        <v>0</v>
      </c>
      <c r="R199" s="150">
        <f t="shared" si="12"/>
        <v>0</v>
      </c>
      <c r="S199" s="150">
        <v>0</v>
      </c>
      <c r="T199" s="151">
        <f t="shared" si="13"/>
        <v>0</v>
      </c>
      <c r="AR199" s="152" t="s">
        <v>251</v>
      </c>
      <c r="AT199" s="152" t="s">
        <v>317</v>
      </c>
      <c r="AU199" s="152" t="s">
        <v>88</v>
      </c>
      <c r="AY199" s="13" t="s">
        <v>221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88</v>
      </c>
      <c r="BK199" s="153">
        <f t="shared" si="19"/>
        <v>0</v>
      </c>
      <c r="BL199" s="13" t="s">
        <v>227</v>
      </c>
      <c r="BM199" s="152" t="s">
        <v>650</v>
      </c>
    </row>
    <row r="200" spans="2:65" s="1" customFormat="1" ht="21.75" customHeight="1" x14ac:dyDescent="0.2">
      <c r="B200" s="139"/>
      <c r="C200" s="140" t="s">
        <v>440</v>
      </c>
      <c r="D200" s="140" t="s">
        <v>223</v>
      </c>
      <c r="E200" s="141" t="s">
        <v>2911</v>
      </c>
      <c r="F200" s="142" t="s">
        <v>2912</v>
      </c>
      <c r="G200" s="143" t="s">
        <v>333</v>
      </c>
      <c r="H200" s="144">
        <v>8</v>
      </c>
      <c r="I200" s="145"/>
      <c r="J200" s="146">
        <f t="shared" si="10"/>
        <v>0</v>
      </c>
      <c r="K200" s="147"/>
      <c r="L200" s="28"/>
      <c r="M200" s="148" t="s">
        <v>1</v>
      </c>
      <c r="N200" s="149" t="s">
        <v>41</v>
      </c>
      <c r="P200" s="150">
        <f t="shared" si="11"/>
        <v>0</v>
      </c>
      <c r="Q200" s="150">
        <v>0</v>
      </c>
      <c r="R200" s="150">
        <f t="shared" si="12"/>
        <v>0</v>
      </c>
      <c r="S200" s="150">
        <v>0</v>
      </c>
      <c r="T200" s="151">
        <f t="shared" si="13"/>
        <v>0</v>
      </c>
      <c r="AR200" s="152" t="s">
        <v>227</v>
      </c>
      <c r="AT200" s="152" t="s">
        <v>223</v>
      </c>
      <c r="AU200" s="152" t="s">
        <v>88</v>
      </c>
      <c r="AY200" s="13" t="s">
        <v>221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3" t="s">
        <v>88</v>
      </c>
      <c r="BK200" s="153">
        <f t="shared" si="19"/>
        <v>0</v>
      </c>
      <c r="BL200" s="13" t="s">
        <v>227</v>
      </c>
      <c r="BM200" s="152" t="s">
        <v>658</v>
      </c>
    </row>
    <row r="201" spans="2:65" s="1" customFormat="1" ht="16.5" customHeight="1" x14ac:dyDescent="0.2">
      <c r="B201" s="139"/>
      <c r="C201" s="154" t="s">
        <v>444</v>
      </c>
      <c r="D201" s="154" t="s">
        <v>317</v>
      </c>
      <c r="E201" s="155" t="s">
        <v>1327</v>
      </c>
      <c r="F201" s="156" t="s">
        <v>2913</v>
      </c>
      <c r="G201" s="157" t="s">
        <v>333</v>
      </c>
      <c r="H201" s="158">
        <v>5</v>
      </c>
      <c r="I201" s="159"/>
      <c r="J201" s="160">
        <f t="shared" si="10"/>
        <v>0</v>
      </c>
      <c r="K201" s="161"/>
      <c r="L201" s="162"/>
      <c r="M201" s="163" t="s">
        <v>1</v>
      </c>
      <c r="N201" s="164" t="s">
        <v>41</v>
      </c>
      <c r="P201" s="150">
        <f t="shared" si="11"/>
        <v>0</v>
      </c>
      <c r="Q201" s="150">
        <v>0</v>
      </c>
      <c r="R201" s="150">
        <f t="shared" si="12"/>
        <v>0</v>
      </c>
      <c r="S201" s="150">
        <v>0</v>
      </c>
      <c r="T201" s="151">
        <f t="shared" si="13"/>
        <v>0</v>
      </c>
      <c r="AR201" s="152" t="s">
        <v>251</v>
      </c>
      <c r="AT201" s="152" t="s">
        <v>317</v>
      </c>
      <c r="AU201" s="152" t="s">
        <v>88</v>
      </c>
      <c r="AY201" s="13" t="s">
        <v>221</v>
      </c>
      <c r="BE201" s="153">
        <f t="shared" si="14"/>
        <v>0</v>
      </c>
      <c r="BF201" s="153">
        <f t="shared" si="15"/>
        <v>0</v>
      </c>
      <c r="BG201" s="153">
        <f t="shared" si="16"/>
        <v>0</v>
      </c>
      <c r="BH201" s="153">
        <f t="shared" si="17"/>
        <v>0</v>
      </c>
      <c r="BI201" s="153">
        <f t="shared" si="18"/>
        <v>0</v>
      </c>
      <c r="BJ201" s="13" t="s">
        <v>88</v>
      </c>
      <c r="BK201" s="153">
        <f t="shared" si="19"/>
        <v>0</v>
      </c>
      <c r="BL201" s="13" t="s">
        <v>227</v>
      </c>
      <c r="BM201" s="152" t="s">
        <v>666</v>
      </c>
    </row>
    <row r="202" spans="2:65" s="1" customFormat="1" ht="16.5" customHeight="1" x14ac:dyDescent="0.2">
      <c r="B202" s="139"/>
      <c r="C202" s="154" t="s">
        <v>448</v>
      </c>
      <c r="D202" s="154" t="s">
        <v>317</v>
      </c>
      <c r="E202" s="155" t="s">
        <v>1329</v>
      </c>
      <c r="F202" s="156" t="s">
        <v>2914</v>
      </c>
      <c r="G202" s="157" t="s">
        <v>333</v>
      </c>
      <c r="H202" s="158">
        <v>1</v>
      </c>
      <c r="I202" s="159"/>
      <c r="J202" s="160">
        <f t="shared" si="10"/>
        <v>0</v>
      </c>
      <c r="K202" s="161"/>
      <c r="L202" s="162"/>
      <c r="M202" s="163" t="s">
        <v>1</v>
      </c>
      <c r="N202" s="164" t="s">
        <v>41</v>
      </c>
      <c r="P202" s="150">
        <f t="shared" si="11"/>
        <v>0</v>
      </c>
      <c r="Q202" s="150">
        <v>0</v>
      </c>
      <c r="R202" s="150">
        <f t="shared" si="12"/>
        <v>0</v>
      </c>
      <c r="S202" s="150">
        <v>0</v>
      </c>
      <c r="T202" s="151">
        <f t="shared" si="13"/>
        <v>0</v>
      </c>
      <c r="AR202" s="152" t="s">
        <v>251</v>
      </c>
      <c r="AT202" s="152" t="s">
        <v>317</v>
      </c>
      <c r="AU202" s="152" t="s">
        <v>88</v>
      </c>
      <c r="AY202" s="13" t="s">
        <v>221</v>
      </c>
      <c r="BE202" s="153">
        <f t="shared" si="14"/>
        <v>0</v>
      </c>
      <c r="BF202" s="153">
        <f t="shared" si="15"/>
        <v>0</v>
      </c>
      <c r="BG202" s="153">
        <f t="shared" si="16"/>
        <v>0</v>
      </c>
      <c r="BH202" s="153">
        <f t="shared" si="17"/>
        <v>0</v>
      </c>
      <c r="BI202" s="153">
        <f t="shared" si="18"/>
        <v>0</v>
      </c>
      <c r="BJ202" s="13" t="s">
        <v>88</v>
      </c>
      <c r="BK202" s="153">
        <f t="shared" si="19"/>
        <v>0</v>
      </c>
      <c r="BL202" s="13" t="s">
        <v>227</v>
      </c>
      <c r="BM202" s="152" t="s">
        <v>679</v>
      </c>
    </row>
    <row r="203" spans="2:65" s="1" customFormat="1" ht="16.5" customHeight="1" x14ac:dyDescent="0.2">
      <c r="B203" s="139"/>
      <c r="C203" s="154" t="s">
        <v>452</v>
      </c>
      <c r="D203" s="154" t="s">
        <v>317</v>
      </c>
      <c r="E203" s="155" t="s">
        <v>1331</v>
      </c>
      <c r="F203" s="156" t="s">
        <v>2915</v>
      </c>
      <c r="G203" s="157" t="s">
        <v>333</v>
      </c>
      <c r="H203" s="158">
        <v>2</v>
      </c>
      <c r="I203" s="159"/>
      <c r="J203" s="160">
        <f t="shared" si="10"/>
        <v>0</v>
      </c>
      <c r="K203" s="161"/>
      <c r="L203" s="162"/>
      <c r="M203" s="163" t="s">
        <v>1</v>
      </c>
      <c r="N203" s="164" t="s">
        <v>41</v>
      </c>
      <c r="P203" s="150">
        <f t="shared" si="11"/>
        <v>0</v>
      </c>
      <c r="Q203" s="150">
        <v>0</v>
      </c>
      <c r="R203" s="150">
        <f t="shared" si="12"/>
        <v>0</v>
      </c>
      <c r="S203" s="150">
        <v>0</v>
      </c>
      <c r="T203" s="151">
        <f t="shared" si="13"/>
        <v>0</v>
      </c>
      <c r="AR203" s="152" t="s">
        <v>251</v>
      </c>
      <c r="AT203" s="152" t="s">
        <v>317</v>
      </c>
      <c r="AU203" s="152" t="s">
        <v>88</v>
      </c>
      <c r="AY203" s="13" t="s">
        <v>221</v>
      </c>
      <c r="BE203" s="153">
        <f t="shared" si="14"/>
        <v>0</v>
      </c>
      <c r="BF203" s="153">
        <f t="shared" si="15"/>
        <v>0</v>
      </c>
      <c r="BG203" s="153">
        <f t="shared" si="16"/>
        <v>0</v>
      </c>
      <c r="BH203" s="153">
        <f t="shared" si="17"/>
        <v>0</v>
      </c>
      <c r="BI203" s="153">
        <f t="shared" si="18"/>
        <v>0</v>
      </c>
      <c r="BJ203" s="13" t="s">
        <v>88</v>
      </c>
      <c r="BK203" s="153">
        <f t="shared" si="19"/>
        <v>0</v>
      </c>
      <c r="BL203" s="13" t="s">
        <v>227</v>
      </c>
      <c r="BM203" s="152" t="s">
        <v>685</v>
      </c>
    </row>
    <row r="204" spans="2:65" s="1" customFormat="1" ht="16.5" customHeight="1" x14ac:dyDescent="0.2">
      <c r="B204" s="139"/>
      <c r="C204" s="154" t="s">
        <v>456</v>
      </c>
      <c r="D204" s="154" t="s">
        <v>317</v>
      </c>
      <c r="E204" s="155" t="s">
        <v>1343</v>
      </c>
      <c r="F204" s="156" t="s">
        <v>2916</v>
      </c>
      <c r="G204" s="157" t="s">
        <v>1305</v>
      </c>
      <c r="H204" s="158">
        <v>1</v>
      </c>
      <c r="I204" s="159"/>
      <c r="J204" s="160">
        <f t="shared" si="10"/>
        <v>0</v>
      </c>
      <c r="K204" s="161"/>
      <c r="L204" s="162"/>
      <c r="M204" s="163" t="s">
        <v>1</v>
      </c>
      <c r="N204" s="164" t="s">
        <v>41</v>
      </c>
      <c r="P204" s="150">
        <f t="shared" si="11"/>
        <v>0</v>
      </c>
      <c r="Q204" s="150">
        <v>0</v>
      </c>
      <c r="R204" s="150">
        <f t="shared" si="12"/>
        <v>0</v>
      </c>
      <c r="S204" s="150">
        <v>0</v>
      </c>
      <c r="T204" s="151">
        <f t="shared" si="13"/>
        <v>0</v>
      </c>
      <c r="AR204" s="152" t="s">
        <v>251</v>
      </c>
      <c r="AT204" s="152" t="s">
        <v>317</v>
      </c>
      <c r="AU204" s="152" t="s">
        <v>88</v>
      </c>
      <c r="AY204" s="13" t="s">
        <v>221</v>
      </c>
      <c r="BE204" s="153">
        <f t="shared" si="14"/>
        <v>0</v>
      </c>
      <c r="BF204" s="153">
        <f t="shared" si="15"/>
        <v>0</v>
      </c>
      <c r="BG204" s="153">
        <f t="shared" si="16"/>
        <v>0</v>
      </c>
      <c r="BH204" s="153">
        <f t="shared" si="17"/>
        <v>0</v>
      </c>
      <c r="BI204" s="153">
        <f t="shared" si="18"/>
        <v>0</v>
      </c>
      <c r="BJ204" s="13" t="s">
        <v>88</v>
      </c>
      <c r="BK204" s="153">
        <f t="shared" si="19"/>
        <v>0</v>
      </c>
      <c r="BL204" s="13" t="s">
        <v>227</v>
      </c>
      <c r="BM204" s="152" t="s">
        <v>691</v>
      </c>
    </row>
    <row r="205" spans="2:65" s="1" customFormat="1" ht="16.5" customHeight="1" x14ac:dyDescent="0.2">
      <c r="B205" s="139"/>
      <c r="C205" s="140" t="s">
        <v>460</v>
      </c>
      <c r="D205" s="140" t="s">
        <v>223</v>
      </c>
      <c r="E205" s="141" t="s">
        <v>2917</v>
      </c>
      <c r="F205" s="142" t="s">
        <v>2918</v>
      </c>
      <c r="G205" s="143" t="s">
        <v>273</v>
      </c>
      <c r="H205" s="144">
        <v>75</v>
      </c>
      <c r="I205" s="145"/>
      <c r="J205" s="146">
        <f t="shared" si="10"/>
        <v>0</v>
      </c>
      <c r="K205" s="147"/>
      <c r="L205" s="28"/>
      <c r="M205" s="148" t="s">
        <v>1</v>
      </c>
      <c r="N205" s="149" t="s">
        <v>41</v>
      </c>
      <c r="P205" s="150">
        <f t="shared" si="11"/>
        <v>0</v>
      </c>
      <c r="Q205" s="150">
        <v>0</v>
      </c>
      <c r="R205" s="150">
        <f t="shared" si="12"/>
        <v>0</v>
      </c>
      <c r="S205" s="150">
        <v>0</v>
      </c>
      <c r="T205" s="151">
        <f t="shared" si="13"/>
        <v>0</v>
      </c>
      <c r="AR205" s="152" t="s">
        <v>227</v>
      </c>
      <c r="AT205" s="152" t="s">
        <v>223</v>
      </c>
      <c r="AU205" s="152" t="s">
        <v>88</v>
      </c>
      <c r="AY205" s="13" t="s">
        <v>221</v>
      </c>
      <c r="BE205" s="153">
        <f t="shared" si="14"/>
        <v>0</v>
      </c>
      <c r="BF205" s="153">
        <f t="shared" si="15"/>
        <v>0</v>
      </c>
      <c r="BG205" s="153">
        <f t="shared" si="16"/>
        <v>0</v>
      </c>
      <c r="BH205" s="153">
        <f t="shared" si="17"/>
        <v>0</v>
      </c>
      <c r="BI205" s="153">
        <f t="shared" si="18"/>
        <v>0</v>
      </c>
      <c r="BJ205" s="13" t="s">
        <v>88</v>
      </c>
      <c r="BK205" s="153">
        <f t="shared" si="19"/>
        <v>0</v>
      </c>
      <c r="BL205" s="13" t="s">
        <v>227</v>
      </c>
      <c r="BM205" s="152" t="s">
        <v>699</v>
      </c>
    </row>
    <row r="206" spans="2:65" s="1" customFormat="1" ht="16.5" customHeight="1" x14ac:dyDescent="0.2">
      <c r="B206" s="139"/>
      <c r="C206" s="140" t="s">
        <v>464</v>
      </c>
      <c r="D206" s="140" t="s">
        <v>223</v>
      </c>
      <c r="E206" s="141" t="s">
        <v>2919</v>
      </c>
      <c r="F206" s="142" t="s">
        <v>2920</v>
      </c>
      <c r="G206" s="143" t="s">
        <v>273</v>
      </c>
      <c r="H206" s="144">
        <v>160</v>
      </c>
      <c r="I206" s="145"/>
      <c r="J206" s="146">
        <f t="shared" si="10"/>
        <v>0</v>
      </c>
      <c r="K206" s="147"/>
      <c r="L206" s="28"/>
      <c r="M206" s="148" t="s">
        <v>1</v>
      </c>
      <c r="N206" s="149" t="s">
        <v>41</v>
      </c>
      <c r="P206" s="150">
        <f t="shared" si="11"/>
        <v>0</v>
      </c>
      <c r="Q206" s="150">
        <v>0</v>
      </c>
      <c r="R206" s="150">
        <f t="shared" si="12"/>
        <v>0</v>
      </c>
      <c r="S206" s="150">
        <v>0</v>
      </c>
      <c r="T206" s="151">
        <f t="shared" si="13"/>
        <v>0</v>
      </c>
      <c r="AR206" s="152" t="s">
        <v>227</v>
      </c>
      <c r="AT206" s="152" t="s">
        <v>223</v>
      </c>
      <c r="AU206" s="152" t="s">
        <v>88</v>
      </c>
      <c r="AY206" s="13" t="s">
        <v>221</v>
      </c>
      <c r="BE206" s="153">
        <f t="shared" si="14"/>
        <v>0</v>
      </c>
      <c r="BF206" s="153">
        <f t="shared" si="15"/>
        <v>0</v>
      </c>
      <c r="BG206" s="153">
        <f t="shared" si="16"/>
        <v>0</v>
      </c>
      <c r="BH206" s="153">
        <f t="shared" si="17"/>
        <v>0</v>
      </c>
      <c r="BI206" s="153">
        <f t="shared" si="18"/>
        <v>0</v>
      </c>
      <c r="BJ206" s="13" t="s">
        <v>88</v>
      </c>
      <c r="BK206" s="153">
        <f t="shared" si="19"/>
        <v>0</v>
      </c>
      <c r="BL206" s="13" t="s">
        <v>227</v>
      </c>
      <c r="BM206" s="152" t="s">
        <v>707</v>
      </c>
    </row>
    <row r="207" spans="2:65" s="1" customFormat="1" ht="16.5" customHeight="1" x14ac:dyDescent="0.2">
      <c r="B207" s="139"/>
      <c r="C207" s="140" t="s">
        <v>468</v>
      </c>
      <c r="D207" s="140" t="s">
        <v>223</v>
      </c>
      <c r="E207" s="141" t="s">
        <v>2921</v>
      </c>
      <c r="F207" s="142" t="s">
        <v>2922</v>
      </c>
      <c r="G207" s="143" t="s">
        <v>273</v>
      </c>
      <c r="H207" s="144">
        <v>196</v>
      </c>
      <c r="I207" s="145"/>
      <c r="J207" s="146">
        <f t="shared" si="10"/>
        <v>0</v>
      </c>
      <c r="K207" s="147"/>
      <c r="L207" s="28"/>
      <c r="M207" s="148" t="s">
        <v>1</v>
      </c>
      <c r="N207" s="149" t="s">
        <v>41</v>
      </c>
      <c r="P207" s="150">
        <f t="shared" si="11"/>
        <v>0</v>
      </c>
      <c r="Q207" s="150">
        <v>0</v>
      </c>
      <c r="R207" s="150">
        <f t="shared" si="12"/>
        <v>0</v>
      </c>
      <c r="S207" s="150">
        <v>0</v>
      </c>
      <c r="T207" s="151">
        <f t="shared" si="13"/>
        <v>0</v>
      </c>
      <c r="AR207" s="152" t="s">
        <v>227</v>
      </c>
      <c r="AT207" s="152" t="s">
        <v>223</v>
      </c>
      <c r="AU207" s="152" t="s">
        <v>88</v>
      </c>
      <c r="AY207" s="13" t="s">
        <v>221</v>
      </c>
      <c r="BE207" s="153">
        <f t="shared" si="14"/>
        <v>0</v>
      </c>
      <c r="BF207" s="153">
        <f t="shared" si="15"/>
        <v>0</v>
      </c>
      <c r="BG207" s="153">
        <f t="shared" si="16"/>
        <v>0</v>
      </c>
      <c r="BH207" s="153">
        <f t="shared" si="17"/>
        <v>0</v>
      </c>
      <c r="BI207" s="153">
        <f t="shared" si="18"/>
        <v>0</v>
      </c>
      <c r="BJ207" s="13" t="s">
        <v>88</v>
      </c>
      <c r="BK207" s="153">
        <f t="shared" si="19"/>
        <v>0</v>
      </c>
      <c r="BL207" s="13" t="s">
        <v>227</v>
      </c>
      <c r="BM207" s="152" t="s">
        <v>715</v>
      </c>
    </row>
    <row r="208" spans="2:65" s="1" customFormat="1" ht="16.5" customHeight="1" x14ac:dyDescent="0.2">
      <c r="B208" s="139"/>
      <c r="C208" s="140" t="s">
        <v>472</v>
      </c>
      <c r="D208" s="140" t="s">
        <v>223</v>
      </c>
      <c r="E208" s="141" t="s">
        <v>2923</v>
      </c>
      <c r="F208" s="142" t="s">
        <v>2924</v>
      </c>
      <c r="G208" s="143" t="s">
        <v>273</v>
      </c>
      <c r="H208" s="144">
        <v>145</v>
      </c>
      <c r="I208" s="145"/>
      <c r="J208" s="146">
        <f t="shared" si="10"/>
        <v>0</v>
      </c>
      <c r="K208" s="147"/>
      <c r="L208" s="28"/>
      <c r="M208" s="148" t="s">
        <v>1</v>
      </c>
      <c r="N208" s="149" t="s">
        <v>41</v>
      </c>
      <c r="P208" s="150">
        <f t="shared" si="11"/>
        <v>0</v>
      </c>
      <c r="Q208" s="150">
        <v>0</v>
      </c>
      <c r="R208" s="150">
        <f t="shared" si="12"/>
        <v>0</v>
      </c>
      <c r="S208" s="150">
        <v>0</v>
      </c>
      <c r="T208" s="151">
        <f t="shared" si="13"/>
        <v>0</v>
      </c>
      <c r="AR208" s="152" t="s">
        <v>227</v>
      </c>
      <c r="AT208" s="152" t="s">
        <v>223</v>
      </c>
      <c r="AU208" s="152" t="s">
        <v>88</v>
      </c>
      <c r="AY208" s="13" t="s">
        <v>221</v>
      </c>
      <c r="BE208" s="153">
        <f t="shared" si="14"/>
        <v>0</v>
      </c>
      <c r="BF208" s="153">
        <f t="shared" si="15"/>
        <v>0</v>
      </c>
      <c r="BG208" s="153">
        <f t="shared" si="16"/>
        <v>0</v>
      </c>
      <c r="BH208" s="153">
        <f t="shared" si="17"/>
        <v>0</v>
      </c>
      <c r="BI208" s="153">
        <f t="shared" si="18"/>
        <v>0</v>
      </c>
      <c r="BJ208" s="13" t="s">
        <v>88</v>
      </c>
      <c r="BK208" s="153">
        <f t="shared" si="19"/>
        <v>0</v>
      </c>
      <c r="BL208" s="13" t="s">
        <v>227</v>
      </c>
      <c r="BM208" s="152" t="s">
        <v>726</v>
      </c>
    </row>
    <row r="209" spans="2:65" s="1" customFormat="1" ht="16.5" customHeight="1" x14ac:dyDescent="0.2">
      <c r="B209" s="139"/>
      <c r="C209" s="140" t="s">
        <v>476</v>
      </c>
      <c r="D209" s="140" t="s">
        <v>223</v>
      </c>
      <c r="E209" s="141" t="s">
        <v>2925</v>
      </c>
      <c r="F209" s="142" t="s">
        <v>2926</v>
      </c>
      <c r="G209" s="143" t="s">
        <v>273</v>
      </c>
      <c r="H209" s="144">
        <v>175</v>
      </c>
      <c r="I209" s="145"/>
      <c r="J209" s="146">
        <f t="shared" si="10"/>
        <v>0</v>
      </c>
      <c r="K209" s="147"/>
      <c r="L209" s="28"/>
      <c r="M209" s="148" t="s">
        <v>1</v>
      </c>
      <c r="N209" s="149" t="s">
        <v>41</v>
      </c>
      <c r="P209" s="150">
        <f t="shared" si="11"/>
        <v>0</v>
      </c>
      <c r="Q209" s="150">
        <v>0</v>
      </c>
      <c r="R209" s="150">
        <f t="shared" si="12"/>
        <v>0</v>
      </c>
      <c r="S209" s="150">
        <v>0</v>
      </c>
      <c r="T209" s="151">
        <f t="shared" si="13"/>
        <v>0</v>
      </c>
      <c r="AR209" s="152" t="s">
        <v>227</v>
      </c>
      <c r="AT209" s="152" t="s">
        <v>223</v>
      </c>
      <c r="AU209" s="152" t="s">
        <v>88</v>
      </c>
      <c r="AY209" s="13" t="s">
        <v>221</v>
      </c>
      <c r="BE209" s="153">
        <f t="shared" si="14"/>
        <v>0</v>
      </c>
      <c r="BF209" s="153">
        <f t="shared" si="15"/>
        <v>0</v>
      </c>
      <c r="BG209" s="153">
        <f t="shared" si="16"/>
        <v>0</v>
      </c>
      <c r="BH209" s="153">
        <f t="shared" si="17"/>
        <v>0</v>
      </c>
      <c r="BI209" s="153">
        <f t="shared" si="18"/>
        <v>0</v>
      </c>
      <c r="BJ209" s="13" t="s">
        <v>88</v>
      </c>
      <c r="BK209" s="153">
        <f t="shared" si="19"/>
        <v>0</v>
      </c>
      <c r="BL209" s="13" t="s">
        <v>227</v>
      </c>
      <c r="BM209" s="152" t="s">
        <v>734</v>
      </c>
    </row>
    <row r="210" spans="2:65" s="1" customFormat="1" ht="24.15" customHeight="1" x14ac:dyDescent="0.2">
      <c r="B210" s="139"/>
      <c r="C210" s="154" t="s">
        <v>480</v>
      </c>
      <c r="D210" s="154" t="s">
        <v>317</v>
      </c>
      <c r="E210" s="155" t="s">
        <v>1345</v>
      </c>
      <c r="F210" s="156" t="s">
        <v>2927</v>
      </c>
      <c r="G210" s="157" t="s">
        <v>1305</v>
      </c>
      <c r="H210" s="158">
        <v>10</v>
      </c>
      <c r="I210" s="159"/>
      <c r="J210" s="160">
        <f t="shared" si="10"/>
        <v>0</v>
      </c>
      <c r="K210" s="161"/>
      <c r="L210" s="162"/>
      <c r="M210" s="163" t="s">
        <v>1</v>
      </c>
      <c r="N210" s="164" t="s">
        <v>41</v>
      </c>
      <c r="P210" s="150">
        <f t="shared" si="11"/>
        <v>0</v>
      </c>
      <c r="Q210" s="150">
        <v>0</v>
      </c>
      <c r="R210" s="150">
        <f t="shared" si="12"/>
        <v>0</v>
      </c>
      <c r="S210" s="150">
        <v>0</v>
      </c>
      <c r="T210" s="151">
        <f t="shared" si="13"/>
        <v>0</v>
      </c>
      <c r="AR210" s="152" t="s">
        <v>251</v>
      </c>
      <c r="AT210" s="152" t="s">
        <v>317</v>
      </c>
      <c r="AU210" s="152" t="s">
        <v>88</v>
      </c>
      <c r="AY210" s="13" t="s">
        <v>221</v>
      </c>
      <c r="BE210" s="153">
        <f t="shared" si="14"/>
        <v>0</v>
      </c>
      <c r="BF210" s="153">
        <f t="shared" si="15"/>
        <v>0</v>
      </c>
      <c r="BG210" s="153">
        <f t="shared" si="16"/>
        <v>0</v>
      </c>
      <c r="BH210" s="153">
        <f t="shared" si="17"/>
        <v>0</v>
      </c>
      <c r="BI210" s="153">
        <f t="shared" si="18"/>
        <v>0</v>
      </c>
      <c r="BJ210" s="13" t="s">
        <v>88</v>
      </c>
      <c r="BK210" s="153">
        <f t="shared" si="19"/>
        <v>0</v>
      </c>
      <c r="BL210" s="13" t="s">
        <v>227</v>
      </c>
      <c r="BM210" s="152" t="s">
        <v>742</v>
      </c>
    </row>
    <row r="211" spans="2:65" s="1" customFormat="1" ht="24.15" customHeight="1" x14ac:dyDescent="0.2">
      <c r="B211" s="139"/>
      <c r="C211" s="140" t="s">
        <v>484</v>
      </c>
      <c r="D211" s="140" t="s">
        <v>223</v>
      </c>
      <c r="E211" s="141" t="s">
        <v>2928</v>
      </c>
      <c r="F211" s="142" t="s">
        <v>2929</v>
      </c>
      <c r="G211" s="143" t="s">
        <v>273</v>
      </c>
      <c r="H211" s="144">
        <v>139</v>
      </c>
      <c r="I211" s="145"/>
      <c r="J211" s="146">
        <f t="shared" si="10"/>
        <v>0</v>
      </c>
      <c r="K211" s="147"/>
      <c r="L211" s="28"/>
      <c r="M211" s="148" t="s">
        <v>1</v>
      </c>
      <c r="N211" s="149" t="s">
        <v>41</v>
      </c>
      <c r="P211" s="150">
        <f t="shared" si="11"/>
        <v>0</v>
      </c>
      <c r="Q211" s="150">
        <v>0</v>
      </c>
      <c r="R211" s="150">
        <f t="shared" si="12"/>
        <v>0</v>
      </c>
      <c r="S211" s="150">
        <v>0</v>
      </c>
      <c r="T211" s="151">
        <f t="shared" si="13"/>
        <v>0</v>
      </c>
      <c r="AR211" s="152" t="s">
        <v>227</v>
      </c>
      <c r="AT211" s="152" t="s">
        <v>223</v>
      </c>
      <c r="AU211" s="152" t="s">
        <v>88</v>
      </c>
      <c r="AY211" s="13" t="s">
        <v>221</v>
      </c>
      <c r="BE211" s="153">
        <f t="shared" si="14"/>
        <v>0</v>
      </c>
      <c r="BF211" s="153">
        <f t="shared" si="15"/>
        <v>0</v>
      </c>
      <c r="BG211" s="153">
        <f t="shared" si="16"/>
        <v>0</v>
      </c>
      <c r="BH211" s="153">
        <f t="shared" si="17"/>
        <v>0</v>
      </c>
      <c r="BI211" s="153">
        <f t="shared" si="18"/>
        <v>0</v>
      </c>
      <c r="BJ211" s="13" t="s">
        <v>88</v>
      </c>
      <c r="BK211" s="153">
        <f t="shared" si="19"/>
        <v>0</v>
      </c>
      <c r="BL211" s="13" t="s">
        <v>227</v>
      </c>
      <c r="BM211" s="152" t="s">
        <v>752</v>
      </c>
    </row>
    <row r="212" spans="2:65" s="1" customFormat="1" ht="24.15" customHeight="1" x14ac:dyDescent="0.2">
      <c r="B212" s="139"/>
      <c r="C212" s="154" t="s">
        <v>488</v>
      </c>
      <c r="D212" s="154" t="s">
        <v>317</v>
      </c>
      <c r="E212" s="155" t="s">
        <v>1353</v>
      </c>
      <c r="F212" s="156" t="s">
        <v>2930</v>
      </c>
      <c r="G212" s="157" t="s">
        <v>1305</v>
      </c>
      <c r="H212" s="158">
        <v>1</v>
      </c>
      <c r="I212" s="159"/>
      <c r="J212" s="160">
        <f t="shared" si="10"/>
        <v>0</v>
      </c>
      <c r="K212" s="161"/>
      <c r="L212" s="162"/>
      <c r="M212" s="163" t="s">
        <v>1</v>
      </c>
      <c r="N212" s="164" t="s">
        <v>41</v>
      </c>
      <c r="P212" s="150">
        <f t="shared" si="11"/>
        <v>0</v>
      </c>
      <c r="Q212" s="150">
        <v>0</v>
      </c>
      <c r="R212" s="150">
        <f t="shared" si="12"/>
        <v>0</v>
      </c>
      <c r="S212" s="150">
        <v>0</v>
      </c>
      <c r="T212" s="151">
        <f t="shared" si="13"/>
        <v>0</v>
      </c>
      <c r="AR212" s="152" t="s">
        <v>251</v>
      </c>
      <c r="AT212" s="152" t="s">
        <v>317</v>
      </c>
      <c r="AU212" s="152" t="s">
        <v>88</v>
      </c>
      <c r="AY212" s="13" t="s">
        <v>221</v>
      </c>
      <c r="BE212" s="153">
        <f t="shared" si="14"/>
        <v>0</v>
      </c>
      <c r="BF212" s="153">
        <f t="shared" si="15"/>
        <v>0</v>
      </c>
      <c r="BG212" s="153">
        <f t="shared" si="16"/>
        <v>0</v>
      </c>
      <c r="BH212" s="153">
        <f t="shared" si="17"/>
        <v>0</v>
      </c>
      <c r="BI212" s="153">
        <f t="shared" si="18"/>
        <v>0</v>
      </c>
      <c r="BJ212" s="13" t="s">
        <v>88</v>
      </c>
      <c r="BK212" s="153">
        <f t="shared" si="19"/>
        <v>0</v>
      </c>
      <c r="BL212" s="13" t="s">
        <v>227</v>
      </c>
      <c r="BM212" s="152" t="s">
        <v>760</v>
      </c>
    </row>
    <row r="213" spans="2:65" s="1" customFormat="1" ht="33" customHeight="1" x14ac:dyDescent="0.2">
      <c r="B213" s="139"/>
      <c r="C213" s="154" t="s">
        <v>492</v>
      </c>
      <c r="D213" s="154" t="s">
        <v>317</v>
      </c>
      <c r="E213" s="155" t="s">
        <v>1355</v>
      </c>
      <c r="F213" s="156" t="s">
        <v>2931</v>
      </c>
      <c r="G213" s="157" t="s">
        <v>1305</v>
      </c>
      <c r="H213" s="158">
        <v>1</v>
      </c>
      <c r="I213" s="159"/>
      <c r="J213" s="160">
        <f t="shared" si="10"/>
        <v>0</v>
      </c>
      <c r="K213" s="161"/>
      <c r="L213" s="162"/>
      <c r="M213" s="163" t="s">
        <v>1</v>
      </c>
      <c r="N213" s="164" t="s">
        <v>41</v>
      </c>
      <c r="P213" s="150">
        <f t="shared" si="11"/>
        <v>0</v>
      </c>
      <c r="Q213" s="150">
        <v>0</v>
      </c>
      <c r="R213" s="150">
        <f t="shared" si="12"/>
        <v>0</v>
      </c>
      <c r="S213" s="150">
        <v>0</v>
      </c>
      <c r="T213" s="151">
        <f t="shared" si="13"/>
        <v>0</v>
      </c>
      <c r="AR213" s="152" t="s">
        <v>251</v>
      </c>
      <c r="AT213" s="152" t="s">
        <v>317</v>
      </c>
      <c r="AU213" s="152" t="s">
        <v>88</v>
      </c>
      <c r="AY213" s="13" t="s">
        <v>221</v>
      </c>
      <c r="BE213" s="153">
        <f t="shared" si="14"/>
        <v>0</v>
      </c>
      <c r="BF213" s="153">
        <f t="shared" si="15"/>
        <v>0</v>
      </c>
      <c r="BG213" s="153">
        <f t="shared" si="16"/>
        <v>0</v>
      </c>
      <c r="BH213" s="153">
        <f t="shared" si="17"/>
        <v>0</v>
      </c>
      <c r="BI213" s="153">
        <f t="shared" si="18"/>
        <v>0</v>
      </c>
      <c r="BJ213" s="13" t="s">
        <v>88</v>
      </c>
      <c r="BK213" s="153">
        <f t="shared" si="19"/>
        <v>0</v>
      </c>
      <c r="BL213" s="13" t="s">
        <v>227</v>
      </c>
      <c r="BM213" s="152" t="s">
        <v>768</v>
      </c>
    </row>
    <row r="214" spans="2:65" s="1" customFormat="1" ht="33" customHeight="1" x14ac:dyDescent="0.2">
      <c r="B214" s="139"/>
      <c r="C214" s="154" t="s">
        <v>496</v>
      </c>
      <c r="D214" s="154" t="s">
        <v>317</v>
      </c>
      <c r="E214" s="155" t="s">
        <v>1357</v>
      </c>
      <c r="F214" s="156" t="s">
        <v>2932</v>
      </c>
      <c r="G214" s="157" t="s">
        <v>1305</v>
      </c>
      <c r="H214" s="158">
        <v>1</v>
      </c>
      <c r="I214" s="159"/>
      <c r="J214" s="160">
        <f t="shared" si="10"/>
        <v>0</v>
      </c>
      <c r="K214" s="161"/>
      <c r="L214" s="162"/>
      <c r="M214" s="163" t="s">
        <v>1</v>
      </c>
      <c r="N214" s="164" t="s">
        <v>41</v>
      </c>
      <c r="P214" s="150">
        <f t="shared" si="11"/>
        <v>0</v>
      </c>
      <c r="Q214" s="150">
        <v>0</v>
      </c>
      <c r="R214" s="150">
        <f t="shared" si="12"/>
        <v>0</v>
      </c>
      <c r="S214" s="150">
        <v>0</v>
      </c>
      <c r="T214" s="151">
        <f t="shared" si="13"/>
        <v>0</v>
      </c>
      <c r="AR214" s="152" t="s">
        <v>251</v>
      </c>
      <c r="AT214" s="152" t="s">
        <v>317</v>
      </c>
      <c r="AU214" s="152" t="s">
        <v>88</v>
      </c>
      <c r="AY214" s="13" t="s">
        <v>221</v>
      </c>
      <c r="BE214" s="153">
        <f t="shared" si="14"/>
        <v>0</v>
      </c>
      <c r="BF214" s="153">
        <f t="shared" si="15"/>
        <v>0</v>
      </c>
      <c r="BG214" s="153">
        <f t="shared" si="16"/>
        <v>0</v>
      </c>
      <c r="BH214" s="153">
        <f t="shared" si="17"/>
        <v>0</v>
      </c>
      <c r="BI214" s="153">
        <f t="shared" si="18"/>
        <v>0</v>
      </c>
      <c r="BJ214" s="13" t="s">
        <v>88</v>
      </c>
      <c r="BK214" s="153">
        <f t="shared" si="19"/>
        <v>0</v>
      </c>
      <c r="BL214" s="13" t="s">
        <v>227</v>
      </c>
      <c r="BM214" s="152" t="s">
        <v>778</v>
      </c>
    </row>
    <row r="215" spans="2:65" s="11" customFormat="1" ht="22.95" customHeight="1" x14ac:dyDescent="0.25">
      <c r="B215" s="127"/>
      <c r="D215" s="128" t="s">
        <v>74</v>
      </c>
      <c r="E215" s="137" t="s">
        <v>1323</v>
      </c>
      <c r="F215" s="137" t="s">
        <v>2933</v>
      </c>
      <c r="I215" s="130"/>
      <c r="J215" s="138">
        <f>BK215</f>
        <v>0</v>
      </c>
      <c r="L215" s="127"/>
      <c r="M215" s="132"/>
      <c r="P215" s="133">
        <f>P216</f>
        <v>0</v>
      </c>
      <c r="R215" s="133">
        <f>R216</f>
        <v>0</v>
      </c>
      <c r="T215" s="134">
        <f>T216</f>
        <v>0</v>
      </c>
      <c r="AR215" s="128" t="s">
        <v>82</v>
      </c>
      <c r="AT215" s="135" t="s">
        <v>74</v>
      </c>
      <c r="AU215" s="135" t="s">
        <v>82</v>
      </c>
      <c r="AY215" s="128" t="s">
        <v>221</v>
      </c>
      <c r="BK215" s="136">
        <f>BK216</f>
        <v>0</v>
      </c>
    </row>
    <row r="216" spans="2:65" s="1" customFormat="1" ht="21.75" customHeight="1" x14ac:dyDescent="0.2">
      <c r="B216" s="139"/>
      <c r="C216" s="140" t="s">
        <v>500</v>
      </c>
      <c r="D216" s="140" t="s">
        <v>223</v>
      </c>
      <c r="E216" s="141" t="s">
        <v>2934</v>
      </c>
      <c r="F216" s="142" t="s">
        <v>2935</v>
      </c>
      <c r="G216" s="143" t="s">
        <v>254</v>
      </c>
      <c r="H216" s="144">
        <v>1334.058</v>
      </c>
      <c r="I216" s="145"/>
      <c r="J216" s="146">
        <f>ROUND(I216*H216,2)</f>
        <v>0</v>
      </c>
      <c r="K216" s="147"/>
      <c r="L216" s="28"/>
      <c r="M216" s="148" t="s">
        <v>1</v>
      </c>
      <c r="N216" s="149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227</v>
      </c>
      <c r="AT216" s="152" t="s">
        <v>223</v>
      </c>
      <c r="AU216" s="152" t="s">
        <v>88</v>
      </c>
      <c r="AY216" s="13" t="s">
        <v>221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3" t="s">
        <v>88</v>
      </c>
      <c r="BK216" s="153">
        <f>ROUND(I216*H216,2)</f>
        <v>0</v>
      </c>
      <c r="BL216" s="13" t="s">
        <v>227</v>
      </c>
      <c r="BM216" s="152" t="s">
        <v>788</v>
      </c>
    </row>
    <row r="217" spans="2:65" s="11" customFormat="1" ht="22.95" customHeight="1" x14ac:dyDescent="0.25">
      <c r="B217" s="127"/>
      <c r="D217" s="128" t="s">
        <v>74</v>
      </c>
      <c r="E217" s="137" t="s">
        <v>1113</v>
      </c>
      <c r="F217" s="137" t="s">
        <v>2936</v>
      </c>
      <c r="I217" s="130"/>
      <c r="J217" s="138">
        <f>BK217</f>
        <v>0</v>
      </c>
      <c r="L217" s="127"/>
      <c r="M217" s="132"/>
      <c r="P217" s="133">
        <f>P218+P221</f>
        <v>0</v>
      </c>
      <c r="R217" s="133">
        <f>R218+R221</f>
        <v>0</v>
      </c>
      <c r="T217" s="134">
        <f>T218+T221</f>
        <v>0</v>
      </c>
      <c r="AR217" s="128" t="s">
        <v>82</v>
      </c>
      <c r="AT217" s="135" t="s">
        <v>74</v>
      </c>
      <c r="AU217" s="135" t="s">
        <v>82</v>
      </c>
      <c r="AY217" s="128" t="s">
        <v>221</v>
      </c>
      <c r="BK217" s="136">
        <f>BK218+BK221</f>
        <v>0</v>
      </c>
    </row>
    <row r="218" spans="2:65" s="11" customFormat="1" ht="20.85" customHeight="1" x14ac:dyDescent="0.25">
      <c r="B218" s="127"/>
      <c r="D218" s="128" t="s">
        <v>74</v>
      </c>
      <c r="E218" s="137" t="s">
        <v>2937</v>
      </c>
      <c r="F218" s="137" t="s">
        <v>2938</v>
      </c>
      <c r="I218" s="130"/>
      <c r="J218" s="138">
        <f>BK218</f>
        <v>0</v>
      </c>
      <c r="L218" s="127"/>
      <c r="M218" s="132"/>
      <c r="P218" s="133">
        <f>SUM(P219:P220)</f>
        <v>0</v>
      </c>
      <c r="R218" s="133">
        <f>SUM(R219:R220)</f>
        <v>0</v>
      </c>
      <c r="T218" s="134">
        <f>SUM(T219:T220)</f>
        <v>0</v>
      </c>
      <c r="AR218" s="128" t="s">
        <v>82</v>
      </c>
      <c r="AT218" s="135" t="s">
        <v>74</v>
      </c>
      <c r="AU218" s="135" t="s">
        <v>88</v>
      </c>
      <c r="AY218" s="128" t="s">
        <v>221</v>
      </c>
      <c r="BK218" s="136">
        <f>SUM(BK219:BK220)</f>
        <v>0</v>
      </c>
    </row>
    <row r="219" spans="2:65" s="1" customFormat="1" ht="24.15" customHeight="1" x14ac:dyDescent="0.2">
      <c r="B219" s="139"/>
      <c r="C219" s="140" t="s">
        <v>504</v>
      </c>
      <c r="D219" s="140" t="s">
        <v>223</v>
      </c>
      <c r="E219" s="141" t="s">
        <v>2939</v>
      </c>
      <c r="F219" s="142" t="s">
        <v>2940</v>
      </c>
      <c r="G219" s="143" t="s">
        <v>226</v>
      </c>
      <c r="H219" s="144">
        <v>2.4</v>
      </c>
      <c r="I219" s="145"/>
      <c r="J219" s="146">
        <f>ROUND(I219*H219,2)</f>
        <v>0</v>
      </c>
      <c r="K219" s="147"/>
      <c r="L219" s="28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227</v>
      </c>
      <c r="AT219" s="152" t="s">
        <v>223</v>
      </c>
      <c r="AU219" s="152" t="s">
        <v>232</v>
      </c>
      <c r="AY219" s="13" t="s">
        <v>221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88</v>
      </c>
      <c r="BK219" s="153">
        <f>ROUND(I219*H219,2)</f>
        <v>0</v>
      </c>
      <c r="BL219" s="13" t="s">
        <v>227</v>
      </c>
      <c r="BM219" s="152" t="s">
        <v>796</v>
      </c>
    </row>
    <row r="220" spans="2:65" s="1" customFormat="1" ht="24.15" customHeight="1" x14ac:dyDescent="0.2">
      <c r="B220" s="139"/>
      <c r="C220" s="140" t="s">
        <v>508</v>
      </c>
      <c r="D220" s="140" t="s">
        <v>223</v>
      </c>
      <c r="E220" s="141" t="s">
        <v>2863</v>
      </c>
      <c r="F220" s="142" t="s">
        <v>2864</v>
      </c>
      <c r="G220" s="143" t="s">
        <v>226</v>
      </c>
      <c r="H220" s="144">
        <v>2.4</v>
      </c>
      <c r="I220" s="145"/>
      <c r="J220" s="146">
        <f>ROUND(I220*H220,2)</f>
        <v>0</v>
      </c>
      <c r="K220" s="147"/>
      <c r="L220" s="28"/>
      <c r="M220" s="148" t="s">
        <v>1</v>
      </c>
      <c r="N220" s="149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227</v>
      </c>
      <c r="AT220" s="152" t="s">
        <v>223</v>
      </c>
      <c r="AU220" s="152" t="s">
        <v>232</v>
      </c>
      <c r="AY220" s="13" t="s">
        <v>221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3" t="s">
        <v>88</v>
      </c>
      <c r="BK220" s="153">
        <f>ROUND(I220*H220,2)</f>
        <v>0</v>
      </c>
      <c r="BL220" s="13" t="s">
        <v>227</v>
      </c>
      <c r="BM220" s="152" t="s">
        <v>806</v>
      </c>
    </row>
    <row r="221" spans="2:65" s="11" customFormat="1" ht="20.85" customHeight="1" x14ac:dyDescent="0.25">
      <c r="B221" s="127"/>
      <c r="D221" s="128" t="s">
        <v>74</v>
      </c>
      <c r="E221" s="137" t="s">
        <v>2941</v>
      </c>
      <c r="F221" s="137" t="s">
        <v>2942</v>
      </c>
      <c r="I221" s="130"/>
      <c r="J221" s="138">
        <f>BK221</f>
        <v>0</v>
      </c>
      <c r="L221" s="127"/>
      <c r="M221" s="132"/>
      <c r="P221" s="133">
        <f>SUM(P222:P229)</f>
        <v>0</v>
      </c>
      <c r="R221" s="133">
        <f>SUM(R222:R229)</f>
        <v>0</v>
      </c>
      <c r="T221" s="134">
        <f>SUM(T222:T229)</f>
        <v>0</v>
      </c>
      <c r="AR221" s="128" t="s">
        <v>82</v>
      </c>
      <c r="AT221" s="135" t="s">
        <v>74</v>
      </c>
      <c r="AU221" s="135" t="s">
        <v>88</v>
      </c>
      <c r="AY221" s="128" t="s">
        <v>221</v>
      </c>
      <c r="BK221" s="136">
        <f>SUM(BK222:BK229)</f>
        <v>0</v>
      </c>
    </row>
    <row r="222" spans="2:65" s="1" customFormat="1" ht="16.5" customHeight="1" x14ac:dyDescent="0.2">
      <c r="B222" s="139"/>
      <c r="C222" s="154" t="s">
        <v>512</v>
      </c>
      <c r="D222" s="154" t="s">
        <v>317</v>
      </c>
      <c r="E222" s="155" t="s">
        <v>1359</v>
      </c>
      <c r="F222" s="156" t="s">
        <v>2943</v>
      </c>
      <c r="G222" s="157" t="s">
        <v>333</v>
      </c>
      <c r="H222" s="158">
        <v>1</v>
      </c>
      <c r="I222" s="159"/>
      <c r="J222" s="160">
        <f t="shared" ref="J222:J229" si="20">ROUND(I222*H222,2)</f>
        <v>0</v>
      </c>
      <c r="K222" s="161"/>
      <c r="L222" s="162"/>
      <c r="M222" s="163" t="s">
        <v>1</v>
      </c>
      <c r="N222" s="164" t="s">
        <v>41</v>
      </c>
      <c r="P222" s="150">
        <f t="shared" ref="P222:P229" si="21">O222*H222</f>
        <v>0</v>
      </c>
      <c r="Q222" s="150">
        <v>0</v>
      </c>
      <c r="R222" s="150">
        <f t="shared" ref="R222:R229" si="22">Q222*H222</f>
        <v>0</v>
      </c>
      <c r="S222" s="150">
        <v>0</v>
      </c>
      <c r="T222" s="151">
        <f t="shared" ref="T222:T229" si="23">S222*H222</f>
        <v>0</v>
      </c>
      <c r="AR222" s="152" t="s">
        <v>251</v>
      </c>
      <c r="AT222" s="152" t="s">
        <v>317</v>
      </c>
      <c r="AU222" s="152" t="s">
        <v>232</v>
      </c>
      <c r="AY222" s="13" t="s">
        <v>221</v>
      </c>
      <c r="BE222" s="153">
        <f t="shared" ref="BE222:BE229" si="24">IF(N222="základná",J222,0)</f>
        <v>0</v>
      </c>
      <c r="BF222" s="153">
        <f t="shared" ref="BF222:BF229" si="25">IF(N222="znížená",J222,0)</f>
        <v>0</v>
      </c>
      <c r="BG222" s="153">
        <f t="shared" ref="BG222:BG229" si="26">IF(N222="zákl. prenesená",J222,0)</f>
        <v>0</v>
      </c>
      <c r="BH222" s="153">
        <f t="shared" ref="BH222:BH229" si="27">IF(N222="zníž. prenesená",J222,0)</f>
        <v>0</v>
      </c>
      <c r="BI222" s="153">
        <f t="shared" ref="BI222:BI229" si="28">IF(N222="nulová",J222,0)</f>
        <v>0</v>
      </c>
      <c r="BJ222" s="13" t="s">
        <v>88</v>
      </c>
      <c r="BK222" s="153">
        <f t="shared" ref="BK222:BK229" si="29">ROUND(I222*H222,2)</f>
        <v>0</v>
      </c>
      <c r="BL222" s="13" t="s">
        <v>227</v>
      </c>
      <c r="BM222" s="152" t="s">
        <v>814</v>
      </c>
    </row>
    <row r="223" spans="2:65" s="1" customFormat="1" ht="16.5" customHeight="1" x14ac:dyDescent="0.2">
      <c r="B223" s="139"/>
      <c r="C223" s="154" t="s">
        <v>516</v>
      </c>
      <c r="D223" s="154" t="s">
        <v>317</v>
      </c>
      <c r="E223" s="155" t="s">
        <v>1367</v>
      </c>
      <c r="F223" s="156" t="s">
        <v>2944</v>
      </c>
      <c r="G223" s="157" t="s">
        <v>333</v>
      </c>
      <c r="H223" s="158">
        <v>1</v>
      </c>
      <c r="I223" s="159"/>
      <c r="J223" s="160">
        <f t="shared" si="20"/>
        <v>0</v>
      </c>
      <c r="K223" s="161"/>
      <c r="L223" s="162"/>
      <c r="M223" s="163" t="s">
        <v>1</v>
      </c>
      <c r="N223" s="164" t="s">
        <v>41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251</v>
      </c>
      <c r="AT223" s="152" t="s">
        <v>317</v>
      </c>
      <c r="AU223" s="152" t="s">
        <v>232</v>
      </c>
      <c r="AY223" s="13" t="s">
        <v>221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88</v>
      </c>
      <c r="BK223" s="153">
        <f t="shared" si="29"/>
        <v>0</v>
      </c>
      <c r="BL223" s="13" t="s">
        <v>227</v>
      </c>
      <c r="BM223" s="152" t="s">
        <v>822</v>
      </c>
    </row>
    <row r="224" spans="2:65" s="1" customFormat="1" ht="16.5" customHeight="1" x14ac:dyDescent="0.2">
      <c r="B224" s="139"/>
      <c r="C224" s="154" t="s">
        <v>520</v>
      </c>
      <c r="D224" s="154" t="s">
        <v>317</v>
      </c>
      <c r="E224" s="155" t="s">
        <v>1371</v>
      </c>
      <c r="F224" s="156" t="s">
        <v>2945</v>
      </c>
      <c r="G224" s="157" t="s">
        <v>333</v>
      </c>
      <c r="H224" s="158">
        <v>1</v>
      </c>
      <c r="I224" s="159"/>
      <c r="J224" s="160">
        <f t="shared" si="20"/>
        <v>0</v>
      </c>
      <c r="K224" s="161"/>
      <c r="L224" s="162"/>
      <c r="M224" s="163" t="s">
        <v>1</v>
      </c>
      <c r="N224" s="164" t="s">
        <v>41</v>
      </c>
      <c r="P224" s="150">
        <f t="shared" si="21"/>
        <v>0</v>
      </c>
      <c r="Q224" s="150">
        <v>0</v>
      </c>
      <c r="R224" s="150">
        <f t="shared" si="22"/>
        <v>0</v>
      </c>
      <c r="S224" s="150">
        <v>0</v>
      </c>
      <c r="T224" s="151">
        <f t="shared" si="23"/>
        <v>0</v>
      </c>
      <c r="AR224" s="152" t="s">
        <v>251</v>
      </c>
      <c r="AT224" s="152" t="s">
        <v>317</v>
      </c>
      <c r="AU224" s="152" t="s">
        <v>232</v>
      </c>
      <c r="AY224" s="13" t="s">
        <v>221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88</v>
      </c>
      <c r="BK224" s="153">
        <f t="shared" si="29"/>
        <v>0</v>
      </c>
      <c r="BL224" s="13" t="s">
        <v>227</v>
      </c>
      <c r="BM224" s="152" t="s">
        <v>830</v>
      </c>
    </row>
    <row r="225" spans="2:65" s="1" customFormat="1" ht="16.5" customHeight="1" x14ac:dyDescent="0.2">
      <c r="B225" s="139"/>
      <c r="C225" s="154" t="s">
        <v>524</v>
      </c>
      <c r="D225" s="154" t="s">
        <v>317</v>
      </c>
      <c r="E225" s="155" t="s">
        <v>1373</v>
      </c>
      <c r="F225" s="156" t="s">
        <v>2946</v>
      </c>
      <c r="G225" s="157" t="s">
        <v>333</v>
      </c>
      <c r="H225" s="158">
        <v>1</v>
      </c>
      <c r="I225" s="159"/>
      <c r="J225" s="160">
        <f t="shared" si="20"/>
        <v>0</v>
      </c>
      <c r="K225" s="161"/>
      <c r="L225" s="162"/>
      <c r="M225" s="163" t="s">
        <v>1</v>
      </c>
      <c r="N225" s="164" t="s">
        <v>41</v>
      </c>
      <c r="P225" s="150">
        <f t="shared" si="21"/>
        <v>0</v>
      </c>
      <c r="Q225" s="150">
        <v>0</v>
      </c>
      <c r="R225" s="150">
        <f t="shared" si="22"/>
        <v>0</v>
      </c>
      <c r="S225" s="150">
        <v>0</v>
      </c>
      <c r="T225" s="151">
        <f t="shared" si="23"/>
        <v>0</v>
      </c>
      <c r="AR225" s="152" t="s">
        <v>251</v>
      </c>
      <c r="AT225" s="152" t="s">
        <v>317</v>
      </c>
      <c r="AU225" s="152" t="s">
        <v>232</v>
      </c>
      <c r="AY225" s="13" t="s">
        <v>221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88</v>
      </c>
      <c r="BK225" s="153">
        <f t="shared" si="29"/>
        <v>0</v>
      </c>
      <c r="BL225" s="13" t="s">
        <v>227</v>
      </c>
      <c r="BM225" s="152" t="s">
        <v>838</v>
      </c>
    </row>
    <row r="226" spans="2:65" s="1" customFormat="1" ht="16.5" customHeight="1" x14ac:dyDescent="0.2">
      <c r="B226" s="139"/>
      <c r="C226" s="154" t="s">
        <v>528</v>
      </c>
      <c r="D226" s="154" t="s">
        <v>317</v>
      </c>
      <c r="E226" s="155" t="s">
        <v>1375</v>
      </c>
      <c r="F226" s="156" t="s">
        <v>2947</v>
      </c>
      <c r="G226" s="157" t="s">
        <v>333</v>
      </c>
      <c r="H226" s="158">
        <v>2</v>
      </c>
      <c r="I226" s="159"/>
      <c r="J226" s="160">
        <f t="shared" si="20"/>
        <v>0</v>
      </c>
      <c r="K226" s="161"/>
      <c r="L226" s="162"/>
      <c r="M226" s="163" t="s">
        <v>1</v>
      </c>
      <c r="N226" s="164" t="s">
        <v>41</v>
      </c>
      <c r="P226" s="150">
        <f t="shared" si="21"/>
        <v>0</v>
      </c>
      <c r="Q226" s="150">
        <v>0</v>
      </c>
      <c r="R226" s="150">
        <f t="shared" si="22"/>
        <v>0</v>
      </c>
      <c r="S226" s="150">
        <v>0</v>
      </c>
      <c r="T226" s="151">
        <f t="shared" si="23"/>
        <v>0</v>
      </c>
      <c r="AR226" s="152" t="s">
        <v>251</v>
      </c>
      <c r="AT226" s="152" t="s">
        <v>317</v>
      </c>
      <c r="AU226" s="152" t="s">
        <v>232</v>
      </c>
      <c r="AY226" s="13" t="s">
        <v>221</v>
      </c>
      <c r="BE226" s="153">
        <f t="shared" si="24"/>
        <v>0</v>
      </c>
      <c r="BF226" s="153">
        <f t="shared" si="25"/>
        <v>0</v>
      </c>
      <c r="BG226" s="153">
        <f t="shared" si="26"/>
        <v>0</v>
      </c>
      <c r="BH226" s="153">
        <f t="shared" si="27"/>
        <v>0</v>
      </c>
      <c r="BI226" s="153">
        <f t="shared" si="28"/>
        <v>0</v>
      </c>
      <c r="BJ226" s="13" t="s">
        <v>88</v>
      </c>
      <c r="BK226" s="153">
        <f t="shared" si="29"/>
        <v>0</v>
      </c>
      <c r="BL226" s="13" t="s">
        <v>227</v>
      </c>
      <c r="BM226" s="152" t="s">
        <v>846</v>
      </c>
    </row>
    <row r="227" spans="2:65" s="1" customFormat="1" ht="16.5" customHeight="1" x14ac:dyDescent="0.2">
      <c r="B227" s="139"/>
      <c r="C227" s="154" t="s">
        <v>532</v>
      </c>
      <c r="D227" s="154" t="s">
        <v>317</v>
      </c>
      <c r="E227" s="155" t="s">
        <v>1379</v>
      </c>
      <c r="F227" s="156" t="s">
        <v>2948</v>
      </c>
      <c r="G227" s="157" t="s">
        <v>273</v>
      </c>
      <c r="H227" s="158">
        <v>4.3</v>
      </c>
      <c r="I227" s="159"/>
      <c r="J227" s="160">
        <f t="shared" si="20"/>
        <v>0</v>
      </c>
      <c r="K227" s="161"/>
      <c r="L227" s="162"/>
      <c r="M227" s="163" t="s">
        <v>1</v>
      </c>
      <c r="N227" s="164" t="s">
        <v>41</v>
      </c>
      <c r="P227" s="150">
        <f t="shared" si="21"/>
        <v>0</v>
      </c>
      <c r="Q227" s="150">
        <v>0</v>
      </c>
      <c r="R227" s="150">
        <f t="shared" si="22"/>
        <v>0</v>
      </c>
      <c r="S227" s="150">
        <v>0</v>
      </c>
      <c r="T227" s="151">
        <f t="shared" si="23"/>
        <v>0</v>
      </c>
      <c r="AR227" s="152" t="s">
        <v>251</v>
      </c>
      <c r="AT227" s="152" t="s">
        <v>317</v>
      </c>
      <c r="AU227" s="152" t="s">
        <v>232</v>
      </c>
      <c r="AY227" s="13" t="s">
        <v>221</v>
      </c>
      <c r="BE227" s="153">
        <f t="shared" si="24"/>
        <v>0</v>
      </c>
      <c r="BF227" s="153">
        <f t="shared" si="25"/>
        <v>0</v>
      </c>
      <c r="BG227" s="153">
        <f t="shared" si="26"/>
        <v>0</v>
      </c>
      <c r="BH227" s="153">
        <f t="shared" si="27"/>
        <v>0</v>
      </c>
      <c r="BI227" s="153">
        <f t="shared" si="28"/>
        <v>0</v>
      </c>
      <c r="BJ227" s="13" t="s">
        <v>88</v>
      </c>
      <c r="BK227" s="153">
        <f t="shared" si="29"/>
        <v>0</v>
      </c>
      <c r="BL227" s="13" t="s">
        <v>227</v>
      </c>
      <c r="BM227" s="152" t="s">
        <v>856</v>
      </c>
    </row>
    <row r="228" spans="2:65" s="1" customFormat="1" ht="16.5" customHeight="1" x14ac:dyDescent="0.2">
      <c r="B228" s="139"/>
      <c r="C228" s="140" t="s">
        <v>536</v>
      </c>
      <c r="D228" s="140" t="s">
        <v>223</v>
      </c>
      <c r="E228" s="141" t="s">
        <v>1191</v>
      </c>
      <c r="F228" s="142" t="s">
        <v>2949</v>
      </c>
      <c r="G228" s="143" t="s">
        <v>1305</v>
      </c>
      <c r="H228" s="144">
        <v>1</v>
      </c>
      <c r="I228" s="145"/>
      <c r="J228" s="146">
        <f t="shared" si="20"/>
        <v>0</v>
      </c>
      <c r="K228" s="147"/>
      <c r="L228" s="28"/>
      <c r="M228" s="148" t="s">
        <v>1</v>
      </c>
      <c r="N228" s="149" t="s">
        <v>41</v>
      </c>
      <c r="P228" s="150">
        <f t="shared" si="21"/>
        <v>0</v>
      </c>
      <c r="Q228" s="150">
        <v>0</v>
      </c>
      <c r="R228" s="150">
        <f t="shared" si="22"/>
        <v>0</v>
      </c>
      <c r="S228" s="150">
        <v>0</v>
      </c>
      <c r="T228" s="151">
        <f t="shared" si="23"/>
        <v>0</v>
      </c>
      <c r="AR228" s="152" t="s">
        <v>227</v>
      </c>
      <c r="AT228" s="152" t="s">
        <v>223</v>
      </c>
      <c r="AU228" s="152" t="s">
        <v>232</v>
      </c>
      <c r="AY228" s="13" t="s">
        <v>221</v>
      </c>
      <c r="BE228" s="153">
        <f t="shared" si="24"/>
        <v>0</v>
      </c>
      <c r="BF228" s="153">
        <f t="shared" si="25"/>
        <v>0</v>
      </c>
      <c r="BG228" s="153">
        <f t="shared" si="26"/>
        <v>0</v>
      </c>
      <c r="BH228" s="153">
        <f t="shared" si="27"/>
        <v>0</v>
      </c>
      <c r="BI228" s="153">
        <f t="shared" si="28"/>
        <v>0</v>
      </c>
      <c r="BJ228" s="13" t="s">
        <v>88</v>
      </c>
      <c r="BK228" s="153">
        <f t="shared" si="29"/>
        <v>0</v>
      </c>
      <c r="BL228" s="13" t="s">
        <v>227</v>
      </c>
      <c r="BM228" s="152" t="s">
        <v>864</v>
      </c>
    </row>
    <row r="229" spans="2:65" s="1" customFormat="1" ht="16.5" customHeight="1" x14ac:dyDescent="0.2">
      <c r="B229" s="139"/>
      <c r="C229" s="154" t="s">
        <v>540</v>
      </c>
      <c r="D229" s="154" t="s">
        <v>317</v>
      </c>
      <c r="E229" s="155" t="s">
        <v>1383</v>
      </c>
      <c r="F229" s="156" t="s">
        <v>2950</v>
      </c>
      <c r="G229" s="157" t="s">
        <v>1305</v>
      </c>
      <c r="H229" s="158">
        <v>1</v>
      </c>
      <c r="I229" s="159"/>
      <c r="J229" s="160">
        <f t="shared" si="20"/>
        <v>0</v>
      </c>
      <c r="K229" s="161"/>
      <c r="L229" s="162"/>
      <c r="M229" s="163" t="s">
        <v>1</v>
      </c>
      <c r="N229" s="164" t="s">
        <v>41</v>
      </c>
      <c r="P229" s="150">
        <f t="shared" si="21"/>
        <v>0</v>
      </c>
      <c r="Q229" s="150">
        <v>0</v>
      </c>
      <c r="R229" s="150">
        <f t="shared" si="22"/>
        <v>0</v>
      </c>
      <c r="S229" s="150">
        <v>0</v>
      </c>
      <c r="T229" s="151">
        <f t="shared" si="23"/>
        <v>0</v>
      </c>
      <c r="AR229" s="152" t="s">
        <v>251</v>
      </c>
      <c r="AT229" s="152" t="s">
        <v>317</v>
      </c>
      <c r="AU229" s="152" t="s">
        <v>232</v>
      </c>
      <c r="AY229" s="13" t="s">
        <v>221</v>
      </c>
      <c r="BE229" s="153">
        <f t="shared" si="24"/>
        <v>0</v>
      </c>
      <c r="BF229" s="153">
        <f t="shared" si="25"/>
        <v>0</v>
      </c>
      <c r="BG229" s="153">
        <f t="shared" si="26"/>
        <v>0</v>
      </c>
      <c r="BH229" s="153">
        <f t="shared" si="27"/>
        <v>0</v>
      </c>
      <c r="BI229" s="153">
        <f t="shared" si="28"/>
        <v>0</v>
      </c>
      <c r="BJ229" s="13" t="s">
        <v>88</v>
      </c>
      <c r="BK229" s="153">
        <f t="shared" si="29"/>
        <v>0</v>
      </c>
      <c r="BL229" s="13" t="s">
        <v>227</v>
      </c>
      <c r="BM229" s="152" t="s">
        <v>872</v>
      </c>
    </row>
    <row r="230" spans="2:65" s="11" customFormat="1" ht="22.95" customHeight="1" x14ac:dyDescent="0.25">
      <c r="B230" s="127"/>
      <c r="D230" s="128" t="s">
        <v>74</v>
      </c>
      <c r="E230" s="137" t="s">
        <v>2951</v>
      </c>
      <c r="F230" s="137" t="s">
        <v>2952</v>
      </c>
      <c r="I230" s="130"/>
      <c r="J230" s="138">
        <f>BK230</f>
        <v>0</v>
      </c>
      <c r="L230" s="127"/>
      <c r="M230" s="132"/>
      <c r="P230" s="133">
        <f>P231+P235</f>
        <v>0</v>
      </c>
      <c r="R230" s="133">
        <f>R231+R235</f>
        <v>0</v>
      </c>
      <c r="T230" s="134">
        <f>T231+T235</f>
        <v>0</v>
      </c>
      <c r="AR230" s="128" t="s">
        <v>82</v>
      </c>
      <c r="AT230" s="135" t="s">
        <v>74</v>
      </c>
      <c r="AU230" s="135" t="s">
        <v>82</v>
      </c>
      <c r="AY230" s="128" t="s">
        <v>221</v>
      </c>
      <c r="BK230" s="136">
        <f>BK231+BK235</f>
        <v>0</v>
      </c>
    </row>
    <row r="231" spans="2:65" s="11" customFormat="1" ht="20.85" customHeight="1" x14ac:dyDescent="0.25">
      <c r="B231" s="127"/>
      <c r="D231" s="128" t="s">
        <v>74</v>
      </c>
      <c r="E231" s="137" t="s">
        <v>2937</v>
      </c>
      <c r="F231" s="137" t="s">
        <v>2938</v>
      </c>
      <c r="I231" s="130"/>
      <c r="J231" s="138">
        <f>BK231</f>
        <v>0</v>
      </c>
      <c r="L231" s="127"/>
      <c r="M231" s="132"/>
      <c r="P231" s="133">
        <f>SUM(P232:P234)</f>
        <v>0</v>
      </c>
      <c r="R231" s="133">
        <f>SUM(R232:R234)</f>
        <v>0</v>
      </c>
      <c r="T231" s="134">
        <f>SUM(T232:T234)</f>
        <v>0</v>
      </c>
      <c r="AR231" s="128" t="s">
        <v>82</v>
      </c>
      <c r="AT231" s="135" t="s">
        <v>74</v>
      </c>
      <c r="AU231" s="135" t="s">
        <v>88</v>
      </c>
      <c r="AY231" s="128" t="s">
        <v>221</v>
      </c>
      <c r="BK231" s="136">
        <f>SUM(BK232:BK234)</f>
        <v>0</v>
      </c>
    </row>
    <row r="232" spans="2:65" s="1" customFormat="1" ht="24.15" customHeight="1" x14ac:dyDescent="0.2">
      <c r="B232" s="139"/>
      <c r="C232" s="140" t="s">
        <v>544</v>
      </c>
      <c r="D232" s="140" t="s">
        <v>223</v>
      </c>
      <c r="E232" s="141" t="s">
        <v>2939</v>
      </c>
      <c r="F232" s="142" t="s">
        <v>2940</v>
      </c>
      <c r="G232" s="143" t="s">
        <v>226</v>
      </c>
      <c r="H232" s="144">
        <v>8.9640000000000004</v>
      </c>
      <c r="I232" s="145"/>
      <c r="J232" s="146">
        <f>ROUND(I232*H232,2)</f>
        <v>0</v>
      </c>
      <c r="K232" s="147"/>
      <c r="L232" s="28"/>
      <c r="M232" s="148" t="s">
        <v>1</v>
      </c>
      <c r="N232" s="149" t="s">
        <v>41</v>
      </c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AR232" s="152" t="s">
        <v>227</v>
      </c>
      <c r="AT232" s="152" t="s">
        <v>223</v>
      </c>
      <c r="AU232" s="152" t="s">
        <v>232</v>
      </c>
      <c r="AY232" s="13" t="s">
        <v>221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3" t="s">
        <v>88</v>
      </c>
      <c r="BK232" s="153">
        <f>ROUND(I232*H232,2)</f>
        <v>0</v>
      </c>
      <c r="BL232" s="13" t="s">
        <v>227</v>
      </c>
      <c r="BM232" s="152" t="s">
        <v>880</v>
      </c>
    </row>
    <row r="233" spans="2:65" s="1" customFormat="1" ht="24.15" customHeight="1" x14ac:dyDescent="0.2">
      <c r="B233" s="139"/>
      <c r="C233" s="140" t="s">
        <v>548</v>
      </c>
      <c r="D233" s="140" t="s">
        <v>223</v>
      </c>
      <c r="E233" s="141" t="s">
        <v>2863</v>
      </c>
      <c r="F233" s="142" t="s">
        <v>2864</v>
      </c>
      <c r="G233" s="143" t="s">
        <v>226</v>
      </c>
      <c r="H233" s="144">
        <v>8.9640000000000004</v>
      </c>
      <c r="I233" s="145"/>
      <c r="J233" s="146">
        <f>ROUND(I233*H233,2)</f>
        <v>0</v>
      </c>
      <c r="K233" s="147"/>
      <c r="L233" s="28"/>
      <c r="M233" s="148" t="s">
        <v>1</v>
      </c>
      <c r="N233" s="149" t="s">
        <v>41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227</v>
      </c>
      <c r="AT233" s="152" t="s">
        <v>223</v>
      </c>
      <c r="AU233" s="152" t="s">
        <v>232</v>
      </c>
      <c r="AY233" s="13" t="s">
        <v>221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3" t="s">
        <v>88</v>
      </c>
      <c r="BK233" s="153">
        <f>ROUND(I233*H233,2)</f>
        <v>0</v>
      </c>
      <c r="BL233" s="13" t="s">
        <v>227</v>
      </c>
      <c r="BM233" s="152" t="s">
        <v>888</v>
      </c>
    </row>
    <row r="234" spans="2:65" s="1" customFormat="1" ht="24.15" customHeight="1" x14ac:dyDescent="0.2">
      <c r="B234" s="139"/>
      <c r="C234" s="140" t="s">
        <v>552</v>
      </c>
      <c r="D234" s="140" t="s">
        <v>223</v>
      </c>
      <c r="E234" s="141" t="s">
        <v>2953</v>
      </c>
      <c r="F234" s="142" t="s">
        <v>2954</v>
      </c>
      <c r="G234" s="143" t="s">
        <v>333</v>
      </c>
      <c r="H234" s="144">
        <v>3</v>
      </c>
      <c r="I234" s="145"/>
      <c r="J234" s="146">
        <f>ROUND(I234*H234,2)</f>
        <v>0</v>
      </c>
      <c r="K234" s="147"/>
      <c r="L234" s="28"/>
      <c r="M234" s="148" t="s">
        <v>1</v>
      </c>
      <c r="N234" s="149" t="s">
        <v>41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227</v>
      </c>
      <c r="AT234" s="152" t="s">
        <v>223</v>
      </c>
      <c r="AU234" s="152" t="s">
        <v>232</v>
      </c>
      <c r="AY234" s="13" t="s">
        <v>221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3" t="s">
        <v>88</v>
      </c>
      <c r="BK234" s="153">
        <f>ROUND(I234*H234,2)</f>
        <v>0</v>
      </c>
      <c r="BL234" s="13" t="s">
        <v>227</v>
      </c>
      <c r="BM234" s="152" t="s">
        <v>896</v>
      </c>
    </row>
    <row r="235" spans="2:65" s="11" customFormat="1" ht="20.85" customHeight="1" x14ac:dyDescent="0.25">
      <c r="B235" s="127"/>
      <c r="D235" s="128" t="s">
        <v>74</v>
      </c>
      <c r="E235" s="137" t="s">
        <v>2941</v>
      </c>
      <c r="F235" s="137" t="s">
        <v>2942</v>
      </c>
      <c r="I235" s="130"/>
      <c r="J235" s="138">
        <f>BK235</f>
        <v>0</v>
      </c>
      <c r="L235" s="127"/>
      <c r="M235" s="132"/>
      <c r="P235" s="133">
        <f>SUM(P236:P243)</f>
        <v>0</v>
      </c>
      <c r="R235" s="133">
        <f>SUM(R236:R243)</f>
        <v>0</v>
      </c>
      <c r="T235" s="134">
        <f>SUM(T236:T243)</f>
        <v>0</v>
      </c>
      <c r="AR235" s="128" t="s">
        <v>82</v>
      </c>
      <c r="AT235" s="135" t="s">
        <v>74</v>
      </c>
      <c r="AU235" s="135" t="s">
        <v>88</v>
      </c>
      <c r="AY235" s="128" t="s">
        <v>221</v>
      </c>
      <c r="BK235" s="136">
        <f>SUM(BK236:BK243)</f>
        <v>0</v>
      </c>
    </row>
    <row r="236" spans="2:65" s="1" customFormat="1" ht="24.15" customHeight="1" x14ac:dyDescent="0.2">
      <c r="B236" s="139"/>
      <c r="C236" s="140" t="s">
        <v>556</v>
      </c>
      <c r="D236" s="140" t="s">
        <v>223</v>
      </c>
      <c r="E236" s="141" t="s">
        <v>2955</v>
      </c>
      <c r="F236" s="142" t="s">
        <v>2956</v>
      </c>
      <c r="G236" s="143" t="s">
        <v>333</v>
      </c>
      <c r="H236" s="144">
        <v>3</v>
      </c>
      <c r="I236" s="145"/>
      <c r="J236" s="146">
        <f t="shared" ref="J236:J243" si="30">ROUND(I236*H236,2)</f>
        <v>0</v>
      </c>
      <c r="K236" s="147"/>
      <c r="L236" s="28"/>
      <c r="M236" s="148" t="s">
        <v>1</v>
      </c>
      <c r="N236" s="149" t="s">
        <v>41</v>
      </c>
      <c r="P236" s="150">
        <f t="shared" ref="P236:P243" si="31">O236*H236</f>
        <v>0</v>
      </c>
      <c r="Q236" s="150">
        <v>0</v>
      </c>
      <c r="R236" s="150">
        <f t="shared" ref="R236:R243" si="32">Q236*H236</f>
        <v>0</v>
      </c>
      <c r="S236" s="150">
        <v>0</v>
      </c>
      <c r="T236" s="151">
        <f t="shared" ref="T236:T243" si="33">S236*H236</f>
        <v>0</v>
      </c>
      <c r="AR236" s="152" t="s">
        <v>227</v>
      </c>
      <c r="AT236" s="152" t="s">
        <v>223</v>
      </c>
      <c r="AU236" s="152" t="s">
        <v>232</v>
      </c>
      <c r="AY236" s="13" t="s">
        <v>221</v>
      </c>
      <c r="BE236" s="153">
        <f t="shared" ref="BE236:BE243" si="34">IF(N236="základná",J236,0)</f>
        <v>0</v>
      </c>
      <c r="BF236" s="153">
        <f t="shared" ref="BF236:BF243" si="35">IF(N236="znížená",J236,0)</f>
        <v>0</v>
      </c>
      <c r="BG236" s="153">
        <f t="shared" ref="BG236:BG243" si="36">IF(N236="zákl. prenesená",J236,0)</f>
        <v>0</v>
      </c>
      <c r="BH236" s="153">
        <f t="shared" ref="BH236:BH243" si="37">IF(N236="zníž. prenesená",J236,0)</f>
        <v>0</v>
      </c>
      <c r="BI236" s="153">
        <f t="shared" ref="BI236:BI243" si="38">IF(N236="nulová",J236,0)</f>
        <v>0</v>
      </c>
      <c r="BJ236" s="13" t="s">
        <v>88</v>
      </c>
      <c r="BK236" s="153">
        <f t="shared" ref="BK236:BK243" si="39">ROUND(I236*H236,2)</f>
        <v>0</v>
      </c>
      <c r="BL236" s="13" t="s">
        <v>227</v>
      </c>
      <c r="BM236" s="152" t="s">
        <v>906</v>
      </c>
    </row>
    <row r="237" spans="2:65" s="1" customFormat="1" ht="16.5" customHeight="1" x14ac:dyDescent="0.2">
      <c r="B237" s="139"/>
      <c r="C237" s="154" t="s">
        <v>561</v>
      </c>
      <c r="D237" s="154" t="s">
        <v>317</v>
      </c>
      <c r="E237" s="155" t="s">
        <v>1387</v>
      </c>
      <c r="F237" s="156" t="s">
        <v>2957</v>
      </c>
      <c r="G237" s="157" t="s">
        <v>333</v>
      </c>
      <c r="H237" s="158">
        <v>3</v>
      </c>
      <c r="I237" s="159"/>
      <c r="J237" s="160">
        <f t="shared" si="30"/>
        <v>0</v>
      </c>
      <c r="K237" s="161"/>
      <c r="L237" s="162"/>
      <c r="M237" s="163" t="s">
        <v>1</v>
      </c>
      <c r="N237" s="164" t="s">
        <v>41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251</v>
      </c>
      <c r="AT237" s="152" t="s">
        <v>317</v>
      </c>
      <c r="AU237" s="152" t="s">
        <v>232</v>
      </c>
      <c r="AY237" s="13" t="s">
        <v>221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88</v>
      </c>
      <c r="BK237" s="153">
        <f t="shared" si="39"/>
        <v>0</v>
      </c>
      <c r="BL237" s="13" t="s">
        <v>227</v>
      </c>
      <c r="BM237" s="152" t="s">
        <v>914</v>
      </c>
    </row>
    <row r="238" spans="2:65" s="1" customFormat="1" ht="24.15" customHeight="1" x14ac:dyDescent="0.2">
      <c r="B238" s="139"/>
      <c r="C238" s="140" t="s">
        <v>565</v>
      </c>
      <c r="D238" s="140" t="s">
        <v>223</v>
      </c>
      <c r="E238" s="141" t="s">
        <v>2958</v>
      </c>
      <c r="F238" s="142" t="s">
        <v>2959</v>
      </c>
      <c r="G238" s="143" t="s">
        <v>333</v>
      </c>
      <c r="H238" s="144">
        <v>3</v>
      </c>
      <c r="I238" s="145"/>
      <c r="J238" s="146">
        <f t="shared" si="30"/>
        <v>0</v>
      </c>
      <c r="K238" s="147"/>
      <c r="L238" s="28"/>
      <c r="M238" s="148" t="s">
        <v>1</v>
      </c>
      <c r="N238" s="149" t="s">
        <v>41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227</v>
      </c>
      <c r="AT238" s="152" t="s">
        <v>223</v>
      </c>
      <c r="AU238" s="152" t="s">
        <v>232</v>
      </c>
      <c r="AY238" s="13" t="s">
        <v>221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88</v>
      </c>
      <c r="BK238" s="153">
        <f t="shared" si="39"/>
        <v>0</v>
      </c>
      <c r="BL238" s="13" t="s">
        <v>227</v>
      </c>
      <c r="BM238" s="152" t="s">
        <v>922</v>
      </c>
    </row>
    <row r="239" spans="2:65" s="1" customFormat="1" ht="16.5" customHeight="1" x14ac:dyDescent="0.2">
      <c r="B239" s="139"/>
      <c r="C239" s="154" t="s">
        <v>569</v>
      </c>
      <c r="D239" s="154" t="s">
        <v>317</v>
      </c>
      <c r="E239" s="155" t="s">
        <v>1390</v>
      </c>
      <c r="F239" s="156" t="s">
        <v>2960</v>
      </c>
      <c r="G239" s="157" t="s">
        <v>333</v>
      </c>
      <c r="H239" s="158">
        <v>3</v>
      </c>
      <c r="I239" s="159"/>
      <c r="J239" s="160">
        <f t="shared" si="30"/>
        <v>0</v>
      </c>
      <c r="K239" s="161"/>
      <c r="L239" s="162"/>
      <c r="M239" s="163" t="s">
        <v>1</v>
      </c>
      <c r="N239" s="164" t="s">
        <v>41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251</v>
      </c>
      <c r="AT239" s="152" t="s">
        <v>317</v>
      </c>
      <c r="AU239" s="152" t="s">
        <v>232</v>
      </c>
      <c r="AY239" s="13" t="s">
        <v>221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88</v>
      </c>
      <c r="BK239" s="153">
        <f t="shared" si="39"/>
        <v>0</v>
      </c>
      <c r="BL239" s="13" t="s">
        <v>227</v>
      </c>
      <c r="BM239" s="152" t="s">
        <v>930</v>
      </c>
    </row>
    <row r="240" spans="2:65" s="1" customFormat="1" ht="21.75" customHeight="1" x14ac:dyDescent="0.2">
      <c r="B240" s="139"/>
      <c r="C240" s="140" t="s">
        <v>573</v>
      </c>
      <c r="D240" s="140" t="s">
        <v>223</v>
      </c>
      <c r="E240" s="141" t="s">
        <v>2961</v>
      </c>
      <c r="F240" s="142" t="s">
        <v>2962</v>
      </c>
      <c r="G240" s="143" t="s">
        <v>333</v>
      </c>
      <c r="H240" s="144">
        <v>3</v>
      </c>
      <c r="I240" s="145"/>
      <c r="J240" s="146">
        <f t="shared" si="30"/>
        <v>0</v>
      </c>
      <c r="K240" s="147"/>
      <c r="L240" s="28"/>
      <c r="M240" s="148" t="s">
        <v>1</v>
      </c>
      <c r="N240" s="149" t="s">
        <v>41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227</v>
      </c>
      <c r="AT240" s="152" t="s">
        <v>223</v>
      </c>
      <c r="AU240" s="152" t="s">
        <v>232</v>
      </c>
      <c r="AY240" s="13" t="s">
        <v>221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88</v>
      </c>
      <c r="BK240" s="153">
        <f t="shared" si="39"/>
        <v>0</v>
      </c>
      <c r="BL240" s="13" t="s">
        <v>227</v>
      </c>
      <c r="BM240" s="152" t="s">
        <v>938</v>
      </c>
    </row>
    <row r="241" spans="2:65" s="1" customFormat="1" ht="16.5" customHeight="1" x14ac:dyDescent="0.2">
      <c r="B241" s="139"/>
      <c r="C241" s="154" t="s">
        <v>577</v>
      </c>
      <c r="D241" s="154" t="s">
        <v>317</v>
      </c>
      <c r="E241" s="155" t="s">
        <v>1396</v>
      </c>
      <c r="F241" s="156" t="s">
        <v>2963</v>
      </c>
      <c r="G241" s="157" t="s">
        <v>333</v>
      </c>
      <c r="H241" s="158">
        <v>3</v>
      </c>
      <c r="I241" s="159"/>
      <c r="J241" s="160">
        <f t="shared" si="30"/>
        <v>0</v>
      </c>
      <c r="K241" s="161"/>
      <c r="L241" s="162"/>
      <c r="M241" s="163" t="s">
        <v>1</v>
      </c>
      <c r="N241" s="164" t="s">
        <v>41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251</v>
      </c>
      <c r="AT241" s="152" t="s">
        <v>317</v>
      </c>
      <c r="AU241" s="152" t="s">
        <v>232</v>
      </c>
      <c r="AY241" s="13" t="s">
        <v>221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88</v>
      </c>
      <c r="BK241" s="153">
        <f t="shared" si="39"/>
        <v>0</v>
      </c>
      <c r="BL241" s="13" t="s">
        <v>227</v>
      </c>
      <c r="BM241" s="152" t="s">
        <v>946</v>
      </c>
    </row>
    <row r="242" spans="2:65" s="1" customFormat="1" ht="24.15" customHeight="1" x14ac:dyDescent="0.2">
      <c r="B242" s="139"/>
      <c r="C242" s="140" t="s">
        <v>581</v>
      </c>
      <c r="D242" s="140" t="s">
        <v>223</v>
      </c>
      <c r="E242" s="141" t="s">
        <v>2964</v>
      </c>
      <c r="F242" s="142" t="s">
        <v>2965</v>
      </c>
      <c r="G242" s="143" t="s">
        <v>333</v>
      </c>
      <c r="H242" s="144">
        <v>3</v>
      </c>
      <c r="I242" s="145"/>
      <c r="J242" s="146">
        <f t="shared" si="30"/>
        <v>0</v>
      </c>
      <c r="K242" s="147"/>
      <c r="L242" s="28"/>
      <c r="M242" s="148" t="s">
        <v>1</v>
      </c>
      <c r="N242" s="149" t="s">
        <v>41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227</v>
      </c>
      <c r="AT242" s="152" t="s">
        <v>223</v>
      </c>
      <c r="AU242" s="152" t="s">
        <v>232</v>
      </c>
      <c r="AY242" s="13" t="s">
        <v>221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88</v>
      </c>
      <c r="BK242" s="153">
        <f t="shared" si="39"/>
        <v>0</v>
      </c>
      <c r="BL242" s="13" t="s">
        <v>227</v>
      </c>
      <c r="BM242" s="152" t="s">
        <v>954</v>
      </c>
    </row>
    <row r="243" spans="2:65" s="1" customFormat="1" ht="24.15" customHeight="1" x14ac:dyDescent="0.2">
      <c r="B243" s="139"/>
      <c r="C243" s="154" t="s">
        <v>585</v>
      </c>
      <c r="D243" s="154" t="s">
        <v>317</v>
      </c>
      <c r="E243" s="155" t="s">
        <v>1402</v>
      </c>
      <c r="F243" s="156" t="s">
        <v>2966</v>
      </c>
      <c r="G243" s="157" t="s">
        <v>1305</v>
      </c>
      <c r="H243" s="158">
        <v>1</v>
      </c>
      <c r="I243" s="159"/>
      <c r="J243" s="160">
        <f t="shared" si="30"/>
        <v>0</v>
      </c>
      <c r="K243" s="161"/>
      <c r="L243" s="162"/>
      <c r="M243" s="163" t="s">
        <v>1</v>
      </c>
      <c r="N243" s="164" t="s">
        <v>41</v>
      </c>
      <c r="P243" s="150">
        <f t="shared" si="31"/>
        <v>0</v>
      </c>
      <c r="Q243" s="150">
        <v>0</v>
      </c>
      <c r="R243" s="150">
        <f t="shared" si="32"/>
        <v>0</v>
      </c>
      <c r="S243" s="150">
        <v>0</v>
      </c>
      <c r="T243" s="151">
        <f t="shared" si="33"/>
        <v>0</v>
      </c>
      <c r="AR243" s="152" t="s">
        <v>251</v>
      </c>
      <c r="AT243" s="152" t="s">
        <v>317</v>
      </c>
      <c r="AU243" s="152" t="s">
        <v>232</v>
      </c>
      <c r="AY243" s="13" t="s">
        <v>221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88</v>
      </c>
      <c r="BK243" s="153">
        <f t="shared" si="39"/>
        <v>0</v>
      </c>
      <c r="BL243" s="13" t="s">
        <v>227</v>
      </c>
      <c r="BM243" s="152" t="s">
        <v>962</v>
      </c>
    </row>
    <row r="244" spans="2:65" s="11" customFormat="1" ht="22.95" customHeight="1" x14ac:dyDescent="0.25">
      <c r="B244" s="127"/>
      <c r="D244" s="128" t="s">
        <v>74</v>
      </c>
      <c r="E244" s="137" t="s">
        <v>2967</v>
      </c>
      <c r="F244" s="137" t="s">
        <v>2968</v>
      </c>
      <c r="I244" s="130"/>
      <c r="J244" s="138">
        <f>BK244</f>
        <v>0</v>
      </c>
      <c r="L244" s="127"/>
      <c r="M244" s="132"/>
      <c r="P244" s="133">
        <f>P245+P249</f>
        <v>0</v>
      </c>
      <c r="R244" s="133">
        <f>R245+R249</f>
        <v>0</v>
      </c>
      <c r="T244" s="134">
        <f>T245+T249</f>
        <v>0</v>
      </c>
      <c r="AR244" s="128" t="s">
        <v>82</v>
      </c>
      <c r="AT244" s="135" t="s">
        <v>74</v>
      </c>
      <c r="AU244" s="135" t="s">
        <v>82</v>
      </c>
      <c r="AY244" s="128" t="s">
        <v>221</v>
      </c>
      <c r="BK244" s="136">
        <f>BK245+BK249</f>
        <v>0</v>
      </c>
    </row>
    <row r="245" spans="2:65" s="11" customFormat="1" ht="20.85" customHeight="1" x14ac:dyDescent="0.25">
      <c r="B245" s="127"/>
      <c r="D245" s="128" t="s">
        <v>74</v>
      </c>
      <c r="E245" s="137" t="s">
        <v>2937</v>
      </c>
      <c r="F245" s="137" t="s">
        <v>2938</v>
      </c>
      <c r="I245" s="130"/>
      <c r="J245" s="138">
        <f>BK245</f>
        <v>0</v>
      </c>
      <c r="L245" s="127"/>
      <c r="M245" s="132"/>
      <c r="P245" s="133">
        <f>SUM(P246:P248)</f>
        <v>0</v>
      </c>
      <c r="R245" s="133">
        <f>SUM(R246:R248)</f>
        <v>0</v>
      </c>
      <c r="T245" s="134">
        <f>SUM(T246:T248)</f>
        <v>0</v>
      </c>
      <c r="AR245" s="128" t="s">
        <v>82</v>
      </c>
      <c r="AT245" s="135" t="s">
        <v>74</v>
      </c>
      <c r="AU245" s="135" t="s">
        <v>88</v>
      </c>
      <c r="AY245" s="128" t="s">
        <v>221</v>
      </c>
      <c r="BK245" s="136">
        <f>SUM(BK246:BK248)</f>
        <v>0</v>
      </c>
    </row>
    <row r="246" spans="2:65" s="1" customFormat="1" ht="24.15" customHeight="1" x14ac:dyDescent="0.2">
      <c r="B246" s="139"/>
      <c r="C246" s="140" t="s">
        <v>589</v>
      </c>
      <c r="D246" s="140" t="s">
        <v>223</v>
      </c>
      <c r="E246" s="141" t="s">
        <v>2939</v>
      </c>
      <c r="F246" s="142" t="s">
        <v>2940</v>
      </c>
      <c r="G246" s="143" t="s">
        <v>226</v>
      </c>
      <c r="H246" s="144">
        <v>1.35</v>
      </c>
      <c r="I246" s="145"/>
      <c r="J246" s="146">
        <f>ROUND(I246*H246,2)</f>
        <v>0</v>
      </c>
      <c r="K246" s="147"/>
      <c r="L246" s="28"/>
      <c r="M246" s="148" t="s">
        <v>1</v>
      </c>
      <c r="N246" s="149" t="s">
        <v>41</v>
      </c>
      <c r="P246" s="150">
        <f>O246*H246</f>
        <v>0</v>
      </c>
      <c r="Q246" s="150">
        <v>0</v>
      </c>
      <c r="R246" s="150">
        <f>Q246*H246</f>
        <v>0</v>
      </c>
      <c r="S246" s="150">
        <v>0</v>
      </c>
      <c r="T246" s="151">
        <f>S246*H246</f>
        <v>0</v>
      </c>
      <c r="AR246" s="152" t="s">
        <v>227</v>
      </c>
      <c r="AT246" s="152" t="s">
        <v>223</v>
      </c>
      <c r="AU246" s="152" t="s">
        <v>232</v>
      </c>
      <c r="AY246" s="13" t="s">
        <v>221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3" t="s">
        <v>88</v>
      </c>
      <c r="BK246" s="153">
        <f>ROUND(I246*H246,2)</f>
        <v>0</v>
      </c>
      <c r="BL246" s="13" t="s">
        <v>227</v>
      </c>
      <c r="BM246" s="152" t="s">
        <v>977</v>
      </c>
    </row>
    <row r="247" spans="2:65" s="1" customFormat="1" ht="24.15" customHeight="1" x14ac:dyDescent="0.2">
      <c r="B247" s="139"/>
      <c r="C247" s="140" t="s">
        <v>593</v>
      </c>
      <c r="D247" s="140" t="s">
        <v>223</v>
      </c>
      <c r="E247" s="141" t="s">
        <v>2863</v>
      </c>
      <c r="F247" s="142" t="s">
        <v>2864</v>
      </c>
      <c r="G247" s="143" t="s">
        <v>226</v>
      </c>
      <c r="H247" s="144">
        <v>1.35</v>
      </c>
      <c r="I247" s="145"/>
      <c r="J247" s="146">
        <f>ROUND(I247*H247,2)</f>
        <v>0</v>
      </c>
      <c r="K247" s="147"/>
      <c r="L247" s="28"/>
      <c r="M247" s="148" t="s">
        <v>1</v>
      </c>
      <c r="N247" s="149" t="s">
        <v>41</v>
      </c>
      <c r="P247" s="150">
        <f>O247*H247</f>
        <v>0</v>
      </c>
      <c r="Q247" s="150">
        <v>0</v>
      </c>
      <c r="R247" s="150">
        <f>Q247*H247</f>
        <v>0</v>
      </c>
      <c r="S247" s="150">
        <v>0</v>
      </c>
      <c r="T247" s="151">
        <f>S247*H247</f>
        <v>0</v>
      </c>
      <c r="AR247" s="152" t="s">
        <v>227</v>
      </c>
      <c r="AT247" s="152" t="s">
        <v>223</v>
      </c>
      <c r="AU247" s="152" t="s">
        <v>232</v>
      </c>
      <c r="AY247" s="13" t="s">
        <v>221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3" t="s">
        <v>88</v>
      </c>
      <c r="BK247" s="153">
        <f>ROUND(I247*H247,2)</f>
        <v>0</v>
      </c>
      <c r="BL247" s="13" t="s">
        <v>227</v>
      </c>
      <c r="BM247" s="152" t="s">
        <v>987</v>
      </c>
    </row>
    <row r="248" spans="2:65" s="1" customFormat="1" ht="24.15" customHeight="1" x14ac:dyDescent="0.2">
      <c r="B248" s="139"/>
      <c r="C248" s="140" t="s">
        <v>597</v>
      </c>
      <c r="D248" s="140" t="s">
        <v>223</v>
      </c>
      <c r="E248" s="141" t="s">
        <v>2969</v>
      </c>
      <c r="F248" s="142" t="s">
        <v>2970</v>
      </c>
      <c r="G248" s="143" t="s">
        <v>333</v>
      </c>
      <c r="H248" s="144">
        <v>1</v>
      </c>
      <c r="I248" s="145"/>
      <c r="J248" s="146">
        <f>ROUND(I248*H248,2)</f>
        <v>0</v>
      </c>
      <c r="K248" s="147"/>
      <c r="L248" s="28"/>
      <c r="M248" s="148" t="s">
        <v>1</v>
      </c>
      <c r="N248" s="149" t="s">
        <v>41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227</v>
      </c>
      <c r="AT248" s="152" t="s">
        <v>223</v>
      </c>
      <c r="AU248" s="152" t="s">
        <v>232</v>
      </c>
      <c r="AY248" s="13" t="s">
        <v>221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3" t="s">
        <v>88</v>
      </c>
      <c r="BK248" s="153">
        <f>ROUND(I248*H248,2)</f>
        <v>0</v>
      </c>
      <c r="BL248" s="13" t="s">
        <v>227</v>
      </c>
      <c r="BM248" s="152" t="s">
        <v>995</v>
      </c>
    </row>
    <row r="249" spans="2:65" s="11" customFormat="1" ht="20.85" customHeight="1" x14ac:dyDescent="0.25">
      <c r="B249" s="127"/>
      <c r="D249" s="128" t="s">
        <v>74</v>
      </c>
      <c r="E249" s="137" t="s">
        <v>2941</v>
      </c>
      <c r="F249" s="137" t="s">
        <v>2942</v>
      </c>
      <c r="I249" s="130"/>
      <c r="J249" s="138">
        <f>BK249</f>
        <v>0</v>
      </c>
      <c r="L249" s="127"/>
      <c r="M249" s="132"/>
      <c r="P249" s="133">
        <f>SUM(P250:P255)</f>
        <v>0</v>
      </c>
      <c r="R249" s="133">
        <f>SUM(R250:R255)</f>
        <v>0</v>
      </c>
      <c r="T249" s="134">
        <f>SUM(T250:T255)</f>
        <v>0</v>
      </c>
      <c r="AR249" s="128" t="s">
        <v>82</v>
      </c>
      <c r="AT249" s="135" t="s">
        <v>74</v>
      </c>
      <c r="AU249" s="135" t="s">
        <v>88</v>
      </c>
      <c r="AY249" s="128" t="s">
        <v>221</v>
      </c>
      <c r="BK249" s="136">
        <f>SUM(BK250:BK255)</f>
        <v>0</v>
      </c>
    </row>
    <row r="250" spans="2:65" s="1" customFormat="1" ht="24.15" customHeight="1" x14ac:dyDescent="0.2">
      <c r="B250" s="139"/>
      <c r="C250" s="140" t="s">
        <v>601</v>
      </c>
      <c r="D250" s="140" t="s">
        <v>223</v>
      </c>
      <c r="E250" s="141" t="s">
        <v>2958</v>
      </c>
      <c r="F250" s="142" t="s">
        <v>2959</v>
      </c>
      <c r="G250" s="143" t="s">
        <v>333</v>
      </c>
      <c r="H250" s="144">
        <v>1</v>
      </c>
      <c r="I250" s="145"/>
      <c r="J250" s="146">
        <f t="shared" ref="J250:J255" si="40">ROUND(I250*H250,2)</f>
        <v>0</v>
      </c>
      <c r="K250" s="147"/>
      <c r="L250" s="28"/>
      <c r="M250" s="148" t="s">
        <v>1</v>
      </c>
      <c r="N250" s="149" t="s">
        <v>41</v>
      </c>
      <c r="P250" s="150">
        <f t="shared" ref="P250:P255" si="41">O250*H250</f>
        <v>0</v>
      </c>
      <c r="Q250" s="150">
        <v>0</v>
      </c>
      <c r="R250" s="150">
        <f t="shared" ref="R250:R255" si="42">Q250*H250</f>
        <v>0</v>
      </c>
      <c r="S250" s="150">
        <v>0</v>
      </c>
      <c r="T250" s="151">
        <f t="shared" ref="T250:T255" si="43">S250*H250</f>
        <v>0</v>
      </c>
      <c r="AR250" s="152" t="s">
        <v>227</v>
      </c>
      <c r="AT250" s="152" t="s">
        <v>223</v>
      </c>
      <c r="AU250" s="152" t="s">
        <v>232</v>
      </c>
      <c r="AY250" s="13" t="s">
        <v>221</v>
      </c>
      <c r="BE250" s="153">
        <f t="shared" ref="BE250:BE255" si="44">IF(N250="základná",J250,0)</f>
        <v>0</v>
      </c>
      <c r="BF250" s="153">
        <f t="shared" ref="BF250:BF255" si="45">IF(N250="znížená",J250,0)</f>
        <v>0</v>
      </c>
      <c r="BG250" s="153">
        <f t="shared" ref="BG250:BG255" si="46">IF(N250="zákl. prenesená",J250,0)</f>
        <v>0</v>
      </c>
      <c r="BH250" s="153">
        <f t="shared" ref="BH250:BH255" si="47">IF(N250="zníž. prenesená",J250,0)</f>
        <v>0</v>
      </c>
      <c r="BI250" s="153">
        <f t="shared" ref="BI250:BI255" si="48">IF(N250="nulová",J250,0)</f>
        <v>0</v>
      </c>
      <c r="BJ250" s="13" t="s">
        <v>88</v>
      </c>
      <c r="BK250" s="153">
        <f t="shared" ref="BK250:BK255" si="49">ROUND(I250*H250,2)</f>
        <v>0</v>
      </c>
      <c r="BL250" s="13" t="s">
        <v>227</v>
      </c>
      <c r="BM250" s="152" t="s">
        <v>1003</v>
      </c>
    </row>
    <row r="251" spans="2:65" s="1" customFormat="1" ht="16.5" customHeight="1" x14ac:dyDescent="0.2">
      <c r="B251" s="139"/>
      <c r="C251" s="154" t="s">
        <v>605</v>
      </c>
      <c r="D251" s="154" t="s">
        <v>317</v>
      </c>
      <c r="E251" s="155" t="s">
        <v>1405</v>
      </c>
      <c r="F251" s="156" t="s">
        <v>2971</v>
      </c>
      <c r="G251" s="157" t="s">
        <v>333</v>
      </c>
      <c r="H251" s="158">
        <v>1</v>
      </c>
      <c r="I251" s="159"/>
      <c r="J251" s="160">
        <f t="shared" si="40"/>
        <v>0</v>
      </c>
      <c r="K251" s="161"/>
      <c r="L251" s="162"/>
      <c r="M251" s="163" t="s">
        <v>1</v>
      </c>
      <c r="N251" s="164" t="s">
        <v>41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</v>
      </c>
      <c r="T251" s="151">
        <f t="shared" si="43"/>
        <v>0</v>
      </c>
      <c r="AR251" s="152" t="s">
        <v>251</v>
      </c>
      <c r="AT251" s="152" t="s">
        <v>317</v>
      </c>
      <c r="AU251" s="152" t="s">
        <v>232</v>
      </c>
      <c r="AY251" s="13" t="s">
        <v>221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88</v>
      </c>
      <c r="BK251" s="153">
        <f t="shared" si="49"/>
        <v>0</v>
      </c>
      <c r="BL251" s="13" t="s">
        <v>227</v>
      </c>
      <c r="BM251" s="152" t="s">
        <v>1013</v>
      </c>
    </row>
    <row r="252" spans="2:65" s="1" customFormat="1" ht="24.15" customHeight="1" x14ac:dyDescent="0.2">
      <c r="B252" s="139"/>
      <c r="C252" s="140" t="s">
        <v>609</v>
      </c>
      <c r="D252" s="140" t="s">
        <v>223</v>
      </c>
      <c r="E252" s="141" t="s">
        <v>2972</v>
      </c>
      <c r="F252" s="142" t="s">
        <v>2973</v>
      </c>
      <c r="G252" s="143" t="s">
        <v>333</v>
      </c>
      <c r="H252" s="144">
        <v>1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41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</v>
      </c>
      <c r="T252" s="151">
        <f t="shared" si="43"/>
        <v>0</v>
      </c>
      <c r="AR252" s="152" t="s">
        <v>227</v>
      </c>
      <c r="AT252" s="152" t="s">
        <v>223</v>
      </c>
      <c r="AU252" s="152" t="s">
        <v>232</v>
      </c>
      <c r="AY252" s="13" t="s">
        <v>221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88</v>
      </c>
      <c r="BK252" s="153">
        <f t="shared" si="49"/>
        <v>0</v>
      </c>
      <c r="BL252" s="13" t="s">
        <v>227</v>
      </c>
      <c r="BM252" s="152" t="s">
        <v>1023</v>
      </c>
    </row>
    <row r="253" spans="2:65" s="1" customFormat="1" ht="16.5" customHeight="1" x14ac:dyDescent="0.2">
      <c r="B253" s="139"/>
      <c r="C253" s="154" t="s">
        <v>613</v>
      </c>
      <c r="D253" s="154" t="s">
        <v>317</v>
      </c>
      <c r="E253" s="155" t="s">
        <v>1396</v>
      </c>
      <c r="F253" s="156" t="s">
        <v>2963</v>
      </c>
      <c r="G253" s="157" t="s">
        <v>333</v>
      </c>
      <c r="H253" s="158">
        <v>1</v>
      </c>
      <c r="I253" s="159"/>
      <c r="J253" s="160">
        <f t="shared" si="40"/>
        <v>0</v>
      </c>
      <c r="K253" s="161"/>
      <c r="L253" s="162"/>
      <c r="M253" s="163" t="s">
        <v>1</v>
      </c>
      <c r="N253" s="164" t="s">
        <v>41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251</v>
      </c>
      <c r="AT253" s="152" t="s">
        <v>317</v>
      </c>
      <c r="AU253" s="152" t="s">
        <v>232</v>
      </c>
      <c r="AY253" s="13" t="s">
        <v>221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88</v>
      </c>
      <c r="BK253" s="153">
        <f t="shared" si="49"/>
        <v>0</v>
      </c>
      <c r="BL253" s="13" t="s">
        <v>227</v>
      </c>
      <c r="BM253" s="152" t="s">
        <v>1031</v>
      </c>
    </row>
    <row r="254" spans="2:65" s="1" customFormat="1" ht="21.75" customHeight="1" x14ac:dyDescent="0.2">
      <c r="B254" s="139"/>
      <c r="C254" s="140" t="s">
        <v>617</v>
      </c>
      <c r="D254" s="140" t="s">
        <v>223</v>
      </c>
      <c r="E254" s="141" t="s">
        <v>2974</v>
      </c>
      <c r="F254" s="142" t="s">
        <v>2975</v>
      </c>
      <c r="G254" s="143" t="s">
        <v>333</v>
      </c>
      <c r="H254" s="144">
        <v>1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41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227</v>
      </c>
      <c r="AT254" s="152" t="s">
        <v>223</v>
      </c>
      <c r="AU254" s="152" t="s">
        <v>232</v>
      </c>
      <c r="AY254" s="13" t="s">
        <v>221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88</v>
      </c>
      <c r="BK254" s="153">
        <f t="shared" si="49"/>
        <v>0</v>
      </c>
      <c r="BL254" s="13" t="s">
        <v>227</v>
      </c>
      <c r="BM254" s="152" t="s">
        <v>1039</v>
      </c>
    </row>
    <row r="255" spans="2:65" s="1" customFormat="1" ht="24.15" customHeight="1" x14ac:dyDescent="0.2">
      <c r="B255" s="139"/>
      <c r="C255" s="154" t="s">
        <v>622</v>
      </c>
      <c r="D255" s="154" t="s">
        <v>317</v>
      </c>
      <c r="E255" s="155" t="s">
        <v>1410</v>
      </c>
      <c r="F255" s="156" t="s">
        <v>2976</v>
      </c>
      <c r="G255" s="157" t="s">
        <v>1305</v>
      </c>
      <c r="H255" s="158">
        <v>1</v>
      </c>
      <c r="I255" s="159"/>
      <c r="J255" s="160">
        <f t="shared" si="40"/>
        <v>0</v>
      </c>
      <c r="K255" s="161"/>
      <c r="L255" s="162"/>
      <c r="M255" s="163" t="s">
        <v>1</v>
      </c>
      <c r="N255" s="164" t="s">
        <v>41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0</v>
      </c>
      <c r="T255" s="151">
        <f t="shared" si="43"/>
        <v>0</v>
      </c>
      <c r="AR255" s="152" t="s">
        <v>251</v>
      </c>
      <c r="AT255" s="152" t="s">
        <v>317</v>
      </c>
      <c r="AU255" s="152" t="s">
        <v>232</v>
      </c>
      <c r="AY255" s="13" t="s">
        <v>221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88</v>
      </c>
      <c r="BK255" s="153">
        <f t="shared" si="49"/>
        <v>0</v>
      </c>
      <c r="BL255" s="13" t="s">
        <v>227</v>
      </c>
      <c r="BM255" s="152" t="s">
        <v>1047</v>
      </c>
    </row>
    <row r="256" spans="2:65" s="11" customFormat="1" ht="22.95" customHeight="1" x14ac:dyDescent="0.25">
      <c r="B256" s="127"/>
      <c r="D256" s="128" t="s">
        <v>74</v>
      </c>
      <c r="E256" s="137" t="s">
        <v>2977</v>
      </c>
      <c r="F256" s="137" t="s">
        <v>2978</v>
      </c>
      <c r="I256" s="130"/>
      <c r="J256" s="138">
        <f>BK256</f>
        <v>0</v>
      </c>
      <c r="L256" s="127"/>
      <c r="M256" s="132"/>
      <c r="P256" s="133">
        <f>P257+P260</f>
        <v>0</v>
      </c>
      <c r="R256" s="133">
        <f>R257+R260</f>
        <v>0</v>
      </c>
      <c r="T256" s="134">
        <f>T257+T260</f>
        <v>0</v>
      </c>
      <c r="AR256" s="128" t="s">
        <v>82</v>
      </c>
      <c r="AT256" s="135" t="s">
        <v>74</v>
      </c>
      <c r="AU256" s="135" t="s">
        <v>82</v>
      </c>
      <c r="AY256" s="128" t="s">
        <v>221</v>
      </c>
      <c r="BK256" s="136">
        <f>BK257+BK260</f>
        <v>0</v>
      </c>
    </row>
    <row r="257" spans="2:65" s="11" customFormat="1" ht="20.85" customHeight="1" x14ac:dyDescent="0.25">
      <c r="B257" s="127"/>
      <c r="D257" s="128" t="s">
        <v>74</v>
      </c>
      <c r="E257" s="137" t="s">
        <v>2937</v>
      </c>
      <c r="F257" s="137" t="s">
        <v>2938</v>
      </c>
      <c r="I257" s="130"/>
      <c r="J257" s="138">
        <f>BK257</f>
        <v>0</v>
      </c>
      <c r="L257" s="127"/>
      <c r="M257" s="132"/>
      <c r="P257" s="133">
        <f>SUM(P258:P259)</f>
        <v>0</v>
      </c>
      <c r="R257" s="133">
        <f>SUM(R258:R259)</f>
        <v>0</v>
      </c>
      <c r="T257" s="134">
        <f>SUM(T258:T259)</f>
        <v>0</v>
      </c>
      <c r="AR257" s="128" t="s">
        <v>82</v>
      </c>
      <c r="AT257" s="135" t="s">
        <v>74</v>
      </c>
      <c r="AU257" s="135" t="s">
        <v>88</v>
      </c>
      <c r="AY257" s="128" t="s">
        <v>221</v>
      </c>
      <c r="BK257" s="136">
        <f>SUM(BK258:BK259)</f>
        <v>0</v>
      </c>
    </row>
    <row r="258" spans="2:65" s="1" customFormat="1" ht="24.15" customHeight="1" x14ac:dyDescent="0.2">
      <c r="B258" s="139"/>
      <c r="C258" s="140" t="s">
        <v>626</v>
      </c>
      <c r="D258" s="140" t="s">
        <v>223</v>
      </c>
      <c r="E258" s="141" t="s">
        <v>2939</v>
      </c>
      <c r="F258" s="142" t="s">
        <v>2940</v>
      </c>
      <c r="G258" s="143" t="s">
        <v>226</v>
      </c>
      <c r="H258" s="144">
        <v>1.014</v>
      </c>
      <c r="I258" s="145"/>
      <c r="J258" s="146">
        <f>ROUND(I258*H258,2)</f>
        <v>0</v>
      </c>
      <c r="K258" s="147"/>
      <c r="L258" s="28"/>
      <c r="M258" s="148" t="s">
        <v>1</v>
      </c>
      <c r="N258" s="149" t="s">
        <v>41</v>
      </c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AR258" s="152" t="s">
        <v>227</v>
      </c>
      <c r="AT258" s="152" t="s">
        <v>223</v>
      </c>
      <c r="AU258" s="152" t="s">
        <v>232</v>
      </c>
      <c r="AY258" s="13" t="s">
        <v>221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3" t="s">
        <v>88</v>
      </c>
      <c r="BK258" s="153">
        <f>ROUND(I258*H258,2)</f>
        <v>0</v>
      </c>
      <c r="BL258" s="13" t="s">
        <v>227</v>
      </c>
      <c r="BM258" s="152" t="s">
        <v>1057</v>
      </c>
    </row>
    <row r="259" spans="2:65" s="1" customFormat="1" ht="24.15" customHeight="1" x14ac:dyDescent="0.2">
      <c r="B259" s="139"/>
      <c r="C259" s="140" t="s">
        <v>630</v>
      </c>
      <c r="D259" s="140" t="s">
        <v>223</v>
      </c>
      <c r="E259" s="141" t="s">
        <v>2863</v>
      </c>
      <c r="F259" s="142" t="s">
        <v>2864</v>
      </c>
      <c r="G259" s="143" t="s">
        <v>226</v>
      </c>
      <c r="H259" s="144">
        <v>1.014</v>
      </c>
      <c r="I259" s="145"/>
      <c r="J259" s="146">
        <f>ROUND(I259*H259,2)</f>
        <v>0</v>
      </c>
      <c r="K259" s="147"/>
      <c r="L259" s="28"/>
      <c r="M259" s="148" t="s">
        <v>1</v>
      </c>
      <c r="N259" s="149" t="s">
        <v>41</v>
      </c>
      <c r="P259" s="150">
        <f>O259*H259</f>
        <v>0</v>
      </c>
      <c r="Q259" s="150">
        <v>0</v>
      </c>
      <c r="R259" s="150">
        <f>Q259*H259</f>
        <v>0</v>
      </c>
      <c r="S259" s="150">
        <v>0</v>
      </c>
      <c r="T259" s="151">
        <f>S259*H259</f>
        <v>0</v>
      </c>
      <c r="AR259" s="152" t="s">
        <v>227</v>
      </c>
      <c r="AT259" s="152" t="s">
        <v>223</v>
      </c>
      <c r="AU259" s="152" t="s">
        <v>232</v>
      </c>
      <c r="AY259" s="13" t="s">
        <v>221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3" t="s">
        <v>88</v>
      </c>
      <c r="BK259" s="153">
        <f>ROUND(I259*H259,2)</f>
        <v>0</v>
      </c>
      <c r="BL259" s="13" t="s">
        <v>227</v>
      </c>
      <c r="BM259" s="152" t="s">
        <v>1065</v>
      </c>
    </row>
    <row r="260" spans="2:65" s="11" customFormat="1" ht="20.85" customHeight="1" x14ac:dyDescent="0.25">
      <c r="B260" s="127"/>
      <c r="D260" s="128" t="s">
        <v>74</v>
      </c>
      <c r="E260" s="137" t="s">
        <v>2941</v>
      </c>
      <c r="F260" s="137" t="s">
        <v>2942</v>
      </c>
      <c r="I260" s="130"/>
      <c r="J260" s="138">
        <f>BK260</f>
        <v>0</v>
      </c>
      <c r="L260" s="127"/>
      <c r="M260" s="132"/>
      <c r="P260" s="133">
        <f>SUM(P261:P268)</f>
        <v>0</v>
      </c>
      <c r="R260" s="133">
        <f>SUM(R261:R268)</f>
        <v>0</v>
      </c>
      <c r="T260" s="134">
        <f>SUM(T261:T268)</f>
        <v>0</v>
      </c>
      <c r="AR260" s="128" t="s">
        <v>82</v>
      </c>
      <c r="AT260" s="135" t="s">
        <v>74</v>
      </c>
      <c r="AU260" s="135" t="s">
        <v>88</v>
      </c>
      <c r="AY260" s="128" t="s">
        <v>221</v>
      </c>
      <c r="BK260" s="136">
        <f>SUM(BK261:BK268)</f>
        <v>0</v>
      </c>
    </row>
    <row r="261" spans="2:65" s="1" customFormat="1" ht="24.15" customHeight="1" x14ac:dyDescent="0.2">
      <c r="B261" s="139"/>
      <c r="C261" s="140" t="s">
        <v>634</v>
      </c>
      <c r="D261" s="140" t="s">
        <v>223</v>
      </c>
      <c r="E261" s="141" t="s">
        <v>2955</v>
      </c>
      <c r="F261" s="142" t="s">
        <v>2956</v>
      </c>
      <c r="G261" s="143" t="s">
        <v>333</v>
      </c>
      <c r="H261" s="144">
        <v>1</v>
      </c>
      <c r="I261" s="145"/>
      <c r="J261" s="146">
        <f t="shared" ref="J261:J268" si="50">ROUND(I261*H261,2)</f>
        <v>0</v>
      </c>
      <c r="K261" s="147"/>
      <c r="L261" s="28"/>
      <c r="M261" s="148" t="s">
        <v>1</v>
      </c>
      <c r="N261" s="149" t="s">
        <v>41</v>
      </c>
      <c r="P261" s="150">
        <f t="shared" ref="P261:P268" si="51">O261*H261</f>
        <v>0</v>
      </c>
      <c r="Q261" s="150">
        <v>0</v>
      </c>
      <c r="R261" s="150">
        <f t="shared" ref="R261:R268" si="52">Q261*H261</f>
        <v>0</v>
      </c>
      <c r="S261" s="150">
        <v>0</v>
      </c>
      <c r="T261" s="151">
        <f t="shared" ref="T261:T268" si="53">S261*H261</f>
        <v>0</v>
      </c>
      <c r="AR261" s="152" t="s">
        <v>227</v>
      </c>
      <c r="AT261" s="152" t="s">
        <v>223</v>
      </c>
      <c r="AU261" s="152" t="s">
        <v>232</v>
      </c>
      <c r="AY261" s="13" t="s">
        <v>221</v>
      </c>
      <c r="BE261" s="153">
        <f t="shared" ref="BE261:BE268" si="54">IF(N261="základná",J261,0)</f>
        <v>0</v>
      </c>
      <c r="BF261" s="153">
        <f t="shared" ref="BF261:BF268" si="55">IF(N261="znížená",J261,0)</f>
        <v>0</v>
      </c>
      <c r="BG261" s="153">
        <f t="shared" ref="BG261:BG268" si="56">IF(N261="zákl. prenesená",J261,0)</f>
        <v>0</v>
      </c>
      <c r="BH261" s="153">
        <f t="shared" ref="BH261:BH268" si="57">IF(N261="zníž. prenesená",J261,0)</f>
        <v>0</v>
      </c>
      <c r="BI261" s="153">
        <f t="shared" ref="BI261:BI268" si="58">IF(N261="nulová",J261,0)</f>
        <v>0</v>
      </c>
      <c r="BJ261" s="13" t="s">
        <v>88</v>
      </c>
      <c r="BK261" s="153">
        <f t="shared" ref="BK261:BK268" si="59">ROUND(I261*H261,2)</f>
        <v>0</v>
      </c>
      <c r="BL261" s="13" t="s">
        <v>227</v>
      </c>
      <c r="BM261" s="152" t="s">
        <v>1075</v>
      </c>
    </row>
    <row r="262" spans="2:65" s="1" customFormat="1" ht="16.5" customHeight="1" x14ac:dyDescent="0.2">
      <c r="B262" s="139"/>
      <c r="C262" s="154" t="s">
        <v>638</v>
      </c>
      <c r="D262" s="154" t="s">
        <v>317</v>
      </c>
      <c r="E262" s="155" t="s">
        <v>1416</v>
      </c>
      <c r="F262" s="156" t="s">
        <v>2979</v>
      </c>
      <c r="G262" s="157" t="s">
        <v>333</v>
      </c>
      <c r="H262" s="158">
        <v>1</v>
      </c>
      <c r="I262" s="159"/>
      <c r="J262" s="160">
        <f t="shared" si="50"/>
        <v>0</v>
      </c>
      <c r="K262" s="161"/>
      <c r="L262" s="162"/>
      <c r="M262" s="163" t="s">
        <v>1</v>
      </c>
      <c r="N262" s="164" t="s">
        <v>41</v>
      </c>
      <c r="P262" s="150">
        <f t="shared" si="51"/>
        <v>0</v>
      </c>
      <c r="Q262" s="150">
        <v>0</v>
      </c>
      <c r="R262" s="150">
        <f t="shared" si="52"/>
        <v>0</v>
      </c>
      <c r="S262" s="150">
        <v>0</v>
      </c>
      <c r="T262" s="151">
        <f t="shared" si="53"/>
        <v>0</v>
      </c>
      <c r="AR262" s="152" t="s">
        <v>251</v>
      </c>
      <c r="AT262" s="152" t="s">
        <v>317</v>
      </c>
      <c r="AU262" s="152" t="s">
        <v>232</v>
      </c>
      <c r="AY262" s="13" t="s">
        <v>221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3" t="s">
        <v>88</v>
      </c>
      <c r="BK262" s="153">
        <f t="shared" si="59"/>
        <v>0</v>
      </c>
      <c r="BL262" s="13" t="s">
        <v>227</v>
      </c>
      <c r="BM262" s="152" t="s">
        <v>1085</v>
      </c>
    </row>
    <row r="263" spans="2:65" s="1" customFormat="1" ht="24.15" customHeight="1" x14ac:dyDescent="0.2">
      <c r="B263" s="139"/>
      <c r="C263" s="140" t="s">
        <v>642</v>
      </c>
      <c r="D263" s="140" t="s">
        <v>223</v>
      </c>
      <c r="E263" s="141" t="s">
        <v>2958</v>
      </c>
      <c r="F263" s="142" t="s">
        <v>2959</v>
      </c>
      <c r="G263" s="143" t="s">
        <v>333</v>
      </c>
      <c r="H263" s="144">
        <v>1</v>
      </c>
      <c r="I263" s="145"/>
      <c r="J263" s="146">
        <f t="shared" si="50"/>
        <v>0</v>
      </c>
      <c r="K263" s="147"/>
      <c r="L263" s="28"/>
      <c r="M263" s="148" t="s">
        <v>1</v>
      </c>
      <c r="N263" s="149" t="s">
        <v>41</v>
      </c>
      <c r="P263" s="150">
        <f t="shared" si="51"/>
        <v>0</v>
      </c>
      <c r="Q263" s="150">
        <v>0</v>
      </c>
      <c r="R263" s="150">
        <f t="shared" si="52"/>
        <v>0</v>
      </c>
      <c r="S263" s="150">
        <v>0</v>
      </c>
      <c r="T263" s="151">
        <f t="shared" si="53"/>
        <v>0</v>
      </c>
      <c r="AR263" s="152" t="s">
        <v>227</v>
      </c>
      <c r="AT263" s="152" t="s">
        <v>223</v>
      </c>
      <c r="AU263" s="152" t="s">
        <v>232</v>
      </c>
      <c r="AY263" s="13" t="s">
        <v>221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3" t="s">
        <v>88</v>
      </c>
      <c r="BK263" s="153">
        <f t="shared" si="59"/>
        <v>0</v>
      </c>
      <c r="BL263" s="13" t="s">
        <v>227</v>
      </c>
      <c r="BM263" s="152" t="s">
        <v>1389</v>
      </c>
    </row>
    <row r="264" spans="2:65" s="1" customFormat="1" ht="16.5" customHeight="1" x14ac:dyDescent="0.2">
      <c r="B264" s="139"/>
      <c r="C264" s="154" t="s">
        <v>646</v>
      </c>
      <c r="D264" s="154" t="s">
        <v>317</v>
      </c>
      <c r="E264" s="155" t="s">
        <v>1405</v>
      </c>
      <c r="F264" s="156" t="s">
        <v>2971</v>
      </c>
      <c r="G264" s="157" t="s">
        <v>333</v>
      </c>
      <c r="H264" s="158">
        <v>1</v>
      </c>
      <c r="I264" s="159"/>
      <c r="J264" s="160">
        <f t="shared" si="50"/>
        <v>0</v>
      </c>
      <c r="K264" s="161"/>
      <c r="L264" s="162"/>
      <c r="M264" s="163" t="s">
        <v>1</v>
      </c>
      <c r="N264" s="164" t="s">
        <v>41</v>
      </c>
      <c r="P264" s="150">
        <f t="shared" si="51"/>
        <v>0</v>
      </c>
      <c r="Q264" s="150">
        <v>0</v>
      </c>
      <c r="R264" s="150">
        <f t="shared" si="52"/>
        <v>0</v>
      </c>
      <c r="S264" s="150">
        <v>0</v>
      </c>
      <c r="T264" s="151">
        <f t="shared" si="53"/>
        <v>0</v>
      </c>
      <c r="AR264" s="152" t="s">
        <v>251</v>
      </c>
      <c r="AT264" s="152" t="s">
        <v>317</v>
      </c>
      <c r="AU264" s="152" t="s">
        <v>232</v>
      </c>
      <c r="AY264" s="13" t="s">
        <v>221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3" t="s">
        <v>88</v>
      </c>
      <c r="BK264" s="153">
        <f t="shared" si="59"/>
        <v>0</v>
      </c>
      <c r="BL264" s="13" t="s">
        <v>227</v>
      </c>
      <c r="BM264" s="152" t="s">
        <v>1392</v>
      </c>
    </row>
    <row r="265" spans="2:65" s="1" customFormat="1" ht="24.15" customHeight="1" x14ac:dyDescent="0.2">
      <c r="B265" s="139"/>
      <c r="C265" s="140" t="s">
        <v>650</v>
      </c>
      <c r="D265" s="140" t="s">
        <v>223</v>
      </c>
      <c r="E265" s="141" t="s">
        <v>2972</v>
      </c>
      <c r="F265" s="142" t="s">
        <v>2973</v>
      </c>
      <c r="G265" s="143" t="s">
        <v>333</v>
      </c>
      <c r="H265" s="144">
        <v>1</v>
      </c>
      <c r="I265" s="145"/>
      <c r="J265" s="146">
        <f t="shared" si="50"/>
        <v>0</v>
      </c>
      <c r="K265" s="147"/>
      <c r="L265" s="28"/>
      <c r="M265" s="148" t="s">
        <v>1</v>
      </c>
      <c r="N265" s="149" t="s">
        <v>41</v>
      </c>
      <c r="P265" s="150">
        <f t="shared" si="51"/>
        <v>0</v>
      </c>
      <c r="Q265" s="150">
        <v>0</v>
      </c>
      <c r="R265" s="150">
        <f t="shared" si="52"/>
        <v>0</v>
      </c>
      <c r="S265" s="150">
        <v>0</v>
      </c>
      <c r="T265" s="151">
        <f t="shared" si="53"/>
        <v>0</v>
      </c>
      <c r="AR265" s="152" t="s">
        <v>227</v>
      </c>
      <c r="AT265" s="152" t="s">
        <v>223</v>
      </c>
      <c r="AU265" s="152" t="s">
        <v>232</v>
      </c>
      <c r="AY265" s="13" t="s">
        <v>221</v>
      </c>
      <c r="BE265" s="153">
        <f t="shared" si="54"/>
        <v>0</v>
      </c>
      <c r="BF265" s="153">
        <f t="shared" si="55"/>
        <v>0</v>
      </c>
      <c r="BG265" s="153">
        <f t="shared" si="56"/>
        <v>0</v>
      </c>
      <c r="BH265" s="153">
        <f t="shared" si="57"/>
        <v>0</v>
      </c>
      <c r="BI265" s="153">
        <f t="shared" si="58"/>
        <v>0</v>
      </c>
      <c r="BJ265" s="13" t="s">
        <v>88</v>
      </c>
      <c r="BK265" s="153">
        <f t="shared" si="59"/>
        <v>0</v>
      </c>
      <c r="BL265" s="13" t="s">
        <v>227</v>
      </c>
      <c r="BM265" s="152" t="s">
        <v>1395</v>
      </c>
    </row>
    <row r="266" spans="2:65" s="1" customFormat="1" ht="16.5" customHeight="1" x14ac:dyDescent="0.2">
      <c r="B266" s="139"/>
      <c r="C266" s="154" t="s">
        <v>654</v>
      </c>
      <c r="D266" s="154" t="s">
        <v>317</v>
      </c>
      <c r="E266" s="155" t="s">
        <v>1396</v>
      </c>
      <c r="F266" s="156" t="s">
        <v>2963</v>
      </c>
      <c r="G266" s="157" t="s">
        <v>333</v>
      </c>
      <c r="H266" s="158">
        <v>1</v>
      </c>
      <c r="I266" s="159"/>
      <c r="J266" s="160">
        <f t="shared" si="50"/>
        <v>0</v>
      </c>
      <c r="K266" s="161"/>
      <c r="L266" s="162"/>
      <c r="M266" s="163" t="s">
        <v>1</v>
      </c>
      <c r="N266" s="164" t="s">
        <v>41</v>
      </c>
      <c r="P266" s="150">
        <f t="shared" si="51"/>
        <v>0</v>
      </c>
      <c r="Q266" s="150">
        <v>0</v>
      </c>
      <c r="R266" s="150">
        <f t="shared" si="52"/>
        <v>0</v>
      </c>
      <c r="S266" s="150">
        <v>0</v>
      </c>
      <c r="T266" s="151">
        <f t="shared" si="53"/>
        <v>0</v>
      </c>
      <c r="AR266" s="152" t="s">
        <v>251</v>
      </c>
      <c r="AT266" s="152" t="s">
        <v>317</v>
      </c>
      <c r="AU266" s="152" t="s">
        <v>232</v>
      </c>
      <c r="AY266" s="13" t="s">
        <v>221</v>
      </c>
      <c r="BE266" s="153">
        <f t="shared" si="54"/>
        <v>0</v>
      </c>
      <c r="BF266" s="153">
        <f t="shared" si="55"/>
        <v>0</v>
      </c>
      <c r="BG266" s="153">
        <f t="shared" si="56"/>
        <v>0</v>
      </c>
      <c r="BH266" s="153">
        <f t="shared" si="57"/>
        <v>0</v>
      </c>
      <c r="BI266" s="153">
        <f t="shared" si="58"/>
        <v>0</v>
      </c>
      <c r="BJ266" s="13" t="s">
        <v>88</v>
      </c>
      <c r="BK266" s="153">
        <f t="shared" si="59"/>
        <v>0</v>
      </c>
      <c r="BL266" s="13" t="s">
        <v>227</v>
      </c>
      <c r="BM266" s="152" t="s">
        <v>1398</v>
      </c>
    </row>
    <row r="267" spans="2:65" s="1" customFormat="1" ht="21.75" customHeight="1" x14ac:dyDescent="0.2">
      <c r="B267" s="139"/>
      <c r="C267" s="140" t="s">
        <v>658</v>
      </c>
      <c r="D267" s="140" t="s">
        <v>223</v>
      </c>
      <c r="E267" s="141" t="s">
        <v>2980</v>
      </c>
      <c r="F267" s="142" t="s">
        <v>2981</v>
      </c>
      <c r="G267" s="143" t="s">
        <v>333</v>
      </c>
      <c r="H267" s="144">
        <v>1</v>
      </c>
      <c r="I267" s="145"/>
      <c r="J267" s="146">
        <f t="shared" si="50"/>
        <v>0</v>
      </c>
      <c r="K267" s="147"/>
      <c r="L267" s="28"/>
      <c r="M267" s="148" t="s">
        <v>1</v>
      </c>
      <c r="N267" s="149" t="s">
        <v>41</v>
      </c>
      <c r="P267" s="150">
        <f t="shared" si="51"/>
        <v>0</v>
      </c>
      <c r="Q267" s="150">
        <v>0</v>
      </c>
      <c r="R267" s="150">
        <f t="shared" si="52"/>
        <v>0</v>
      </c>
      <c r="S267" s="150">
        <v>0</v>
      </c>
      <c r="T267" s="151">
        <f t="shared" si="53"/>
        <v>0</v>
      </c>
      <c r="AR267" s="152" t="s">
        <v>227</v>
      </c>
      <c r="AT267" s="152" t="s">
        <v>223</v>
      </c>
      <c r="AU267" s="152" t="s">
        <v>232</v>
      </c>
      <c r="AY267" s="13" t="s">
        <v>221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3" t="s">
        <v>88</v>
      </c>
      <c r="BK267" s="153">
        <f t="shared" si="59"/>
        <v>0</v>
      </c>
      <c r="BL267" s="13" t="s">
        <v>227</v>
      </c>
      <c r="BM267" s="152" t="s">
        <v>1401</v>
      </c>
    </row>
    <row r="268" spans="2:65" s="1" customFormat="1" ht="24.15" customHeight="1" x14ac:dyDescent="0.2">
      <c r="B268" s="139"/>
      <c r="C268" s="154" t="s">
        <v>662</v>
      </c>
      <c r="D268" s="154" t="s">
        <v>317</v>
      </c>
      <c r="E268" s="155" t="s">
        <v>1419</v>
      </c>
      <c r="F268" s="156" t="s">
        <v>2982</v>
      </c>
      <c r="G268" s="157" t="s">
        <v>1305</v>
      </c>
      <c r="H268" s="158">
        <v>1</v>
      </c>
      <c r="I268" s="159"/>
      <c r="J268" s="160">
        <f t="shared" si="50"/>
        <v>0</v>
      </c>
      <c r="K268" s="161"/>
      <c r="L268" s="162"/>
      <c r="M268" s="163" t="s">
        <v>1</v>
      </c>
      <c r="N268" s="164" t="s">
        <v>41</v>
      </c>
      <c r="P268" s="150">
        <f t="shared" si="51"/>
        <v>0</v>
      </c>
      <c r="Q268" s="150">
        <v>0</v>
      </c>
      <c r="R268" s="150">
        <f t="shared" si="52"/>
        <v>0</v>
      </c>
      <c r="S268" s="150">
        <v>0</v>
      </c>
      <c r="T268" s="151">
        <f t="shared" si="53"/>
        <v>0</v>
      </c>
      <c r="AR268" s="152" t="s">
        <v>251</v>
      </c>
      <c r="AT268" s="152" t="s">
        <v>317</v>
      </c>
      <c r="AU268" s="152" t="s">
        <v>232</v>
      </c>
      <c r="AY268" s="13" t="s">
        <v>221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3" t="s">
        <v>88</v>
      </c>
      <c r="BK268" s="153">
        <f t="shared" si="59"/>
        <v>0</v>
      </c>
      <c r="BL268" s="13" t="s">
        <v>227</v>
      </c>
      <c r="BM268" s="152" t="s">
        <v>1404</v>
      </c>
    </row>
    <row r="269" spans="2:65" s="11" customFormat="1" ht="22.95" customHeight="1" x14ac:dyDescent="0.25">
      <c r="B269" s="127"/>
      <c r="D269" s="128" t="s">
        <v>74</v>
      </c>
      <c r="E269" s="137" t="s">
        <v>2983</v>
      </c>
      <c r="F269" s="137" t="s">
        <v>2984</v>
      </c>
      <c r="I269" s="130"/>
      <c r="J269" s="138">
        <f>BK269</f>
        <v>0</v>
      </c>
      <c r="L269" s="127"/>
      <c r="M269" s="132"/>
      <c r="P269" s="133">
        <f>P270+P274</f>
        <v>0</v>
      </c>
      <c r="R269" s="133">
        <f>R270+R274</f>
        <v>0</v>
      </c>
      <c r="T269" s="134">
        <f>T270+T274</f>
        <v>0</v>
      </c>
      <c r="AR269" s="128" t="s">
        <v>82</v>
      </c>
      <c r="AT269" s="135" t="s">
        <v>74</v>
      </c>
      <c r="AU269" s="135" t="s">
        <v>82</v>
      </c>
      <c r="AY269" s="128" t="s">
        <v>221</v>
      </c>
      <c r="BK269" s="136">
        <f>BK270+BK274</f>
        <v>0</v>
      </c>
    </row>
    <row r="270" spans="2:65" s="11" customFormat="1" ht="20.85" customHeight="1" x14ac:dyDescent="0.25">
      <c r="B270" s="127"/>
      <c r="D270" s="128" t="s">
        <v>74</v>
      </c>
      <c r="E270" s="137" t="s">
        <v>2937</v>
      </c>
      <c r="F270" s="137" t="s">
        <v>2938</v>
      </c>
      <c r="I270" s="130"/>
      <c r="J270" s="138">
        <f>BK270</f>
        <v>0</v>
      </c>
      <c r="L270" s="127"/>
      <c r="M270" s="132"/>
      <c r="P270" s="133">
        <f>SUM(P271:P273)</f>
        <v>0</v>
      </c>
      <c r="R270" s="133">
        <f>SUM(R271:R273)</f>
        <v>0</v>
      </c>
      <c r="T270" s="134">
        <f>SUM(T271:T273)</f>
        <v>0</v>
      </c>
      <c r="AR270" s="128" t="s">
        <v>82</v>
      </c>
      <c r="AT270" s="135" t="s">
        <v>74</v>
      </c>
      <c r="AU270" s="135" t="s">
        <v>88</v>
      </c>
      <c r="AY270" s="128" t="s">
        <v>221</v>
      </c>
      <c r="BK270" s="136">
        <f>SUM(BK271:BK273)</f>
        <v>0</v>
      </c>
    </row>
    <row r="271" spans="2:65" s="1" customFormat="1" ht="24.15" customHeight="1" x14ac:dyDescent="0.2">
      <c r="B271" s="139"/>
      <c r="C271" s="140" t="s">
        <v>666</v>
      </c>
      <c r="D271" s="140" t="s">
        <v>223</v>
      </c>
      <c r="E271" s="141" t="s">
        <v>2939</v>
      </c>
      <c r="F271" s="142" t="s">
        <v>2940</v>
      </c>
      <c r="G271" s="143" t="s">
        <v>226</v>
      </c>
      <c r="H271" s="144">
        <v>1.944</v>
      </c>
      <c r="I271" s="145"/>
      <c r="J271" s="146">
        <f>ROUND(I271*H271,2)</f>
        <v>0</v>
      </c>
      <c r="K271" s="147"/>
      <c r="L271" s="28"/>
      <c r="M271" s="148" t="s">
        <v>1</v>
      </c>
      <c r="N271" s="149" t="s">
        <v>41</v>
      </c>
      <c r="P271" s="150">
        <f>O271*H271</f>
        <v>0</v>
      </c>
      <c r="Q271" s="150">
        <v>0</v>
      </c>
      <c r="R271" s="150">
        <f>Q271*H271</f>
        <v>0</v>
      </c>
      <c r="S271" s="150">
        <v>0</v>
      </c>
      <c r="T271" s="151">
        <f>S271*H271</f>
        <v>0</v>
      </c>
      <c r="AR271" s="152" t="s">
        <v>227</v>
      </c>
      <c r="AT271" s="152" t="s">
        <v>223</v>
      </c>
      <c r="AU271" s="152" t="s">
        <v>232</v>
      </c>
      <c r="AY271" s="13" t="s">
        <v>221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3" t="s">
        <v>88</v>
      </c>
      <c r="BK271" s="153">
        <f>ROUND(I271*H271,2)</f>
        <v>0</v>
      </c>
      <c r="BL271" s="13" t="s">
        <v>227</v>
      </c>
      <c r="BM271" s="152" t="s">
        <v>1407</v>
      </c>
    </row>
    <row r="272" spans="2:65" s="1" customFormat="1" ht="24.15" customHeight="1" x14ac:dyDescent="0.2">
      <c r="B272" s="139"/>
      <c r="C272" s="140" t="s">
        <v>671</v>
      </c>
      <c r="D272" s="140" t="s">
        <v>223</v>
      </c>
      <c r="E272" s="141" t="s">
        <v>2863</v>
      </c>
      <c r="F272" s="142" t="s">
        <v>2864</v>
      </c>
      <c r="G272" s="143" t="s">
        <v>226</v>
      </c>
      <c r="H272" s="144">
        <v>1.944</v>
      </c>
      <c r="I272" s="145"/>
      <c r="J272" s="146">
        <f>ROUND(I272*H272,2)</f>
        <v>0</v>
      </c>
      <c r="K272" s="147"/>
      <c r="L272" s="28"/>
      <c r="M272" s="148" t="s">
        <v>1</v>
      </c>
      <c r="N272" s="149" t="s">
        <v>41</v>
      </c>
      <c r="P272" s="150">
        <f>O272*H272</f>
        <v>0</v>
      </c>
      <c r="Q272" s="150">
        <v>0</v>
      </c>
      <c r="R272" s="150">
        <f>Q272*H272</f>
        <v>0</v>
      </c>
      <c r="S272" s="150">
        <v>0</v>
      </c>
      <c r="T272" s="151">
        <f>S272*H272</f>
        <v>0</v>
      </c>
      <c r="AR272" s="152" t="s">
        <v>227</v>
      </c>
      <c r="AT272" s="152" t="s">
        <v>223</v>
      </c>
      <c r="AU272" s="152" t="s">
        <v>232</v>
      </c>
      <c r="AY272" s="13" t="s">
        <v>221</v>
      </c>
      <c r="BE272" s="153">
        <f>IF(N272="základná",J272,0)</f>
        <v>0</v>
      </c>
      <c r="BF272" s="153">
        <f>IF(N272="znížená",J272,0)</f>
        <v>0</v>
      </c>
      <c r="BG272" s="153">
        <f>IF(N272="zákl. prenesená",J272,0)</f>
        <v>0</v>
      </c>
      <c r="BH272" s="153">
        <f>IF(N272="zníž. prenesená",J272,0)</f>
        <v>0</v>
      </c>
      <c r="BI272" s="153">
        <f>IF(N272="nulová",J272,0)</f>
        <v>0</v>
      </c>
      <c r="BJ272" s="13" t="s">
        <v>88</v>
      </c>
      <c r="BK272" s="153">
        <f>ROUND(I272*H272,2)</f>
        <v>0</v>
      </c>
      <c r="BL272" s="13" t="s">
        <v>227</v>
      </c>
      <c r="BM272" s="152" t="s">
        <v>1409</v>
      </c>
    </row>
    <row r="273" spans="2:65" s="1" customFormat="1" ht="24.15" customHeight="1" x14ac:dyDescent="0.2">
      <c r="B273" s="139"/>
      <c r="C273" s="140" t="s">
        <v>679</v>
      </c>
      <c r="D273" s="140" t="s">
        <v>223</v>
      </c>
      <c r="E273" s="141" t="s">
        <v>2985</v>
      </c>
      <c r="F273" s="142" t="s">
        <v>2986</v>
      </c>
      <c r="G273" s="143" t="s">
        <v>333</v>
      </c>
      <c r="H273" s="144">
        <v>1</v>
      </c>
      <c r="I273" s="145"/>
      <c r="J273" s="146">
        <f>ROUND(I273*H273,2)</f>
        <v>0</v>
      </c>
      <c r="K273" s="147"/>
      <c r="L273" s="28"/>
      <c r="M273" s="148" t="s">
        <v>1</v>
      </c>
      <c r="N273" s="149" t="s">
        <v>41</v>
      </c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AR273" s="152" t="s">
        <v>227</v>
      </c>
      <c r="AT273" s="152" t="s">
        <v>223</v>
      </c>
      <c r="AU273" s="152" t="s">
        <v>232</v>
      </c>
      <c r="AY273" s="13" t="s">
        <v>221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3" t="s">
        <v>88</v>
      </c>
      <c r="BK273" s="153">
        <f>ROUND(I273*H273,2)</f>
        <v>0</v>
      </c>
      <c r="BL273" s="13" t="s">
        <v>227</v>
      </c>
      <c r="BM273" s="152" t="s">
        <v>1412</v>
      </c>
    </row>
    <row r="274" spans="2:65" s="11" customFormat="1" ht="20.85" customHeight="1" x14ac:dyDescent="0.25">
      <c r="B274" s="127"/>
      <c r="D274" s="128" t="s">
        <v>74</v>
      </c>
      <c r="E274" s="137" t="s">
        <v>2941</v>
      </c>
      <c r="F274" s="137" t="s">
        <v>2942</v>
      </c>
      <c r="I274" s="130"/>
      <c r="J274" s="138">
        <f>BK274</f>
        <v>0</v>
      </c>
      <c r="L274" s="127"/>
      <c r="M274" s="132"/>
      <c r="P274" s="133">
        <f>SUM(P275:P280)</f>
        <v>0</v>
      </c>
      <c r="R274" s="133">
        <f>SUM(R275:R280)</f>
        <v>0</v>
      </c>
      <c r="T274" s="134">
        <f>SUM(T275:T280)</f>
        <v>0</v>
      </c>
      <c r="AR274" s="128" t="s">
        <v>82</v>
      </c>
      <c r="AT274" s="135" t="s">
        <v>74</v>
      </c>
      <c r="AU274" s="135" t="s">
        <v>88</v>
      </c>
      <c r="AY274" s="128" t="s">
        <v>221</v>
      </c>
      <c r="BK274" s="136">
        <f>SUM(BK275:BK280)</f>
        <v>0</v>
      </c>
    </row>
    <row r="275" spans="2:65" s="1" customFormat="1" ht="24.15" customHeight="1" x14ac:dyDescent="0.2">
      <c r="B275" s="139"/>
      <c r="C275" s="140" t="s">
        <v>683</v>
      </c>
      <c r="D275" s="140" t="s">
        <v>223</v>
      </c>
      <c r="E275" s="141" t="s">
        <v>2958</v>
      </c>
      <c r="F275" s="142" t="s">
        <v>2959</v>
      </c>
      <c r="G275" s="143" t="s">
        <v>333</v>
      </c>
      <c r="H275" s="144">
        <v>1</v>
      </c>
      <c r="I275" s="145"/>
      <c r="J275" s="146">
        <f t="shared" ref="J275:J280" si="60">ROUND(I275*H275,2)</f>
        <v>0</v>
      </c>
      <c r="K275" s="147"/>
      <c r="L275" s="28"/>
      <c r="M275" s="148" t="s">
        <v>1</v>
      </c>
      <c r="N275" s="149" t="s">
        <v>41</v>
      </c>
      <c r="P275" s="150">
        <f t="shared" ref="P275:P280" si="61">O275*H275</f>
        <v>0</v>
      </c>
      <c r="Q275" s="150">
        <v>0</v>
      </c>
      <c r="R275" s="150">
        <f t="shared" ref="R275:R280" si="62">Q275*H275</f>
        <v>0</v>
      </c>
      <c r="S275" s="150">
        <v>0</v>
      </c>
      <c r="T275" s="151">
        <f t="shared" ref="T275:T280" si="63">S275*H275</f>
        <v>0</v>
      </c>
      <c r="AR275" s="152" t="s">
        <v>227</v>
      </c>
      <c r="AT275" s="152" t="s">
        <v>223</v>
      </c>
      <c r="AU275" s="152" t="s">
        <v>232</v>
      </c>
      <c r="AY275" s="13" t="s">
        <v>221</v>
      </c>
      <c r="BE275" s="153">
        <f t="shared" ref="BE275:BE280" si="64">IF(N275="základná",J275,0)</f>
        <v>0</v>
      </c>
      <c r="BF275" s="153">
        <f t="shared" ref="BF275:BF280" si="65">IF(N275="znížená",J275,0)</f>
        <v>0</v>
      </c>
      <c r="BG275" s="153">
        <f t="shared" ref="BG275:BG280" si="66">IF(N275="zákl. prenesená",J275,0)</f>
        <v>0</v>
      </c>
      <c r="BH275" s="153">
        <f t="shared" ref="BH275:BH280" si="67">IF(N275="zníž. prenesená",J275,0)</f>
        <v>0</v>
      </c>
      <c r="BI275" s="153">
        <f t="shared" ref="BI275:BI280" si="68">IF(N275="nulová",J275,0)</f>
        <v>0</v>
      </c>
      <c r="BJ275" s="13" t="s">
        <v>88</v>
      </c>
      <c r="BK275" s="153">
        <f t="shared" ref="BK275:BK280" si="69">ROUND(I275*H275,2)</f>
        <v>0</v>
      </c>
      <c r="BL275" s="13" t="s">
        <v>227</v>
      </c>
      <c r="BM275" s="152" t="s">
        <v>1415</v>
      </c>
    </row>
    <row r="276" spans="2:65" s="1" customFormat="1" ht="16.5" customHeight="1" x14ac:dyDescent="0.2">
      <c r="B276" s="139"/>
      <c r="C276" s="154" t="s">
        <v>685</v>
      </c>
      <c r="D276" s="154" t="s">
        <v>317</v>
      </c>
      <c r="E276" s="155" t="s">
        <v>1390</v>
      </c>
      <c r="F276" s="156" t="s">
        <v>2960</v>
      </c>
      <c r="G276" s="157" t="s">
        <v>333</v>
      </c>
      <c r="H276" s="158">
        <v>5</v>
      </c>
      <c r="I276" s="159"/>
      <c r="J276" s="160">
        <f t="shared" si="60"/>
        <v>0</v>
      </c>
      <c r="K276" s="161"/>
      <c r="L276" s="162"/>
      <c r="M276" s="163" t="s">
        <v>1</v>
      </c>
      <c r="N276" s="164" t="s">
        <v>41</v>
      </c>
      <c r="P276" s="150">
        <f t="shared" si="61"/>
        <v>0</v>
      </c>
      <c r="Q276" s="150">
        <v>0</v>
      </c>
      <c r="R276" s="150">
        <f t="shared" si="62"/>
        <v>0</v>
      </c>
      <c r="S276" s="150">
        <v>0</v>
      </c>
      <c r="T276" s="151">
        <f t="shared" si="63"/>
        <v>0</v>
      </c>
      <c r="AR276" s="152" t="s">
        <v>251</v>
      </c>
      <c r="AT276" s="152" t="s">
        <v>317</v>
      </c>
      <c r="AU276" s="152" t="s">
        <v>232</v>
      </c>
      <c r="AY276" s="13" t="s">
        <v>221</v>
      </c>
      <c r="BE276" s="153">
        <f t="shared" si="64"/>
        <v>0</v>
      </c>
      <c r="BF276" s="153">
        <f t="shared" si="65"/>
        <v>0</v>
      </c>
      <c r="BG276" s="153">
        <f t="shared" si="66"/>
        <v>0</v>
      </c>
      <c r="BH276" s="153">
        <f t="shared" si="67"/>
        <v>0</v>
      </c>
      <c r="BI276" s="153">
        <f t="shared" si="68"/>
        <v>0</v>
      </c>
      <c r="BJ276" s="13" t="s">
        <v>88</v>
      </c>
      <c r="BK276" s="153">
        <f t="shared" si="69"/>
        <v>0</v>
      </c>
      <c r="BL276" s="13" t="s">
        <v>227</v>
      </c>
      <c r="BM276" s="152" t="s">
        <v>1418</v>
      </c>
    </row>
    <row r="277" spans="2:65" s="1" customFormat="1" ht="24.15" customHeight="1" x14ac:dyDescent="0.2">
      <c r="B277" s="139"/>
      <c r="C277" s="140" t="s">
        <v>689</v>
      </c>
      <c r="D277" s="140" t="s">
        <v>223</v>
      </c>
      <c r="E277" s="141" t="s">
        <v>2972</v>
      </c>
      <c r="F277" s="142" t="s">
        <v>2973</v>
      </c>
      <c r="G277" s="143" t="s">
        <v>333</v>
      </c>
      <c r="H277" s="144">
        <v>1</v>
      </c>
      <c r="I277" s="145"/>
      <c r="J277" s="146">
        <f t="shared" si="60"/>
        <v>0</v>
      </c>
      <c r="K277" s="147"/>
      <c r="L277" s="28"/>
      <c r="M277" s="148" t="s">
        <v>1</v>
      </c>
      <c r="N277" s="149" t="s">
        <v>41</v>
      </c>
      <c r="P277" s="150">
        <f t="shared" si="61"/>
        <v>0</v>
      </c>
      <c r="Q277" s="150">
        <v>0</v>
      </c>
      <c r="R277" s="150">
        <f t="shared" si="62"/>
        <v>0</v>
      </c>
      <c r="S277" s="150">
        <v>0</v>
      </c>
      <c r="T277" s="151">
        <f t="shared" si="63"/>
        <v>0</v>
      </c>
      <c r="AR277" s="152" t="s">
        <v>227</v>
      </c>
      <c r="AT277" s="152" t="s">
        <v>223</v>
      </c>
      <c r="AU277" s="152" t="s">
        <v>232</v>
      </c>
      <c r="AY277" s="13" t="s">
        <v>221</v>
      </c>
      <c r="BE277" s="153">
        <f t="shared" si="64"/>
        <v>0</v>
      </c>
      <c r="BF277" s="153">
        <f t="shared" si="65"/>
        <v>0</v>
      </c>
      <c r="BG277" s="153">
        <f t="shared" si="66"/>
        <v>0</v>
      </c>
      <c r="BH277" s="153">
        <f t="shared" si="67"/>
        <v>0</v>
      </c>
      <c r="BI277" s="153">
        <f t="shared" si="68"/>
        <v>0</v>
      </c>
      <c r="BJ277" s="13" t="s">
        <v>88</v>
      </c>
      <c r="BK277" s="153">
        <f t="shared" si="69"/>
        <v>0</v>
      </c>
      <c r="BL277" s="13" t="s">
        <v>227</v>
      </c>
      <c r="BM277" s="152" t="s">
        <v>1421</v>
      </c>
    </row>
    <row r="278" spans="2:65" s="1" customFormat="1" ht="16.5" customHeight="1" x14ac:dyDescent="0.2">
      <c r="B278" s="139"/>
      <c r="C278" s="154" t="s">
        <v>691</v>
      </c>
      <c r="D278" s="154" t="s">
        <v>317</v>
      </c>
      <c r="E278" s="155" t="s">
        <v>1396</v>
      </c>
      <c r="F278" s="156" t="s">
        <v>2963</v>
      </c>
      <c r="G278" s="157" t="s">
        <v>333</v>
      </c>
      <c r="H278" s="158">
        <v>1</v>
      </c>
      <c r="I278" s="159"/>
      <c r="J278" s="160">
        <f t="shared" si="60"/>
        <v>0</v>
      </c>
      <c r="K278" s="161"/>
      <c r="L278" s="162"/>
      <c r="M278" s="163" t="s">
        <v>1</v>
      </c>
      <c r="N278" s="164" t="s">
        <v>41</v>
      </c>
      <c r="P278" s="150">
        <f t="shared" si="61"/>
        <v>0</v>
      </c>
      <c r="Q278" s="150">
        <v>0</v>
      </c>
      <c r="R278" s="150">
        <f t="shared" si="62"/>
        <v>0</v>
      </c>
      <c r="S278" s="150">
        <v>0</v>
      </c>
      <c r="T278" s="151">
        <f t="shared" si="63"/>
        <v>0</v>
      </c>
      <c r="AR278" s="152" t="s">
        <v>251</v>
      </c>
      <c r="AT278" s="152" t="s">
        <v>317</v>
      </c>
      <c r="AU278" s="152" t="s">
        <v>232</v>
      </c>
      <c r="AY278" s="13" t="s">
        <v>221</v>
      </c>
      <c r="BE278" s="153">
        <f t="shared" si="64"/>
        <v>0</v>
      </c>
      <c r="BF278" s="153">
        <f t="shared" si="65"/>
        <v>0</v>
      </c>
      <c r="BG278" s="153">
        <f t="shared" si="66"/>
        <v>0</v>
      </c>
      <c r="BH278" s="153">
        <f t="shared" si="67"/>
        <v>0</v>
      </c>
      <c r="BI278" s="153">
        <f t="shared" si="68"/>
        <v>0</v>
      </c>
      <c r="BJ278" s="13" t="s">
        <v>88</v>
      </c>
      <c r="BK278" s="153">
        <f t="shared" si="69"/>
        <v>0</v>
      </c>
      <c r="BL278" s="13" t="s">
        <v>227</v>
      </c>
      <c r="BM278" s="152" t="s">
        <v>1424</v>
      </c>
    </row>
    <row r="279" spans="2:65" s="1" customFormat="1" ht="21.75" customHeight="1" x14ac:dyDescent="0.2">
      <c r="B279" s="139"/>
      <c r="C279" s="140" t="s">
        <v>695</v>
      </c>
      <c r="D279" s="140" t="s">
        <v>223</v>
      </c>
      <c r="E279" s="141" t="s">
        <v>2987</v>
      </c>
      <c r="F279" s="142" t="s">
        <v>2988</v>
      </c>
      <c r="G279" s="143" t="s">
        <v>333</v>
      </c>
      <c r="H279" s="144">
        <v>1</v>
      </c>
      <c r="I279" s="145"/>
      <c r="J279" s="146">
        <f t="shared" si="60"/>
        <v>0</v>
      </c>
      <c r="K279" s="147"/>
      <c r="L279" s="28"/>
      <c r="M279" s="148" t="s">
        <v>1</v>
      </c>
      <c r="N279" s="149" t="s">
        <v>41</v>
      </c>
      <c r="P279" s="150">
        <f t="shared" si="61"/>
        <v>0</v>
      </c>
      <c r="Q279" s="150">
        <v>0</v>
      </c>
      <c r="R279" s="150">
        <f t="shared" si="62"/>
        <v>0</v>
      </c>
      <c r="S279" s="150">
        <v>0</v>
      </c>
      <c r="T279" s="151">
        <f t="shared" si="63"/>
        <v>0</v>
      </c>
      <c r="AR279" s="152" t="s">
        <v>227</v>
      </c>
      <c r="AT279" s="152" t="s">
        <v>223</v>
      </c>
      <c r="AU279" s="152" t="s">
        <v>232</v>
      </c>
      <c r="AY279" s="13" t="s">
        <v>221</v>
      </c>
      <c r="BE279" s="153">
        <f t="shared" si="64"/>
        <v>0</v>
      </c>
      <c r="BF279" s="153">
        <f t="shared" si="65"/>
        <v>0</v>
      </c>
      <c r="BG279" s="153">
        <f t="shared" si="66"/>
        <v>0</v>
      </c>
      <c r="BH279" s="153">
        <f t="shared" si="67"/>
        <v>0</v>
      </c>
      <c r="BI279" s="153">
        <f t="shared" si="68"/>
        <v>0</v>
      </c>
      <c r="BJ279" s="13" t="s">
        <v>88</v>
      </c>
      <c r="BK279" s="153">
        <f t="shared" si="69"/>
        <v>0</v>
      </c>
      <c r="BL279" s="13" t="s">
        <v>227</v>
      </c>
      <c r="BM279" s="152" t="s">
        <v>1427</v>
      </c>
    </row>
    <row r="280" spans="2:65" s="1" customFormat="1" ht="24.15" customHeight="1" x14ac:dyDescent="0.2">
      <c r="B280" s="139"/>
      <c r="C280" s="154" t="s">
        <v>699</v>
      </c>
      <c r="D280" s="154" t="s">
        <v>317</v>
      </c>
      <c r="E280" s="155" t="s">
        <v>1425</v>
      </c>
      <c r="F280" s="156" t="s">
        <v>2989</v>
      </c>
      <c r="G280" s="157" t="s">
        <v>1305</v>
      </c>
      <c r="H280" s="158">
        <v>1</v>
      </c>
      <c r="I280" s="159"/>
      <c r="J280" s="160">
        <f t="shared" si="60"/>
        <v>0</v>
      </c>
      <c r="K280" s="161"/>
      <c r="L280" s="162"/>
      <c r="M280" s="163" t="s">
        <v>1</v>
      </c>
      <c r="N280" s="164" t="s">
        <v>41</v>
      </c>
      <c r="P280" s="150">
        <f t="shared" si="61"/>
        <v>0</v>
      </c>
      <c r="Q280" s="150">
        <v>0</v>
      </c>
      <c r="R280" s="150">
        <f t="shared" si="62"/>
        <v>0</v>
      </c>
      <c r="S280" s="150">
        <v>0</v>
      </c>
      <c r="T280" s="151">
        <f t="shared" si="63"/>
        <v>0</v>
      </c>
      <c r="AR280" s="152" t="s">
        <v>251</v>
      </c>
      <c r="AT280" s="152" t="s">
        <v>317</v>
      </c>
      <c r="AU280" s="152" t="s">
        <v>232</v>
      </c>
      <c r="AY280" s="13" t="s">
        <v>221</v>
      </c>
      <c r="BE280" s="153">
        <f t="shared" si="64"/>
        <v>0</v>
      </c>
      <c r="BF280" s="153">
        <f t="shared" si="65"/>
        <v>0</v>
      </c>
      <c r="BG280" s="153">
        <f t="shared" si="66"/>
        <v>0</v>
      </c>
      <c r="BH280" s="153">
        <f t="shared" si="67"/>
        <v>0</v>
      </c>
      <c r="BI280" s="153">
        <f t="shared" si="68"/>
        <v>0</v>
      </c>
      <c r="BJ280" s="13" t="s">
        <v>88</v>
      </c>
      <c r="BK280" s="153">
        <f t="shared" si="69"/>
        <v>0</v>
      </c>
      <c r="BL280" s="13" t="s">
        <v>227</v>
      </c>
      <c r="BM280" s="152" t="s">
        <v>1430</v>
      </c>
    </row>
    <row r="281" spans="2:65" s="11" customFormat="1" ht="22.95" customHeight="1" x14ac:dyDescent="0.25">
      <c r="B281" s="127"/>
      <c r="D281" s="128" t="s">
        <v>74</v>
      </c>
      <c r="E281" s="137" t="s">
        <v>2990</v>
      </c>
      <c r="F281" s="137" t="s">
        <v>2991</v>
      </c>
      <c r="I281" s="130"/>
      <c r="J281" s="138">
        <f>BK281</f>
        <v>0</v>
      </c>
      <c r="L281" s="127"/>
      <c r="M281" s="132"/>
      <c r="P281" s="133">
        <f>P282+P286</f>
        <v>0</v>
      </c>
      <c r="R281" s="133">
        <f>R282+R286</f>
        <v>0</v>
      </c>
      <c r="T281" s="134">
        <f>T282+T286</f>
        <v>0</v>
      </c>
      <c r="AR281" s="128" t="s">
        <v>82</v>
      </c>
      <c r="AT281" s="135" t="s">
        <v>74</v>
      </c>
      <c r="AU281" s="135" t="s">
        <v>82</v>
      </c>
      <c r="AY281" s="128" t="s">
        <v>221</v>
      </c>
      <c r="BK281" s="136">
        <f>BK282+BK286</f>
        <v>0</v>
      </c>
    </row>
    <row r="282" spans="2:65" s="11" customFormat="1" ht="20.85" customHeight="1" x14ac:dyDescent="0.25">
      <c r="B282" s="127"/>
      <c r="D282" s="128" t="s">
        <v>74</v>
      </c>
      <c r="E282" s="137" t="s">
        <v>2937</v>
      </c>
      <c r="F282" s="137" t="s">
        <v>2938</v>
      </c>
      <c r="I282" s="130"/>
      <c r="J282" s="138">
        <f>BK282</f>
        <v>0</v>
      </c>
      <c r="L282" s="127"/>
      <c r="M282" s="132"/>
      <c r="P282" s="133">
        <f>SUM(P283:P285)</f>
        <v>0</v>
      </c>
      <c r="R282" s="133">
        <f>SUM(R283:R285)</f>
        <v>0</v>
      </c>
      <c r="T282" s="134">
        <f>SUM(T283:T285)</f>
        <v>0</v>
      </c>
      <c r="AR282" s="128" t="s">
        <v>82</v>
      </c>
      <c r="AT282" s="135" t="s">
        <v>74</v>
      </c>
      <c r="AU282" s="135" t="s">
        <v>88</v>
      </c>
      <c r="AY282" s="128" t="s">
        <v>221</v>
      </c>
      <c r="BK282" s="136">
        <f>SUM(BK283:BK285)</f>
        <v>0</v>
      </c>
    </row>
    <row r="283" spans="2:65" s="1" customFormat="1" ht="16.5" customHeight="1" x14ac:dyDescent="0.2">
      <c r="B283" s="139"/>
      <c r="C283" s="140" t="s">
        <v>703</v>
      </c>
      <c r="D283" s="140" t="s">
        <v>223</v>
      </c>
      <c r="E283" s="141" t="s">
        <v>2861</v>
      </c>
      <c r="F283" s="142" t="s">
        <v>2862</v>
      </c>
      <c r="G283" s="143" t="s">
        <v>226</v>
      </c>
      <c r="H283" s="144">
        <v>8.0640000000000001</v>
      </c>
      <c r="I283" s="145"/>
      <c r="J283" s="146">
        <f>ROUND(I283*H283,2)</f>
        <v>0</v>
      </c>
      <c r="K283" s="147"/>
      <c r="L283" s="28"/>
      <c r="M283" s="148" t="s">
        <v>1</v>
      </c>
      <c r="N283" s="149" t="s">
        <v>41</v>
      </c>
      <c r="P283" s="150">
        <f>O283*H283</f>
        <v>0</v>
      </c>
      <c r="Q283" s="150">
        <v>0</v>
      </c>
      <c r="R283" s="150">
        <f>Q283*H283</f>
        <v>0</v>
      </c>
      <c r="S283" s="150">
        <v>0</v>
      </c>
      <c r="T283" s="151">
        <f>S283*H283</f>
        <v>0</v>
      </c>
      <c r="AR283" s="152" t="s">
        <v>227</v>
      </c>
      <c r="AT283" s="152" t="s">
        <v>223</v>
      </c>
      <c r="AU283" s="152" t="s">
        <v>232</v>
      </c>
      <c r="AY283" s="13" t="s">
        <v>221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3" t="s">
        <v>88</v>
      </c>
      <c r="BK283" s="153">
        <f>ROUND(I283*H283,2)</f>
        <v>0</v>
      </c>
      <c r="BL283" s="13" t="s">
        <v>227</v>
      </c>
      <c r="BM283" s="152" t="s">
        <v>1433</v>
      </c>
    </row>
    <row r="284" spans="2:65" s="1" customFormat="1" ht="24.15" customHeight="1" x14ac:dyDescent="0.2">
      <c r="B284" s="139"/>
      <c r="C284" s="140" t="s">
        <v>707</v>
      </c>
      <c r="D284" s="140" t="s">
        <v>223</v>
      </c>
      <c r="E284" s="141" t="s">
        <v>2953</v>
      </c>
      <c r="F284" s="142" t="s">
        <v>2954</v>
      </c>
      <c r="G284" s="143" t="s">
        <v>333</v>
      </c>
      <c r="H284" s="144">
        <v>2</v>
      </c>
      <c r="I284" s="145"/>
      <c r="J284" s="146">
        <f>ROUND(I284*H284,2)</f>
        <v>0</v>
      </c>
      <c r="K284" s="147"/>
      <c r="L284" s="28"/>
      <c r="M284" s="148" t="s">
        <v>1</v>
      </c>
      <c r="N284" s="149" t="s">
        <v>41</v>
      </c>
      <c r="P284" s="150">
        <f>O284*H284</f>
        <v>0</v>
      </c>
      <c r="Q284" s="150">
        <v>0</v>
      </c>
      <c r="R284" s="150">
        <f>Q284*H284</f>
        <v>0</v>
      </c>
      <c r="S284" s="150">
        <v>0</v>
      </c>
      <c r="T284" s="151">
        <f>S284*H284</f>
        <v>0</v>
      </c>
      <c r="AR284" s="152" t="s">
        <v>227</v>
      </c>
      <c r="AT284" s="152" t="s">
        <v>223</v>
      </c>
      <c r="AU284" s="152" t="s">
        <v>232</v>
      </c>
      <c r="AY284" s="13" t="s">
        <v>221</v>
      </c>
      <c r="BE284" s="153">
        <f>IF(N284="základná",J284,0)</f>
        <v>0</v>
      </c>
      <c r="BF284" s="153">
        <f>IF(N284="znížená",J284,0)</f>
        <v>0</v>
      </c>
      <c r="BG284" s="153">
        <f>IF(N284="zákl. prenesená",J284,0)</f>
        <v>0</v>
      </c>
      <c r="BH284" s="153">
        <f>IF(N284="zníž. prenesená",J284,0)</f>
        <v>0</v>
      </c>
      <c r="BI284" s="153">
        <f>IF(N284="nulová",J284,0)</f>
        <v>0</v>
      </c>
      <c r="BJ284" s="13" t="s">
        <v>88</v>
      </c>
      <c r="BK284" s="153">
        <f>ROUND(I284*H284,2)</f>
        <v>0</v>
      </c>
      <c r="BL284" s="13" t="s">
        <v>227</v>
      </c>
      <c r="BM284" s="152" t="s">
        <v>1436</v>
      </c>
    </row>
    <row r="285" spans="2:65" s="1" customFormat="1" ht="24.15" customHeight="1" x14ac:dyDescent="0.2">
      <c r="B285" s="139"/>
      <c r="C285" s="140" t="s">
        <v>711</v>
      </c>
      <c r="D285" s="140" t="s">
        <v>223</v>
      </c>
      <c r="E285" s="141" t="s">
        <v>2969</v>
      </c>
      <c r="F285" s="142" t="s">
        <v>2970</v>
      </c>
      <c r="G285" s="143" t="s">
        <v>333</v>
      </c>
      <c r="H285" s="144">
        <v>5</v>
      </c>
      <c r="I285" s="145"/>
      <c r="J285" s="146">
        <f>ROUND(I285*H285,2)</f>
        <v>0</v>
      </c>
      <c r="K285" s="147"/>
      <c r="L285" s="28"/>
      <c r="M285" s="148" t="s">
        <v>1</v>
      </c>
      <c r="N285" s="149" t="s">
        <v>41</v>
      </c>
      <c r="P285" s="150">
        <f>O285*H285</f>
        <v>0</v>
      </c>
      <c r="Q285" s="150">
        <v>0</v>
      </c>
      <c r="R285" s="150">
        <f>Q285*H285</f>
        <v>0</v>
      </c>
      <c r="S285" s="150">
        <v>0</v>
      </c>
      <c r="T285" s="151">
        <f>S285*H285</f>
        <v>0</v>
      </c>
      <c r="AR285" s="152" t="s">
        <v>227</v>
      </c>
      <c r="AT285" s="152" t="s">
        <v>223</v>
      </c>
      <c r="AU285" s="152" t="s">
        <v>232</v>
      </c>
      <c r="AY285" s="13" t="s">
        <v>221</v>
      </c>
      <c r="BE285" s="153">
        <f>IF(N285="základná",J285,0)</f>
        <v>0</v>
      </c>
      <c r="BF285" s="153">
        <f>IF(N285="znížená",J285,0)</f>
        <v>0</v>
      </c>
      <c r="BG285" s="153">
        <f>IF(N285="zákl. prenesená",J285,0)</f>
        <v>0</v>
      </c>
      <c r="BH285" s="153">
        <f>IF(N285="zníž. prenesená",J285,0)</f>
        <v>0</v>
      </c>
      <c r="BI285" s="153">
        <f>IF(N285="nulová",J285,0)</f>
        <v>0</v>
      </c>
      <c r="BJ285" s="13" t="s">
        <v>88</v>
      </c>
      <c r="BK285" s="153">
        <f>ROUND(I285*H285,2)</f>
        <v>0</v>
      </c>
      <c r="BL285" s="13" t="s">
        <v>227</v>
      </c>
      <c r="BM285" s="152" t="s">
        <v>1439</v>
      </c>
    </row>
    <row r="286" spans="2:65" s="11" customFormat="1" ht="20.85" customHeight="1" x14ac:dyDescent="0.25">
      <c r="B286" s="127"/>
      <c r="D286" s="128" t="s">
        <v>74</v>
      </c>
      <c r="E286" s="137" t="s">
        <v>2941</v>
      </c>
      <c r="F286" s="137" t="s">
        <v>2942</v>
      </c>
      <c r="I286" s="130"/>
      <c r="J286" s="138">
        <f>BK286</f>
        <v>0</v>
      </c>
      <c r="L286" s="127"/>
      <c r="M286" s="132"/>
      <c r="P286" s="133">
        <f>SUM(P287:P296)</f>
        <v>0</v>
      </c>
      <c r="R286" s="133">
        <f>SUM(R287:R296)</f>
        <v>0</v>
      </c>
      <c r="T286" s="134">
        <f>SUM(T287:T296)</f>
        <v>0</v>
      </c>
      <c r="AR286" s="128" t="s">
        <v>82</v>
      </c>
      <c r="AT286" s="135" t="s">
        <v>74</v>
      </c>
      <c r="AU286" s="135" t="s">
        <v>88</v>
      </c>
      <c r="AY286" s="128" t="s">
        <v>221</v>
      </c>
      <c r="BK286" s="136">
        <f>SUM(BK287:BK296)</f>
        <v>0</v>
      </c>
    </row>
    <row r="287" spans="2:65" s="1" customFormat="1" ht="24.15" customHeight="1" x14ac:dyDescent="0.2">
      <c r="B287" s="139"/>
      <c r="C287" s="140" t="s">
        <v>715</v>
      </c>
      <c r="D287" s="140" t="s">
        <v>223</v>
      </c>
      <c r="E287" s="141" t="s">
        <v>2992</v>
      </c>
      <c r="F287" s="142" t="s">
        <v>2993</v>
      </c>
      <c r="G287" s="143" t="s">
        <v>333</v>
      </c>
      <c r="H287" s="144">
        <v>7</v>
      </c>
      <c r="I287" s="145"/>
      <c r="J287" s="146">
        <f t="shared" ref="J287:J296" si="70">ROUND(I287*H287,2)</f>
        <v>0</v>
      </c>
      <c r="K287" s="147"/>
      <c r="L287" s="28"/>
      <c r="M287" s="148" t="s">
        <v>1</v>
      </c>
      <c r="N287" s="149" t="s">
        <v>41</v>
      </c>
      <c r="P287" s="150">
        <f t="shared" ref="P287:P296" si="71">O287*H287</f>
        <v>0</v>
      </c>
      <c r="Q287" s="150">
        <v>0</v>
      </c>
      <c r="R287" s="150">
        <f t="shared" ref="R287:R296" si="72">Q287*H287</f>
        <v>0</v>
      </c>
      <c r="S287" s="150">
        <v>0</v>
      </c>
      <c r="T287" s="151">
        <f t="shared" ref="T287:T296" si="73">S287*H287</f>
        <v>0</v>
      </c>
      <c r="AR287" s="152" t="s">
        <v>227</v>
      </c>
      <c r="AT287" s="152" t="s">
        <v>223</v>
      </c>
      <c r="AU287" s="152" t="s">
        <v>232</v>
      </c>
      <c r="AY287" s="13" t="s">
        <v>221</v>
      </c>
      <c r="BE287" s="153">
        <f t="shared" ref="BE287:BE296" si="74">IF(N287="základná",J287,0)</f>
        <v>0</v>
      </c>
      <c r="BF287" s="153">
        <f t="shared" ref="BF287:BF296" si="75">IF(N287="znížená",J287,0)</f>
        <v>0</v>
      </c>
      <c r="BG287" s="153">
        <f t="shared" ref="BG287:BG296" si="76">IF(N287="zákl. prenesená",J287,0)</f>
        <v>0</v>
      </c>
      <c r="BH287" s="153">
        <f t="shared" ref="BH287:BH296" si="77">IF(N287="zníž. prenesená",J287,0)</f>
        <v>0</v>
      </c>
      <c r="BI287" s="153">
        <f t="shared" ref="BI287:BI296" si="78">IF(N287="nulová",J287,0)</f>
        <v>0</v>
      </c>
      <c r="BJ287" s="13" t="s">
        <v>88</v>
      </c>
      <c r="BK287" s="153">
        <f t="shared" ref="BK287:BK296" si="79">ROUND(I287*H287,2)</f>
        <v>0</v>
      </c>
      <c r="BL287" s="13" t="s">
        <v>227</v>
      </c>
      <c r="BM287" s="152" t="s">
        <v>1442</v>
      </c>
    </row>
    <row r="288" spans="2:65" s="1" customFormat="1" ht="16.5" customHeight="1" x14ac:dyDescent="0.2">
      <c r="B288" s="139"/>
      <c r="C288" s="140" t="s">
        <v>722</v>
      </c>
      <c r="D288" s="140" t="s">
        <v>223</v>
      </c>
      <c r="E288" s="141" t="s">
        <v>2994</v>
      </c>
      <c r="F288" s="142" t="s">
        <v>2995</v>
      </c>
      <c r="G288" s="143" t="s">
        <v>333</v>
      </c>
      <c r="H288" s="144">
        <v>7</v>
      </c>
      <c r="I288" s="145"/>
      <c r="J288" s="146">
        <f t="shared" si="70"/>
        <v>0</v>
      </c>
      <c r="K288" s="147"/>
      <c r="L288" s="28"/>
      <c r="M288" s="148" t="s">
        <v>1</v>
      </c>
      <c r="N288" s="149" t="s">
        <v>41</v>
      </c>
      <c r="P288" s="150">
        <f t="shared" si="71"/>
        <v>0</v>
      </c>
      <c r="Q288" s="150">
        <v>0</v>
      </c>
      <c r="R288" s="150">
        <f t="shared" si="72"/>
        <v>0</v>
      </c>
      <c r="S288" s="150">
        <v>0</v>
      </c>
      <c r="T288" s="151">
        <f t="shared" si="73"/>
        <v>0</v>
      </c>
      <c r="AR288" s="152" t="s">
        <v>227</v>
      </c>
      <c r="AT288" s="152" t="s">
        <v>223</v>
      </c>
      <c r="AU288" s="152" t="s">
        <v>232</v>
      </c>
      <c r="AY288" s="13" t="s">
        <v>221</v>
      </c>
      <c r="BE288" s="153">
        <f t="shared" si="74"/>
        <v>0</v>
      </c>
      <c r="BF288" s="153">
        <f t="shared" si="75"/>
        <v>0</v>
      </c>
      <c r="BG288" s="153">
        <f t="shared" si="76"/>
        <v>0</v>
      </c>
      <c r="BH288" s="153">
        <f t="shared" si="77"/>
        <v>0</v>
      </c>
      <c r="BI288" s="153">
        <f t="shared" si="78"/>
        <v>0</v>
      </c>
      <c r="BJ288" s="13" t="s">
        <v>88</v>
      </c>
      <c r="BK288" s="153">
        <f t="shared" si="79"/>
        <v>0</v>
      </c>
      <c r="BL288" s="13" t="s">
        <v>227</v>
      </c>
      <c r="BM288" s="152" t="s">
        <v>1445</v>
      </c>
    </row>
    <row r="289" spans="2:65" s="1" customFormat="1" ht="16.5" customHeight="1" x14ac:dyDescent="0.2">
      <c r="B289" s="139"/>
      <c r="C289" s="154" t="s">
        <v>726</v>
      </c>
      <c r="D289" s="154" t="s">
        <v>317</v>
      </c>
      <c r="E289" s="155" t="s">
        <v>1431</v>
      </c>
      <c r="F289" s="156" t="s">
        <v>2996</v>
      </c>
      <c r="G289" s="157" t="s">
        <v>333</v>
      </c>
      <c r="H289" s="158">
        <v>7</v>
      </c>
      <c r="I289" s="159"/>
      <c r="J289" s="160">
        <f t="shared" si="70"/>
        <v>0</v>
      </c>
      <c r="K289" s="161"/>
      <c r="L289" s="162"/>
      <c r="M289" s="163" t="s">
        <v>1</v>
      </c>
      <c r="N289" s="164" t="s">
        <v>41</v>
      </c>
      <c r="P289" s="150">
        <f t="shared" si="71"/>
        <v>0</v>
      </c>
      <c r="Q289" s="150">
        <v>0</v>
      </c>
      <c r="R289" s="150">
        <f t="shared" si="72"/>
        <v>0</v>
      </c>
      <c r="S289" s="150">
        <v>0</v>
      </c>
      <c r="T289" s="151">
        <f t="shared" si="73"/>
        <v>0</v>
      </c>
      <c r="AR289" s="152" t="s">
        <v>251</v>
      </c>
      <c r="AT289" s="152" t="s">
        <v>317</v>
      </c>
      <c r="AU289" s="152" t="s">
        <v>232</v>
      </c>
      <c r="AY289" s="13" t="s">
        <v>221</v>
      </c>
      <c r="BE289" s="153">
        <f t="shared" si="74"/>
        <v>0</v>
      </c>
      <c r="BF289" s="153">
        <f t="shared" si="75"/>
        <v>0</v>
      </c>
      <c r="BG289" s="153">
        <f t="shared" si="76"/>
        <v>0</v>
      </c>
      <c r="BH289" s="153">
        <f t="shared" si="77"/>
        <v>0</v>
      </c>
      <c r="BI289" s="153">
        <f t="shared" si="78"/>
        <v>0</v>
      </c>
      <c r="BJ289" s="13" t="s">
        <v>88</v>
      </c>
      <c r="BK289" s="153">
        <f t="shared" si="79"/>
        <v>0</v>
      </c>
      <c r="BL289" s="13" t="s">
        <v>227</v>
      </c>
      <c r="BM289" s="152" t="s">
        <v>1448</v>
      </c>
    </row>
    <row r="290" spans="2:65" s="1" customFormat="1" ht="24.15" customHeight="1" x14ac:dyDescent="0.2">
      <c r="B290" s="139"/>
      <c r="C290" s="140" t="s">
        <v>730</v>
      </c>
      <c r="D290" s="140" t="s">
        <v>223</v>
      </c>
      <c r="E290" s="141" t="s">
        <v>2955</v>
      </c>
      <c r="F290" s="142" t="s">
        <v>2956</v>
      </c>
      <c r="G290" s="143" t="s">
        <v>333</v>
      </c>
      <c r="H290" s="144">
        <v>4</v>
      </c>
      <c r="I290" s="145"/>
      <c r="J290" s="146">
        <f t="shared" si="70"/>
        <v>0</v>
      </c>
      <c r="K290" s="147"/>
      <c r="L290" s="28"/>
      <c r="M290" s="148" t="s">
        <v>1</v>
      </c>
      <c r="N290" s="149" t="s">
        <v>41</v>
      </c>
      <c r="P290" s="150">
        <f t="shared" si="71"/>
        <v>0</v>
      </c>
      <c r="Q290" s="150">
        <v>0</v>
      </c>
      <c r="R290" s="150">
        <f t="shared" si="72"/>
        <v>0</v>
      </c>
      <c r="S290" s="150">
        <v>0</v>
      </c>
      <c r="T290" s="151">
        <f t="shared" si="73"/>
        <v>0</v>
      </c>
      <c r="AR290" s="152" t="s">
        <v>227</v>
      </c>
      <c r="AT290" s="152" t="s">
        <v>223</v>
      </c>
      <c r="AU290" s="152" t="s">
        <v>232</v>
      </c>
      <c r="AY290" s="13" t="s">
        <v>221</v>
      </c>
      <c r="BE290" s="153">
        <f t="shared" si="74"/>
        <v>0</v>
      </c>
      <c r="BF290" s="153">
        <f t="shared" si="75"/>
        <v>0</v>
      </c>
      <c r="BG290" s="153">
        <f t="shared" si="76"/>
        <v>0</v>
      </c>
      <c r="BH290" s="153">
        <f t="shared" si="77"/>
        <v>0</v>
      </c>
      <c r="BI290" s="153">
        <f t="shared" si="78"/>
        <v>0</v>
      </c>
      <c r="BJ290" s="13" t="s">
        <v>88</v>
      </c>
      <c r="BK290" s="153">
        <f t="shared" si="79"/>
        <v>0</v>
      </c>
      <c r="BL290" s="13" t="s">
        <v>227</v>
      </c>
      <c r="BM290" s="152" t="s">
        <v>1451</v>
      </c>
    </row>
    <row r="291" spans="2:65" s="1" customFormat="1" ht="16.5" customHeight="1" x14ac:dyDescent="0.2">
      <c r="B291" s="139"/>
      <c r="C291" s="154" t="s">
        <v>734</v>
      </c>
      <c r="D291" s="154" t="s">
        <v>317</v>
      </c>
      <c r="E291" s="155" t="s">
        <v>1416</v>
      </c>
      <c r="F291" s="156" t="s">
        <v>2979</v>
      </c>
      <c r="G291" s="157" t="s">
        <v>333</v>
      </c>
      <c r="H291" s="158">
        <v>4</v>
      </c>
      <c r="I291" s="159"/>
      <c r="J291" s="160">
        <f t="shared" si="70"/>
        <v>0</v>
      </c>
      <c r="K291" s="161"/>
      <c r="L291" s="162"/>
      <c r="M291" s="163" t="s">
        <v>1</v>
      </c>
      <c r="N291" s="164" t="s">
        <v>41</v>
      </c>
      <c r="P291" s="150">
        <f t="shared" si="71"/>
        <v>0</v>
      </c>
      <c r="Q291" s="150">
        <v>0</v>
      </c>
      <c r="R291" s="150">
        <f t="shared" si="72"/>
        <v>0</v>
      </c>
      <c r="S291" s="150">
        <v>0</v>
      </c>
      <c r="T291" s="151">
        <f t="shared" si="73"/>
        <v>0</v>
      </c>
      <c r="AR291" s="152" t="s">
        <v>251</v>
      </c>
      <c r="AT291" s="152" t="s">
        <v>317</v>
      </c>
      <c r="AU291" s="152" t="s">
        <v>232</v>
      </c>
      <c r="AY291" s="13" t="s">
        <v>221</v>
      </c>
      <c r="BE291" s="153">
        <f t="shared" si="74"/>
        <v>0</v>
      </c>
      <c r="BF291" s="153">
        <f t="shared" si="75"/>
        <v>0</v>
      </c>
      <c r="BG291" s="153">
        <f t="shared" si="76"/>
        <v>0</v>
      </c>
      <c r="BH291" s="153">
        <f t="shared" si="77"/>
        <v>0</v>
      </c>
      <c r="BI291" s="153">
        <f t="shared" si="78"/>
        <v>0</v>
      </c>
      <c r="BJ291" s="13" t="s">
        <v>88</v>
      </c>
      <c r="BK291" s="153">
        <f t="shared" si="79"/>
        <v>0</v>
      </c>
      <c r="BL291" s="13" t="s">
        <v>227</v>
      </c>
      <c r="BM291" s="152" t="s">
        <v>1454</v>
      </c>
    </row>
    <row r="292" spans="2:65" s="1" customFormat="1" ht="24.15" customHeight="1" x14ac:dyDescent="0.2">
      <c r="B292" s="139"/>
      <c r="C292" s="140" t="s">
        <v>738</v>
      </c>
      <c r="D292" s="140" t="s">
        <v>223</v>
      </c>
      <c r="E292" s="141" t="s">
        <v>2958</v>
      </c>
      <c r="F292" s="142" t="s">
        <v>2959</v>
      </c>
      <c r="G292" s="143" t="s">
        <v>333</v>
      </c>
      <c r="H292" s="144">
        <v>7</v>
      </c>
      <c r="I292" s="145"/>
      <c r="J292" s="146">
        <f t="shared" si="70"/>
        <v>0</v>
      </c>
      <c r="K292" s="147"/>
      <c r="L292" s="28"/>
      <c r="M292" s="148" t="s">
        <v>1</v>
      </c>
      <c r="N292" s="149" t="s">
        <v>41</v>
      </c>
      <c r="P292" s="150">
        <f t="shared" si="71"/>
        <v>0</v>
      </c>
      <c r="Q292" s="150">
        <v>0</v>
      </c>
      <c r="R292" s="150">
        <f t="shared" si="72"/>
        <v>0</v>
      </c>
      <c r="S292" s="150">
        <v>0</v>
      </c>
      <c r="T292" s="151">
        <f t="shared" si="73"/>
        <v>0</v>
      </c>
      <c r="AR292" s="152" t="s">
        <v>227</v>
      </c>
      <c r="AT292" s="152" t="s">
        <v>223</v>
      </c>
      <c r="AU292" s="152" t="s">
        <v>232</v>
      </c>
      <c r="AY292" s="13" t="s">
        <v>221</v>
      </c>
      <c r="BE292" s="153">
        <f t="shared" si="74"/>
        <v>0</v>
      </c>
      <c r="BF292" s="153">
        <f t="shared" si="75"/>
        <v>0</v>
      </c>
      <c r="BG292" s="153">
        <f t="shared" si="76"/>
        <v>0</v>
      </c>
      <c r="BH292" s="153">
        <f t="shared" si="77"/>
        <v>0</v>
      </c>
      <c r="BI292" s="153">
        <f t="shared" si="78"/>
        <v>0</v>
      </c>
      <c r="BJ292" s="13" t="s">
        <v>88</v>
      </c>
      <c r="BK292" s="153">
        <f t="shared" si="79"/>
        <v>0</v>
      </c>
      <c r="BL292" s="13" t="s">
        <v>227</v>
      </c>
      <c r="BM292" s="152" t="s">
        <v>1457</v>
      </c>
    </row>
    <row r="293" spans="2:65" s="1" customFormat="1" ht="16.5" customHeight="1" x14ac:dyDescent="0.2">
      <c r="B293" s="139"/>
      <c r="C293" s="154" t="s">
        <v>742</v>
      </c>
      <c r="D293" s="154" t="s">
        <v>317</v>
      </c>
      <c r="E293" s="155" t="s">
        <v>1390</v>
      </c>
      <c r="F293" s="156" t="s">
        <v>2960</v>
      </c>
      <c r="G293" s="157" t="s">
        <v>333</v>
      </c>
      <c r="H293" s="158">
        <v>5</v>
      </c>
      <c r="I293" s="159"/>
      <c r="J293" s="160">
        <f t="shared" si="70"/>
        <v>0</v>
      </c>
      <c r="K293" s="161"/>
      <c r="L293" s="162"/>
      <c r="M293" s="163" t="s">
        <v>1</v>
      </c>
      <c r="N293" s="164" t="s">
        <v>41</v>
      </c>
      <c r="P293" s="150">
        <f t="shared" si="71"/>
        <v>0</v>
      </c>
      <c r="Q293" s="150">
        <v>0</v>
      </c>
      <c r="R293" s="150">
        <f t="shared" si="72"/>
        <v>0</v>
      </c>
      <c r="S293" s="150">
        <v>0</v>
      </c>
      <c r="T293" s="151">
        <f t="shared" si="73"/>
        <v>0</v>
      </c>
      <c r="AR293" s="152" t="s">
        <v>251</v>
      </c>
      <c r="AT293" s="152" t="s">
        <v>317</v>
      </c>
      <c r="AU293" s="152" t="s">
        <v>232</v>
      </c>
      <c r="AY293" s="13" t="s">
        <v>221</v>
      </c>
      <c r="BE293" s="153">
        <f t="shared" si="74"/>
        <v>0</v>
      </c>
      <c r="BF293" s="153">
        <f t="shared" si="75"/>
        <v>0</v>
      </c>
      <c r="BG293" s="153">
        <f t="shared" si="76"/>
        <v>0</v>
      </c>
      <c r="BH293" s="153">
        <f t="shared" si="77"/>
        <v>0</v>
      </c>
      <c r="BI293" s="153">
        <f t="shared" si="78"/>
        <v>0</v>
      </c>
      <c r="BJ293" s="13" t="s">
        <v>88</v>
      </c>
      <c r="BK293" s="153">
        <f t="shared" si="79"/>
        <v>0</v>
      </c>
      <c r="BL293" s="13" t="s">
        <v>227</v>
      </c>
      <c r="BM293" s="152" t="s">
        <v>1460</v>
      </c>
    </row>
    <row r="294" spans="2:65" s="1" customFormat="1" ht="16.5" customHeight="1" x14ac:dyDescent="0.2">
      <c r="B294" s="139"/>
      <c r="C294" s="154" t="s">
        <v>748</v>
      </c>
      <c r="D294" s="154" t="s">
        <v>317</v>
      </c>
      <c r="E294" s="155" t="s">
        <v>1405</v>
      </c>
      <c r="F294" s="156" t="s">
        <v>2971</v>
      </c>
      <c r="G294" s="157" t="s">
        <v>333</v>
      </c>
      <c r="H294" s="158">
        <v>2</v>
      </c>
      <c r="I294" s="159"/>
      <c r="J294" s="160">
        <f t="shared" si="70"/>
        <v>0</v>
      </c>
      <c r="K294" s="161"/>
      <c r="L294" s="162"/>
      <c r="M294" s="163" t="s">
        <v>1</v>
      </c>
      <c r="N294" s="164" t="s">
        <v>41</v>
      </c>
      <c r="P294" s="150">
        <f t="shared" si="71"/>
        <v>0</v>
      </c>
      <c r="Q294" s="150">
        <v>0</v>
      </c>
      <c r="R294" s="150">
        <f t="shared" si="72"/>
        <v>0</v>
      </c>
      <c r="S294" s="150">
        <v>0</v>
      </c>
      <c r="T294" s="151">
        <f t="shared" si="73"/>
        <v>0</v>
      </c>
      <c r="AR294" s="152" t="s">
        <v>251</v>
      </c>
      <c r="AT294" s="152" t="s">
        <v>317</v>
      </c>
      <c r="AU294" s="152" t="s">
        <v>232</v>
      </c>
      <c r="AY294" s="13" t="s">
        <v>221</v>
      </c>
      <c r="BE294" s="153">
        <f t="shared" si="74"/>
        <v>0</v>
      </c>
      <c r="BF294" s="153">
        <f t="shared" si="75"/>
        <v>0</v>
      </c>
      <c r="BG294" s="153">
        <f t="shared" si="76"/>
        <v>0</v>
      </c>
      <c r="BH294" s="153">
        <f t="shared" si="77"/>
        <v>0</v>
      </c>
      <c r="BI294" s="153">
        <f t="shared" si="78"/>
        <v>0</v>
      </c>
      <c r="BJ294" s="13" t="s">
        <v>88</v>
      </c>
      <c r="BK294" s="153">
        <f t="shared" si="79"/>
        <v>0</v>
      </c>
      <c r="BL294" s="13" t="s">
        <v>227</v>
      </c>
      <c r="BM294" s="152" t="s">
        <v>1463</v>
      </c>
    </row>
    <row r="295" spans="2:65" s="1" customFormat="1" ht="24.15" customHeight="1" x14ac:dyDescent="0.2">
      <c r="B295" s="139"/>
      <c r="C295" s="140" t="s">
        <v>752</v>
      </c>
      <c r="D295" s="140" t="s">
        <v>223</v>
      </c>
      <c r="E295" s="141" t="s">
        <v>2972</v>
      </c>
      <c r="F295" s="142" t="s">
        <v>2973</v>
      </c>
      <c r="G295" s="143" t="s">
        <v>333</v>
      </c>
      <c r="H295" s="144">
        <v>7</v>
      </c>
      <c r="I295" s="145"/>
      <c r="J295" s="146">
        <f t="shared" si="70"/>
        <v>0</v>
      </c>
      <c r="K295" s="147"/>
      <c r="L295" s="28"/>
      <c r="M295" s="148" t="s">
        <v>1</v>
      </c>
      <c r="N295" s="149" t="s">
        <v>41</v>
      </c>
      <c r="P295" s="150">
        <f t="shared" si="71"/>
        <v>0</v>
      </c>
      <c r="Q295" s="150">
        <v>0</v>
      </c>
      <c r="R295" s="150">
        <f t="shared" si="72"/>
        <v>0</v>
      </c>
      <c r="S295" s="150">
        <v>0</v>
      </c>
      <c r="T295" s="151">
        <f t="shared" si="73"/>
        <v>0</v>
      </c>
      <c r="AR295" s="152" t="s">
        <v>227</v>
      </c>
      <c r="AT295" s="152" t="s">
        <v>223</v>
      </c>
      <c r="AU295" s="152" t="s">
        <v>232</v>
      </c>
      <c r="AY295" s="13" t="s">
        <v>221</v>
      </c>
      <c r="BE295" s="153">
        <f t="shared" si="74"/>
        <v>0</v>
      </c>
      <c r="BF295" s="153">
        <f t="shared" si="75"/>
        <v>0</v>
      </c>
      <c r="BG295" s="153">
        <f t="shared" si="76"/>
        <v>0</v>
      </c>
      <c r="BH295" s="153">
        <f t="shared" si="77"/>
        <v>0</v>
      </c>
      <c r="BI295" s="153">
        <f t="shared" si="78"/>
        <v>0</v>
      </c>
      <c r="BJ295" s="13" t="s">
        <v>88</v>
      </c>
      <c r="BK295" s="153">
        <f t="shared" si="79"/>
        <v>0</v>
      </c>
      <c r="BL295" s="13" t="s">
        <v>227</v>
      </c>
      <c r="BM295" s="152" t="s">
        <v>1466</v>
      </c>
    </row>
    <row r="296" spans="2:65" s="1" customFormat="1" ht="16.5" customHeight="1" x14ac:dyDescent="0.2">
      <c r="B296" s="139"/>
      <c r="C296" s="154" t="s">
        <v>756</v>
      </c>
      <c r="D296" s="154" t="s">
        <v>317</v>
      </c>
      <c r="E296" s="155" t="s">
        <v>1437</v>
      </c>
      <c r="F296" s="156" t="s">
        <v>2997</v>
      </c>
      <c r="G296" s="157" t="s">
        <v>333</v>
      </c>
      <c r="H296" s="158">
        <v>7</v>
      </c>
      <c r="I296" s="159"/>
      <c r="J296" s="160">
        <f t="shared" si="70"/>
        <v>0</v>
      </c>
      <c r="K296" s="161"/>
      <c r="L296" s="162"/>
      <c r="M296" s="163" t="s">
        <v>1</v>
      </c>
      <c r="N296" s="164" t="s">
        <v>41</v>
      </c>
      <c r="P296" s="150">
        <f t="shared" si="71"/>
        <v>0</v>
      </c>
      <c r="Q296" s="150">
        <v>0</v>
      </c>
      <c r="R296" s="150">
        <f t="shared" si="72"/>
        <v>0</v>
      </c>
      <c r="S296" s="150">
        <v>0</v>
      </c>
      <c r="T296" s="151">
        <f t="shared" si="73"/>
        <v>0</v>
      </c>
      <c r="AR296" s="152" t="s">
        <v>251</v>
      </c>
      <c r="AT296" s="152" t="s">
        <v>317</v>
      </c>
      <c r="AU296" s="152" t="s">
        <v>232</v>
      </c>
      <c r="AY296" s="13" t="s">
        <v>221</v>
      </c>
      <c r="BE296" s="153">
        <f t="shared" si="74"/>
        <v>0</v>
      </c>
      <c r="BF296" s="153">
        <f t="shared" si="75"/>
        <v>0</v>
      </c>
      <c r="BG296" s="153">
        <f t="shared" si="76"/>
        <v>0</v>
      </c>
      <c r="BH296" s="153">
        <f t="shared" si="77"/>
        <v>0</v>
      </c>
      <c r="BI296" s="153">
        <f t="shared" si="78"/>
        <v>0</v>
      </c>
      <c r="BJ296" s="13" t="s">
        <v>88</v>
      </c>
      <c r="BK296" s="153">
        <f t="shared" si="79"/>
        <v>0</v>
      </c>
      <c r="BL296" s="13" t="s">
        <v>227</v>
      </c>
      <c r="BM296" s="152" t="s">
        <v>1468</v>
      </c>
    </row>
    <row r="297" spans="2:65" s="11" customFormat="1" ht="22.95" customHeight="1" x14ac:dyDescent="0.25">
      <c r="B297" s="127"/>
      <c r="D297" s="128" t="s">
        <v>74</v>
      </c>
      <c r="E297" s="137" t="s">
        <v>2998</v>
      </c>
      <c r="F297" s="137" t="s">
        <v>2999</v>
      </c>
      <c r="I297" s="130"/>
      <c r="J297" s="138">
        <f>BK297</f>
        <v>0</v>
      </c>
      <c r="L297" s="127"/>
      <c r="M297" s="132"/>
      <c r="P297" s="133">
        <f>P298+P300</f>
        <v>0</v>
      </c>
      <c r="R297" s="133">
        <f>R298+R300</f>
        <v>0</v>
      </c>
      <c r="T297" s="134">
        <f>T298+T300</f>
        <v>0</v>
      </c>
      <c r="AR297" s="128" t="s">
        <v>82</v>
      </c>
      <c r="AT297" s="135" t="s">
        <v>74</v>
      </c>
      <c r="AU297" s="135" t="s">
        <v>82</v>
      </c>
      <c r="AY297" s="128" t="s">
        <v>221</v>
      </c>
      <c r="BK297" s="136">
        <f>BK298+BK300</f>
        <v>0</v>
      </c>
    </row>
    <row r="298" spans="2:65" s="11" customFormat="1" ht="20.85" customHeight="1" x14ac:dyDescent="0.25">
      <c r="B298" s="127"/>
      <c r="D298" s="128" t="s">
        <v>74</v>
      </c>
      <c r="E298" s="137" t="s">
        <v>2937</v>
      </c>
      <c r="F298" s="137" t="s">
        <v>2938</v>
      </c>
      <c r="I298" s="130"/>
      <c r="J298" s="138">
        <f>BK298</f>
        <v>0</v>
      </c>
      <c r="L298" s="127"/>
      <c r="M298" s="132"/>
      <c r="P298" s="133">
        <f>P299</f>
        <v>0</v>
      </c>
      <c r="R298" s="133">
        <f>R299</f>
        <v>0</v>
      </c>
      <c r="T298" s="134">
        <f>T299</f>
        <v>0</v>
      </c>
      <c r="AR298" s="128" t="s">
        <v>82</v>
      </c>
      <c r="AT298" s="135" t="s">
        <v>74</v>
      </c>
      <c r="AU298" s="135" t="s">
        <v>88</v>
      </c>
      <c r="AY298" s="128" t="s">
        <v>221</v>
      </c>
      <c r="BK298" s="136">
        <f>BK299</f>
        <v>0</v>
      </c>
    </row>
    <row r="299" spans="2:65" s="1" customFormat="1" ht="16.5" customHeight="1" x14ac:dyDescent="0.2">
      <c r="B299" s="139"/>
      <c r="C299" s="140" t="s">
        <v>760</v>
      </c>
      <c r="D299" s="140" t="s">
        <v>223</v>
      </c>
      <c r="E299" s="141" t="s">
        <v>2861</v>
      </c>
      <c r="F299" s="142" t="s">
        <v>2862</v>
      </c>
      <c r="G299" s="143" t="s">
        <v>226</v>
      </c>
      <c r="H299" s="144">
        <v>6.48</v>
      </c>
      <c r="I299" s="145"/>
      <c r="J299" s="146">
        <f>ROUND(I299*H299,2)</f>
        <v>0</v>
      </c>
      <c r="K299" s="147"/>
      <c r="L299" s="28"/>
      <c r="M299" s="148" t="s">
        <v>1</v>
      </c>
      <c r="N299" s="149" t="s">
        <v>41</v>
      </c>
      <c r="P299" s="150">
        <f>O299*H299</f>
        <v>0</v>
      </c>
      <c r="Q299" s="150">
        <v>0</v>
      </c>
      <c r="R299" s="150">
        <f>Q299*H299</f>
        <v>0</v>
      </c>
      <c r="S299" s="150">
        <v>0</v>
      </c>
      <c r="T299" s="151">
        <f>S299*H299</f>
        <v>0</v>
      </c>
      <c r="AR299" s="152" t="s">
        <v>227</v>
      </c>
      <c r="AT299" s="152" t="s">
        <v>223</v>
      </c>
      <c r="AU299" s="152" t="s">
        <v>232</v>
      </c>
      <c r="AY299" s="13" t="s">
        <v>221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3" t="s">
        <v>88</v>
      </c>
      <c r="BK299" s="153">
        <f>ROUND(I299*H299,2)</f>
        <v>0</v>
      </c>
      <c r="BL299" s="13" t="s">
        <v>227</v>
      </c>
      <c r="BM299" s="152" t="s">
        <v>1471</v>
      </c>
    </row>
    <row r="300" spans="2:65" s="11" customFormat="1" ht="20.85" customHeight="1" x14ac:dyDescent="0.25">
      <c r="B300" s="127"/>
      <c r="D300" s="128" t="s">
        <v>74</v>
      </c>
      <c r="E300" s="137" t="s">
        <v>2941</v>
      </c>
      <c r="F300" s="137" t="s">
        <v>2942</v>
      </c>
      <c r="I300" s="130"/>
      <c r="J300" s="138">
        <f>BK300</f>
        <v>0</v>
      </c>
      <c r="L300" s="127"/>
      <c r="M300" s="132"/>
      <c r="P300" s="133">
        <f>SUM(P301:P313)</f>
        <v>0</v>
      </c>
      <c r="R300" s="133">
        <f>SUM(R301:R313)</f>
        <v>0</v>
      </c>
      <c r="T300" s="134">
        <f>SUM(T301:T313)</f>
        <v>0</v>
      </c>
      <c r="AR300" s="128" t="s">
        <v>82</v>
      </c>
      <c r="AT300" s="135" t="s">
        <v>74</v>
      </c>
      <c r="AU300" s="135" t="s">
        <v>88</v>
      </c>
      <c r="AY300" s="128" t="s">
        <v>221</v>
      </c>
      <c r="BK300" s="136">
        <f>SUM(BK301:BK313)</f>
        <v>0</v>
      </c>
    </row>
    <row r="301" spans="2:65" s="1" customFormat="1" ht="21.75" customHeight="1" x14ac:dyDescent="0.2">
      <c r="B301" s="139"/>
      <c r="C301" s="140" t="s">
        <v>764</v>
      </c>
      <c r="D301" s="140" t="s">
        <v>223</v>
      </c>
      <c r="E301" s="141" t="s">
        <v>3000</v>
      </c>
      <c r="F301" s="142" t="s">
        <v>3001</v>
      </c>
      <c r="G301" s="143" t="s">
        <v>333</v>
      </c>
      <c r="H301" s="144">
        <v>15</v>
      </c>
      <c r="I301" s="145"/>
      <c r="J301" s="146">
        <f t="shared" ref="J301:J313" si="80">ROUND(I301*H301,2)</f>
        <v>0</v>
      </c>
      <c r="K301" s="147"/>
      <c r="L301" s="28"/>
      <c r="M301" s="148" t="s">
        <v>1</v>
      </c>
      <c r="N301" s="149" t="s">
        <v>41</v>
      </c>
      <c r="P301" s="150">
        <f t="shared" ref="P301:P313" si="81">O301*H301</f>
        <v>0</v>
      </c>
      <c r="Q301" s="150">
        <v>0</v>
      </c>
      <c r="R301" s="150">
        <f t="shared" ref="R301:R313" si="82">Q301*H301</f>
        <v>0</v>
      </c>
      <c r="S301" s="150">
        <v>0</v>
      </c>
      <c r="T301" s="151">
        <f t="shared" ref="T301:T313" si="83">S301*H301</f>
        <v>0</v>
      </c>
      <c r="AR301" s="152" t="s">
        <v>227</v>
      </c>
      <c r="AT301" s="152" t="s">
        <v>223</v>
      </c>
      <c r="AU301" s="152" t="s">
        <v>232</v>
      </c>
      <c r="AY301" s="13" t="s">
        <v>221</v>
      </c>
      <c r="BE301" s="153">
        <f t="shared" ref="BE301:BE313" si="84">IF(N301="základná",J301,0)</f>
        <v>0</v>
      </c>
      <c r="BF301" s="153">
        <f t="shared" ref="BF301:BF313" si="85">IF(N301="znížená",J301,0)</f>
        <v>0</v>
      </c>
      <c r="BG301" s="153">
        <f t="shared" ref="BG301:BG313" si="86">IF(N301="zákl. prenesená",J301,0)</f>
        <v>0</v>
      </c>
      <c r="BH301" s="153">
        <f t="shared" ref="BH301:BH313" si="87">IF(N301="zníž. prenesená",J301,0)</f>
        <v>0</v>
      </c>
      <c r="BI301" s="153">
        <f t="shared" ref="BI301:BI313" si="88">IF(N301="nulová",J301,0)</f>
        <v>0</v>
      </c>
      <c r="BJ301" s="13" t="s">
        <v>88</v>
      </c>
      <c r="BK301" s="153">
        <f t="shared" ref="BK301:BK313" si="89">ROUND(I301*H301,2)</f>
        <v>0</v>
      </c>
      <c r="BL301" s="13" t="s">
        <v>227</v>
      </c>
      <c r="BM301" s="152" t="s">
        <v>1117</v>
      </c>
    </row>
    <row r="302" spans="2:65" s="1" customFormat="1" ht="24.15" customHeight="1" x14ac:dyDescent="0.2">
      <c r="B302" s="139"/>
      <c r="C302" s="154" t="s">
        <v>768</v>
      </c>
      <c r="D302" s="154" t="s">
        <v>317</v>
      </c>
      <c r="E302" s="155" t="s">
        <v>1446</v>
      </c>
      <c r="F302" s="156" t="s">
        <v>3002</v>
      </c>
      <c r="G302" s="157" t="s">
        <v>333</v>
      </c>
      <c r="H302" s="158">
        <v>3</v>
      </c>
      <c r="I302" s="159"/>
      <c r="J302" s="160">
        <f t="shared" si="80"/>
        <v>0</v>
      </c>
      <c r="K302" s="161"/>
      <c r="L302" s="162"/>
      <c r="M302" s="163" t="s">
        <v>1</v>
      </c>
      <c r="N302" s="164" t="s">
        <v>41</v>
      </c>
      <c r="P302" s="150">
        <f t="shared" si="81"/>
        <v>0</v>
      </c>
      <c r="Q302" s="150">
        <v>0</v>
      </c>
      <c r="R302" s="150">
        <f t="shared" si="82"/>
        <v>0</v>
      </c>
      <c r="S302" s="150">
        <v>0</v>
      </c>
      <c r="T302" s="151">
        <f t="shared" si="83"/>
        <v>0</v>
      </c>
      <c r="AR302" s="152" t="s">
        <v>251</v>
      </c>
      <c r="AT302" s="152" t="s">
        <v>317</v>
      </c>
      <c r="AU302" s="152" t="s">
        <v>232</v>
      </c>
      <c r="AY302" s="13" t="s">
        <v>221</v>
      </c>
      <c r="BE302" s="153">
        <f t="shared" si="84"/>
        <v>0</v>
      </c>
      <c r="BF302" s="153">
        <f t="shared" si="85"/>
        <v>0</v>
      </c>
      <c r="BG302" s="153">
        <f t="shared" si="86"/>
        <v>0</v>
      </c>
      <c r="BH302" s="153">
        <f t="shared" si="87"/>
        <v>0</v>
      </c>
      <c r="BI302" s="153">
        <f t="shared" si="88"/>
        <v>0</v>
      </c>
      <c r="BJ302" s="13" t="s">
        <v>88</v>
      </c>
      <c r="BK302" s="153">
        <f t="shared" si="89"/>
        <v>0</v>
      </c>
      <c r="BL302" s="13" t="s">
        <v>227</v>
      </c>
      <c r="BM302" s="152" t="s">
        <v>1120</v>
      </c>
    </row>
    <row r="303" spans="2:65" s="1" customFormat="1" ht="24.15" customHeight="1" x14ac:dyDescent="0.2">
      <c r="B303" s="139"/>
      <c r="C303" s="154" t="s">
        <v>772</v>
      </c>
      <c r="D303" s="154" t="s">
        <v>317</v>
      </c>
      <c r="E303" s="155" t="s">
        <v>1449</v>
      </c>
      <c r="F303" s="156" t="s">
        <v>3003</v>
      </c>
      <c r="G303" s="157" t="s">
        <v>333</v>
      </c>
      <c r="H303" s="158">
        <v>1</v>
      </c>
      <c r="I303" s="159"/>
      <c r="J303" s="160">
        <f t="shared" si="80"/>
        <v>0</v>
      </c>
      <c r="K303" s="161"/>
      <c r="L303" s="162"/>
      <c r="M303" s="163" t="s">
        <v>1</v>
      </c>
      <c r="N303" s="164" t="s">
        <v>41</v>
      </c>
      <c r="P303" s="150">
        <f t="shared" si="81"/>
        <v>0</v>
      </c>
      <c r="Q303" s="150">
        <v>0</v>
      </c>
      <c r="R303" s="150">
        <f t="shared" si="82"/>
        <v>0</v>
      </c>
      <c r="S303" s="150">
        <v>0</v>
      </c>
      <c r="T303" s="151">
        <f t="shared" si="83"/>
        <v>0</v>
      </c>
      <c r="AR303" s="152" t="s">
        <v>251</v>
      </c>
      <c r="AT303" s="152" t="s">
        <v>317</v>
      </c>
      <c r="AU303" s="152" t="s">
        <v>232</v>
      </c>
      <c r="AY303" s="13" t="s">
        <v>221</v>
      </c>
      <c r="BE303" s="153">
        <f t="shared" si="84"/>
        <v>0</v>
      </c>
      <c r="BF303" s="153">
        <f t="shared" si="85"/>
        <v>0</v>
      </c>
      <c r="BG303" s="153">
        <f t="shared" si="86"/>
        <v>0</v>
      </c>
      <c r="BH303" s="153">
        <f t="shared" si="87"/>
        <v>0</v>
      </c>
      <c r="BI303" s="153">
        <f t="shared" si="88"/>
        <v>0</v>
      </c>
      <c r="BJ303" s="13" t="s">
        <v>88</v>
      </c>
      <c r="BK303" s="153">
        <f t="shared" si="89"/>
        <v>0</v>
      </c>
      <c r="BL303" s="13" t="s">
        <v>227</v>
      </c>
      <c r="BM303" s="152" t="s">
        <v>1123</v>
      </c>
    </row>
    <row r="304" spans="2:65" s="1" customFormat="1" ht="24.15" customHeight="1" x14ac:dyDescent="0.2">
      <c r="B304" s="139"/>
      <c r="C304" s="154" t="s">
        <v>778</v>
      </c>
      <c r="D304" s="154" t="s">
        <v>317</v>
      </c>
      <c r="E304" s="155" t="s">
        <v>1455</v>
      </c>
      <c r="F304" s="156" t="s">
        <v>3004</v>
      </c>
      <c r="G304" s="157" t="s">
        <v>333</v>
      </c>
      <c r="H304" s="158">
        <v>1</v>
      </c>
      <c r="I304" s="159"/>
      <c r="J304" s="160">
        <f t="shared" si="80"/>
        <v>0</v>
      </c>
      <c r="K304" s="161"/>
      <c r="L304" s="162"/>
      <c r="M304" s="163" t="s">
        <v>1</v>
      </c>
      <c r="N304" s="164" t="s">
        <v>41</v>
      </c>
      <c r="P304" s="150">
        <f t="shared" si="81"/>
        <v>0</v>
      </c>
      <c r="Q304" s="150">
        <v>0</v>
      </c>
      <c r="R304" s="150">
        <f t="shared" si="82"/>
        <v>0</v>
      </c>
      <c r="S304" s="150">
        <v>0</v>
      </c>
      <c r="T304" s="151">
        <f t="shared" si="83"/>
        <v>0</v>
      </c>
      <c r="AR304" s="152" t="s">
        <v>251</v>
      </c>
      <c r="AT304" s="152" t="s">
        <v>317</v>
      </c>
      <c r="AU304" s="152" t="s">
        <v>232</v>
      </c>
      <c r="AY304" s="13" t="s">
        <v>221</v>
      </c>
      <c r="BE304" s="153">
        <f t="shared" si="84"/>
        <v>0</v>
      </c>
      <c r="BF304" s="153">
        <f t="shared" si="85"/>
        <v>0</v>
      </c>
      <c r="BG304" s="153">
        <f t="shared" si="86"/>
        <v>0</v>
      </c>
      <c r="BH304" s="153">
        <f t="shared" si="87"/>
        <v>0</v>
      </c>
      <c r="BI304" s="153">
        <f t="shared" si="88"/>
        <v>0</v>
      </c>
      <c r="BJ304" s="13" t="s">
        <v>88</v>
      </c>
      <c r="BK304" s="153">
        <f t="shared" si="89"/>
        <v>0</v>
      </c>
      <c r="BL304" s="13" t="s">
        <v>227</v>
      </c>
      <c r="BM304" s="152" t="s">
        <v>1126</v>
      </c>
    </row>
    <row r="305" spans="2:65" s="1" customFormat="1" ht="24.15" customHeight="1" x14ac:dyDescent="0.2">
      <c r="B305" s="139"/>
      <c r="C305" s="154" t="s">
        <v>782</v>
      </c>
      <c r="D305" s="154" t="s">
        <v>317</v>
      </c>
      <c r="E305" s="155" t="s">
        <v>1458</v>
      </c>
      <c r="F305" s="156" t="s">
        <v>3005</v>
      </c>
      <c r="G305" s="157" t="s">
        <v>333</v>
      </c>
      <c r="H305" s="158">
        <v>3</v>
      </c>
      <c r="I305" s="159"/>
      <c r="J305" s="160">
        <f t="shared" si="80"/>
        <v>0</v>
      </c>
      <c r="K305" s="161"/>
      <c r="L305" s="162"/>
      <c r="M305" s="163" t="s">
        <v>1</v>
      </c>
      <c r="N305" s="164" t="s">
        <v>41</v>
      </c>
      <c r="P305" s="150">
        <f t="shared" si="81"/>
        <v>0</v>
      </c>
      <c r="Q305" s="150">
        <v>0</v>
      </c>
      <c r="R305" s="150">
        <f t="shared" si="82"/>
        <v>0</v>
      </c>
      <c r="S305" s="150">
        <v>0</v>
      </c>
      <c r="T305" s="151">
        <f t="shared" si="83"/>
        <v>0</v>
      </c>
      <c r="AR305" s="152" t="s">
        <v>251</v>
      </c>
      <c r="AT305" s="152" t="s">
        <v>317</v>
      </c>
      <c r="AU305" s="152" t="s">
        <v>232</v>
      </c>
      <c r="AY305" s="13" t="s">
        <v>221</v>
      </c>
      <c r="BE305" s="153">
        <f t="shared" si="84"/>
        <v>0</v>
      </c>
      <c r="BF305" s="153">
        <f t="shared" si="85"/>
        <v>0</v>
      </c>
      <c r="BG305" s="153">
        <f t="shared" si="86"/>
        <v>0</v>
      </c>
      <c r="BH305" s="153">
        <f t="shared" si="87"/>
        <v>0</v>
      </c>
      <c r="BI305" s="153">
        <f t="shared" si="88"/>
        <v>0</v>
      </c>
      <c r="BJ305" s="13" t="s">
        <v>88</v>
      </c>
      <c r="BK305" s="153">
        <f t="shared" si="89"/>
        <v>0</v>
      </c>
      <c r="BL305" s="13" t="s">
        <v>227</v>
      </c>
      <c r="BM305" s="152" t="s">
        <v>1129</v>
      </c>
    </row>
    <row r="306" spans="2:65" s="1" customFormat="1" ht="24.15" customHeight="1" x14ac:dyDescent="0.2">
      <c r="B306" s="139"/>
      <c r="C306" s="154" t="s">
        <v>788</v>
      </c>
      <c r="D306" s="154" t="s">
        <v>317</v>
      </c>
      <c r="E306" s="155" t="s">
        <v>1461</v>
      </c>
      <c r="F306" s="156" t="s">
        <v>3006</v>
      </c>
      <c r="G306" s="157" t="s">
        <v>333</v>
      </c>
      <c r="H306" s="158">
        <v>3</v>
      </c>
      <c r="I306" s="159"/>
      <c r="J306" s="160">
        <f t="shared" si="80"/>
        <v>0</v>
      </c>
      <c r="K306" s="161"/>
      <c r="L306" s="162"/>
      <c r="M306" s="163" t="s">
        <v>1</v>
      </c>
      <c r="N306" s="164" t="s">
        <v>41</v>
      </c>
      <c r="P306" s="150">
        <f t="shared" si="81"/>
        <v>0</v>
      </c>
      <c r="Q306" s="150">
        <v>0</v>
      </c>
      <c r="R306" s="150">
        <f t="shared" si="82"/>
        <v>0</v>
      </c>
      <c r="S306" s="150">
        <v>0</v>
      </c>
      <c r="T306" s="151">
        <f t="shared" si="83"/>
        <v>0</v>
      </c>
      <c r="AR306" s="152" t="s">
        <v>251</v>
      </c>
      <c r="AT306" s="152" t="s">
        <v>317</v>
      </c>
      <c r="AU306" s="152" t="s">
        <v>232</v>
      </c>
      <c r="AY306" s="13" t="s">
        <v>221</v>
      </c>
      <c r="BE306" s="153">
        <f t="shared" si="84"/>
        <v>0</v>
      </c>
      <c r="BF306" s="153">
        <f t="shared" si="85"/>
        <v>0</v>
      </c>
      <c r="BG306" s="153">
        <f t="shared" si="86"/>
        <v>0</v>
      </c>
      <c r="BH306" s="153">
        <f t="shared" si="87"/>
        <v>0</v>
      </c>
      <c r="BI306" s="153">
        <f t="shared" si="88"/>
        <v>0</v>
      </c>
      <c r="BJ306" s="13" t="s">
        <v>88</v>
      </c>
      <c r="BK306" s="153">
        <f t="shared" si="89"/>
        <v>0</v>
      </c>
      <c r="BL306" s="13" t="s">
        <v>227</v>
      </c>
      <c r="BM306" s="152" t="s">
        <v>1132</v>
      </c>
    </row>
    <row r="307" spans="2:65" s="1" customFormat="1" ht="24.15" customHeight="1" x14ac:dyDescent="0.2">
      <c r="B307" s="139"/>
      <c r="C307" s="154" t="s">
        <v>792</v>
      </c>
      <c r="D307" s="154" t="s">
        <v>317</v>
      </c>
      <c r="E307" s="155" t="s">
        <v>1464</v>
      </c>
      <c r="F307" s="156" t="s">
        <v>3007</v>
      </c>
      <c r="G307" s="157" t="s">
        <v>333</v>
      </c>
      <c r="H307" s="158">
        <v>1</v>
      </c>
      <c r="I307" s="159"/>
      <c r="J307" s="160">
        <f t="shared" si="80"/>
        <v>0</v>
      </c>
      <c r="K307" s="161"/>
      <c r="L307" s="162"/>
      <c r="M307" s="163" t="s">
        <v>1</v>
      </c>
      <c r="N307" s="164" t="s">
        <v>41</v>
      </c>
      <c r="P307" s="150">
        <f t="shared" si="81"/>
        <v>0</v>
      </c>
      <c r="Q307" s="150">
        <v>0</v>
      </c>
      <c r="R307" s="150">
        <f t="shared" si="82"/>
        <v>0</v>
      </c>
      <c r="S307" s="150">
        <v>0</v>
      </c>
      <c r="T307" s="151">
        <f t="shared" si="83"/>
        <v>0</v>
      </c>
      <c r="AR307" s="152" t="s">
        <v>251</v>
      </c>
      <c r="AT307" s="152" t="s">
        <v>317</v>
      </c>
      <c r="AU307" s="152" t="s">
        <v>232</v>
      </c>
      <c r="AY307" s="13" t="s">
        <v>221</v>
      </c>
      <c r="BE307" s="153">
        <f t="shared" si="84"/>
        <v>0</v>
      </c>
      <c r="BF307" s="153">
        <f t="shared" si="85"/>
        <v>0</v>
      </c>
      <c r="BG307" s="153">
        <f t="shared" si="86"/>
        <v>0</v>
      </c>
      <c r="BH307" s="153">
        <f t="shared" si="87"/>
        <v>0</v>
      </c>
      <c r="BI307" s="153">
        <f t="shared" si="88"/>
        <v>0</v>
      </c>
      <c r="BJ307" s="13" t="s">
        <v>88</v>
      </c>
      <c r="BK307" s="153">
        <f t="shared" si="89"/>
        <v>0</v>
      </c>
      <c r="BL307" s="13" t="s">
        <v>227</v>
      </c>
      <c r="BM307" s="152" t="s">
        <v>1135</v>
      </c>
    </row>
    <row r="308" spans="2:65" s="1" customFormat="1" ht="24.15" customHeight="1" x14ac:dyDescent="0.2">
      <c r="B308" s="139"/>
      <c r="C308" s="154" t="s">
        <v>796</v>
      </c>
      <c r="D308" s="154" t="s">
        <v>317</v>
      </c>
      <c r="E308" s="155" t="s">
        <v>1115</v>
      </c>
      <c r="F308" s="156" t="s">
        <v>3008</v>
      </c>
      <c r="G308" s="157" t="s">
        <v>333</v>
      </c>
      <c r="H308" s="158">
        <v>3</v>
      </c>
      <c r="I308" s="159"/>
      <c r="J308" s="160">
        <f t="shared" si="80"/>
        <v>0</v>
      </c>
      <c r="K308" s="161"/>
      <c r="L308" s="162"/>
      <c r="M308" s="163" t="s">
        <v>1</v>
      </c>
      <c r="N308" s="164" t="s">
        <v>41</v>
      </c>
      <c r="P308" s="150">
        <f t="shared" si="81"/>
        <v>0</v>
      </c>
      <c r="Q308" s="150">
        <v>0</v>
      </c>
      <c r="R308" s="150">
        <f t="shared" si="82"/>
        <v>0</v>
      </c>
      <c r="S308" s="150">
        <v>0</v>
      </c>
      <c r="T308" s="151">
        <f t="shared" si="83"/>
        <v>0</v>
      </c>
      <c r="AR308" s="152" t="s">
        <v>251</v>
      </c>
      <c r="AT308" s="152" t="s">
        <v>317</v>
      </c>
      <c r="AU308" s="152" t="s">
        <v>232</v>
      </c>
      <c r="AY308" s="13" t="s">
        <v>221</v>
      </c>
      <c r="BE308" s="153">
        <f t="shared" si="84"/>
        <v>0</v>
      </c>
      <c r="BF308" s="153">
        <f t="shared" si="85"/>
        <v>0</v>
      </c>
      <c r="BG308" s="153">
        <f t="shared" si="86"/>
        <v>0</v>
      </c>
      <c r="BH308" s="153">
        <f t="shared" si="87"/>
        <v>0</v>
      </c>
      <c r="BI308" s="153">
        <f t="shared" si="88"/>
        <v>0</v>
      </c>
      <c r="BJ308" s="13" t="s">
        <v>88</v>
      </c>
      <c r="BK308" s="153">
        <f t="shared" si="89"/>
        <v>0</v>
      </c>
      <c r="BL308" s="13" t="s">
        <v>227</v>
      </c>
      <c r="BM308" s="152" t="s">
        <v>1138</v>
      </c>
    </row>
    <row r="309" spans="2:65" s="1" customFormat="1" ht="24.15" customHeight="1" x14ac:dyDescent="0.2">
      <c r="B309" s="139"/>
      <c r="C309" s="154" t="s">
        <v>800</v>
      </c>
      <c r="D309" s="154" t="s">
        <v>317</v>
      </c>
      <c r="E309" s="155" t="s">
        <v>1118</v>
      </c>
      <c r="F309" s="156" t="s">
        <v>3009</v>
      </c>
      <c r="G309" s="157" t="s">
        <v>273</v>
      </c>
      <c r="H309" s="158">
        <v>21</v>
      </c>
      <c r="I309" s="159"/>
      <c r="J309" s="160">
        <f t="shared" si="80"/>
        <v>0</v>
      </c>
      <c r="K309" s="161"/>
      <c r="L309" s="162"/>
      <c r="M309" s="163" t="s">
        <v>1</v>
      </c>
      <c r="N309" s="164" t="s">
        <v>41</v>
      </c>
      <c r="P309" s="150">
        <f t="shared" si="81"/>
        <v>0</v>
      </c>
      <c r="Q309" s="150">
        <v>0</v>
      </c>
      <c r="R309" s="150">
        <f t="shared" si="82"/>
        <v>0</v>
      </c>
      <c r="S309" s="150">
        <v>0</v>
      </c>
      <c r="T309" s="151">
        <f t="shared" si="83"/>
        <v>0</v>
      </c>
      <c r="AR309" s="152" t="s">
        <v>251</v>
      </c>
      <c r="AT309" s="152" t="s">
        <v>317</v>
      </c>
      <c r="AU309" s="152" t="s">
        <v>232</v>
      </c>
      <c r="AY309" s="13" t="s">
        <v>221</v>
      </c>
      <c r="BE309" s="153">
        <f t="shared" si="84"/>
        <v>0</v>
      </c>
      <c r="BF309" s="153">
        <f t="shared" si="85"/>
        <v>0</v>
      </c>
      <c r="BG309" s="153">
        <f t="shared" si="86"/>
        <v>0</v>
      </c>
      <c r="BH309" s="153">
        <f t="shared" si="87"/>
        <v>0</v>
      </c>
      <c r="BI309" s="153">
        <f t="shared" si="88"/>
        <v>0</v>
      </c>
      <c r="BJ309" s="13" t="s">
        <v>88</v>
      </c>
      <c r="BK309" s="153">
        <f t="shared" si="89"/>
        <v>0</v>
      </c>
      <c r="BL309" s="13" t="s">
        <v>227</v>
      </c>
      <c r="BM309" s="152" t="s">
        <v>1141</v>
      </c>
    </row>
    <row r="310" spans="2:65" s="1" customFormat="1" ht="24.15" customHeight="1" x14ac:dyDescent="0.2">
      <c r="B310" s="139"/>
      <c r="C310" s="154" t="s">
        <v>806</v>
      </c>
      <c r="D310" s="154" t="s">
        <v>317</v>
      </c>
      <c r="E310" s="155" t="s">
        <v>1121</v>
      </c>
      <c r="F310" s="156" t="s">
        <v>3010</v>
      </c>
      <c r="G310" s="157" t="s">
        <v>333</v>
      </c>
      <c r="H310" s="158">
        <v>15</v>
      </c>
      <c r="I310" s="159"/>
      <c r="J310" s="160">
        <f t="shared" si="80"/>
        <v>0</v>
      </c>
      <c r="K310" s="161"/>
      <c r="L310" s="162"/>
      <c r="M310" s="163" t="s">
        <v>1</v>
      </c>
      <c r="N310" s="164" t="s">
        <v>41</v>
      </c>
      <c r="P310" s="150">
        <f t="shared" si="81"/>
        <v>0</v>
      </c>
      <c r="Q310" s="150">
        <v>0</v>
      </c>
      <c r="R310" s="150">
        <f t="shared" si="82"/>
        <v>0</v>
      </c>
      <c r="S310" s="150">
        <v>0</v>
      </c>
      <c r="T310" s="151">
        <f t="shared" si="83"/>
        <v>0</v>
      </c>
      <c r="AR310" s="152" t="s">
        <v>251</v>
      </c>
      <c r="AT310" s="152" t="s">
        <v>317</v>
      </c>
      <c r="AU310" s="152" t="s">
        <v>232</v>
      </c>
      <c r="AY310" s="13" t="s">
        <v>221</v>
      </c>
      <c r="BE310" s="153">
        <f t="shared" si="84"/>
        <v>0</v>
      </c>
      <c r="BF310" s="153">
        <f t="shared" si="85"/>
        <v>0</v>
      </c>
      <c r="BG310" s="153">
        <f t="shared" si="86"/>
        <v>0</v>
      </c>
      <c r="BH310" s="153">
        <f t="shared" si="87"/>
        <v>0</v>
      </c>
      <c r="BI310" s="153">
        <f t="shared" si="88"/>
        <v>0</v>
      </c>
      <c r="BJ310" s="13" t="s">
        <v>88</v>
      </c>
      <c r="BK310" s="153">
        <f t="shared" si="89"/>
        <v>0</v>
      </c>
      <c r="BL310" s="13" t="s">
        <v>227</v>
      </c>
      <c r="BM310" s="152" t="s">
        <v>1144</v>
      </c>
    </row>
    <row r="311" spans="2:65" s="1" customFormat="1" ht="24.15" customHeight="1" x14ac:dyDescent="0.2">
      <c r="B311" s="139"/>
      <c r="C311" s="154" t="s">
        <v>810</v>
      </c>
      <c r="D311" s="154" t="s">
        <v>317</v>
      </c>
      <c r="E311" s="155" t="s">
        <v>1124</v>
      </c>
      <c r="F311" s="156" t="s">
        <v>3011</v>
      </c>
      <c r="G311" s="157" t="s">
        <v>333</v>
      </c>
      <c r="H311" s="158">
        <v>15</v>
      </c>
      <c r="I311" s="159"/>
      <c r="J311" s="160">
        <f t="shared" si="80"/>
        <v>0</v>
      </c>
      <c r="K311" s="161"/>
      <c r="L311" s="162"/>
      <c r="M311" s="163" t="s">
        <v>1</v>
      </c>
      <c r="N311" s="164" t="s">
        <v>41</v>
      </c>
      <c r="P311" s="150">
        <f t="shared" si="81"/>
        <v>0</v>
      </c>
      <c r="Q311" s="150">
        <v>0</v>
      </c>
      <c r="R311" s="150">
        <f t="shared" si="82"/>
        <v>0</v>
      </c>
      <c r="S311" s="150">
        <v>0</v>
      </c>
      <c r="T311" s="151">
        <f t="shared" si="83"/>
        <v>0</v>
      </c>
      <c r="AR311" s="152" t="s">
        <v>251</v>
      </c>
      <c r="AT311" s="152" t="s">
        <v>317</v>
      </c>
      <c r="AU311" s="152" t="s">
        <v>232</v>
      </c>
      <c r="AY311" s="13" t="s">
        <v>221</v>
      </c>
      <c r="BE311" s="153">
        <f t="shared" si="84"/>
        <v>0</v>
      </c>
      <c r="BF311" s="153">
        <f t="shared" si="85"/>
        <v>0</v>
      </c>
      <c r="BG311" s="153">
        <f t="shared" si="86"/>
        <v>0</v>
      </c>
      <c r="BH311" s="153">
        <f t="shared" si="87"/>
        <v>0</v>
      </c>
      <c r="BI311" s="153">
        <f t="shared" si="88"/>
        <v>0</v>
      </c>
      <c r="BJ311" s="13" t="s">
        <v>88</v>
      </c>
      <c r="BK311" s="153">
        <f t="shared" si="89"/>
        <v>0</v>
      </c>
      <c r="BL311" s="13" t="s">
        <v>227</v>
      </c>
      <c r="BM311" s="152" t="s">
        <v>1147</v>
      </c>
    </row>
    <row r="312" spans="2:65" s="1" customFormat="1" ht="24.15" customHeight="1" x14ac:dyDescent="0.2">
      <c r="B312" s="139"/>
      <c r="C312" s="154" t="s">
        <v>814</v>
      </c>
      <c r="D312" s="154" t="s">
        <v>317</v>
      </c>
      <c r="E312" s="155" t="s">
        <v>1127</v>
      </c>
      <c r="F312" s="156" t="s">
        <v>3012</v>
      </c>
      <c r="G312" s="157" t="s">
        <v>333</v>
      </c>
      <c r="H312" s="158">
        <v>15</v>
      </c>
      <c r="I312" s="159"/>
      <c r="J312" s="160">
        <f t="shared" si="80"/>
        <v>0</v>
      </c>
      <c r="K312" s="161"/>
      <c r="L312" s="162"/>
      <c r="M312" s="163" t="s">
        <v>1</v>
      </c>
      <c r="N312" s="164" t="s">
        <v>41</v>
      </c>
      <c r="P312" s="150">
        <f t="shared" si="81"/>
        <v>0</v>
      </c>
      <c r="Q312" s="150">
        <v>0</v>
      </c>
      <c r="R312" s="150">
        <f t="shared" si="82"/>
        <v>0</v>
      </c>
      <c r="S312" s="150">
        <v>0</v>
      </c>
      <c r="T312" s="151">
        <f t="shared" si="83"/>
        <v>0</v>
      </c>
      <c r="AR312" s="152" t="s">
        <v>251</v>
      </c>
      <c r="AT312" s="152" t="s">
        <v>317</v>
      </c>
      <c r="AU312" s="152" t="s">
        <v>232</v>
      </c>
      <c r="AY312" s="13" t="s">
        <v>221</v>
      </c>
      <c r="BE312" s="153">
        <f t="shared" si="84"/>
        <v>0</v>
      </c>
      <c r="BF312" s="153">
        <f t="shared" si="85"/>
        <v>0</v>
      </c>
      <c r="BG312" s="153">
        <f t="shared" si="86"/>
        <v>0</v>
      </c>
      <c r="BH312" s="153">
        <f t="shared" si="87"/>
        <v>0</v>
      </c>
      <c r="BI312" s="153">
        <f t="shared" si="88"/>
        <v>0</v>
      </c>
      <c r="BJ312" s="13" t="s">
        <v>88</v>
      </c>
      <c r="BK312" s="153">
        <f t="shared" si="89"/>
        <v>0</v>
      </c>
      <c r="BL312" s="13" t="s">
        <v>227</v>
      </c>
      <c r="BM312" s="152" t="s">
        <v>1150</v>
      </c>
    </row>
    <row r="313" spans="2:65" s="1" customFormat="1" ht="16.5" customHeight="1" x14ac:dyDescent="0.2">
      <c r="B313" s="139"/>
      <c r="C313" s="154" t="s">
        <v>818</v>
      </c>
      <c r="D313" s="154" t="s">
        <v>317</v>
      </c>
      <c r="E313" s="155" t="s">
        <v>1130</v>
      </c>
      <c r="F313" s="156" t="s">
        <v>3013</v>
      </c>
      <c r="G313" s="157" t="s">
        <v>333</v>
      </c>
      <c r="H313" s="158">
        <v>15</v>
      </c>
      <c r="I313" s="159"/>
      <c r="J313" s="160">
        <f t="shared" si="80"/>
        <v>0</v>
      </c>
      <c r="K313" s="161"/>
      <c r="L313" s="162"/>
      <c r="M313" s="171" t="s">
        <v>1</v>
      </c>
      <c r="N313" s="172" t="s">
        <v>41</v>
      </c>
      <c r="O313" s="168"/>
      <c r="P313" s="169">
        <f t="shared" si="81"/>
        <v>0</v>
      </c>
      <c r="Q313" s="169">
        <v>0</v>
      </c>
      <c r="R313" s="169">
        <f t="shared" si="82"/>
        <v>0</v>
      </c>
      <c r="S313" s="169">
        <v>0</v>
      </c>
      <c r="T313" s="170">
        <f t="shared" si="83"/>
        <v>0</v>
      </c>
      <c r="AR313" s="152" t="s">
        <v>251</v>
      </c>
      <c r="AT313" s="152" t="s">
        <v>317</v>
      </c>
      <c r="AU313" s="152" t="s">
        <v>232</v>
      </c>
      <c r="AY313" s="13" t="s">
        <v>221</v>
      </c>
      <c r="BE313" s="153">
        <f t="shared" si="84"/>
        <v>0</v>
      </c>
      <c r="BF313" s="153">
        <f t="shared" si="85"/>
        <v>0</v>
      </c>
      <c r="BG313" s="153">
        <f t="shared" si="86"/>
        <v>0</v>
      </c>
      <c r="BH313" s="153">
        <f t="shared" si="87"/>
        <v>0</v>
      </c>
      <c r="BI313" s="153">
        <f t="shared" si="88"/>
        <v>0</v>
      </c>
      <c r="BJ313" s="13" t="s">
        <v>88</v>
      </c>
      <c r="BK313" s="153">
        <f t="shared" si="89"/>
        <v>0</v>
      </c>
      <c r="BL313" s="13" t="s">
        <v>227</v>
      </c>
      <c r="BM313" s="152" t="s">
        <v>1153</v>
      </c>
    </row>
    <row r="314" spans="2:65" s="1" customFormat="1" ht="6.9" customHeight="1" x14ac:dyDescent="0.2">
      <c r="B314" s="43"/>
      <c r="C314" s="44"/>
      <c r="D314" s="44"/>
      <c r="E314" s="44"/>
      <c r="F314" s="44"/>
      <c r="G314" s="44"/>
      <c r="H314" s="44"/>
      <c r="I314" s="44"/>
      <c r="J314" s="44"/>
      <c r="K314" s="44"/>
      <c r="L314" s="28"/>
    </row>
  </sheetData>
  <autoFilter ref="C141:K313" xr:uid="{00000000-0009-0000-0000-000010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239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143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s="1" customFormat="1" ht="12" customHeight="1" x14ac:dyDescent="0.2">
      <c r="B8" s="28"/>
      <c r="D8" s="23" t="s">
        <v>175</v>
      </c>
      <c r="L8" s="28"/>
    </row>
    <row r="9" spans="2:46" s="1" customFormat="1" ht="16.5" customHeight="1" x14ac:dyDescent="0.2">
      <c r="B9" s="28"/>
      <c r="E9" s="228" t="s">
        <v>3014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15. 8. 2022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4" t="str">
        <f>'Rekapitulácia stavby'!E14</f>
        <v>Vyplň údaj</v>
      </c>
      <c r="F18" s="194"/>
      <c r="G18" s="194"/>
      <c r="H18" s="194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2"/>
      <c r="E27" s="198" t="s">
        <v>1</v>
      </c>
      <c r="F27" s="198"/>
      <c r="G27" s="198"/>
      <c r="H27" s="198"/>
      <c r="L27" s="92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3" t="s">
        <v>35</v>
      </c>
      <c r="J30" s="64">
        <f>ROUND(J124,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94" t="s">
        <v>39</v>
      </c>
      <c r="E33" s="33" t="s">
        <v>40</v>
      </c>
      <c r="F33" s="95">
        <f>ROUND((SUM(BE124:BE238)),  2)</f>
        <v>0</v>
      </c>
      <c r="G33" s="96"/>
      <c r="H33" s="96"/>
      <c r="I33" s="97">
        <v>0.2</v>
      </c>
      <c r="J33" s="95">
        <f>ROUND(((SUM(BE124:BE238))*I33),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ROUND((SUM(BF124:BF238)),  2)</f>
        <v>0</v>
      </c>
      <c r="G34" s="96"/>
      <c r="H34" s="96"/>
      <c r="I34" s="97">
        <v>0.2</v>
      </c>
      <c r="J34" s="95">
        <f>ROUND(((SUM(BF124:BF238))*I34),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4">
        <f>ROUND((SUM(BG124:BG238)),  2)</f>
        <v>0</v>
      </c>
      <c r="I35" s="98">
        <v>0.2</v>
      </c>
      <c r="J35" s="84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4">
        <f>ROUND((SUM(BH124:BH238)),  2)</f>
        <v>0</v>
      </c>
      <c r="I36" s="98">
        <v>0.2</v>
      </c>
      <c r="J36" s="84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ROUND((SUM(BI124:BI238)),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5"/>
      <c r="F39" s="55"/>
      <c r="G39" s="101" t="s">
        <v>46</v>
      </c>
      <c r="H39" s="102" t="s">
        <v>47</v>
      </c>
      <c r="I39" s="55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179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47" s="1" customFormat="1" ht="12" customHeight="1" x14ac:dyDescent="0.2">
      <c r="B86" s="28"/>
      <c r="C86" s="23" t="s">
        <v>175</v>
      </c>
      <c r="L86" s="28"/>
    </row>
    <row r="87" spans="2:47" s="1" customFormat="1" ht="16.5" customHeight="1" x14ac:dyDescent="0.2">
      <c r="B87" s="28"/>
      <c r="E87" s="228" t="str">
        <f>E9</f>
        <v>08 - SO 08 Vodovodná prípojka</v>
      </c>
      <c r="F87" s="231"/>
      <c r="G87" s="231"/>
      <c r="H87" s="231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Fiľakovo</v>
      </c>
      <c r="I89" s="23" t="s">
        <v>21</v>
      </c>
      <c r="J89" s="51" t="str">
        <f>IF(J12="","",J12)</f>
        <v>15. 8. 2022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Mesto Fiľakovo</v>
      </c>
      <c r="I91" s="23" t="s">
        <v>29</v>
      </c>
      <c r="J91" s="26" t="str">
        <f>E21</f>
        <v>KApAR, s.r.o., Prešov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180</v>
      </c>
      <c r="D94" s="99"/>
      <c r="E94" s="99"/>
      <c r="F94" s="99"/>
      <c r="G94" s="99"/>
      <c r="H94" s="99"/>
      <c r="I94" s="99"/>
      <c r="J94" s="108" t="s">
        <v>181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9" t="s">
        <v>182</v>
      </c>
      <c r="J96" s="64">
        <f>J124</f>
        <v>0</v>
      </c>
      <c r="L96" s="28"/>
      <c r="AU96" s="13" t="s">
        <v>183</v>
      </c>
    </row>
    <row r="97" spans="2:12" s="8" customFormat="1" ht="24.9" customHeight="1" x14ac:dyDescent="0.2">
      <c r="B97" s="110"/>
      <c r="D97" s="111" t="s">
        <v>184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95" customHeight="1" x14ac:dyDescent="0.2">
      <c r="B98" s="114"/>
      <c r="D98" s="115" t="s">
        <v>2815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95" customHeight="1" x14ac:dyDescent="0.2">
      <c r="B99" s="114"/>
      <c r="D99" s="115" t="s">
        <v>2816</v>
      </c>
      <c r="E99" s="116"/>
      <c r="F99" s="116"/>
      <c r="G99" s="116"/>
      <c r="H99" s="116"/>
      <c r="I99" s="116"/>
      <c r="J99" s="117">
        <f>J143</f>
        <v>0</v>
      </c>
      <c r="L99" s="114"/>
    </row>
    <row r="100" spans="2:12" s="9" customFormat="1" ht="19.95" customHeight="1" x14ac:dyDescent="0.2">
      <c r="B100" s="114"/>
      <c r="D100" s="115" t="s">
        <v>2817</v>
      </c>
      <c r="E100" s="116"/>
      <c r="F100" s="116"/>
      <c r="G100" s="116"/>
      <c r="H100" s="116"/>
      <c r="I100" s="116"/>
      <c r="J100" s="117">
        <f>J147</f>
        <v>0</v>
      </c>
      <c r="L100" s="114"/>
    </row>
    <row r="101" spans="2:12" s="9" customFormat="1" ht="19.95" customHeight="1" x14ac:dyDescent="0.2">
      <c r="B101" s="114"/>
      <c r="D101" s="115" t="s">
        <v>2818</v>
      </c>
      <c r="E101" s="116"/>
      <c r="F101" s="116"/>
      <c r="G101" s="116"/>
      <c r="H101" s="116"/>
      <c r="I101" s="116"/>
      <c r="J101" s="117">
        <f>J228</f>
        <v>0</v>
      </c>
      <c r="L101" s="114"/>
    </row>
    <row r="102" spans="2:12" s="9" customFormat="1" ht="19.95" customHeight="1" x14ac:dyDescent="0.2">
      <c r="B102" s="114"/>
      <c r="D102" s="115" t="s">
        <v>3015</v>
      </c>
      <c r="E102" s="116"/>
      <c r="F102" s="116"/>
      <c r="G102" s="116"/>
      <c r="H102" s="116"/>
      <c r="I102" s="116"/>
      <c r="J102" s="117">
        <f>J230</f>
        <v>0</v>
      </c>
      <c r="L102" s="114"/>
    </row>
    <row r="103" spans="2:12" s="9" customFormat="1" ht="14.85" customHeight="1" x14ac:dyDescent="0.2">
      <c r="B103" s="114"/>
      <c r="D103" s="115" t="s">
        <v>2820</v>
      </c>
      <c r="E103" s="116"/>
      <c r="F103" s="116"/>
      <c r="G103" s="116"/>
      <c r="H103" s="116"/>
      <c r="I103" s="116"/>
      <c r="J103" s="117">
        <f>J231</f>
        <v>0</v>
      </c>
      <c r="L103" s="114"/>
    </row>
    <row r="104" spans="2:12" s="9" customFormat="1" ht="14.85" customHeight="1" x14ac:dyDescent="0.2">
      <c r="B104" s="114"/>
      <c r="D104" s="115" t="s">
        <v>2821</v>
      </c>
      <c r="E104" s="116"/>
      <c r="F104" s="116"/>
      <c r="G104" s="116"/>
      <c r="H104" s="116"/>
      <c r="I104" s="116"/>
      <c r="J104" s="117">
        <f>J234</f>
        <v>0</v>
      </c>
      <c r="L104" s="114"/>
    </row>
    <row r="105" spans="2:12" s="1" customFormat="1" ht="21.75" customHeight="1" x14ac:dyDescent="0.2">
      <c r="B105" s="28"/>
      <c r="L105" s="28"/>
    </row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" customHeight="1" x14ac:dyDescent="0.2">
      <c r="B111" s="28"/>
      <c r="C111" s="17" t="s">
        <v>207</v>
      </c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232" t="str">
        <f>E7</f>
        <v>Revitalizácia bývalej priemyselnej zóny na Šavoľskej ceste - BROWN FIELD Fiľakovo</v>
      </c>
      <c r="F114" s="233"/>
      <c r="G114" s="233"/>
      <c r="H114" s="233"/>
      <c r="L114" s="28"/>
    </row>
    <row r="115" spans="2:65" s="1" customFormat="1" ht="12" customHeight="1" x14ac:dyDescent="0.2">
      <c r="B115" s="28"/>
      <c r="C115" s="23" t="s">
        <v>175</v>
      </c>
      <c r="L115" s="28"/>
    </row>
    <row r="116" spans="2:65" s="1" customFormat="1" ht="16.5" customHeight="1" x14ac:dyDescent="0.2">
      <c r="B116" s="28"/>
      <c r="E116" s="228" t="str">
        <f>E9</f>
        <v>08 - SO 08 Vodovodná prípojka</v>
      </c>
      <c r="F116" s="231"/>
      <c r="G116" s="231"/>
      <c r="H116" s="231"/>
      <c r="L116" s="28"/>
    </row>
    <row r="117" spans="2:65" s="1" customFormat="1" ht="6.9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Fiľakovo</v>
      </c>
      <c r="I118" s="23" t="s">
        <v>21</v>
      </c>
      <c r="J118" s="51" t="str">
        <f>IF(J12="","",J12)</f>
        <v>15. 8. 2022</v>
      </c>
      <c r="L118" s="28"/>
    </row>
    <row r="119" spans="2:65" s="1" customFormat="1" ht="6.9" customHeight="1" x14ac:dyDescent="0.2">
      <c r="B119" s="28"/>
      <c r="L119" s="28"/>
    </row>
    <row r="120" spans="2:65" s="1" customFormat="1" ht="15.15" customHeight="1" x14ac:dyDescent="0.2">
      <c r="B120" s="28"/>
      <c r="C120" s="23" t="s">
        <v>23</v>
      </c>
      <c r="F120" s="21" t="str">
        <f>E15</f>
        <v>Mesto Fiľakovo</v>
      </c>
      <c r="I120" s="23" t="s">
        <v>29</v>
      </c>
      <c r="J120" s="26" t="str">
        <f>E21</f>
        <v>KApAR, s.r.o., Prešov</v>
      </c>
      <c r="L120" s="28"/>
    </row>
    <row r="121" spans="2:65" s="1" customFormat="1" ht="15.15" customHeight="1" x14ac:dyDescent="0.2">
      <c r="B121" s="28"/>
      <c r="C121" s="23" t="s">
        <v>27</v>
      </c>
      <c r="F121" s="21" t="str">
        <f>IF(E18="","",E18)</f>
        <v>Vyplň údaj</v>
      </c>
      <c r="I121" s="23" t="s">
        <v>32</v>
      </c>
      <c r="J121" s="26" t="str">
        <f>E24</f>
        <v xml:space="preserve"> 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8"/>
      <c r="C123" s="119" t="s">
        <v>208</v>
      </c>
      <c r="D123" s="120" t="s">
        <v>60</v>
      </c>
      <c r="E123" s="120" t="s">
        <v>56</v>
      </c>
      <c r="F123" s="120" t="s">
        <v>57</v>
      </c>
      <c r="G123" s="120" t="s">
        <v>209</v>
      </c>
      <c r="H123" s="120" t="s">
        <v>210</v>
      </c>
      <c r="I123" s="120" t="s">
        <v>211</v>
      </c>
      <c r="J123" s="121" t="s">
        <v>181</v>
      </c>
      <c r="K123" s="122" t="s">
        <v>212</v>
      </c>
      <c r="L123" s="118"/>
      <c r="M123" s="57" t="s">
        <v>1</v>
      </c>
      <c r="N123" s="58" t="s">
        <v>39</v>
      </c>
      <c r="O123" s="58" t="s">
        <v>213</v>
      </c>
      <c r="P123" s="58" t="s">
        <v>214</v>
      </c>
      <c r="Q123" s="58" t="s">
        <v>215</v>
      </c>
      <c r="R123" s="58" t="s">
        <v>216</v>
      </c>
      <c r="S123" s="58" t="s">
        <v>217</v>
      </c>
      <c r="T123" s="59" t="s">
        <v>218</v>
      </c>
    </row>
    <row r="124" spans="2:65" s="1" customFormat="1" ht="22.95" customHeight="1" x14ac:dyDescent="0.3">
      <c r="B124" s="28"/>
      <c r="C124" s="62" t="s">
        <v>182</v>
      </c>
      <c r="J124" s="123">
        <f>BK124</f>
        <v>0</v>
      </c>
      <c r="L124" s="28"/>
      <c r="M124" s="60"/>
      <c r="N124" s="52"/>
      <c r="O124" s="52"/>
      <c r="P124" s="124">
        <f>P125</f>
        <v>0</v>
      </c>
      <c r="Q124" s="52"/>
      <c r="R124" s="124">
        <f>R125</f>
        <v>0</v>
      </c>
      <c r="S124" s="52"/>
      <c r="T124" s="125">
        <f>T125</f>
        <v>0</v>
      </c>
      <c r="AT124" s="13" t="s">
        <v>74</v>
      </c>
      <c r="AU124" s="13" t="s">
        <v>183</v>
      </c>
      <c r="BK124" s="126">
        <f>BK125</f>
        <v>0</v>
      </c>
    </row>
    <row r="125" spans="2:65" s="11" customFormat="1" ht="25.95" customHeight="1" x14ac:dyDescent="0.25">
      <c r="B125" s="127"/>
      <c r="D125" s="128" t="s">
        <v>74</v>
      </c>
      <c r="E125" s="129" t="s">
        <v>219</v>
      </c>
      <c r="F125" s="129" t="s">
        <v>220</v>
      </c>
      <c r="I125" s="130"/>
      <c r="J125" s="131">
        <f>BK125</f>
        <v>0</v>
      </c>
      <c r="L125" s="127"/>
      <c r="M125" s="132"/>
      <c r="P125" s="133">
        <f>P126+P143+P147+P228+P230</f>
        <v>0</v>
      </c>
      <c r="R125" s="133">
        <f>R126+R143+R147+R228+R230</f>
        <v>0</v>
      </c>
      <c r="T125" s="134">
        <f>T126+T143+T147+T228+T230</f>
        <v>0</v>
      </c>
      <c r="AR125" s="128" t="s">
        <v>82</v>
      </c>
      <c r="AT125" s="135" t="s">
        <v>74</v>
      </c>
      <c r="AU125" s="135" t="s">
        <v>75</v>
      </c>
      <c r="AY125" s="128" t="s">
        <v>221</v>
      </c>
      <c r="BK125" s="136">
        <f>BK126+BK143+BK147+BK228+BK230</f>
        <v>0</v>
      </c>
    </row>
    <row r="126" spans="2:65" s="11" customFormat="1" ht="22.95" customHeight="1" x14ac:dyDescent="0.25">
      <c r="B126" s="127"/>
      <c r="D126" s="128" t="s">
        <v>74</v>
      </c>
      <c r="E126" s="137" t="s">
        <v>1187</v>
      </c>
      <c r="F126" s="137" t="s">
        <v>2828</v>
      </c>
      <c r="I126" s="130"/>
      <c r="J126" s="138">
        <f>BK126</f>
        <v>0</v>
      </c>
      <c r="L126" s="127"/>
      <c r="M126" s="132"/>
      <c r="P126" s="133">
        <f>SUM(P127:P142)</f>
        <v>0</v>
      </c>
      <c r="R126" s="133">
        <f>SUM(R127:R142)</f>
        <v>0</v>
      </c>
      <c r="T126" s="134">
        <f>SUM(T127:T142)</f>
        <v>0</v>
      </c>
      <c r="AR126" s="128" t="s">
        <v>82</v>
      </c>
      <c r="AT126" s="135" t="s">
        <v>74</v>
      </c>
      <c r="AU126" s="135" t="s">
        <v>82</v>
      </c>
      <c r="AY126" s="128" t="s">
        <v>221</v>
      </c>
      <c r="BK126" s="136">
        <f>SUM(BK127:BK142)</f>
        <v>0</v>
      </c>
    </row>
    <row r="127" spans="2:65" s="1" customFormat="1" ht="21.75" customHeight="1" x14ac:dyDescent="0.2">
      <c r="B127" s="139"/>
      <c r="C127" s="140" t="s">
        <v>82</v>
      </c>
      <c r="D127" s="140" t="s">
        <v>223</v>
      </c>
      <c r="E127" s="141" t="s">
        <v>3016</v>
      </c>
      <c r="F127" s="142" t="s">
        <v>3017</v>
      </c>
      <c r="G127" s="143" t="s">
        <v>226</v>
      </c>
      <c r="H127" s="144">
        <v>45.4</v>
      </c>
      <c r="I127" s="145"/>
      <c r="J127" s="146">
        <f t="shared" ref="J127:J142" si="0">ROUND(I127*H127,2)</f>
        <v>0</v>
      </c>
      <c r="K127" s="147"/>
      <c r="L127" s="28"/>
      <c r="M127" s="148" t="s">
        <v>1</v>
      </c>
      <c r="N127" s="149" t="s">
        <v>41</v>
      </c>
      <c r="P127" s="150">
        <f t="shared" ref="P127:P142" si="1">O127*H127</f>
        <v>0</v>
      </c>
      <c r="Q127" s="150">
        <v>0</v>
      </c>
      <c r="R127" s="150">
        <f t="shared" ref="R127:R142" si="2">Q127*H127</f>
        <v>0</v>
      </c>
      <c r="S127" s="150">
        <v>0</v>
      </c>
      <c r="T127" s="151">
        <f t="shared" ref="T127:T142" si="3">S127*H127</f>
        <v>0</v>
      </c>
      <c r="AR127" s="152" t="s">
        <v>227</v>
      </c>
      <c r="AT127" s="152" t="s">
        <v>223</v>
      </c>
      <c r="AU127" s="152" t="s">
        <v>88</v>
      </c>
      <c r="AY127" s="13" t="s">
        <v>221</v>
      </c>
      <c r="BE127" s="153">
        <f t="shared" ref="BE127:BE142" si="4">IF(N127="základná",J127,0)</f>
        <v>0</v>
      </c>
      <c r="BF127" s="153">
        <f t="shared" ref="BF127:BF142" si="5">IF(N127="znížená",J127,0)</f>
        <v>0</v>
      </c>
      <c r="BG127" s="153">
        <f t="shared" ref="BG127:BG142" si="6">IF(N127="zákl. prenesená",J127,0)</f>
        <v>0</v>
      </c>
      <c r="BH127" s="153">
        <f t="shared" ref="BH127:BH142" si="7">IF(N127="zníž. prenesená",J127,0)</f>
        <v>0</v>
      </c>
      <c r="BI127" s="153">
        <f t="shared" ref="BI127:BI142" si="8">IF(N127="nulová",J127,0)</f>
        <v>0</v>
      </c>
      <c r="BJ127" s="13" t="s">
        <v>88</v>
      </c>
      <c r="BK127" s="153">
        <f t="shared" ref="BK127:BK142" si="9">ROUND(I127*H127,2)</f>
        <v>0</v>
      </c>
      <c r="BL127" s="13" t="s">
        <v>227</v>
      </c>
      <c r="BM127" s="152" t="s">
        <v>308</v>
      </c>
    </row>
    <row r="128" spans="2:65" s="1" customFormat="1" ht="16.5" customHeight="1" x14ac:dyDescent="0.2">
      <c r="B128" s="139"/>
      <c r="C128" s="140" t="s">
        <v>88</v>
      </c>
      <c r="D128" s="140" t="s">
        <v>223</v>
      </c>
      <c r="E128" s="141" t="s">
        <v>2831</v>
      </c>
      <c r="F128" s="142" t="s">
        <v>2832</v>
      </c>
      <c r="G128" s="143" t="s">
        <v>718</v>
      </c>
      <c r="H128" s="165"/>
      <c r="I128" s="145"/>
      <c r="J128" s="146">
        <f t="shared" si="0"/>
        <v>0</v>
      </c>
      <c r="K128" s="147"/>
      <c r="L128" s="28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227</v>
      </c>
      <c r="AT128" s="152" t="s">
        <v>223</v>
      </c>
      <c r="AU128" s="152" t="s">
        <v>88</v>
      </c>
      <c r="AY128" s="13" t="s">
        <v>221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227</v>
      </c>
      <c r="BM128" s="152" t="s">
        <v>316</v>
      </c>
    </row>
    <row r="129" spans="2:65" s="1" customFormat="1" ht="24.15" customHeight="1" x14ac:dyDescent="0.2">
      <c r="B129" s="139"/>
      <c r="C129" s="140" t="s">
        <v>232</v>
      </c>
      <c r="D129" s="140" t="s">
        <v>223</v>
      </c>
      <c r="E129" s="141" t="s">
        <v>2833</v>
      </c>
      <c r="F129" s="142" t="s">
        <v>2834</v>
      </c>
      <c r="G129" s="143" t="s">
        <v>226</v>
      </c>
      <c r="H129" s="144">
        <v>654.64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227</v>
      </c>
      <c r="AT129" s="152" t="s">
        <v>223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227</v>
      </c>
      <c r="BM129" s="152" t="s">
        <v>326</v>
      </c>
    </row>
    <row r="130" spans="2:65" s="1" customFormat="1" ht="16.5" customHeight="1" x14ac:dyDescent="0.2">
      <c r="B130" s="139"/>
      <c r="C130" s="140" t="s">
        <v>227</v>
      </c>
      <c r="D130" s="140" t="s">
        <v>223</v>
      </c>
      <c r="E130" s="141" t="s">
        <v>2835</v>
      </c>
      <c r="F130" s="142" t="s">
        <v>2832</v>
      </c>
      <c r="G130" s="143" t="s">
        <v>718</v>
      </c>
      <c r="H130" s="165"/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227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227</v>
      </c>
      <c r="BM130" s="152" t="s">
        <v>335</v>
      </c>
    </row>
    <row r="131" spans="2:65" s="1" customFormat="1" ht="24.15" customHeight="1" x14ac:dyDescent="0.2">
      <c r="B131" s="139"/>
      <c r="C131" s="140" t="s">
        <v>239</v>
      </c>
      <c r="D131" s="140" t="s">
        <v>223</v>
      </c>
      <c r="E131" s="141" t="s">
        <v>2836</v>
      </c>
      <c r="F131" s="142" t="s">
        <v>2837</v>
      </c>
      <c r="G131" s="143" t="s">
        <v>263</v>
      </c>
      <c r="H131" s="144">
        <v>1313.28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227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227</v>
      </c>
      <c r="BM131" s="152" t="s">
        <v>343</v>
      </c>
    </row>
    <row r="132" spans="2:65" s="1" customFormat="1" ht="21.75" customHeight="1" x14ac:dyDescent="0.2">
      <c r="B132" s="139"/>
      <c r="C132" s="140" t="s">
        <v>243</v>
      </c>
      <c r="D132" s="140" t="s">
        <v>223</v>
      </c>
      <c r="E132" s="141" t="s">
        <v>2838</v>
      </c>
      <c r="F132" s="142" t="s">
        <v>2839</v>
      </c>
      <c r="G132" s="143" t="s">
        <v>263</v>
      </c>
      <c r="H132" s="144">
        <v>1313.28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227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227</v>
      </c>
      <c r="BM132" s="152" t="s">
        <v>351</v>
      </c>
    </row>
    <row r="133" spans="2:65" s="1" customFormat="1" ht="24.15" customHeight="1" x14ac:dyDescent="0.2">
      <c r="B133" s="139"/>
      <c r="C133" s="140" t="s">
        <v>247</v>
      </c>
      <c r="D133" s="140" t="s">
        <v>223</v>
      </c>
      <c r="E133" s="141" t="s">
        <v>2840</v>
      </c>
      <c r="F133" s="142" t="s">
        <v>2841</v>
      </c>
      <c r="G133" s="143" t="s">
        <v>263</v>
      </c>
      <c r="H133" s="144">
        <v>52.19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227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227</v>
      </c>
      <c r="BM133" s="152" t="s">
        <v>359</v>
      </c>
    </row>
    <row r="134" spans="2:65" s="1" customFormat="1" ht="24.15" customHeight="1" x14ac:dyDescent="0.2">
      <c r="B134" s="139"/>
      <c r="C134" s="140" t="s">
        <v>251</v>
      </c>
      <c r="D134" s="140" t="s">
        <v>223</v>
      </c>
      <c r="E134" s="141" t="s">
        <v>2842</v>
      </c>
      <c r="F134" s="142" t="s">
        <v>2843</v>
      </c>
      <c r="G134" s="143" t="s">
        <v>263</v>
      </c>
      <c r="H134" s="144">
        <v>52.19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227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227</v>
      </c>
      <c r="BM134" s="152" t="s">
        <v>367</v>
      </c>
    </row>
    <row r="135" spans="2:65" s="1" customFormat="1" ht="24.15" customHeight="1" x14ac:dyDescent="0.2">
      <c r="B135" s="139"/>
      <c r="C135" s="140" t="s">
        <v>256</v>
      </c>
      <c r="D135" s="140" t="s">
        <v>223</v>
      </c>
      <c r="E135" s="141" t="s">
        <v>2848</v>
      </c>
      <c r="F135" s="142" t="s">
        <v>2849</v>
      </c>
      <c r="G135" s="143" t="s">
        <v>226</v>
      </c>
      <c r="H135" s="144">
        <v>244.15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227</v>
      </c>
      <c r="AT135" s="152" t="s">
        <v>223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227</v>
      </c>
      <c r="BM135" s="152" t="s">
        <v>375</v>
      </c>
    </row>
    <row r="136" spans="2:65" s="1" customFormat="1" ht="21.75" customHeight="1" x14ac:dyDescent="0.2">
      <c r="B136" s="139"/>
      <c r="C136" s="140" t="s">
        <v>153</v>
      </c>
      <c r="D136" s="140" t="s">
        <v>223</v>
      </c>
      <c r="E136" s="141" t="s">
        <v>2850</v>
      </c>
      <c r="F136" s="142" t="s">
        <v>2851</v>
      </c>
      <c r="G136" s="143" t="s">
        <v>226</v>
      </c>
      <c r="H136" s="144">
        <v>488.3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227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227</v>
      </c>
      <c r="BM136" s="152" t="s">
        <v>391</v>
      </c>
    </row>
    <row r="137" spans="2:65" s="1" customFormat="1" ht="16.5" customHeight="1" x14ac:dyDescent="0.2">
      <c r="B137" s="139"/>
      <c r="C137" s="140" t="s">
        <v>162</v>
      </c>
      <c r="D137" s="140" t="s">
        <v>223</v>
      </c>
      <c r="E137" s="141" t="s">
        <v>2852</v>
      </c>
      <c r="F137" s="142" t="s">
        <v>2853</v>
      </c>
      <c r="G137" s="143" t="s">
        <v>226</v>
      </c>
      <c r="H137" s="144">
        <v>244.15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227</v>
      </c>
      <c r="AT137" s="152" t="s">
        <v>223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227</v>
      </c>
      <c r="BM137" s="152" t="s">
        <v>399</v>
      </c>
    </row>
    <row r="138" spans="2:65" s="1" customFormat="1" ht="16.5" customHeight="1" x14ac:dyDescent="0.2">
      <c r="B138" s="139"/>
      <c r="C138" s="140" t="s">
        <v>165</v>
      </c>
      <c r="D138" s="140" t="s">
        <v>223</v>
      </c>
      <c r="E138" s="141" t="s">
        <v>1189</v>
      </c>
      <c r="F138" s="142" t="s">
        <v>2854</v>
      </c>
      <c r="G138" s="143" t="s">
        <v>254</v>
      </c>
      <c r="H138" s="144">
        <v>366.22500000000002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227</v>
      </c>
      <c r="AT138" s="152" t="s">
        <v>223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227</v>
      </c>
      <c r="BM138" s="152" t="s">
        <v>408</v>
      </c>
    </row>
    <row r="139" spans="2:65" s="1" customFormat="1" ht="24.15" customHeight="1" x14ac:dyDescent="0.2">
      <c r="B139" s="139"/>
      <c r="C139" s="140" t="s">
        <v>168</v>
      </c>
      <c r="D139" s="140" t="s">
        <v>223</v>
      </c>
      <c r="E139" s="141" t="s">
        <v>2855</v>
      </c>
      <c r="F139" s="142" t="s">
        <v>2856</v>
      </c>
      <c r="G139" s="143" t="s">
        <v>226</v>
      </c>
      <c r="H139" s="144">
        <v>455.89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227</v>
      </c>
      <c r="AT139" s="152" t="s">
        <v>223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227</v>
      </c>
      <c r="BM139" s="152" t="s">
        <v>416</v>
      </c>
    </row>
    <row r="140" spans="2:65" s="1" customFormat="1" ht="24.15" customHeight="1" x14ac:dyDescent="0.2">
      <c r="B140" s="139"/>
      <c r="C140" s="140" t="s">
        <v>171</v>
      </c>
      <c r="D140" s="140" t="s">
        <v>223</v>
      </c>
      <c r="E140" s="141" t="s">
        <v>2857</v>
      </c>
      <c r="F140" s="142" t="s">
        <v>2858</v>
      </c>
      <c r="G140" s="143" t="s">
        <v>226</v>
      </c>
      <c r="H140" s="144">
        <v>171.74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227</v>
      </c>
      <c r="AT140" s="152" t="s">
        <v>223</v>
      </c>
      <c r="AU140" s="152" t="s">
        <v>88</v>
      </c>
      <c r="AY140" s="13" t="s">
        <v>221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227</v>
      </c>
      <c r="BM140" s="152" t="s">
        <v>424</v>
      </c>
    </row>
    <row r="141" spans="2:65" s="1" customFormat="1" ht="16.5" customHeight="1" x14ac:dyDescent="0.2">
      <c r="B141" s="139"/>
      <c r="C141" s="154" t="s">
        <v>281</v>
      </c>
      <c r="D141" s="154" t="s">
        <v>317</v>
      </c>
      <c r="E141" s="155" t="s">
        <v>1189</v>
      </c>
      <c r="F141" s="156" t="s">
        <v>2859</v>
      </c>
      <c r="G141" s="157" t="s">
        <v>254</v>
      </c>
      <c r="H141" s="158">
        <v>318.64100000000002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251</v>
      </c>
      <c r="AT141" s="152" t="s">
        <v>317</v>
      </c>
      <c r="AU141" s="152" t="s">
        <v>88</v>
      </c>
      <c r="AY141" s="13" t="s">
        <v>221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227</v>
      </c>
      <c r="BM141" s="152" t="s">
        <v>432</v>
      </c>
    </row>
    <row r="142" spans="2:65" s="1" customFormat="1" ht="24.15" customHeight="1" x14ac:dyDescent="0.2">
      <c r="B142" s="139"/>
      <c r="C142" s="140" t="s">
        <v>285</v>
      </c>
      <c r="D142" s="140" t="s">
        <v>223</v>
      </c>
      <c r="E142" s="141" t="s">
        <v>3018</v>
      </c>
      <c r="F142" s="142" t="s">
        <v>3019</v>
      </c>
      <c r="G142" s="143" t="s">
        <v>273</v>
      </c>
      <c r="H142" s="144">
        <v>12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227</v>
      </c>
      <c r="AT142" s="152" t="s">
        <v>223</v>
      </c>
      <c r="AU142" s="152" t="s">
        <v>88</v>
      </c>
      <c r="AY142" s="13" t="s">
        <v>221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227</v>
      </c>
      <c r="BM142" s="152" t="s">
        <v>440</v>
      </c>
    </row>
    <row r="143" spans="2:65" s="11" customFormat="1" ht="22.95" customHeight="1" x14ac:dyDescent="0.25">
      <c r="B143" s="127"/>
      <c r="D143" s="128" t="s">
        <v>74</v>
      </c>
      <c r="E143" s="137" t="s">
        <v>1229</v>
      </c>
      <c r="F143" s="137" t="s">
        <v>2860</v>
      </c>
      <c r="I143" s="130"/>
      <c r="J143" s="138">
        <f>BK143</f>
        <v>0</v>
      </c>
      <c r="L143" s="127"/>
      <c r="M143" s="132"/>
      <c r="P143" s="133">
        <f>SUM(P144:P146)</f>
        <v>0</v>
      </c>
      <c r="R143" s="133">
        <f>SUM(R144:R146)</f>
        <v>0</v>
      </c>
      <c r="T143" s="134">
        <f>SUM(T144:T146)</f>
        <v>0</v>
      </c>
      <c r="AR143" s="128" t="s">
        <v>82</v>
      </c>
      <c r="AT143" s="135" t="s">
        <v>74</v>
      </c>
      <c r="AU143" s="135" t="s">
        <v>82</v>
      </c>
      <c r="AY143" s="128" t="s">
        <v>221</v>
      </c>
      <c r="BK143" s="136">
        <f>SUM(BK144:BK146)</f>
        <v>0</v>
      </c>
    </row>
    <row r="144" spans="2:65" s="1" customFormat="1" ht="16.5" customHeight="1" x14ac:dyDescent="0.2">
      <c r="B144" s="139"/>
      <c r="C144" s="140" t="s">
        <v>289</v>
      </c>
      <c r="D144" s="140" t="s">
        <v>223</v>
      </c>
      <c r="E144" s="141" t="s">
        <v>2861</v>
      </c>
      <c r="F144" s="142" t="s">
        <v>2862</v>
      </c>
      <c r="G144" s="143" t="s">
        <v>226</v>
      </c>
      <c r="H144" s="144">
        <v>47.34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41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227</v>
      </c>
      <c r="AT144" s="152" t="s">
        <v>223</v>
      </c>
      <c r="AU144" s="152" t="s">
        <v>88</v>
      </c>
      <c r="AY144" s="13" t="s">
        <v>221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88</v>
      </c>
      <c r="BK144" s="153">
        <f>ROUND(I144*H144,2)</f>
        <v>0</v>
      </c>
      <c r="BL144" s="13" t="s">
        <v>227</v>
      </c>
      <c r="BM144" s="152" t="s">
        <v>448</v>
      </c>
    </row>
    <row r="145" spans="2:65" s="1" customFormat="1" ht="24.15" customHeight="1" x14ac:dyDescent="0.2">
      <c r="B145" s="139"/>
      <c r="C145" s="140" t="s">
        <v>293</v>
      </c>
      <c r="D145" s="140" t="s">
        <v>223</v>
      </c>
      <c r="E145" s="141" t="s">
        <v>2863</v>
      </c>
      <c r="F145" s="142" t="s">
        <v>2864</v>
      </c>
      <c r="G145" s="143" t="s">
        <v>226</v>
      </c>
      <c r="H145" s="144">
        <v>2.5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227</v>
      </c>
      <c r="AT145" s="152" t="s">
        <v>223</v>
      </c>
      <c r="AU145" s="152" t="s">
        <v>88</v>
      </c>
      <c r="AY145" s="13" t="s">
        <v>221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88</v>
      </c>
      <c r="BK145" s="153">
        <f>ROUND(I145*H145,2)</f>
        <v>0</v>
      </c>
      <c r="BL145" s="13" t="s">
        <v>227</v>
      </c>
      <c r="BM145" s="152" t="s">
        <v>456</v>
      </c>
    </row>
    <row r="146" spans="2:65" s="1" customFormat="1" ht="24.15" customHeight="1" x14ac:dyDescent="0.2">
      <c r="B146" s="139"/>
      <c r="C146" s="140" t="s">
        <v>297</v>
      </c>
      <c r="D146" s="140" t="s">
        <v>223</v>
      </c>
      <c r="E146" s="141" t="s">
        <v>2865</v>
      </c>
      <c r="F146" s="142" t="s">
        <v>2866</v>
      </c>
      <c r="G146" s="143" t="s">
        <v>263</v>
      </c>
      <c r="H146" s="144">
        <v>20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227</v>
      </c>
      <c r="AT146" s="152" t="s">
        <v>223</v>
      </c>
      <c r="AU146" s="152" t="s">
        <v>88</v>
      </c>
      <c r="AY146" s="13" t="s">
        <v>221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88</v>
      </c>
      <c r="BK146" s="153">
        <f>ROUND(I146*H146,2)</f>
        <v>0</v>
      </c>
      <c r="BL146" s="13" t="s">
        <v>227</v>
      </c>
      <c r="BM146" s="152" t="s">
        <v>464</v>
      </c>
    </row>
    <row r="147" spans="2:65" s="11" customFormat="1" ht="22.95" customHeight="1" x14ac:dyDescent="0.25">
      <c r="B147" s="127"/>
      <c r="D147" s="128" t="s">
        <v>74</v>
      </c>
      <c r="E147" s="137" t="s">
        <v>1311</v>
      </c>
      <c r="F147" s="137" t="s">
        <v>2867</v>
      </c>
      <c r="I147" s="130"/>
      <c r="J147" s="138">
        <f>BK147</f>
        <v>0</v>
      </c>
      <c r="L147" s="127"/>
      <c r="M147" s="132"/>
      <c r="P147" s="133">
        <f>SUM(P148:P227)</f>
        <v>0</v>
      </c>
      <c r="R147" s="133">
        <f>SUM(R148:R227)</f>
        <v>0</v>
      </c>
      <c r="T147" s="134">
        <f>SUM(T148:T227)</f>
        <v>0</v>
      </c>
      <c r="AR147" s="128" t="s">
        <v>82</v>
      </c>
      <c r="AT147" s="135" t="s">
        <v>74</v>
      </c>
      <c r="AU147" s="135" t="s">
        <v>82</v>
      </c>
      <c r="AY147" s="128" t="s">
        <v>221</v>
      </c>
      <c r="BK147" s="136">
        <f>SUM(BK148:BK227)</f>
        <v>0</v>
      </c>
    </row>
    <row r="148" spans="2:65" s="1" customFormat="1" ht="24.15" customHeight="1" x14ac:dyDescent="0.2">
      <c r="B148" s="139"/>
      <c r="C148" s="140" t="s">
        <v>7</v>
      </c>
      <c r="D148" s="140" t="s">
        <v>223</v>
      </c>
      <c r="E148" s="141" t="s">
        <v>3020</v>
      </c>
      <c r="F148" s="142" t="s">
        <v>3021</v>
      </c>
      <c r="G148" s="143" t="s">
        <v>273</v>
      </c>
      <c r="H148" s="144">
        <v>91.3</v>
      </c>
      <c r="I148" s="145"/>
      <c r="J148" s="146">
        <f t="shared" ref="J148:J179" si="10">ROUND(I148*H148,2)</f>
        <v>0</v>
      </c>
      <c r="K148" s="147"/>
      <c r="L148" s="28"/>
      <c r="M148" s="148" t="s">
        <v>1</v>
      </c>
      <c r="N148" s="149" t="s">
        <v>41</v>
      </c>
      <c r="P148" s="150">
        <f t="shared" ref="P148:P179" si="11">O148*H148</f>
        <v>0</v>
      </c>
      <c r="Q148" s="150">
        <v>0</v>
      </c>
      <c r="R148" s="150">
        <f t="shared" ref="R148:R179" si="12">Q148*H148</f>
        <v>0</v>
      </c>
      <c r="S148" s="150">
        <v>0</v>
      </c>
      <c r="T148" s="151">
        <f t="shared" ref="T148:T179" si="13">S148*H148</f>
        <v>0</v>
      </c>
      <c r="AR148" s="152" t="s">
        <v>227</v>
      </c>
      <c r="AT148" s="152" t="s">
        <v>223</v>
      </c>
      <c r="AU148" s="152" t="s">
        <v>88</v>
      </c>
      <c r="AY148" s="13" t="s">
        <v>221</v>
      </c>
      <c r="BE148" s="153">
        <f t="shared" ref="BE148:BE179" si="14">IF(N148="základná",J148,0)</f>
        <v>0</v>
      </c>
      <c r="BF148" s="153">
        <f t="shared" ref="BF148:BF179" si="15">IF(N148="znížená",J148,0)</f>
        <v>0</v>
      </c>
      <c r="BG148" s="153">
        <f t="shared" ref="BG148:BG179" si="16">IF(N148="zákl. prenesená",J148,0)</f>
        <v>0</v>
      </c>
      <c r="BH148" s="153">
        <f t="shared" ref="BH148:BH179" si="17">IF(N148="zníž. prenesená",J148,0)</f>
        <v>0</v>
      </c>
      <c r="BI148" s="153">
        <f t="shared" ref="BI148:BI179" si="18">IF(N148="nulová",J148,0)</f>
        <v>0</v>
      </c>
      <c r="BJ148" s="13" t="s">
        <v>88</v>
      </c>
      <c r="BK148" s="153">
        <f t="shared" ref="BK148:BK179" si="19">ROUND(I148*H148,2)</f>
        <v>0</v>
      </c>
      <c r="BL148" s="13" t="s">
        <v>227</v>
      </c>
      <c r="BM148" s="152" t="s">
        <v>472</v>
      </c>
    </row>
    <row r="149" spans="2:65" s="1" customFormat="1" ht="16.5" customHeight="1" x14ac:dyDescent="0.2">
      <c r="B149" s="139"/>
      <c r="C149" s="154" t="s">
        <v>304</v>
      </c>
      <c r="D149" s="154" t="s">
        <v>317</v>
      </c>
      <c r="E149" s="155" t="s">
        <v>1191</v>
      </c>
      <c r="F149" s="156" t="s">
        <v>3022</v>
      </c>
      <c r="G149" s="157" t="s">
        <v>273</v>
      </c>
      <c r="H149" s="158">
        <v>91.3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251</v>
      </c>
      <c r="AT149" s="152" t="s">
        <v>317</v>
      </c>
      <c r="AU149" s="152" t="s">
        <v>88</v>
      </c>
      <c r="AY149" s="13" t="s">
        <v>221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227</v>
      </c>
      <c r="BM149" s="152" t="s">
        <v>480</v>
      </c>
    </row>
    <row r="150" spans="2:65" s="1" customFormat="1" ht="24.15" customHeight="1" x14ac:dyDescent="0.2">
      <c r="B150" s="139"/>
      <c r="C150" s="154" t="s">
        <v>308</v>
      </c>
      <c r="D150" s="154" t="s">
        <v>317</v>
      </c>
      <c r="E150" s="155" t="s">
        <v>1193</v>
      </c>
      <c r="F150" s="156" t="s">
        <v>3023</v>
      </c>
      <c r="G150" s="157" t="s">
        <v>333</v>
      </c>
      <c r="H150" s="158">
        <v>2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251</v>
      </c>
      <c r="AT150" s="152" t="s">
        <v>317</v>
      </c>
      <c r="AU150" s="152" t="s">
        <v>88</v>
      </c>
      <c r="AY150" s="13" t="s">
        <v>221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227</v>
      </c>
      <c r="BM150" s="152" t="s">
        <v>488</v>
      </c>
    </row>
    <row r="151" spans="2:65" s="1" customFormat="1" ht="24.15" customHeight="1" x14ac:dyDescent="0.2">
      <c r="B151" s="139"/>
      <c r="C151" s="140" t="s">
        <v>312</v>
      </c>
      <c r="D151" s="140" t="s">
        <v>223</v>
      </c>
      <c r="E151" s="141" t="s">
        <v>3024</v>
      </c>
      <c r="F151" s="142" t="s">
        <v>3025</v>
      </c>
      <c r="G151" s="143" t="s">
        <v>273</v>
      </c>
      <c r="H151" s="144">
        <v>13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227</v>
      </c>
      <c r="AT151" s="152" t="s">
        <v>223</v>
      </c>
      <c r="AU151" s="152" t="s">
        <v>88</v>
      </c>
      <c r="AY151" s="13" t="s">
        <v>221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227</v>
      </c>
      <c r="BM151" s="152" t="s">
        <v>496</v>
      </c>
    </row>
    <row r="152" spans="2:65" s="1" customFormat="1" ht="16.5" customHeight="1" x14ac:dyDescent="0.2">
      <c r="B152" s="139"/>
      <c r="C152" s="154" t="s">
        <v>316</v>
      </c>
      <c r="D152" s="154" t="s">
        <v>317</v>
      </c>
      <c r="E152" s="155" t="s">
        <v>1201</v>
      </c>
      <c r="F152" s="156" t="s">
        <v>3026</v>
      </c>
      <c r="G152" s="157" t="s">
        <v>273</v>
      </c>
      <c r="H152" s="158">
        <v>13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251</v>
      </c>
      <c r="AT152" s="152" t="s">
        <v>317</v>
      </c>
      <c r="AU152" s="152" t="s">
        <v>88</v>
      </c>
      <c r="AY152" s="13" t="s">
        <v>221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227</v>
      </c>
      <c r="BM152" s="152" t="s">
        <v>504</v>
      </c>
    </row>
    <row r="153" spans="2:65" s="1" customFormat="1" ht="24.15" customHeight="1" x14ac:dyDescent="0.2">
      <c r="B153" s="139"/>
      <c r="C153" s="154" t="s">
        <v>322</v>
      </c>
      <c r="D153" s="154" t="s">
        <v>317</v>
      </c>
      <c r="E153" s="155" t="s">
        <v>1203</v>
      </c>
      <c r="F153" s="156" t="s">
        <v>3027</v>
      </c>
      <c r="G153" s="157" t="s">
        <v>333</v>
      </c>
      <c r="H153" s="158">
        <v>1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251</v>
      </c>
      <c r="AT153" s="152" t="s">
        <v>317</v>
      </c>
      <c r="AU153" s="152" t="s">
        <v>88</v>
      </c>
      <c r="AY153" s="13" t="s">
        <v>221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227</v>
      </c>
      <c r="BM153" s="152" t="s">
        <v>512</v>
      </c>
    </row>
    <row r="154" spans="2:65" s="1" customFormat="1" ht="24.15" customHeight="1" x14ac:dyDescent="0.2">
      <c r="B154" s="139"/>
      <c r="C154" s="140" t="s">
        <v>326</v>
      </c>
      <c r="D154" s="140" t="s">
        <v>223</v>
      </c>
      <c r="E154" s="141" t="s">
        <v>3028</v>
      </c>
      <c r="F154" s="142" t="s">
        <v>3029</v>
      </c>
      <c r="G154" s="143" t="s">
        <v>273</v>
      </c>
      <c r="H154" s="144">
        <v>303.60000000000002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227</v>
      </c>
      <c r="AT154" s="152" t="s">
        <v>223</v>
      </c>
      <c r="AU154" s="152" t="s">
        <v>88</v>
      </c>
      <c r="AY154" s="13" t="s">
        <v>221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227</v>
      </c>
      <c r="BM154" s="152" t="s">
        <v>520</v>
      </c>
    </row>
    <row r="155" spans="2:65" s="1" customFormat="1" ht="16.5" customHeight="1" x14ac:dyDescent="0.2">
      <c r="B155" s="139"/>
      <c r="C155" s="154" t="s">
        <v>330</v>
      </c>
      <c r="D155" s="154" t="s">
        <v>317</v>
      </c>
      <c r="E155" s="155" t="s">
        <v>1205</v>
      </c>
      <c r="F155" s="156" t="s">
        <v>3030</v>
      </c>
      <c r="G155" s="157" t="s">
        <v>273</v>
      </c>
      <c r="H155" s="158">
        <v>303.60000000000002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251</v>
      </c>
      <c r="AT155" s="152" t="s">
        <v>317</v>
      </c>
      <c r="AU155" s="152" t="s">
        <v>88</v>
      </c>
      <c r="AY155" s="13" t="s">
        <v>221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227</v>
      </c>
      <c r="BM155" s="152" t="s">
        <v>528</v>
      </c>
    </row>
    <row r="156" spans="2:65" s="1" customFormat="1" ht="24.15" customHeight="1" x14ac:dyDescent="0.2">
      <c r="B156" s="139"/>
      <c r="C156" s="140" t="s">
        <v>335</v>
      </c>
      <c r="D156" s="140" t="s">
        <v>223</v>
      </c>
      <c r="E156" s="141" t="s">
        <v>3031</v>
      </c>
      <c r="F156" s="142" t="s">
        <v>3032</v>
      </c>
      <c r="G156" s="143" t="s">
        <v>273</v>
      </c>
      <c r="H156" s="144">
        <v>327.8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227</v>
      </c>
      <c r="AT156" s="152" t="s">
        <v>223</v>
      </c>
      <c r="AU156" s="152" t="s">
        <v>88</v>
      </c>
      <c r="AY156" s="13" t="s">
        <v>221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227</v>
      </c>
      <c r="BM156" s="152" t="s">
        <v>536</v>
      </c>
    </row>
    <row r="157" spans="2:65" s="1" customFormat="1" ht="16.5" customHeight="1" x14ac:dyDescent="0.2">
      <c r="B157" s="139"/>
      <c r="C157" s="154" t="s">
        <v>339</v>
      </c>
      <c r="D157" s="154" t="s">
        <v>317</v>
      </c>
      <c r="E157" s="155" t="s">
        <v>1237</v>
      </c>
      <c r="F157" s="156" t="s">
        <v>3033</v>
      </c>
      <c r="G157" s="157" t="s">
        <v>273</v>
      </c>
      <c r="H157" s="158">
        <v>327.8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251</v>
      </c>
      <c r="AT157" s="152" t="s">
        <v>317</v>
      </c>
      <c r="AU157" s="152" t="s">
        <v>88</v>
      </c>
      <c r="AY157" s="13" t="s">
        <v>221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227</v>
      </c>
      <c r="BM157" s="152" t="s">
        <v>544</v>
      </c>
    </row>
    <row r="158" spans="2:65" s="1" customFormat="1" ht="24.15" customHeight="1" x14ac:dyDescent="0.2">
      <c r="B158" s="139"/>
      <c r="C158" s="140" t="s">
        <v>343</v>
      </c>
      <c r="D158" s="140" t="s">
        <v>223</v>
      </c>
      <c r="E158" s="141" t="s">
        <v>3034</v>
      </c>
      <c r="F158" s="142" t="s">
        <v>3035</v>
      </c>
      <c r="G158" s="143" t="s">
        <v>333</v>
      </c>
      <c r="H158" s="144">
        <v>7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227</v>
      </c>
      <c r="AT158" s="152" t="s">
        <v>223</v>
      </c>
      <c r="AU158" s="152" t="s">
        <v>88</v>
      </c>
      <c r="AY158" s="13" t="s">
        <v>221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227</v>
      </c>
      <c r="BM158" s="152" t="s">
        <v>552</v>
      </c>
    </row>
    <row r="159" spans="2:65" s="1" customFormat="1" ht="16.5" customHeight="1" x14ac:dyDescent="0.2">
      <c r="B159" s="139"/>
      <c r="C159" s="154" t="s">
        <v>347</v>
      </c>
      <c r="D159" s="154" t="s">
        <v>317</v>
      </c>
      <c r="E159" s="155" t="s">
        <v>1239</v>
      </c>
      <c r="F159" s="156" t="s">
        <v>3036</v>
      </c>
      <c r="G159" s="157" t="s">
        <v>333</v>
      </c>
      <c r="H159" s="158">
        <v>2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251</v>
      </c>
      <c r="AT159" s="152" t="s">
        <v>317</v>
      </c>
      <c r="AU159" s="152" t="s">
        <v>88</v>
      </c>
      <c r="AY159" s="13" t="s">
        <v>221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227</v>
      </c>
      <c r="BM159" s="152" t="s">
        <v>561</v>
      </c>
    </row>
    <row r="160" spans="2:65" s="1" customFormat="1" ht="16.5" customHeight="1" x14ac:dyDescent="0.2">
      <c r="B160" s="139"/>
      <c r="C160" s="154" t="s">
        <v>351</v>
      </c>
      <c r="D160" s="154" t="s">
        <v>317</v>
      </c>
      <c r="E160" s="155" t="s">
        <v>1241</v>
      </c>
      <c r="F160" s="156" t="s">
        <v>3037</v>
      </c>
      <c r="G160" s="157" t="s">
        <v>333</v>
      </c>
      <c r="H160" s="158">
        <v>4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251</v>
      </c>
      <c r="AT160" s="152" t="s">
        <v>317</v>
      </c>
      <c r="AU160" s="152" t="s">
        <v>88</v>
      </c>
      <c r="AY160" s="13" t="s">
        <v>221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227</v>
      </c>
      <c r="BM160" s="152" t="s">
        <v>569</v>
      </c>
    </row>
    <row r="161" spans="2:65" s="1" customFormat="1" ht="16.5" customHeight="1" x14ac:dyDescent="0.2">
      <c r="B161" s="139"/>
      <c r="C161" s="154" t="s">
        <v>355</v>
      </c>
      <c r="D161" s="154" t="s">
        <v>317</v>
      </c>
      <c r="E161" s="155" t="s">
        <v>1243</v>
      </c>
      <c r="F161" s="156" t="s">
        <v>3038</v>
      </c>
      <c r="G161" s="157" t="s">
        <v>333</v>
      </c>
      <c r="H161" s="158">
        <v>1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251</v>
      </c>
      <c r="AT161" s="152" t="s">
        <v>317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227</v>
      </c>
      <c r="BM161" s="152" t="s">
        <v>577</v>
      </c>
    </row>
    <row r="162" spans="2:65" s="1" customFormat="1" ht="24.15" customHeight="1" x14ac:dyDescent="0.2">
      <c r="B162" s="139"/>
      <c r="C162" s="140" t="s">
        <v>359</v>
      </c>
      <c r="D162" s="140" t="s">
        <v>223</v>
      </c>
      <c r="E162" s="141" t="s">
        <v>3039</v>
      </c>
      <c r="F162" s="142" t="s">
        <v>3040</v>
      </c>
      <c r="G162" s="143" t="s">
        <v>333</v>
      </c>
      <c r="H162" s="144">
        <v>51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227</v>
      </c>
      <c r="AT162" s="152" t="s">
        <v>223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227</v>
      </c>
      <c r="BM162" s="152" t="s">
        <v>585</v>
      </c>
    </row>
    <row r="163" spans="2:65" s="1" customFormat="1" ht="16.5" customHeight="1" x14ac:dyDescent="0.2">
      <c r="B163" s="139"/>
      <c r="C163" s="154" t="s">
        <v>363</v>
      </c>
      <c r="D163" s="154" t="s">
        <v>317</v>
      </c>
      <c r="E163" s="155" t="s">
        <v>1245</v>
      </c>
      <c r="F163" s="156" t="s">
        <v>3041</v>
      </c>
      <c r="G163" s="157" t="s">
        <v>333</v>
      </c>
      <c r="H163" s="158">
        <v>2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251</v>
      </c>
      <c r="AT163" s="152" t="s">
        <v>317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227</v>
      </c>
      <c r="BM163" s="152" t="s">
        <v>593</v>
      </c>
    </row>
    <row r="164" spans="2:65" s="1" customFormat="1" ht="16.5" customHeight="1" x14ac:dyDescent="0.2">
      <c r="B164" s="139"/>
      <c r="C164" s="154" t="s">
        <v>367</v>
      </c>
      <c r="D164" s="154" t="s">
        <v>317</v>
      </c>
      <c r="E164" s="155" t="s">
        <v>1247</v>
      </c>
      <c r="F164" s="156" t="s">
        <v>3042</v>
      </c>
      <c r="G164" s="157" t="s">
        <v>333</v>
      </c>
      <c r="H164" s="158">
        <v>2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251</v>
      </c>
      <c r="AT164" s="152" t="s">
        <v>317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227</v>
      </c>
      <c r="BM164" s="152" t="s">
        <v>601</v>
      </c>
    </row>
    <row r="165" spans="2:65" s="1" customFormat="1" ht="16.5" customHeight="1" x14ac:dyDescent="0.2">
      <c r="B165" s="139"/>
      <c r="C165" s="154" t="s">
        <v>371</v>
      </c>
      <c r="D165" s="154" t="s">
        <v>317</v>
      </c>
      <c r="E165" s="155" t="s">
        <v>1249</v>
      </c>
      <c r="F165" s="156" t="s">
        <v>3043</v>
      </c>
      <c r="G165" s="157" t="s">
        <v>333</v>
      </c>
      <c r="H165" s="158">
        <v>1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251</v>
      </c>
      <c r="AT165" s="152" t="s">
        <v>317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227</v>
      </c>
      <c r="BM165" s="152" t="s">
        <v>609</v>
      </c>
    </row>
    <row r="166" spans="2:65" s="1" customFormat="1" ht="16.5" customHeight="1" x14ac:dyDescent="0.2">
      <c r="B166" s="139"/>
      <c r="C166" s="154" t="s">
        <v>375</v>
      </c>
      <c r="D166" s="154" t="s">
        <v>317</v>
      </c>
      <c r="E166" s="155" t="s">
        <v>1279</v>
      </c>
      <c r="F166" s="156" t="s">
        <v>3044</v>
      </c>
      <c r="G166" s="157" t="s">
        <v>333</v>
      </c>
      <c r="H166" s="158">
        <v>46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251</v>
      </c>
      <c r="AT166" s="152" t="s">
        <v>317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227</v>
      </c>
      <c r="BM166" s="152" t="s">
        <v>617</v>
      </c>
    </row>
    <row r="167" spans="2:65" s="1" customFormat="1" ht="16.5" customHeight="1" x14ac:dyDescent="0.2">
      <c r="B167" s="139"/>
      <c r="C167" s="154" t="s">
        <v>379</v>
      </c>
      <c r="D167" s="154" t="s">
        <v>317</v>
      </c>
      <c r="E167" s="155" t="s">
        <v>1287</v>
      </c>
      <c r="F167" s="156" t="s">
        <v>3045</v>
      </c>
      <c r="G167" s="157" t="s">
        <v>273</v>
      </c>
      <c r="H167" s="158">
        <v>12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251</v>
      </c>
      <c r="AT167" s="152" t="s">
        <v>317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227</v>
      </c>
      <c r="BM167" s="152" t="s">
        <v>626</v>
      </c>
    </row>
    <row r="168" spans="2:65" s="1" customFormat="1" ht="24.15" customHeight="1" x14ac:dyDescent="0.2">
      <c r="B168" s="139"/>
      <c r="C168" s="154" t="s">
        <v>383</v>
      </c>
      <c r="D168" s="154" t="s">
        <v>317</v>
      </c>
      <c r="E168" s="155" t="s">
        <v>1289</v>
      </c>
      <c r="F168" s="156" t="s">
        <v>3046</v>
      </c>
      <c r="G168" s="157" t="s">
        <v>333</v>
      </c>
      <c r="H168" s="158">
        <v>2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251</v>
      </c>
      <c r="AT168" s="152" t="s">
        <v>317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227</v>
      </c>
      <c r="BM168" s="152" t="s">
        <v>634</v>
      </c>
    </row>
    <row r="169" spans="2:65" s="1" customFormat="1" ht="24.15" customHeight="1" x14ac:dyDescent="0.2">
      <c r="B169" s="139"/>
      <c r="C169" s="154" t="s">
        <v>387</v>
      </c>
      <c r="D169" s="154" t="s">
        <v>317</v>
      </c>
      <c r="E169" s="155" t="s">
        <v>1291</v>
      </c>
      <c r="F169" s="156" t="s">
        <v>3047</v>
      </c>
      <c r="G169" s="157" t="s">
        <v>333</v>
      </c>
      <c r="H169" s="158">
        <v>11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251</v>
      </c>
      <c r="AT169" s="152" t="s">
        <v>317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227</v>
      </c>
      <c r="BM169" s="152" t="s">
        <v>642</v>
      </c>
    </row>
    <row r="170" spans="2:65" s="1" customFormat="1" ht="24.15" customHeight="1" x14ac:dyDescent="0.2">
      <c r="B170" s="139"/>
      <c r="C170" s="140" t="s">
        <v>391</v>
      </c>
      <c r="D170" s="140" t="s">
        <v>223</v>
      </c>
      <c r="E170" s="141" t="s">
        <v>3048</v>
      </c>
      <c r="F170" s="142" t="s">
        <v>3049</v>
      </c>
      <c r="G170" s="143" t="s">
        <v>333</v>
      </c>
      <c r="H170" s="144">
        <v>2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227</v>
      </c>
      <c r="AT170" s="152" t="s">
        <v>223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227</v>
      </c>
      <c r="BM170" s="152" t="s">
        <v>650</v>
      </c>
    </row>
    <row r="171" spans="2:65" s="1" customFormat="1" ht="24.15" customHeight="1" x14ac:dyDescent="0.2">
      <c r="B171" s="139"/>
      <c r="C171" s="154" t="s">
        <v>395</v>
      </c>
      <c r="D171" s="154" t="s">
        <v>317</v>
      </c>
      <c r="E171" s="155" t="s">
        <v>1295</v>
      </c>
      <c r="F171" s="156" t="s">
        <v>3050</v>
      </c>
      <c r="G171" s="157" t="s">
        <v>333</v>
      </c>
      <c r="H171" s="158">
        <v>2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251</v>
      </c>
      <c r="AT171" s="152" t="s">
        <v>317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227</v>
      </c>
      <c r="BM171" s="152" t="s">
        <v>658</v>
      </c>
    </row>
    <row r="172" spans="2:65" s="1" customFormat="1" ht="24.15" customHeight="1" x14ac:dyDescent="0.2">
      <c r="B172" s="139"/>
      <c r="C172" s="154" t="s">
        <v>399</v>
      </c>
      <c r="D172" s="154" t="s">
        <v>317</v>
      </c>
      <c r="E172" s="155" t="s">
        <v>3051</v>
      </c>
      <c r="F172" s="156" t="s">
        <v>3052</v>
      </c>
      <c r="G172" s="157" t="s">
        <v>333</v>
      </c>
      <c r="H172" s="158">
        <v>2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251</v>
      </c>
      <c r="AT172" s="152" t="s">
        <v>317</v>
      </c>
      <c r="AU172" s="152" t="s">
        <v>88</v>
      </c>
      <c r="AY172" s="13" t="s">
        <v>221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227</v>
      </c>
      <c r="BM172" s="152" t="s">
        <v>666</v>
      </c>
    </row>
    <row r="173" spans="2:65" s="1" customFormat="1" ht="24.15" customHeight="1" x14ac:dyDescent="0.2">
      <c r="B173" s="139"/>
      <c r="C173" s="140" t="s">
        <v>404</v>
      </c>
      <c r="D173" s="140" t="s">
        <v>223</v>
      </c>
      <c r="E173" s="141" t="s">
        <v>3053</v>
      </c>
      <c r="F173" s="142" t="s">
        <v>3054</v>
      </c>
      <c r="G173" s="143" t="s">
        <v>333</v>
      </c>
      <c r="H173" s="144">
        <v>1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227</v>
      </c>
      <c r="AT173" s="152" t="s">
        <v>223</v>
      </c>
      <c r="AU173" s="152" t="s">
        <v>88</v>
      </c>
      <c r="AY173" s="13" t="s">
        <v>221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227</v>
      </c>
      <c r="BM173" s="152" t="s">
        <v>679</v>
      </c>
    </row>
    <row r="174" spans="2:65" s="1" customFormat="1" ht="24.15" customHeight="1" x14ac:dyDescent="0.2">
      <c r="B174" s="139"/>
      <c r="C174" s="154" t="s">
        <v>408</v>
      </c>
      <c r="D174" s="154" t="s">
        <v>317</v>
      </c>
      <c r="E174" s="155" t="s">
        <v>1303</v>
      </c>
      <c r="F174" s="156" t="s">
        <v>3055</v>
      </c>
      <c r="G174" s="157" t="s">
        <v>333</v>
      </c>
      <c r="H174" s="158">
        <v>1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251</v>
      </c>
      <c r="AT174" s="152" t="s">
        <v>317</v>
      </c>
      <c r="AU174" s="152" t="s">
        <v>88</v>
      </c>
      <c r="AY174" s="13" t="s">
        <v>221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227</v>
      </c>
      <c r="BM174" s="152" t="s">
        <v>685</v>
      </c>
    </row>
    <row r="175" spans="2:65" s="1" customFormat="1" ht="24.15" customHeight="1" x14ac:dyDescent="0.2">
      <c r="B175" s="139"/>
      <c r="C175" s="154" t="s">
        <v>412</v>
      </c>
      <c r="D175" s="154" t="s">
        <v>317</v>
      </c>
      <c r="E175" s="155" t="s">
        <v>1299</v>
      </c>
      <c r="F175" s="156" t="s">
        <v>3052</v>
      </c>
      <c r="G175" s="157" t="s">
        <v>333</v>
      </c>
      <c r="H175" s="158">
        <v>1</v>
      </c>
      <c r="I175" s="159"/>
      <c r="J175" s="160">
        <f t="shared" si="10"/>
        <v>0</v>
      </c>
      <c r="K175" s="161"/>
      <c r="L175" s="162"/>
      <c r="M175" s="163" t="s">
        <v>1</v>
      </c>
      <c r="N175" s="164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251</v>
      </c>
      <c r="AT175" s="152" t="s">
        <v>317</v>
      </c>
      <c r="AU175" s="152" t="s">
        <v>88</v>
      </c>
      <c r="AY175" s="13" t="s">
        <v>221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88</v>
      </c>
      <c r="BK175" s="153">
        <f t="shared" si="19"/>
        <v>0</v>
      </c>
      <c r="BL175" s="13" t="s">
        <v>227</v>
      </c>
      <c r="BM175" s="152" t="s">
        <v>691</v>
      </c>
    </row>
    <row r="176" spans="2:65" s="1" customFormat="1" ht="24.15" customHeight="1" x14ac:dyDescent="0.2">
      <c r="B176" s="139"/>
      <c r="C176" s="140" t="s">
        <v>416</v>
      </c>
      <c r="D176" s="140" t="s">
        <v>223</v>
      </c>
      <c r="E176" s="141" t="s">
        <v>3056</v>
      </c>
      <c r="F176" s="142" t="s">
        <v>3057</v>
      </c>
      <c r="G176" s="143" t="s">
        <v>333</v>
      </c>
      <c r="H176" s="144">
        <v>4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227</v>
      </c>
      <c r="AT176" s="152" t="s">
        <v>223</v>
      </c>
      <c r="AU176" s="152" t="s">
        <v>88</v>
      </c>
      <c r="AY176" s="13" t="s">
        <v>221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88</v>
      </c>
      <c r="BK176" s="153">
        <f t="shared" si="19"/>
        <v>0</v>
      </c>
      <c r="BL176" s="13" t="s">
        <v>227</v>
      </c>
      <c r="BM176" s="152" t="s">
        <v>699</v>
      </c>
    </row>
    <row r="177" spans="2:65" s="1" customFormat="1" ht="21.75" customHeight="1" x14ac:dyDescent="0.2">
      <c r="B177" s="139"/>
      <c r="C177" s="154" t="s">
        <v>420</v>
      </c>
      <c r="D177" s="154" t="s">
        <v>317</v>
      </c>
      <c r="E177" s="155" t="s">
        <v>1313</v>
      </c>
      <c r="F177" s="156" t="s">
        <v>3058</v>
      </c>
      <c r="G177" s="157" t="s">
        <v>333</v>
      </c>
      <c r="H177" s="158">
        <v>4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251</v>
      </c>
      <c r="AT177" s="152" t="s">
        <v>317</v>
      </c>
      <c r="AU177" s="152" t="s">
        <v>88</v>
      </c>
      <c r="AY177" s="13" t="s">
        <v>221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88</v>
      </c>
      <c r="BK177" s="153">
        <f t="shared" si="19"/>
        <v>0</v>
      </c>
      <c r="BL177" s="13" t="s">
        <v>227</v>
      </c>
      <c r="BM177" s="152" t="s">
        <v>707</v>
      </c>
    </row>
    <row r="178" spans="2:65" s="1" customFormat="1" ht="24.15" customHeight="1" x14ac:dyDescent="0.2">
      <c r="B178" s="139"/>
      <c r="C178" s="154" t="s">
        <v>424</v>
      </c>
      <c r="D178" s="154" t="s">
        <v>317</v>
      </c>
      <c r="E178" s="155" t="s">
        <v>1315</v>
      </c>
      <c r="F178" s="156" t="s">
        <v>3059</v>
      </c>
      <c r="G178" s="157" t="s">
        <v>333</v>
      </c>
      <c r="H178" s="158">
        <v>4</v>
      </c>
      <c r="I178" s="159"/>
      <c r="J178" s="160">
        <f t="shared" si="10"/>
        <v>0</v>
      </c>
      <c r="K178" s="161"/>
      <c r="L178" s="162"/>
      <c r="M178" s="163" t="s">
        <v>1</v>
      </c>
      <c r="N178" s="164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251</v>
      </c>
      <c r="AT178" s="152" t="s">
        <v>317</v>
      </c>
      <c r="AU178" s="152" t="s">
        <v>88</v>
      </c>
      <c r="AY178" s="13" t="s">
        <v>221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88</v>
      </c>
      <c r="BK178" s="153">
        <f t="shared" si="19"/>
        <v>0</v>
      </c>
      <c r="BL178" s="13" t="s">
        <v>227</v>
      </c>
      <c r="BM178" s="152" t="s">
        <v>715</v>
      </c>
    </row>
    <row r="179" spans="2:65" s="1" customFormat="1" ht="24.15" customHeight="1" x14ac:dyDescent="0.2">
      <c r="B179" s="139"/>
      <c r="C179" s="140" t="s">
        <v>428</v>
      </c>
      <c r="D179" s="140" t="s">
        <v>223</v>
      </c>
      <c r="E179" s="141" t="s">
        <v>3060</v>
      </c>
      <c r="F179" s="142" t="s">
        <v>3061</v>
      </c>
      <c r="G179" s="143" t="s">
        <v>333</v>
      </c>
      <c r="H179" s="144">
        <v>5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227</v>
      </c>
      <c r="AT179" s="152" t="s">
        <v>223</v>
      </c>
      <c r="AU179" s="152" t="s">
        <v>88</v>
      </c>
      <c r="AY179" s="13" t="s">
        <v>221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88</v>
      </c>
      <c r="BK179" s="153">
        <f t="shared" si="19"/>
        <v>0</v>
      </c>
      <c r="BL179" s="13" t="s">
        <v>227</v>
      </c>
      <c r="BM179" s="152" t="s">
        <v>726</v>
      </c>
    </row>
    <row r="180" spans="2:65" s="1" customFormat="1" ht="21.75" customHeight="1" x14ac:dyDescent="0.2">
      <c r="B180" s="139"/>
      <c r="C180" s="154" t="s">
        <v>432</v>
      </c>
      <c r="D180" s="154" t="s">
        <v>317</v>
      </c>
      <c r="E180" s="155" t="s">
        <v>1317</v>
      </c>
      <c r="F180" s="156" t="s">
        <v>3062</v>
      </c>
      <c r="G180" s="157" t="s">
        <v>333</v>
      </c>
      <c r="H180" s="158">
        <v>5</v>
      </c>
      <c r="I180" s="159"/>
      <c r="J180" s="160">
        <f t="shared" ref="J180:J211" si="20">ROUND(I180*H180,2)</f>
        <v>0</v>
      </c>
      <c r="K180" s="161"/>
      <c r="L180" s="162"/>
      <c r="M180" s="163" t="s">
        <v>1</v>
      </c>
      <c r="N180" s="164" t="s">
        <v>41</v>
      </c>
      <c r="P180" s="150">
        <f t="shared" ref="P180:P211" si="21">O180*H180</f>
        <v>0</v>
      </c>
      <c r="Q180" s="150">
        <v>0</v>
      </c>
      <c r="R180" s="150">
        <f t="shared" ref="R180:R211" si="22">Q180*H180</f>
        <v>0</v>
      </c>
      <c r="S180" s="150">
        <v>0</v>
      </c>
      <c r="T180" s="151">
        <f t="shared" ref="T180:T211" si="23">S180*H180</f>
        <v>0</v>
      </c>
      <c r="AR180" s="152" t="s">
        <v>251</v>
      </c>
      <c r="AT180" s="152" t="s">
        <v>317</v>
      </c>
      <c r="AU180" s="152" t="s">
        <v>88</v>
      </c>
      <c r="AY180" s="13" t="s">
        <v>221</v>
      </c>
      <c r="BE180" s="153">
        <f t="shared" ref="BE180:BE211" si="24">IF(N180="základná",J180,0)</f>
        <v>0</v>
      </c>
      <c r="BF180" s="153">
        <f t="shared" ref="BF180:BF211" si="25">IF(N180="znížená",J180,0)</f>
        <v>0</v>
      </c>
      <c r="BG180" s="153">
        <f t="shared" ref="BG180:BG211" si="26">IF(N180="zákl. prenesená",J180,0)</f>
        <v>0</v>
      </c>
      <c r="BH180" s="153">
        <f t="shared" ref="BH180:BH211" si="27">IF(N180="zníž. prenesená",J180,0)</f>
        <v>0</v>
      </c>
      <c r="BI180" s="153">
        <f t="shared" ref="BI180:BI211" si="28">IF(N180="nulová",J180,0)</f>
        <v>0</v>
      </c>
      <c r="BJ180" s="13" t="s">
        <v>88</v>
      </c>
      <c r="BK180" s="153">
        <f t="shared" ref="BK180:BK211" si="29">ROUND(I180*H180,2)</f>
        <v>0</v>
      </c>
      <c r="BL180" s="13" t="s">
        <v>227</v>
      </c>
      <c r="BM180" s="152" t="s">
        <v>734</v>
      </c>
    </row>
    <row r="181" spans="2:65" s="1" customFormat="1" ht="24.15" customHeight="1" x14ac:dyDescent="0.2">
      <c r="B181" s="139"/>
      <c r="C181" s="154" t="s">
        <v>436</v>
      </c>
      <c r="D181" s="154" t="s">
        <v>317</v>
      </c>
      <c r="E181" s="155" t="s">
        <v>1325</v>
      </c>
      <c r="F181" s="156" t="s">
        <v>3063</v>
      </c>
      <c r="G181" s="157" t="s">
        <v>333</v>
      </c>
      <c r="H181" s="158">
        <v>5</v>
      </c>
      <c r="I181" s="159"/>
      <c r="J181" s="160">
        <f t="shared" si="20"/>
        <v>0</v>
      </c>
      <c r="K181" s="161"/>
      <c r="L181" s="162"/>
      <c r="M181" s="163" t="s">
        <v>1</v>
      </c>
      <c r="N181" s="164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251</v>
      </c>
      <c r="AT181" s="152" t="s">
        <v>317</v>
      </c>
      <c r="AU181" s="152" t="s">
        <v>88</v>
      </c>
      <c r="AY181" s="13" t="s">
        <v>221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227</v>
      </c>
      <c r="BM181" s="152" t="s">
        <v>742</v>
      </c>
    </row>
    <row r="182" spans="2:65" s="1" customFormat="1" ht="24.15" customHeight="1" x14ac:dyDescent="0.2">
      <c r="B182" s="139"/>
      <c r="C182" s="140" t="s">
        <v>440</v>
      </c>
      <c r="D182" s="140" t="s">
        <v>223</v>
      </c>
      <c r="E182" s="141" t="s">
        <v>3064</v>
      </c>
      <c r="F182" s="142" t="s">
        <v>3065</v>
      </c>
      <c r="G182" s="143" t="s">
        <v>333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227</v>
      </c>
      <c r="AT182" s="152" t="s">
        <v>223</v>
      </c>
      <c r="AU182" s="152" t="s">
        <v>88</v>
      </c>
      <c r="AY182" s="13" t="s">
        <v>221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227</v>
      </c>
      <c r="BM182" s="152" t="s">
        <v>752</v>
      </c>
    </row>
    <row r="183" spans="2:65" s="1" customFormat="1" ht="24.15" customHeight="1" x14ac:dyDescent="0.2">
      <c r="B183" s="139"/>
      <c r="C183" s="154" t="s">
        <v>444</v>
      </c>
      <c r="D183" s="154" t="s">
        <v>317</v>
      </c>
      <c r="E183" s="155" t="s">
        <v>1327</v>
      </c>
      <c r="F183" s="156" t="s">
        <v>3066</v>
      </c>
      <c r="G183" s="157" t="s">
        <v>333</v>
      </c>
      <c r="H183" s="158">
        <v>2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251</v>
      </c>
      <c r="AT183" s="152" t="s">
        <v>317</v>
      </c>
      <c r="AU183" s="152" t="s">
        <v>88</v>
      </c>
      <c r="AY183" s="13" t="s">
        <v>221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227</v>
      </c>
      <c r="BM183" s="152" t="s">
        <v>760</v>
      </c>
    </row>
    <row r="184" spans="2:65" s="1" customFormat="1" ht="24.15" customHeight="1" x14ac:dyDescent="0.2">
      <c r="B184" s="139"/>
      <c r="C184" s="154" t="s">
        <v>448</v>
      </c>
      <c r="D184" s="154" t="s">
        <v>317</v>
      </c>
      <c r="E184" s="155" t="s">
        <v>1329</v>
      </c>
      <c r="F184" s="156" t="s">
        <v>3067</v>
      </c>
      <c r="G184" s="157" t="s">
        <v>333</v>
      </c>
      <c r="H184" s="158">
        <v>2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251</v>
      </c>
      <c r="AT184" s="152" t="s">
        <v>317</v>
      </c>
      <c r="AU184" s="152" t="s">
        <v>88</v>
      </c>
      <c r="AY184" s="13" t="s">
        <v>221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227</v>
      </c>
      <c r="BM184" s="152" t="s">
        <v>768</v>
      </c>
    </row>
    <row r="185" spans="2:65" s="1" customFormat="1" ht="16.5" customHeight="1" x14ac:dyDescent="0.2">
      <c r="B185" s="139"/>
      <c r="C185" s="140" t="s">
        <v>452</v>
      </c>
      <c r="D185" s="140" t="s">
        <v>223</v>
      </c>
      <c r="E185" s="141" t="s">
        <v>3068</v>
      </c>
      <c r="F185" s="142" t="s">
        <v>3069</v>
      </c>
      <c r="G185" s="143" t="s">
        <v>333</v>
      </c>
      <c r="H185" s="144">
        <v>1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227</v>
      </c>
      <c r="AT185" s="152" t="s">
        <v>223</v>
      </c>
      <c r="AU185" s="152" t="s">
        <v>88</v>
      </c>
      <c r="AY185" s="13" t="s">
        <v>221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227</v>
      </c>
      <c r="BM185" s="152" t="s">
        <v>778</v>
      </c>
    </row>
    <row r="186" spans="2:65" s="1" customFormat="1" ht="21.75" customHeight="1" x14ac:dyDescent="0.2">
      <c r="B186" s="139"/>
      <c r="C186" s="154" t="s">
        <v>456</v>
      </c>
      <c r="D186" s="154" t="s">
        <v>317</v>
      </c>
      <c r="E186" s="155" t="s">
        <v>1331</v>
      </c>
      <c r="F186" s="156" t="s">
        <v>3070</v>
      </c>
      <c r="G186" s="157" t="s">
        <v>333</v>
      </c>
      <c r="H186" s="158">
        <v>1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251</v>
      </c>
      <c r="AT186" s="152" t="s">
        <v>317</v>
      </c>
      <c r="AU186" s="152" t="s">
        <v>88</v>
      </c>
      <c r="AY186" s="13" t="s">
        <v>221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227</v>
      </c>
      <c r="BM186" s="152" t="s">
        <v>788</v>
      </c>
    </row>
    <row r="187" spans="2:65" s="1" customFormat="1" ht="16.5" customHeight="1" x14ac:dyDescent="0.2">
      <c r="B187" s="139"/>
      <c r="C187" s="140" t="s">
        <v>460</v>
      </c>
      <c r="D187" s="140" t="s">
        <v>223</v>
      </c>
      <c r="E187" s="141" t="s">
        <v>3071</v>
      </c>
      <c r="F187" s="142" t="s">
        <v>3072</v>
      </c>
      <c r="G187" s="143" t="s">
        <v>333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227</v>
      </c>
      <c r="AT187" s="152" t="s">
        <v>223</v>
      </c>
      <c r="AU187" s="152" t="s">
        <v>88</v>
      </c>
      <c r="AY187" s="13" t="s">
        <v>221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227</v>
      </c>
      <c r="BM187" s="152" t="s">
        <v>796</v>
      </c>
    </row>
    <row r="188" spans="2:65" s="1" customFormat="1" ht="21.75" customHeight="1" x14ac:dyDescent="0.2">
      <c r="B188" s="139"/>
      <c r="C188" s="154" t="s">
        <v>464</v>
      </c>
      <c r="D188" s="154" t="s">
        <v>317</v>
      </c>
      <c r="E188" s="155" t="s">
        <v>1343</v>
      </c>
      <c r="F188" s="156" t="s">
        <v>3073</v>
      </c>
      <c r="G188" s="157" t="s">
        <v>333</v>
      </c>
      <c r="H188" s="158">
        <v>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251</v>
      </c>
      <c r="AT188" s="152" t="s">
        <v>317</v>
      </c>
      <c r="AU188" s="152" t="s">
        <v>88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227</v>
      </c>
      <c r="BM188" s="152" t="s">
        <v>806</v>
      </c>
    </row>
    <row r="189" spans="2:65" s="1" customFormat="1" ht="16.5" customHeight="1" x14ac:dyDescent="0.2">
      <c r="B189" s="139"/>
      <c r="C189" s="140" t="s">
        <v>468</v>
      </c>
      <c r="D189" s="140" t="s">
        <v>223</v>
      </c>
      <c r="E189" s="141" t="s">
        <v>3074</v>
      </c>
      <c r="F189" s="142" t="s">
        <v>3075</v>
      </c>
      <c r="G189" s="143" t="s">
        <v>333</v>
      </c>
      <c r="H189" s="144">
        <v>4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227</v>
      </c>
      <c r="AT189" s="152" t="s">
        <v>223</v>
      </c>
      <c r="AU189" s="152" t="s">
        <v>88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227</v>
      </c>
      <c r="BM189" s="152" t="s">
        <v>814</v>
      </c>
    </row>
    <row r="190" spans="2:65" s="1" customFormat="1" ht="16.5" customHeight="1" x14ac:dyDescent="0.2">
      <c r="B190" s="139"/>
      <c r="C190" s="154" t="s">
        <v>472</v>
      </c>
      <c r="D190" s="154" t="s">
        <v>317</v>
      </c>
      <c r="E190" s="155" t="s">
        <v>1345</v>
      </c>
      <c r="F190" s="156" t="s">
        <v>3076</v>
      </c>
      <c r="G190" s="157" t="s">
        <v>333</v>
      </c>
      <c r="H190" s="158">
        <v>4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251</v>
      </c>
      <c r="AT190" s="152" t="s">
        <v>317</v>
      </c>
      <c r="AU190" s="152" t="s">
        <v>88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227</v>
      </c>
      <c r="BM190" s="152" t="s">
        <v>822</v>
      </c>
    </row>
    <row r="191" spans="2:65" s="1" customFormat="1" ht="16.5" customHeight="1" x14ac:dyDescent="0.2">
      <c r="B191" s="139"/>
      <c r="C191" s="140" t="s">
        <v>476</v>
      </c>
      <c r="D191" s="140" t="s">
        <v>223</v>
      </c>
      <c r="E191" s="141" t="s">
        <v>3077</v>
      </c>
      <c r="F191" s="142" t="s">
        <v>3078</v>
      </c>
      <c r="G191" s="143" t="s">
        <v>333</v>
      </c>
      <c r="H191" s="144">
        <v>4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227</v>
      </c>
      <c r="AT191" s="152" t="s">
        <v>223</v>
      </c>
      <c r="AU191" s="152" t="s">
        <v>88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227</v>
      </c>
      <c r="BM191" s="152" t="s">
        <v>830</v>
      </c>
    </row>
    <row r="192" spans="2:65" s="1" customFormat="1" ht="24.15" customHeight="1" x14ac:dyDescent="0.2">
      <c r="B192" s="139"/>
      <c r="C192" s="154" t="s">
        <v>480</v>
      </c>
      <c r="D192" s="154" t="s">
        <v>317</v>
      </c>
      <c r="E192" s="155" t="s">
        <v>1353</v>
      </c>
      <c r="F192" s="156" t="s">
        <v>3079</v>
      </c>
      <c r="G192" s="157" t="s">
        <v>333</v>
      </c>
      <c r="H192" s="158">
        <v>4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251</v>
      </c>
      <c r="AT192" s="152" t="s">
        <v>317</v>
      </c>
      <c r="AU192" s="152" t="s">
        <v>88</v>
      </c>
      <c r="AY192" s="13" t="s">
        <v>221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227</v>
      </c>
      <c r="BM192" s="152" t="s">
        <v>838</v>
      </c>
    </row>
    <row r="193" spans="2:65" s="1" customFormat="1" ht="16.5" customHeight="1" x14ac:dyDescent="0.2">
      <c r="B193" s="139"/>
      <c r="C193" s="140" t="s">
        <v>484</v>
      </c>
      <c r="D193" s="140" t="s">
        <v>223</v>
      </c>
      <c r="E193" s="141" t="s">
        <v>3080</v>
      </c>
      <c r="F193" s="142" t="s">
        <v>3081</v>
      </c>
      <c r="G193" s="143" t="s">
        <v>333</v>
      </c>
      <c r="H193" s="144">
        <v>3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227</v>
      </c>
      <c r="AT193" s="152" t="s">
        <v>223</v>
      </c>
      <c r="AU193" s="152" t="s">
        <v>88</v>
      </c>
      <c r="AY193" s="13" t="s">
        <v>221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227</v>
      </c>
      <c r="BM193" s="152" t="s">
        <v>846</v>
      </c>
    </row>
    <row r="194" spans="2:65" s="1" customFormat="1" ht="24.15" customHeight="1" x14ac:dyDescent="0.2">
      <c r="B194" s="139"/>
      <c r="C194" s="154" t="s">
        <v>488</v>
      </c>
      <c r="D194" s="154" t="s">
        <v>317</v>
      </c>
      <c r="E194" s="155" t="s">
        <v>1355</v>
      </c>
      <c r="F194" s="156" t="s">
        <v>3082</v>
      </c>
      <c r="G194" s="157" t="s">
        <v>333</v>
      </c>
      <c r="H194" s="158">
        <v>2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251</v>
      </c>
      <c r="AT194" s="152" t="s">
        <v>317</v>
      </c>
      <c r="AU194" s="152" t="s">
        <v>88</v>
      </c>
      <c r="AY194" s="13" t="s">
        <v>221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227</v>
      </c>
      <c r="BM194" s="152" t="s">
        <v>856</v>
      </c>
    </row>
    <row r="195" spans="2:65" s="1" customFormat="1" ht="24.15" customHeight="1" x14ac:dyDescent="0.2">
      <c r="B195" s="139"/>
      <c r="C195" s="154" t="s">
        <v>492</v>
      </c>
      <c r="D195" s="154" t="s">
        <v>317</v>
      </c>
      <c r="E195" s="155" t="s">
        <v>1357</v>
      </c>
      <c r="F195" s="156" t="s">
        <v>3083</v>
      </c>
      <c r="G195" s="157" t="s">
        <v>333</v>
      </c>
      <c r="H195" s="158">
        <v>1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251</v>
      </c>
      <c r="AT195" s="152" t="s">
        <v>317</v>
      </c>
      <c r="AU195" s="152" t="s">
        <v>88</v>
      </c>
      <c r="AY195" s="13" t="s">
        <v>221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227</v>
      </c>
      <c r="BM195" s="152" t="s">
        <v>864</v>
      </c>
    </row>
    <row r="196" spans="2:65" s="1" customFormat="1" ht="24.15" customHeight="1" x14ac:dyDescent="0.2">
      <c r="B196" s="139"/>
      <c r="C196" s="140" t="s">
        <v>496</v>
      </c>
      <c r="D196" s="140" t="s">
        <v>223</v>
      </c>
      <c r="E196" s="141" t="s">
        <v>3084</v>
      </c>
      <c r="F196" s="142" t="s">
        <v>3085</v>
      </c>
      <c r="G196" s="143" t="s">
        <v>333</v>
      </c>
      <c r="H196" s="144">
        <v>9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227</v>
      </c>
      <c r="AT196" s="152" t="s">
        <v>223</v>
      </c>
      <c r="AU196" s="152" t="s">
        <v>88</v>
      </c>
      <c r="AY196" s="13" t="s">
        <v>221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88</v>
      </c>
      <c r="BK196" s="153">
        <f t="shared" si="29"/>
        <v>0</v>
      </c>
      <c r="BL196" s="13" t="s">
        <v>227</v>
      </c>
      <c r="BM196" s="152" t="s">
        <v>872</v>
      </c>
    </row>
    <row r="197" spans="2:65" s="1" customFormat="1" ht="16.5" customHeight="1" x14ac:dyDescent="0.2">
      <c r="B197" s="139"/>
      <c r="C197" s="140" t="s">
        <v>500</v>
      </c>
      <c r="D197" s="140" t="s">
        <v>223</v>
      </c>
      <c r="E197" s="141" t="s">
        <v>1191</v>
      </c>
      <c r="F197" s="142" t="s">
        <v>3086</v>
      </c>
      <c r="G197" s="143" t="s">
        <v>333</v>
      </c>
      <c r="H197" s="144">
        <v>1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227</v>
      </c>
      <c r="AT197" s="152" t="s">
        <v>223</v>
      </c>
      <c r="AU197" s="152" t="s">
        <v>88</v>
      </c>
      <c r="AY197" s="13" t="s">
        <v>221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88</v>
      </c>
      <c r="BK197" s="153">
        <f t="shared" si="29"/>
        <v>0</v>
      </c>
      <c r="BL197" s="13" t="s">
        <v>227</v>
      </c>
      <c r="BM197" s="152" t="s">
        <v>880</v>
      </c>
    </row>
    <row r="198" spans="2:65" s="1" customFormat="1" ht="24.15" customHeight="1" x14ac:dyDescent="0.2">
      <c r="B198" s="139"/>
      <c r="C198" s="154" t="s">
        <v>504</v>
      </c>
      <c r="D198" s="154" t="s">
        <v>317</v>
      </c>
      <c r="E198" s="155" t="s">
        <v>1359</v>
      </c>
      <c r="F198" s="156" t="s">
        <v>3087</v>
      </c>
      <c r="G198" s="157" t="s">
        <v>333</v>
      </c>
      <c r="H198" s="158">
        <v>2</v>
      </c>
      <c r="I198" s="159"/>
      <c r="J198" s="160">
        <f t="shared" si="20"/>
        <v>0</v>
      </c>
      <c r="K198" s="161"/>
      <c r="L198" s="162"/>
      <c r="M198" s="163" t="s">
        <v>1</v>
      </c>
      <c r="N198" s="164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251</v>
      </c>
      <c r="AT198" s="152" t="s">
        <v>317</v>
      </c>
      <c r="AU198" s="152" t="s">
        <v>88</v>
      </c>
      <c r="AY198" s="13" t="s">
        <v>221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88</v>
      </c>
      <c r="BK198" s="153">
        <f t="shared" si="29"/>
        <v>0</v>
      </c>
      <c r="BL198" s="13" t="s">
        <v>227</v>
      </c>
      <c r="BM198" s="152" t="s">
        <v>888</v>
      </c>
    </row>
    <row r="199" spans="2:65" s="1" customFormat="1" ht="24.15" customHeight="1" x14ac:dyDescent="0.2">
      <c r="B199" s="139"/>
      <c r="C199" s="154" t="s">
        <v>508</v>
      </c>
      <c r="D199" s="154" t="s">
        <v>317</v>
      </c>
      <c r="E199" s="155" t="s">
        <v>1367</v>
      </c>
      <c r="F199" s="156" t="s">
        <v>3088</v>
      </c>
      <c r="G199" s="157" t="s">
        <v>333</v>
      </c>
      <c r="H199" s="158">
        <v>1</v>
      </c>
      <c r="I199" s="159"/>
      <c r="J199" s="160">
        <f t="shared" si="20"/>
        <v>0</v>
      </c>
      <c r="K199" s="161"/>
      <c r="L199" s="162"/>
      <c r="M199" s="163" t="s">
        <v>1</v>
      </c>
      <c r="N199" s="164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251</v>
      </c>
      <c r="AT199" s="152" t="s">
        <v>317</v>
      </c>
      <c r="AU199" s="152" t="s">
        <v>88</v>
      </c>
      <c r="AY199" s="13" t="s">
        <v>221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88</v>
      </c>
      <c r="BK199" s="153">
        <f t="shared" si="29"/>
        <v>0</v>
      </c>
      <c r="BL199" s="13" t="s">
        <v>227</v>
      </c>
      <c r="BM199" s="152" t="s">
        <v>896</v>
      </c>
    </row>
    <row r="200" spans="2:65" s="1" customFormat="1" ht="24.15" customHeight="1" x14ac:dyDescent="0.2">
      <c r="B200" s="139"/>
      <c r="C200" s="154" t="s">
        <v>512</v>
      </c>
      <c r="D200" s="154" t="s">
        <v>317</v>
      </c>
      <c r="E200" s="155" t="s">
        <v>1371</v>
      </c>
      <c r="F200" s="156" t="s">
        <v>3089</v>
      </c>
      <c r="G200" s="157" t="s">
        <v>333</v>
      </c>
      <c r="H200" s="158">
        <v>1</v>
      </c>
      <c r="I200" s="159"/>
      <c r="J200" s="160">
        <f t="shared" si="20"/>
        <v>0</v>
      </c>
      <c r="K200" s="161"/>
      <c r="L200" s="162"/>
      <c r="M200" s="163" t="s">
        <v>1</v>
      </c>
      <c r="N200" s="164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251</v>
      </c>
      <c r="AT200" s="152" t="s">
        <v>317</v>
      </c>
      <c r="AU200" s="152" t="s">
        <v>88</v>
      </c>
      <c r="AY200" s="13" t="s">
        <v>221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88</v>
      </c>
      <c r="BK200" s="153">
        <f t="shared" si="29"/>
        <v>0</v>
      </c>
      <c r="BL200" s="13" t="s">
        <v>227</v>
      </c>
      <c r="BM200" s="152" t="s">
        <v>906</v>
      </c>
    </row>
    <row r="201" spans="2:65" s="1" customFormat="1" ht="24.15" customHeight="1" x14ac:dyDescent="0.2">
      <c r="B201" s="139"/>
      <c r="C201" s="154" t="s">
        <v>516</v>
      </c>
      <c r="D201" s="154" t="s">
        <v>317</v>
      </c>
      <c r="E201" s="155" t="s">
        <v>1373</v>
      </c>
      <c r="F201" s="156" t="s">
        <v>3090</v>
      </c>
      <c r="G201" s="157" t="s">
        <v>333</v>
      </c>
      <c r="H201" s="158">
        <v>4</v>
      </c>
      <c r="I201" s="159"/>
      <c r="J201" s="160">
        <f t="shared" si="20"/>
        <v>0</v>
      </c>
      <c r="K201" s="161"/>
      <c r="L201" s="162"/>
      <c r="M201" s="163" t="s">
        <v>1</v>
      </c>
      <c r="N201" s="164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251</v>
      </c>
      <c r="AT201" s="152" t="s">
        <v>317</v>
      </c>
      <c r="AU201" s="152" t="s">
        <v>88</v>
      </c>
      <c r="AY201" s="13" t="s">
        <v>221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88</v>
      </c>
      <c r="BK201" s="153">
        <f t="shared" si="29"/>
        <v>0</v>
      </c>
      <c r="BL201" s="13" t="s">
        <v>227</v>
      </c>
      <c r="BM201" s="152" t="s">
        <v>914</v>
      </c>
    </row>
    <row r="202" spans="2:65" s="1" customFormat="1" ht="24.15" customHeight="1" x14ac:dyDescent="0.2">
      <c r="B202" s="139"/>
      <c r="C202" s="140" t="s">
        <v>520</v>
      </c>
      <c r="D202" s="140" t="s">
        <v>223</v>
      </c>
      <c r="E202" s="141" t="s">
        <v>3091</v>
      </c>
      <c r="F202" s="142" t="s">
        <v>3092</v>
      </c>
      <c r="G202" s="143" t="s">
        <v>333</v>
      </c>
      <c r="H202" s="144">
        <v>2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227</v>
      </c>
      <c r="AT202" s="152" t="s">
        <v>223</v>
      </c>
      <c r="AU202" s="152" t="s">
        <v>88</v>
      </c>
      <c r="AY202" s="13" t="s">
        <v>221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88</v>
      </c>
      <c r="BK202" s="153">
        <f t="shared" si="29"/>
        <v>0</v>
      </c>
      <c r="BL202" s="13" t="s">
        <v>227</v>
      </c>
      <c r="BM202" s="152" t="s">
        <v>922</v>
      </c>
    </row>
    <row r="203" spans="2:65" s="1" customFormat="1" ht="24.15" customHeight="1" x14ac:dyDescent="0.2">
      <c r="B203" s="139"/>
      <c r="C203" s="154" t="s">
        <v>524</v>
      </c>
      <c r="D203" s="154" t="s">
        <v>317</v>
      </c>
      <c r="E203" s="155" t="s">
        <v>1375</v>
      </c>
      <c r="F203" s="156" t="s">
        <v>3093</v>
      </c>
      <c r="G203" s="157" t="s">
        <v>333</v>
      </c>
      <c r="H203" s="158">
        <v>2</v>
      </c>
      <c r="I203" s="159"/>
      <c r="J203" s="160">
        <f t="shared" si="20"/>
        <v>0</v>
      </c>
      <c r="K203" s="161"/>
      <c r="L203" s="162"/>
      <c r="M203" s="163" t="s">
        <v>1</v>
      </c>
      <c r="N203" s="164" t="s">
        <v>41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251</v>
      </c>
      <c r="AT203" s="152" t="s">
        <v>317</v>
      </c>
      <c r="AU203" s="152" t="s">
        <v>88</v>
      </c>
      <c r="AY203" s="13" t="s">
        <v>221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88</v>
      </c>
      <c r="BK203" s="153">
        <f t="shared" si="29"/>
        <v>0</v>
      </c>
      <c r="BL203" s="13" t="s">
        <v>227</v>
      </c>
      <c r="BM203" s="152" t="s">
        <v>930</v>
      </c>
    </row>
    <row r="204" spans="2:65" s="1" customFormat="1" ht="24.15" customHeight="1" x14ac:dyDescent="0.2">
      <c r="B204" s="139"/>
      <c r="C204" s="140" t="s">
        <v>528</v>
      </c>
      <c r="D204" s="140" t="s">
        <v>223</v>
      </c>
      <c r="E204" s="141" t="s">
        <v>3094</v>
      </c>
      <c r="F204" s="142" t="s">
        <v>3095</v>
      </c>
      <c r="G204" s="143" t="s">
        <v>333</v>
      </c>
      <c r="H204" s="144">
        <v>4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41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227</v>
      </c>
      <c r="AT204" s="152" t="s">
        <v>223</v>
      </c>
      <c r="AU204" s="152" t="s">
        <v>88</v>
      </c>
      <c r="AY204" s="13" t="s">
        <v>221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88</v>
      </c>
      <c r="BK204" s="153">
        <f t="shared" si="29"/>
        <v>0</v>
      </c>
      <c r="BL204" s="13" t="s">
        <v>227</v>
      </c>
      <c r="BM204" s="152" t="s">
        <v>938</v>
      </c>
    </row>
    <row r="205" spans="2:65" s="1" customFormat="1" ht="24.15" customHeight="1" x14ac:dyDescent="0.2">
      <c r="B205" s="139"/>
      <c r="C205" s="154" t="s">
        <v>532</v>
      </c>
      <c r="D205" s="154" t="s">
        <v>317</v>
      </c>
      <c r="E205" s="155" t="s">
        <v>1379</v>
      </c>
      <c r="F205" s="156" t="s">
        <v>3096</v>
      </c>
      <c r="G205" s="157" t="s">
        <v>333</v>
      </c>
      <c r="H205" s="158">
        <v>9</v>
      </c>
      <c r="I205" s="159"/>
      <c r="J205" s="160">
        <f t="shared" si="20"/>
        <v>0</v>
      </c>
      <c r="K205" s="161"/>
      <c r="L205" s="162"/>
      <c r="M205" s="163" t="s">
        <v>1</v>
      </c>
      <c r="N205" s="164" t="s">
        <v>41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251</v>
      </c>
      <c r="AT205" s="152" t="s">
        <v>317</v>
      </c>
      <c r="AU205" s="152" t="s">
        <v>88</v>
      </c>
      <c r="AY205" s="13" t="s">
        <v>221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88</v>
      </c>
      <c r="BK205" s="153">
        <f t="shared" si="29"/>
        <v>0</v>
      </c>
      <c r="BL205" s="13" t="s">
        <v>227</v>
      </c>
      <c r="BM205" s="152" t="s">
        <v>946</v>
      </c>
    </row>
    <row r="206" spans="2:65" s="1" customFormat="1" ht="24.15" customHeight="1" x14ac:dyDescent="0.2">
      <c r="B206" s="139"/>
      <c r="C206" s="154" t="s">
        <v>536</v>
      </c>
      <c r="D206" s="154" t="s">
        <v>317</v>
      </c>
      <c r="E206" s="155" t="s">
        <v>1383</v>
      </c>
      <c r="F206" s="156" t="s">
        <v>3097</v>
      </c>
      <c r="G206" s="157" t="s">
        <v>333</v>
      </c>
      <c r="H206" s="158">
        <v>4</v>
      </c>
      <c r="I206" s="159"/>
      <c r="J206" s="160">
        <f t="shared" si="20"/>
        <v>0</v>
      </c>
      <c r="K206" s="161"/>
      <c r="L206" s="162"/>
      <c r="M206" s="163" t="s">
        <v>1</v>
      </c>
      <c r="N206" s="164" t="s">
        <v>41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251</v>
      </c>
      <c r="AT206" s="152" t="s">
        <v>317</v>
      </c>
      <c r="AU206" s="152" t="s">
        <v>88</v>
      </c>
      <c r="AY206" s="13" t="s">
        <v>221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88</v>
      </c>
      <c r="BK206" s="153">
        <f t="shared" si="29"/>
        <v>0</v>
      </c>
      <c r="BL206" s="13" t="s">
        <v>227</v>
      </c>
      <c r="BM206" s="152" t="s">
        <v>954</v>
      </c>
    </row>
    <row r="207" spans="2:65" s="1" customFormat="1" ht="24.15" customHeight="1" x14ac:dyDescent="0.2">
      <c r="B207" s="139"/>
      <c r="C207" s="140" t="s">
        <v>540</v>
      </c>
      <c r="D207" s="140" t="s">
        <v>223</v>
      </c>
      <c r="E207" s="141" t="s">
        <v>3098</v>
      </c>
      <c r="F207" s="142" t="s">
        <v>3099</v>
      </c>
      <c r="G207" s="143" t="s">
        <v>333</v>
      </c>
      <c r="H207" s="144">
        <v>4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41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227</v>
      </c>
      <c r="AT207" s="152" t="s">
        <v>223</v>
      </c>
      <c r="AU207" s="152" t="s">
        <v>88</v>
      </c>
      <c r="AY207" s="13" t="s">
        <v>221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88</v>
      </c>
      <c r="BK207" s="153">
        <f t="shared" si="29"/>
        <v>0</v>
      </c>
      <c r="BL207" s="13" t="s">
        <v>227</v>
      </c>
      <c r="BM207" s="152" t="s">
        <v>962</v>
      </c>
    </row>
    <row r="208" spans="2:65" s="1" customFormat="1" ht="24.15" customHeight="1" x14ac:dyDescent="0.2">
      <c r="B208" s="139"/>
      <c r="C208" s="154" t="s">
        <v>544</v>
      </c>
      <c r="D208" s="154" t="s">
        <v>317</v>
      </c>
      <c r="E208" s="155" t="s">
        <v>1387</v>
      </c>
      <c r="F208" s="156" t="s">
        <v>3100</v>
      </c>
      <c r="G208" s="157" t="s">
        <v>333</v>
      </c>
      <c r="H208" s="158">
        <v>4</v>
      </c>
      <c r="I208" s="159"/>
      <c r="J208" s="160">
        <f t="shared" si="20"/>
        <v>0</v>
      </c>
      <c r="K208" s="161"/>
      <c r="L208" s="162"/>
      <c r="M208" s="163" t="s">
        <v>1</v>
      </c>
      <c r="N208" s="164" t="s">
        <v>41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251</v>
      </c>
      <c r="AT208" s="152" t="s">
        <v>317</v>
      </c>
      <c r="AU208" s="152" t="s">
        <v>88</v>
      </c>
      <c r="AY208" s="13" t="s">
        <v>221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88</v>
      </c>
      <c r="BK208" s="153">
        <f t="shared" si="29"/>
        <v>0</v>
      </c>
      <c r="BL208" s="13" t="s">
        <v>227</v>
      </c>
      <c r="BM208" s="152" t="s">
        <v>977</v>
      </c>
    </row>
    <row r="209" spans="2:65" s="1" customFormat="1" ht="24.15" customHeight="1" x14ac:dyDescent="0.2">
      <c r="B209" s="139"/>
      <c r="C209" s="140" t="s">
        <v>548</v>
      </c>
      <c r="D209" s="140" t="s">
        <v>223</v>
      </c>
      <c r="E209" s="141" t="s">
        <v>3101</v>
      </c>
      <c r="F209" s="142" t="s">
        <v>3102</v>
      </c>
      <c r="G209" s="143" t="s">
        <v>333</v>
      </c>
      <c r="H209" s="144">
        <v>6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41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227</v>
      </c>
      <c r="AT209" s="152" t="s">
        <v>223</v>
      </c>
      <c r="AU209" s="152" t="s">
        <v>88</v>
      </c>
      <c r="AY209" s="13" t="s">
        <v>221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88</v>
      </c>
      <c r="BK209" s="153">
        <f t="shared" si="29"/>
        <v>0</v>
      </c>
      <c r="BL209" s="13" t="s">
        <v>227</v>
      </c>
      <c r="BM209" s="152" t="s">
        <v>987</v>
      </c>
    </row>
    <row r="210" spans="2:65" s="1" customFormat="1" ht="24.15" customHeight="1" x14ac:dyDescent="0.2">
      <c r="B210" s="139"/>
      <c r="C210" s="154" t="s">
        <v>552</v>
      </c>
      <c r="D210" s="154" t="s">
        <v>317</v>
      </c>
      <c r="E210" s="155" t="s">
        <v>1390</v>
      </c>
      <c r="F210" s="156" t="s">
        <v>3103</v>
      </c>
      <c r="G210" s="157" t="s">
        <v>333</v>
      </c>
      <c r="H210" s="158">
        <v>3</v>
      </c>
      <c r="I210" s="159"/>
      <c r="J210" s="160">
        <f t="shared" si="20"/>
        <v>0</v>
      </c>
      <c r="K210" s="161"/>
      <c r="L210" s="162"/>
      <c r="M210" s="163" t="s">
        <v>1</v>
      </c>
      <c r="N210" s="164" t="s">
        <v>41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251</v>
      </c>
      <c r="AT210" s="152" t="s">
        <v>317</v>
      </c>
      <c r="AU210" s="152" t="s">
        <v>88</v>
      </c>
      <c r="AY210" s="13" t="s">
        <v>221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88</v>
      </c>
      <c r="BK210" s="153">
        <f t="shared" si="29"/>
        <v>0</v>
      </c>
      <c r="BL210" s="13" t="s">
        <v>227</v>
      </c>
      <c r="BM210" s="152" t="s">
        <v>995</v>
      </c>
    </row>
    <row r="211" spans="2:65" s="1" customFormat="1" ht="24.15" customHeight="1" x14ac:dyDescent="0.2">
      <c r="B211" s="139"/>
      <c r="C211" s="154" t="s">
        <v>556</v>
      </c>
      <c r="D211" s="154" t="s">
        <v>317</v>
      </c>
      <c r="E211" s="155" t="s">
        <v>1396</v>
      </c>
      <c r="F211" s="156" t="s">
        <v>3104</v>
      </c>
      <c r="G211" s="157" t="s">
        <v>333</v>
      </c>
      <c r="H211" s="158">
        <v>1</v>
      </c>
      <c r="I211" s="159"/>
      <c r="J211" s="160">
        <f t="shared" si="20"/>
        <v>0</v>
      </c>
      <c r="K211" s="161"/>
      <c r="L211" s="162"/>
      <c r="M211" s="163" t="s">
        <v>1</v>
      </c>
      <c r="N211" s="164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251</v>
      </c>
      <c r="AT211" s="152" t="s">
        <v>317</v>
      </c>
      <c r="AU211" s="152" t="s">
        <v>88</v>
      </c>
      <c r="AY211" s="13" t="s">
        <v>221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88</v>
      </c>
      <c r="BK211" s="153">
        <f t="shared" si="29"/>
        <v>0</v>
      </c>
      <c r="BL211" s="13" t="s">
        <v>227</v>
      </c>
      <c r="BM211" s="152" t="s">
        <v>1003</v>
      </c>
    </row>
    <row r="212" spans="2:65" s="1" customFormat="1" ht="24.15" customHeight="1" x14ac:dyDescent="0.2">
      <c r="B212" s="139"/>
      <c r="C212" s="154" t="s">
        <v>561</v>
      </c>
      <c r="D212" s="154" t="s">
        <v>317</v>
      </c>
      <c r="E212" s="155" t="s">
        <v>1402</v>
      </c>
      <c r="F212" s="156" t="s">
        <v>3105</v>
      </c>
      <c r="G212" s="157" t="s">
        <v>333</v>
      </c>
      <c r="H212" s="158">
        <v>2</v>
      </c>
      <c r="I212" s="159"/>
      <c r="J212" s="160">
        <f t="shared" ref="J212:J227" si="30">ROUND(I212*H212,2)</f>
        <v>0</v>
      </c>
      <c r="K212" s="161"/>
      <c r="L212" s="162"/>
      <c r="M212" s="163" t="s">
        <v>1</v>
      </c>
      <c r="N212" s="164" t="s">
        <v>41</v>
      </c>
      <c r="P212" s="150">
        <f t="shared" ref="P212:P227" si="31">O212*H212</f>
        <v>0</v>
      </c>
      <c r="Q212" s="150">
        <v>0</v>
      </c>
      <c r="R212" s="150">
        <f t="shared" ref="R212:R227" si="32">Q212*H212</f>
        <v>0</v>
      </c>
      <c r="S212" s="150">
        <v>0</v>
      </c>
      <c r="T212" s="151">
        <f t="shared" ref="T212:T227" si="33">S212*H212</f>
        <v>0</v>
      </c>
      <c r="AR212" s="152" t="s">
        <v>251</v>
      </c>
      <c r="AT212" s="152" t="s">
        <v>317</v>
      </c>
      <c r="AU212" s="152" t="s">
        <v>88</v>
      </c>
      <c r="AY212" s="13" t="s">
        <v>221</v>
      </c>
      <c r="BE212" s="153">
        <f t="shared" ref="BE212:BE227" si="34">IF(N212="základná",J212,0)</f>
        <v>0</v>
      </c>
      <c r="BF212" s="153">
        <f t="shared" ref="BF212:BF227" si="35">IF(N212="znížená",J212,0)</f>
        <v>0</v>
      </c>
      <c r="BG212" s="153">
        <f t="shared" ref="BG212:BG227" si="36">IF(N212="zákl. prenesená",J212,0)</f>
        <v>0</v>
      </c>
      <c r="BH212" s="153">
        <f t="shared" ref="BH212:BH227" si="37">IF(N212="zníž. prenesená",J212,0)</f>
        <v>0</v>
      </c>
      <c r="BI212" s="153">
        <f t="shared" ref="BI212:BI227" si="38">IF(N212="nulová",J212,0)</f>
        <v>0</v>
      </c>
      <c r="BJ212" s="13" t="s">
        <v>88</v>
      </c>
      <c r="BK212" s="153">
        <f t="shared" ref="BK212:BK227" si="39">ROUND(I212*H212,2)</f>
        <v>0</v>
      </c>
      <c r="BL212" s="13" t="s">
        <v>227</v>
      </c>
      <c r="BM212" s="152" t="s">
        <v>1013</v>
      </c>
    </row>
    <row r="213" spans="2:65" s="1" customFormat="1" ht="16.5" customHeight="1" x14ac:dyDescent="0.2">
      <c r="B213" s="139"/>
      <c r="C213" s="140" t="s">
        <v>565</v>
      </c>
      <c r="D213" s="140" t="s">
        <v>223</v>
      </c>
      <c r="E213" s="141" t="s">
        <v>3106</v>
      </c>
      <c r="F213" s="142" t="s">
        <v>3107</v>
      </c>
      <c r="G213" s="143" t="s">
        <v>333</v>
      </c>
      <c r="H213" s="144">
        <v>3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41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227</v>
      </c>
      <c r="AT213" s="152" t="s">
        <v>223</v>
      </c>
      <c r="AU213" s="152" t="s">
        <v>88</v>
      </c>
      <c r="AY213" s="13" t="s">
        <v>221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88</v>
      </c>
      <c r="BK213" s="153">
        <f t="shared" si="39"/>
        <v>0</v>
      </c>
      <c r="BL213" s="13" t="s">
        <v>227</v>
      </c>
      <c r="BM213" s="152" t="s">
        <v>1023</v>
      </c>
    </row>
    <row r="214" spans="2:65" s="1" customFormat="1" ht="16.5" customHeight="1" x14ac:dyDescent="0.2">
      <c r="B214" s="139"/>
      <c r="C214" s="154" t="s">
        <v>569</v>
      </c>
      <c r="D214" s="154" t="s">
        <v>317</v>
      </c>
      <c r="E214" s="155" t="s">
        <v>1405</v>
      </c>
      <c r="F214" s="156" t="s">
        <v>3108</v>
      </c>
      <c r="G214" s="157" t="s">
        <v>333</v>
      </c>
      <c r="H214" s="158">
        <v>3</v>
      </c>
      <c r="I214" s="159"/>
      <c r="J214" s="160">
        <f t="shared" si="30"/>
        <v>0</v>
      </c>
      <c r="K214" s="161"/>
      <c r="L214" s="162"/>
      <c r="M214" s="163" t="s">
        <v>1</v>
      </c>
      <c r="N214" s="164" t="s">
        <v>41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251</v>
      </c>
      <c r="AT214" s="152" t="s">
        <v>317</v>
      </c>
      <c r="AU214" s="152" t="s">
        <v>88</v>
      </c>
      <c r="AY214" s="13" t="s">
        <v>221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88</v>
      </c>
      <c r="BK214" s="153">
        <f t="shared" si="39"/>
        <v>0</v>
      </c>
      <c r="BL214" s="13" t="s">
        <v>227</v>
      </c>
      <c r="BM214" s="152" t="s">
        <v>1031</v>
      </c>
    </row>
    <row r="215" spans="2:65" s="1" customFormat="1" ht="16.5" customHeight="1" x14ac:dyDescent="0.2">
      <c r="B215" s="139"/>
      <c r="C215" s="140" t="s">
        <v>573</v>
      </c>
      <c r="D215" s="140" t="s">
        <v>223</v>
      </c>
      <c r="E215" s="141" t="s">
        <v>3109</v>
      </c>
      <c r="F215" s="142" t="s">
        <v>3110</v>
      </c>
      <c r="G215" s="143" t="s">
        <v>333</v>
      </c>
      <c r="H215" s="144">
        <v>9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41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227</v>
      </c>
      <c r="AT215" s="152" t="s">
        <v>223</v>
      </c>
      <c r="AU215" s="152" t="s">
        <v>88</v>
      </c>
      <c r="AY215" s="13" t="s">
        <v>221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88</v>
      </c>
      <c r="BK215" s="153">
        <f t="shared" si="39"/>
        <v>0</v>
      </c>
      <c r="BL215" s="13" t="s">
        <v>227</v>
      </c>
      <c r="BM215" s="152" t="s">
        <v>1039</v>
      </c>
    </row>
    <row r="216" spans="2:65" s="1" customFormat="1" ht="16.5" customHeight="1" x14ac:dyDescent="0.2">
      <c r="B216" s="139"/>
      <c r="C216" s="154" t="s">
        <v>577</v>
      </c>
      <c r="D216" s="154" t="s">
        <v>317</v>
      </c>
      <c r="E216" s="155" t="s">
        <v>1410</v>
      </c>
      <c r="F216" s="156" t="s">
        <v>3111</v>
      </c>
      <c r="G216" s="157" t="s">
        <v>333</v>
      </c>
      <c r="H216" s="158">
        <v>9</v>
      </c>
      <c r="I216" s="159"/>
      <c r="J216" s="160">
        <f t="shared" si="30"/>
        <v>0</v>
      </c>
      <c r="K216" s="161"/>
      <c r="L216" s="162"/>
      <c r="M216" s="163" t="s">
        <v>1</v>
      </c>
      <c r="N216" s="164" t="s">
        <v>41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251</v>
      </c>
      <c r="AT216" s="152" t="s">
        <v>317</v>
      </c>
      <c r="AU216" s="152" t="s">
        <v>88</v>
      </c>
      <c r="AY216" s="13" t="s">
        <v>221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88</v>
      </c>
      <c r="BK216" s="153">
        <f t="shared" si="39"/>
        <v>0</v>
      </c>
      <c r="BL216" s="13" t="s">
        <v>227</v>
      </c>
      <c r="BM216" s="152" t="s">
        <v>1047</v>
      </c>
    </row>
    <row r="217" spans="2:65" s="1" customFormat="1" ht="16.5" customHeight="1" x14ac:dyDescent="0.2">
      <c r="B217" s="139"/>
      <c r="C217" s="140" t="s">
        <v>581</v>
      </c>
      <c r="D217" s="140" t="s">
        <v>223</v>
      </c>
      <c r="E217" s="141" t="s">
        <v>3112</v>
      </c>
      <c r="F217" s="142" t="s">
        <v>3113</v>
      </c>
      <c r="G217" s="143" t="s">
        <v>333</v>
      </c>
      <c r="H217" s="144">
        <v>4</v>
      </c>
      <c r="I217" s="145"/>
      <c r="J217" s="146">
        <f t="shared" si="30"/>
        <v>0</v>
      </c>
      <c r="K217" s="147"/>
      <c r="L217" s="28"/>
      <c r="M217" s="148" t="s">
        <v>1</v>
      </c>
      <c r="N217" s="149" t="s">
        <v>41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227</v>
      </c>
      <c r="AT217" s="152" t="s">
        <v>223</v>
      </c>
      <c r="AU217" s="152" t="s">
        <v>88</v>
      </c>
      <c r="AY217" s="13" t="s">
        <v>221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88</v>
      </c>
      <c r="BK217" s="153">
        <f t="shared" si="39"/>
        <v>0</v>
      </c>
      <c r="BL217" s="13" t="s">
        <v>227</v>
      </c>
      <c r="BM217" s="152" t="s">
        <v>1057</v>
      </c>
    </row>
    <row r="218" spans="2:65" s="1" customFormat="1" ht="21.75" customHeight="1" x14ac:dyDescent="0.2">
      <c r="B218" s="139"/>
      <c r="C218" s="154" t="s">
        <v>585</v>
      </c>
      <c r="D218" s="154" t="s">
        <v>317</v>
      </c>
      <c r="E218" s="155" t="s">
        <v>1416</v>
      </c>
      <c r="F218" s="156" t="s">
        <v>3114</v>
      </c>
      <c r="G218" s="157" t="s">
        <v>333</v>
      </c>
      <c r="H218" s="158">
        <v>4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41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251</v>
      </c>
      <c r="AT218" s="152" t="s">
        <v>317</v>
      </c>
      <c r="AU218" s="152" t="s">
        <v>88</v>
      </c>
      <c r="AY218" s="13" t="s">
        <v>221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88</v>
      </c>
      <c r="BK218" s="153">
        <f t="shared" si="39"/>
        <v>0</v>
      </c>
      <c r="BL218" s="13" t="s">
        <v>227</v>
      </c>
      <c r="BM218" s="152" t="s">
        <v>1065</v>
      </c>
    </row>
    <row r="219" spans="2:65" s="1" customFormat="1" ht="16.5" customHeight="1" x14ac:dyDescent="0.2">
      <c r="B219" s="139"/>
      <c r="C219" s="140" t="s">
        <v>589</v>
      </c>
      <c r="D219" s="140" t="s">
        <v>223</v>
      </c>
      <c r="E219" s="141" t="s">
        <v>3115</v>
      </c>
      <c r="F219" s="142" t="s">
        <v>3116</v>
      </c>
      <c r="G219" s="143" t="s">
        <v>273</v>
      </c>
      <c r="H219" s="144">
        <v>407.9</v>
      </c>
      <c r="I219" s="145"/>
      <c r="J219" s="146">
        <f t="shared" si="30"/>
        <v>0</v>
      </c>
      <c r="K219" s="147"/>
      <c r="L219" s="28"/>
      <c r="M219" s="148" t="s">
        <v>1</v>
      </c>
      <c r="N219" s="149" t="s">
        <v>41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227</v>
      </c>
      <c r="AT219" s="152" t="s">
        <v>223</v>
      </c>
      <c r="AU219" s="152" t="s">
        <v>88</v>
      </c>
      <c r="AY219" s="13" t="s">
        <v>221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88</v>
      </c>
      <c r="BK219" s="153">
        <f t="shared" si="39"/>
        <v>0</v>
      </c>
      <c r="BL219" s="13" t="s">
        <v>227</v>
      </c>
      <c r="BM219" s="152" t="s">
        <v>1075</v>
      </c>
    </row>
    <row r="220" spans="2:65" s="1" customFormat="1" ht="16.5" customHeight="1" x14ac:dyDescent="0.2">
      <c r="B220" s="139"/>
      <c r="C220" s="140" t="s">
        <v>593</v>
      </c>
      <c r="D220" s="140" t="s">
        <v>223</v>
      </c>
      <c r="E220" s="141" t="s">
        <v>3117</v>
      </c>
      <c r="F220" s="142" t="s">
        <v>3118</v>
      </c>
      <c r="G220" s="143" t="s">
        <v>273</v>
      </c>
      <c r="H220" s="144">
        <v>327.8</v>
      </c>
      <c r="I220" s="145"/>
      <c r="J220" s="146">
        <f t="shared" si="30"/>
        <v>0</v>
      </c>
      <c r="K220" s="147"/>
      <c r="L220" s="28"/>
      <c r="M220" s="148" t="s">
        <v>1</v>
      </c>
      <c r="N220" s="149" t="s">
        <v>41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227</v>
      </c>
      <c r="AT220" s="152" t="s">
        <v>223</v>
      </c>
      <c r="AU220" s="152" t="s">
        <v>88</v>
      </c>
      <c r="AY220" s="13" t="s">
        <v>221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88</v>
      </c>
      <c r="BK220" s="153">
        <f t="shared" si="39"/>
        <v>0</v>
      </c>
      <c r="BL220" s="13" t="s">
        <v>227</v>
      </c>
      <c r="BM220" s="152" t="s">
        <v>1085</v>
      </c>
    </row>
    <row r="221" spans="2:65" s="1" customFormat="1" ht="24.15" customHeight="1" x14ac:dyDescent="0.2">
      <c r="B221" s="139"/>
      <c r="C221" s="140" t="s">
        <v>597</v>
      </c>
      <c r="D221" s="140" t="s">
        <v>223</v>
      </c>
      <c r="E221" s="141" t="s">
        <v>3119</v>
      </c>
      <c r="F221" s="142" t="s">
        <v>3120</v>
      </c>
      <c r="G221" s="143" t="s">
        <v>273</v>
      </c>
      <c r="H221" s="144">
        <v>104.3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41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227</v>
      </c>
      <c r="AT221" s="152" t="s">
        <v>223</v>
      </c>
      <c r="AU221" s="152" t="s">
        <v>88</v>
      </c>
      <c r="AY221" s="13" t="s">
        <v>221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88</v>
      </c>
      <c r="BK221" s="153">
        <f t="shared" si="39"/>
        <v>0</v>
      </c>
      <c r="BL221" s="13" t="s">
        <v>227</v>
      </c>
      <c r="BM221" s="152" t="s">
        <v>1389</v>
      </c>
    </row>
    <row r="222" spans="2:65" s="1" customFormat="1" ht="21.75" customHeight="1" x14ac:dyDescent="0.2">
      <c r="B222" s="139"/>
      <c r="C222" s="140" t="s">
        <v>601</v>
      </c>
      <c r="D222" s="140" t="s">
        <v>223</v>
      </c>
      <c r="E222" s="141" t="s">
        <v>3121</v>
      </c>
      <c r="F222" s="142" t="s">
        <v>3122</v>
      </c>
      <c r="G222" s="143" t="s">
        <v>273</v>
      </c>
      <c r="H222" s="144">
        <v>303.60000000000002</v>
      </c>
      <c r="I222" s="145"/>
      <c r="J222" s="146">
        <f t="shared" si="30"/>
        <v>0</v>
      </c>
      <c r="K222" s="147"/>
      <c r="L222" s="28"/>
      <c r="M222" s="148" t="s">
        <v>1</v>
      </c>
      <c r="N222" s="149" t="s">
        <v>41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227</v>
      </c>
      <c r="AT222" s="152" t="s">
        <v>223</v>
      </c>
      <c r="AU222" s="152" t="s">
        <v>88</v>
      </c>
      <c r="AY222" s="13" t="s">
        <v>221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88</v>
      </c>
      <c r="BK222" s="153">
        <f t="shared" si="39"/>
        <v>0</v>
      </c>
      <c r="BL222" s="13" t="s">
        <v>227</v>
      </c>
      <c r="BM222" s="152" t="s">
        <v>1392</v>
      </c>
    </row>
    <row r="223" spans="2:65" s="1" customFormat="1" ht="21.75" customHeight="1" x14ac:dyDescent="0.2">
      <c r="B223" s="139"/>
      <c r="C223" s="140" t="s">
        <v>605</v>
      </c>
      <c r="D223" s="140" t="s">
        <v>223</v>
      </c>
      <c r="E223" s="141" t="s">
        <v>3123</v>
      </c>
      <c r="F223" s="142" t="s">
        <v>3124</v>
      </c>
      <c r="G223" s="143" t="s">
        <v>273</v>
      </c>
      <c r="H223" s="144">
        <v>327.8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41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227</v>
      </c>
      <c r="AT223" s="152" t="s">
        <v>223</v>
      </c>
      <c r="AU223" s="152" t="s">
        <v>88</v>
      </c>
      <c r="AY223" s="13" t="s">
        <v>221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88</v>
      </c>
      <c r="BK223" s="153">
        <f t="shared" si="39"/>
        <v>0</v>
      </c>
      <c r="BL223" s="13" t="s">
        <v>227</v>
      </c>
      <c r="BM223" s="152" t="s">
        <v>1395</v>
      </c>
    </row>
    <row r="224" spans="2:65" s="1" customFormat="1" ht="16.5" customHeight="1" x14ac:dyDescent="0.2">
      <c r="B224" s="139"/>
      <c r="C224" s="140" t="s">
        <v>609</v>
      </c>
      <c r="D224" s="140" t="s">
        <v>223</v>
      </c>
      <c r="E224" s="141" t="s">
        <v>3125</v>
      </c>
      <c r="F224" s="142" t="s">
        <v>3126</v>
      </c>
      <c r="G224" s="143" t="s">
        <v>273</v>
      </c>
      <c r="H224" s="144">
        <v>735.7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227</v>
      </c>
      <c r="AT224" s="152" t="s">
        <v>223</v>
      </c>
      <c r="AU224" s="152" t="s">
        <v>88</v>
      </c>
      <c r="AY224" s="13" t="s">
        <v>221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88</v>
      </c>
      <c r="BK224" s="153">
        <f t="shared" si="39"/>
        <v>0</v>
      </c>
      <c r="BL224" s="13" t="s">
        <v>227</v>
      </c>
      <c r="BM224" s="152" t="s">
        <v>1398</v>
      </c>
    </row>
    <row r="225" spans="2:65" s="1" customFormat="1" ht="16.5" customHeight="1" x14ac:dyDescent="0.2">
      <c r="B225" s="139"/>
      <c r="C225" s="154" t="s">
        <v>613</v>
      </c>
      <c r="D225" s="154" t="s">
        <v>317</v>
      </c>
      <c r="E225" s="155" t="s">
        <v>1419</v>
      </c>
      <c r="F225" s="156" t="s">
        <v>3127</v>
      </c>
      <c r="G225" s="157" t="s">
        <v>333</v>
      </c>
      <c r="H225" s="158">
        <v>11</v>
      </c>
      <c r="I225" s="159"/>
      <c r="J225" s="160">
        <f t="shared" si="30"/>
        <v>0</v>
      </c>
      <c r="K225" s="161"/>
      <c r="L225" s="162"/>
      <c r="M225" s="163" t="s">
        <v>1</v>
      </c>
      <c r="N225" s="164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251</v>
      </c>
      <c r="AT225" s="152" t="s">
        <v>317</v>
      </c>
      <c r="AU225" s="152" t="s">
        <v>88</v>
      </c>
      <c r="AY225" s="13" t="s">
        <v>221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88</v>
      </c>
      <c r="BK225" s="153">
        <f t="shared" si="39"/>
        <v>0</v>
      </c>
      <c r="BL225" s="13" t="s">
        <v>227</v>
      </c>
      <c r="BM225" s="152" t="s">
        <v>1401</v>
      </c>
    </row>
    <row r="226" spans="2:65" s="1" customFormat="1" ht="16.5" customHeight="1" x14ac:dyDescent="0.2">
      <c r="B226" s="139"/>
      <c r="C226" s="154" t="s">
        <v>617</v>
      </c>
      <c r="D226" s="154" t="s">
        <v>317</v>
      </c>
      <c r="E226" s="155" t="s">
        <v>1425</v>
      </c>
      <c r="F226" s="156" t="s">
        <v>3128</v>
      </c>
      <c r="G226" s="157" t="s">
        <v>273</v>
      </c>
      <c r="H226" s="158">
        <v>735.7</v>
      </c>
      <c r="I226" s="159"/>
      <c r="J226" s="160">
        <f t="shared" si="30"/>
        <v>0</v>
      </c>
      <c r="K226" s="161"/>
      <c r="L226" s="162"/>
      <c r="M226" s="163" t="s">
        <v>1</v>
      </c>
      <c r="N226" s="164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251</v>
      </c>
      <c r="AT226" s="152" t="s">
        <v>317</v>
      </c>
      <c r="AU226" s="152" t="s">
        <v>88</v>
      </c>
      <c r="AY226" s="13" t="s">
        <v>221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88</v>
      </c>
      <c r="BK226" s="153">
        <f t="shared" si="39"/>
        <v>0</v>
      </c>
      <c r="BL226" s="13" t="s">
        <v>227</v>
      </c>
      <c r="BM226" s="152" t="s">
        <v>1404</v>
      </c>
    </row>
    <row r="227" spans="2:65" s="1" customFormat="1" ht="16.5" customHeight="1" x14ac:dyDescent="0.2">
      <c r="B227" s="139"/>
      <c r="C227" s="154" t="s">
        <v>622</v>
      </c>
      <c r="D227" s="154" t="s">
        <v>317</v>
      </c>
      <c r="E227" s="155" t="s">
        <v>1431</v>
      </c>
      <c r="F227" s="156" t="s">
        <v>3129</v>
      </c>
      <c r="G227" s="157" t="s">
        <v>1305</v>
      </c>
      <c r="H227" s="158">
        <v>1</v>
      </c>
      <c r="I227" s="159"/>
      <c r="J227" s="160">
        <f t="shared" si="30"/>
        <v>0</v>
      </c>
      <c r="K227" s="161"/>
      <c r="L227" s="162"/>
      <c r="M227" s="163" t="s">
        <v>1</v>
      </c>
      <c r="N227" s="164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251</v>
      </c>
      <c r="AT227" s="152" t="s">
        <v>317</v>
      </c>
      <c r="AU227" s="152" t="s">
        <v>88</v>
      </c>
      <c r="AY227" s="13" t="s">
        <v>221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88</v>
      </c>
      <c r="BK227" s="153">
        <f t="shared" si="39"/>
        <v>0</v>
      </c>
      <c r="BL227" s="13" t="s">
        <v>227</v>
      </c>
      <c r="BM227" s="152" t="s">
        <v>1407</v>
      </c>
    </row>
    <row r="228" spans="2:65" s="11" customFormat="1" ht="22.95" customHeight="1" x14ac:dyDescent="0.25">
      <c r="B228" s="127"/>
      <c r="D228" s="128" t="s">
        <v>74</v>
      </c>
      <c r="E228" s="137" t="s">
        <v>1323</v>
      </c>
      <c r="F228" s="137" t="s">
        <v>2933</v>
      </c>
      <c r="I228" s="130"/>
      <c r="J228" s="138">
        <f>BK228</f>
        <v>0</v>
      </c>
      <c r="L228" s="127"/>
      <c r="M228" s="132"/>
      <c r="P228" s="133">
        <f>P229</f>
        <v>0</v>
      </c>
      <c r="R228" s="133">
        <f>R229</f>
        <v>0</v>
      </c>
      <c r="T228" s="134">
        <f>T229</f>
        <v>0</v>
      </c>
      <c r="AR228" s="128" t="s">
        <v>82</v>
      </c>
      <c r="AT228" s="135" t="s">
        <v>74</v>
      </c>
      <c r="AU228" s="135" t="s">
        <v>82</v>
      </c>
      <c r="AY228" s="128" t="s">
        <v>221</v>
      </c>
      <c r="BK228" s="136">
        <f>BK229</f>
        <v>0</v>
      </c>
    </row>
    <row r="229" spans="2:65" s="1" customFormat="1" ht="21.75" customHeight="1" x14ac:dyDescent="0.2">
      <c r="B229" s="139"/>
      <c r="C229" s="140" t="s">
        <v>626</v>
      </c>
      <c r="D229" s="140" t="s">
        <v>223</v>
      </c>
      <c r="E229" s="141" t="s">
        <v>2934</v>
      </c>
      <c r="F229" s="142" t="s">
        <v>2935</v>
      </c>
      <c r="G229" s="143" t="s">
        <v>254</v>
      </c>
      <c r="H229" s="144">
        <v>442.07</v>
      </c>
      <c r="I229" s="145"/>
      <c r="J229" s="146">
        <f>ROUND(I229*H229,2)</f>
        <v>0</v>
      </c>
      <c r="K229" s="147"/>
      <c r="L229" s="28"/>
      <c r="M229" s="148" t="s">
        <v>1</v>
      </c>
      <c r="N229" s="149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227</v>
      </c>
      <c r="AT229" s="152" t="s">
        <v>223</v>
      </c>
      <c r="AU229" s="152" t="s">
        <v>88</v>
      </c>
      <c r="AY229" s="13" t="s">
        <v>221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3" t="s">
        <v>88</v>
      </c>
      <c r="BK229" s="153">
        <f>ROUND(I229*H229,2)</f>
        <v>0</v>
      </c>
      <c r="BL229" s="13" t="s">
        <v>227</v>
      </c>
      <c r="BM229" s="152" t="s">
        <v>1409</v>
      </c>
    </row>
    <row r="230" spans="2:65" s="11" customFormat="1" ht="22.95" customHeight="1" x14ac:dyDescent="0.25">
      <c r="B230" s="127"/>
      <c r="D230" s="128" t="s">
        <v>74</v>
      </c>
      <c r="E230" s="137" t="s">
        <v>1113</v>
      </c>
      <c r="F230" s="137" t="s">
        <v>3130</v>
      </c>
      <c r="I230" s="130"/>
      <c r="J230" s="138">
        <f>BK230</f>
        <v>0</v>
      </c>
      <c r="L230" s="127"/>
      <c r="M230" s="132"/>
      <c r="P230" s="133">
        <f>P231+P234</f>
        <v>0</v>
      </c>
      <c r="R230" s="133">
        <f>R231+R234</f>
        <v>0</v>
      </c>
      <c r="T230" s="134">
        <f>T231+T234</f>
        <v>0</v>
      </c>
      <c r="AR230" s="128" t="s">
        <v>82</v>
      </c>
      <c r="AT230" s="135" t="s">
        <v>74</v>
      </c>
      <c r="AU230" s="135" t="s">
        <v>82</v>
      </c>
      <c r="AY230" s="128" t="s">
        <v>221</v>
      </c>
      <c r="BK230" s="136">
        <f>BK231+BK234</f>
        <v>0</v>
      </c>
    </row>
    <row r="231" spans="2:65" s="11" customFormat="1" ht="20.85" customHeight="1" x14ac:dyDescent="0.25">
      <c r="B231" s="127"/>
      <c r="D231" s="128" t="s">
        <v>74</v>
      </c>
      <c r="E231" s="137" t="s">
        <v>2937</v>
      </c>
      <c r="F231" s="137" t="s">
        <v>2938</v>
      </c>
      <c r="I231" s="130"/>
      <c r="J231" s="138">
        <f>BK231</f>
        <v>0</v>
      </c>
      <c r="L231" s="127"/>
      <c r="M231" s="132"/>
      <c r="P231" s="133">
        <f>SUM(P232:P233)</f>
        <v>0</v>
      </c>
      <c r="R231" s="133">
        <f>SUM(R232:R233)</f>
        <v>0</v>
      </c>
      <c r="T231" s="134">
        <f>SUM(T232:T233)</f>
        <v>0</v>
      </c>
      <c r="AR231" s="128" t="s">
        <v>82</v>
      </c>
      <c r="AT231" s="135" t="s">
        <v>74</v>
      </c>
      <c r="AU231" s="135" t="s">
        <v>88</v>
      </c>
      <c r="AY231" s="128" t="s">
        <v>221</v>
      </c>
      <c r="BK231" s="136">
        <f>SUM(BK232:BK233)</f>
        <v>0</v>
      </c>
    </row>
    <row r="232" spans="2:65" s="1" customFormat="1" ht="24.15" customHeight="1" x14ac:dyDescent="0.2">
      <c r="B232" s="139"/>
      <c r="C232" s="140" t="s">
        <v>630</v>
      </c>
      <c r="D232" s="140" t="s">
        <v>223</v>
      </c>
      <c r="E232" s="141" t="s">
        <v>2939</v>
      </c>
      <c r="F232" s="142" t="s">
        <v>2940</v>
      </c>
      <c r="G232" s="143" t="s">
        <v>226</v>
      </c>
      <c r="H232" s="144">
        <v>2.2200000000000002</v>
      </c>
      <c r="I232" s="145"/>
      <c r="J232" s="146">
        <f>ROUND(I232*H232,2)</f>
        <v>0</v>
      </c>
      <c r="K232" s="147"/>
      <c r="L232" s="28"/>
      <c r="M232" s="148" t="s">
        <v>1</v>
      </c>
      <c r="N232" s="149" t="s">
        <v>41</v>
      </c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AR232" s="152" t="s">
        <v>227</v>
      </c>
      <c r="AT232" s="152" t="s">
        <v>223</v>
      </c>
      <c r="AU232" s="152" t="s">
        <v>232</v>
      </c>
      <c r="AY232" s="13" t="s">
        <v>221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3" t="s">
        <v>88</v>
      </c>
      <c r="BK232" s="153">
        <f>ROUND(I232*H232,2)</f>
        <v>0</v>
      </c>
      <c r="BL232" s="13" t="s">
        <v>227</v>
      </c>
      <c r="BM232" s="152" t="s">
        <v>1412</v>
      </c>
    </row>
    <row r="233" spans="2:65" s="1" customFormat="1" ht="24.15" customHeight="1" x14ac:dyDescent="0.2">
      <c r="B233" s="139"/>
      <c r="C233" s="140" t="s">
        <v>634</v>
      </c>
      <c r="D233" s="140" t="s">
        <v>223</v>
      </c>
      <c r="E233" s="141" t="s">
        <v>2863</v>
      </c>
      <c r="F233" s="142" t="s">
        <v>2864</v>
      </c>
      <c r="G233" s="143" t="s">
        <v>226</v>
      </c>
      <c r="H233" s="144">
        <v>2.2200000000000002</v>
      </c>
      <c r="I233" s="145"/>
      <c r="J233" s="146">
        <f>ROUND(I233*H233,2)</f>
        <v>0</v>
      </c>
      <c r="K233" s="147"/>
      <c r="L233" s="28"/>
      <c r="M233" s="148" t="s">
        <v>1</v>
      </c>
      <c r="N233" s="149" t="s">
        <v>41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227</v>
      </c>
      <c r="AT233" s="152" t="s">
        <v>223</v>
      </c>
      <c r="AU233" s="152" t="s">
        <v>232</v>
      </c>
      <c r="AY233" s="13" t="s">
        <v>221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3" t="s">
        <v>88</v>
      </c>
      <c r="BK233" s="153">
        <f>ROUND(I233*H233,2)</f>
        <v>0</v>
      </c>
      <c r="BL233" s="13" t="s">
        <v>227</v>
      </c>
      <c r="BM233" s="152" t="s">
        <v>1415</v>
      </c>
    </row>
    <row r="234" spans="2:65" s="11" customFormat="1" ht="20.85" customHeight="1" x14ac:dyDescent="0.25">
      <c r="B234" s="127"/>
      <c r="D234" s="128" t="s">
        <v>74</v>
      </c>
      <c r="E234" s="137" t="s">
        <v>2941</v>
      </c>
      <c r="F234" s="137" t="s">
        <v>2942</v>
      </c>
      <c r="I234" s="130"/>
      <c r="J234" s="138">
        <f>BK234</f>
        <v>0</v>
      </c>
      <c r="L234" s="127"/>
      <c r="M234" s="132"/>
      <c r="P234" s="133">
        <f>SUM(P235:P238)</f>
        <v>0</v>
      </c>
      <c r="R234" s="133">
        <f>SUM(R235:R238)</f>
        <v>0</v>
      </c>
      <c r="T234" s="134">
        <f>SUM(T235:T238)</f>
        <v>0</v>
      </c>
      <c r="AR234" s="128" t="s">
        <v>82</v>
      </c>
      <c r="AT234" s="135" t="s">
        <v>74</v>
      </c>
      <c r="AU234" s="135" t="s">
        <v>88</v>
      </c>
      <c r="AY234" s="128" t="s">
        <v>221</v>
      </c>
      <c r="BK234" s="136">
        <f>SUM(BK235:BK238)</f>
        <v>0</v>
      </c>
    </row>
    <row r="235" spans="2:65" s="1" customFormat="1" ht="24.15" customHeight="1" x14ac:dyDescent="0.2">
      <c r="B235" s="139"/>
      <c r="C235" s="140" t="s">
        <v>638</v>
      </c>
      <c r="D235" s="140" t="s">
        <v>223</v>
      </c>
      <c r="E235" s="141" t="s">
        <v>3131</v>
      </c>
      <c r="F235" s="142" t="s">
        <v>3132</v>
      </c>
      <c r="G235" s="143" t="s">
        <v>333</v>
      </c>
      <c r="H235" s="144">
        <v>1</v>
      </c>
      <c r="I235" s="145"/>
      <c r="J235" s="146">
        <f>ROUND(I235*H235,2)</f>
        <v>0</v>
      </c>
      <c r="K235" s="147"/>
      <c r="L235" s="28"/>
      <c r="M235" s="148" t="s">
        <v>1</v>
      </c>
      <c r="N235" s="149" t="s">
        <v>41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227</v>
      </c>
      <c r="AT235" s="152" t="s">
        <v>223</v>
      </c>
      <c r="AU235" s="152" t="s">
        <v>232</v>
      </c>
      <c r="AY235" s="13" t="s">
        <v>221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3" t="s">
        <v>88</v>
      </c>
      <c r="BK235" s="153">
        <f>ROUND(I235*H235,2)</f>
        <v>0</v>
      </c>
      <c r="BL235" s="13" t="s">
        <v>227</v>
      </c>
      <c r="BM235" s="152" t="s">
        <v>1418</v>
      </c>
    </row>
    <row r="236" spans="2:65" s="1" customFormat="1" ht="16.5" customHeight="1" x14ac:dyDescent="0.2">
      <c r="B236" s="139"/>
      <c r="C236" s="154" t="s">
        <v>642</v>
      </c>
      <c r="D236" s="154" t="s">
        <v>317</v>
      </c>
      <c r="E236" s="155" t="s">
        <v>1437</v>
      </c>
      <c r="F236" s="156" t="s">
        <v>3133</v>
      </c>
      <c r="G236" s="157" t="s">
        <v>333</v>
      </c>
      <c r="H236" s="158">
        <v>1</v>
      </c>
      <c r="I236" s="159"/>
      <c r="J236" s="160">
        <f>ROUND(I236*H236,2)</f>
        <v>0</v>
      </c>
      <c r="K236" s="161"/>
      <c r="L236" s="162"/>
      <c r="M236" s="163" t="s">
        <v>1</v>
      </c>
      <c r="N236" s="164" t="s">
        <v>41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251</v>
      </c>
      <c r="AT236" s="152" t="s">
        <v>317</v>
      </c>
      <c r="AU236" s="152" t="s">
        <v>232</v>
      </c>
      <c r="AY236" s="13" t="s">
        <v>221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3" t="s">
        <v>88</v>
      </c>
      <c r="BK236" s="153">
        <f>ROUND(I236*H236,2)</f>
        <v>0</v>
      </c>
      <c r="BL236" s="13" t="s">
        <v>227</v>
      </c>
      <c r="BM236" s="152" t="s">
        <v>1421</v>
      </c>
    </row>
    <row r="237" spans="2:65" s="1" customFormat="1" ht="37.950000000000003" customHeight="1" x14ac:dyDescent="0.2">
      <c r="B237" s="139"/>
      <c r="C237" s="140" t="s">
        <v>646</v>
      </c>
      <c r="D237" s="140" t="s">
        <v>223</v>
      </c>
      <c r="E237" s="141" t="s">
        <v>3134</v>
      </c>
      <c r="F237" s="142" t="s">
        <v>3135</v>
      </c>
      <c r="G237" s="143" t="s">
        <v>333</v>
      </c>
      <c r="H237" s="144">
        <v>1</v>
      </c>
      <c r="I237" s="145"/>
      <c r="J237" s="146">
        <f>ROUND(I237*H237,2)</f>
        <v>0</v>
      </c>
      <c r="K237" s="147"/>
      <c r="L237" s="28"/>
      <c r="M237" s="148" t="s">
        <v>1</v>
      </c>
      <c r="N237" s="149" t="s">
        <v>41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227</v>
      </c>
      <c r="AT237" s="152" t="s">
        <v>223</v>
      </c>
      <c r="AU237" s="152" t="s">
        <v>232</v>
      </c>
      <c r="AY237" s="13" t="s">
        <v>221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3" t="s">
        <v>88</v>
      </c>
      <c r="BK237" s="153">
        <f>ROUND(I237*H237,2)</f>
        <v>0</v>
      </c>
      <c r="BL237" s="13" t="s">
        <v>227</v>
      </c>
      <c r="BM237" s="152" t="s">
        <v>1424</v>
      </c>
    </row>
    <row r="238" spans="2:65" s="1" customFormat="1" ht="24.15" customHeight="1" x14ac:dyDescent="0.2">
      <c r="B238" s="139"/>
      <c r="C238" s="154" t="s">
        <v>650</v>
      </c>
      <c r="D238" s="154" t="s">
        <v>317</v>
      </c>
      <c r="E238" s="155" t="s">
        <v>1446</v>
      </c>
      <c r="F238" s="156" t="s">
        <v>3136</v>
      </c>
      <c r="G238" s="157" t="s">
        <v>1305</v>
      </c>
      <c r="H238" s="158">
        <v>1</v>
      </c>
      <c r="I238" s="159"/>
      <c r="J238" s="160">
        <f>ROUND(I238*H238,2)</f>
        <v>0</v>
      </c>
      <c r="K238" s="161"/>
      <c r="L238" s="162"/>
      <c r="M238" s="171" t="s">
        <v>1</v>
      </c>
      <c r="N238" s="172" t="s">
        <v>41</v>
      </c>
      <c r="O238" s="168"/>
      <c r="P238" s="169">
        <f>O238*H238</f>
        <v>0</v>
      </c>
      <c r="Q238" s="169">
        <v>0</v>
      </c>
      <c r="R238" s="169">
        <f>Q238*H238</f>
        <v>0</v>
      </c>
      <c r="S238" s="169">
        <v>0</v>
      </c>
      <c r="T238" s="170">
        <f>S238*H238</f>
        <v>0</v>
      </c>
      <c r="AR238" s="152" t="s">
        <v>251</v>
      </c>
      <c r="AT238" s="152" t="s">
        <v>317</v>
      </c>
      <c r="AU238" s="152" t="s">
        <v>232</v>
      </c>
      <c r="AY238" s="13" t="s">
        <v>221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3" t="s">
        <v>88</v>
      </c>
      <c r="BK238" s="153">
        <f>ROUND(I238*H238,2)</f>
        <v>0</v>
      </c>
      <c r="BL238" s="13" t="s">
        <v>227</v>
      </c>
      <c r="BM238" s="152" t="s">
        <v>1427</v>
      </c>
    </row>
    <row r="239" spans="2:65" s="1" customFormat="1" ht="6.9" customHeight="1" x14ac:dyDescent="0.2">
      <c r="B239" s="43"/>
      <c r="C239" s="44"/>
      <c r="D239" s="44"/>
      <c r="E239" s="44"/>
      <c r="F239" s="44"/>
      <c r="G239" s="44"/>
      <c r="H239" s="44"/>
      <c r="I239" s="44"/>
      <c r="J239" s="44"/>
      <c r="K239" s="44"/>
      <c r="L239" s="28"/>
    </row>
  </sheetData>
  <autoFilter ref="C123:K238" xr:uid="{00000000-0009-0000-0000-00001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248"/>
  <sheetViews>
    <sheetView showGridLines="0" tabSelected="1" topLeftCell="A133" workbookViewId="0">
      <selection activeCell="X142" sqref="X14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149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3137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3138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ROUND(J140,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ROUND((SUM(BE140:BE247)),  2)</f>
        <v>0</v>
      </c>
      <c r="G35" s="96"/>
      <c r="H35" s="96"/>
      <c r="I35" s="97">
        <v>0.2</v>
      </c>
      <c r="J35" s="95">
        <f>ROUND(((SUM(BE140:BE247))*I35),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ROUND((SUM(BF140:BF247)),  2)</f>
        <v>0</v>
      </c>
      <c r="G36" s="96"/>
      <c r="H36" s="96"/>
      <c r="I36" s="97">
        <v>0.2</v>
      </c>
      <c r="J36" s="95">
        <f>ROUND(((SUM(BF140:BF247))*I36),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ROUND((SUM(BG140:BG247)),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ROUND((SUM(BH140:BH247)),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ROUND((SUM(BI140:BI247)),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3137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09.1 - SO 09.1 Splašková kanalizácia + ČOV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J140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184</v>
      </c>
      <c r="E99" s="112"/>
      <c r="F99" s="112"/>
      <c r="G99" s="112"/>
      <c r="H99" s="112"/>
      <c r="I99" s="112"/>
      <c r="J99" s="113">
        <f>J141</f>
        <v>0</v>
      </c>
      <c r="L99" s="110"/>
    </row>
    <row r="100" spans="2:47" s="9" customFormat="1" ht="19.95" customHeight="1" x14ac:dyDescent="0.2">
      <c r="B100" s="114"/>
      <c r="D100" s="115" t="s">
        <v>2815</v>
      </c>
      <c r="E100" s="116"/>
      <c r="F100" s="116"/>
      <c r="G100" s="116"/>
      <c r="H100" s="116"/>
      <c r="I100" s="116"/>
      <c r="J100" s="117">
        <f>J142</f>
        <v>0</v>
      </c>
      <c r="L100" s="114"/>
    </row>
    <row r="101" spans="2:47" s="9" customFormat="1" ht="19.95" customHeight="1" x14ac:dyDescent="0.2">
      <c r="B101" s="114"/>
      <c r="D101" s="115" t="s">
        <v>2816</v>
      </c>
      <c r="E101" s="116"/>
      <c r="F101" s="116"/>
      <c r="G101" s="116"/>
      <c r="H101" s="116"/>
      <c r="I101" s="116"/>
      <c r="J101" s="117">
        <f>J162</f>
        <v>0</v>
      </c>
      <c r="L101" s="114"/>
    </row>
    <row r="102" spans="2:47" s="9" customFormat="1" ht="19.95" customHeight="1" x14ac:dyDescent="0.2">
      <c r="B102" s="114"/>
      <c r="D102" s="115" t="s">
        <v>2817</v>
      </c>
      <c r="E102" s="116"/>
      <c r="F102" s="116"/>
      <c r="G102" s="116"/>
      <c r="H102" s="116"/>
      <c r="I102" s="116"/>
      <c r="J102" s="117">
        <f>J164</f>
        <v>0</v>
      </c>
      <c r="L102" s="114"/>
    </row>
    <row r="103" spans="2:47" s="9" customFormat="1" ht="19.95" customHeight="1" x14ac:dyDescent="0.2">
      <c r="B103" s="114"/>
      <c r="D103" s="115" t="s">
        <v>2818</v>
      </c>
      <c r="E103" s="116"/>
      <c r="F103" s="116"/>
      <c r="G103" s="116"/>
      <c r="H103" s="116"/>
      <c r="I103" s="116"/>
      <c r="J103" s="117">
        <f>J185</f>
        <v>0</v>
      </c>
      <c r="L103" s="114"/>
    </row>
    <row r="104" spans="2:47" s="9" customFormat="1" ht="19.95" customHeight="1" x14ac:dyDescent="0.2">
      <c r="B104" s="114"/>
      <c r="D104" s="115" t="s">
        <v>3139</v>
      </c>
      <c r="E104" s="116"/>
      <c r="F104" s="116"/>
      <c r="G104" s="116"/>
      <c r="H104" s="116"/>
      <c r="I104" s="116"/>
      <c r="J104" s="117">
        <f>J187</f>
        <v>0</v>
      </c>
      <c r="L104" s="114"/>
    </row>
    <row r="105" spans="2:47" s="9" customFormat="1" ht="14.85" customHeight="1" x14ac:dyDescent="0.2">
      <c r="B105" s="114"/>
      <c r="D105" s="115" t="s">
        <v>2820</v>
      </c>
      <c r="E105" s="116"/>
      <c r="F105" s="116"/>
      <c r="G105" s="116"/>
      <c r="H105" s="116"/>
      <c r="I105" s="116"/>
      <c r="J105" s="117">
        <f>J188</f>
        <v>0</v>
      </c>
      <c r="L105" s="114"/>
    </row>
    <row r="106" spans="2:47" s="9" customFormat="1" ht="14.85" customHeight="1" x14ac:dyDescent="0.2">
      <c r="B106" s="114"/>
      <c r="D106" s="115" t="s">
        <v>3140</v>
      </c>
      <c r="E106" s="116"/>
      <c r="F106" s="116"/>
      <c r="G106" s="116"/>
      <c r="H106" s="116"/>
      <c r="I106" s="116"/>
      <c r="J106" s="117">
        <f>J190</f>
        <v>0</v>
      </c>
      <c r="L106" s="114"/>
    </row>
    <row r="107" spans="2:47" s="9" customFormat="1" ht="19.95" customHeight="1" x14ac:dyDescent="0.2">
      <c r="B107" s="114"/>
      <c r="D107" s="115" t="s">
        <v>3141</v>
      </c>
      <c r="E107" s="116"/>
      <c r="F107" s="116"/>
      <c r="G107" s="116"/>
      <c r="H107" s="116"/>
      <c r="I107" s="116"/>
      <c r="J107" s="117">
        <f>J194</f>
        <v>0</v>
      </c>
      <c r="L107" s="114"/>
    </row>
    <row r="108" spans="2:47" s="9" customFormat="1" ht="14.85" customHeight="1" x14ac:dyDescent="0.2">
      <c r="B108" s="114"/>
      <c r="D108" s="115" t="s">
        <v>3142</v>
      </c>
      <c r="E108" s="116"/>
      <c r="F108" s="116"/>
      <c r="G108" s="116"/>
      <c r="H108" s="116"/>
      <c r="I108" s="116"/>
      <c r="J108" s="117">
        <f>J195</f>
        <v>0</v>
      </c>
      <c r="L108" s="114"/>
    </row>
    <row r="109" spans="2:47" s="9" customFormat="1" ht="14.85" customHeight="1" x14ac:dyDescent="0.2">
      <c r="B109" s="114"/>
      <c r="D109" s="115" t="s">
        <v>3143</v>
      </c>
      <c r="E109" s="116"/>
      <c r="F109" s="116"/>
      <c r="G109" s="116"/>
      <c r="H109" s="116"/>
      <c r="I109" s="116"/>
      <c r="J109" s="117">
        <f>J199</f>
        <v>0</v>
      </c>
      <c r="L109" s="114"/>
    </row>
    <row r="110" spans="2:47" s="9" customFormat="1" ht="19.95" customHeight="1" x14ac:dyDescent="0.2">
      <c r="B110" s="114"/>
      <c r="D110" s="115" t="s">
        <v>3144</v>
      </c>
      <c r="E110" s="116"/>
      <c r="F110" s="116"/>
      <c r="G110" s="116"/>
      <c r="H110" s="116"/>
      <c r="I110" s="116"/>
      <c r="J110" s="117">
        <f>J204</f>
        <v>0</v>
      </c>
      <c r="L110" s="114"/>
    </row>
    <row r="111" spans="2:47" s="9" customFormat="1" ht="14.85" customHeight="1" x14ac:dyDescent="0.2">
      <c r="B111" s="114"/>
      <c r="D111" s="115" t="s">
        <v>2820</v>
      </c>
      <c r="E111" s="116"/>
      <c r="F111" s="116"/>
      <c r="G111" s="116"/>
      <c r="H111" s="116"/>
      <c r="I111" s="116"/>
      <c r="J111" s="117">
        <f>J205</f>
        <v>0</v>
      </c>
      <c r="L111" s="114"/>
    </row>
    <row r="112" spans="2:47" s="9" customFormat="1" ht="14.85" customHeight="1" x14ac:dyDescent="0.2">
      <c r="B112" s="114"/>
      <c r="D112" s="115" t="s">
        <v>3145</v>
      </c>
      <c r="E112" s="116"/>
      <c r="F112" s="116"/>
      <c r="G112" s="116"/>
      <c r="H112" s="116"/>
      <c r="I112" s="116"/>
      <c r="J112" s="117">
        <f>J208</f>
        <v>0</v>
      </c>
      <c r="L112" s="114"/>
    </row>
    <row r="113" spans="2:12" s="9" customFormat="1" ht="19.95" customHeight="1" x14ac:dyDescent="0.2">
      <c r="B113" s="114"/>
      <c r="D113" s="115" t="s">
        <v>3146</v>
      </c>
      <c r="E113" s="116"/>
      <c r="F113" s="116"/>
      <c r="G113" s="116"/>
      <c r="H113" s="116"/>
      <c r="I113" s="116"/>
      <c r="J113" s="117">
        <f>J217</f>
        <v>0</v>
      </c>
      <c r="L113" s="114"/>
    </row>
    <row r="114" spans="2:12" s="9" customFormat="1" ht="14.85" customHeight="1" x14ac:dyDescent="0.2">
      <c r="B114" s="114"/>
      <c r="D114" s="115" t="s">
        <v>2820</v>
      </c>
      <c r="E114" s="116"/>
      <c r="F114" s="116"/>
      <c r="G114" s="116"/>
      <c r="H114" s="116"/>
      <c r="I114" s="116"/>
      <c r="J114" s="117">
        <f>J218</f>
        <v>0</v>
      </c>
      <c r="L114" s="114"/>
    </row>
    <row r="115" spans="2:12" s="9" customFormat="1" ht="14.85" customHeight="1" x14ac:dyDescent="0.2">
      <c r="B115" s="114"/>
      <c r="D115" s="115" t="s">
        <v>3145</v>
      </c>
      <c r="E115" s="116"/>
      <c r="F115" s="116"/>
      <c r="G115" s="116"/>
      <c r="H115" s="116"/>
      <c r="I115" s="116"/>
      <c r="J115" s="117">
        <f>J222</f>
        <v>0</v>
      </c>
      <c r="L115" s="114"/>
    </row>
    <row r="116" spans="2:12" s="9" customFormat="1" ht="19.95" customHeight="1" x14ac:dyDescent="0.2">
      <c r="B116" s="114"/>
      <c r="D116" s="115" t="s">
        <v>3147</v>
      </c>
      <c r="E116" s="116"/>
      <c r="F116" s="116"/>
      <c r="G116" s="116"/>
      <c r="H116" s="116"/>
      <c r="I116" s="116"/>
      <c r="J116" s="117">
        <f>J232</f>
        <v>0</v>
      </c>
      <c r="L116" s="114"/>
    </row>
    <row r="117" spans="2:12" s="9" customFormat="1" ht="14.85" customHeight="1" x14ac:dyDescent="0.2">
      <c r="B117" s="114"/>
      <c r="D117" s="115" t="s">
        <v>2820</v>
      </c>
      <c r="E117" s="116"/>
      <c r="F117" s="116"/>
      <c r="G117" s="116"/>
      <c r="H117" s="116"/>
      <c r="I117" s="116"/>
      <c r="J117" s="117">
        <f>J233</f>
        <v>0</v>
      </c>
      <c r="L117" s="114"/>
    </row>
    <row r="118" spans="2:12" s="9" customFormat="1" ht="14.85" customHeight="1" x14ac:dyDescent="0.2">
      <c r="B118" s="114"/>
      <c r="D118" s="115" t="s">
        <v>3145</v>
      </c>
      <c r="E118" s="116"/>
      <c r="F118" s="116"/>
      <c r="G118" s="116"/>
      <c r="H118" s="116"/>
      <c r="I118" s="116"/>
      <c r="J118" s="117">
        <f>J235</f>
        <v>0</v>
      </c>
      <c r="L118" s="114"/>
    </row>
    <row r="119" spans="2:12" s="1" customFormat="1" ht="21.75" customHeight="1" x14ac:dyDescent="0.2">
      <c r="B119" s="28"/>
      <c r="L119" s="28"/>
    </row>
    <row r="120" spans="2:12" s="1" customFormat="1" ht="6.9" customHeight="1" x14ac:dyDescent="0.2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28"/>
    </row>
    <row r="124" spans="2:12" s="1" customFormat="1" ht="6.9" customHeight="1" x14ac:dyDescent="0.2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28"/>
    </row>
    <row r="125" spans="2:12" s="1" customFormat="1" ht="24.9" customHeight="1" x14ac:dyDescent="0.2">
      <c r="B125" s="28"/>
      <c r="C125" s="17" t="s">
        <v>207</v>
      </c>
      <c r="L125" s="28"/>
    </row>
    <row r="126" spans="2:12" s="1" customFormat="1" ht="6.9" customHeight="1" x14ac:dyDescent="0.2">
      <c r="B126" s="28"/>
      <c r="L126" s="28"/>
    </row>
    <row r="127" spans="2:12" s="1" customFormat="1" ht="12" customHeight="1" x14ac:dyDescent="0.2">
      <c r="B127" s="28"/>
      <c r="C127" s="23" t="s">
        <v>15</v>
      </c>
      <c r="L127" s="28"/>
    </row>
    <row r="128" spans="2:12" s="1" customFormat="1" ht="26.25" customHeight="1" x14ac:dyDescent="0.2">
      <c r="B128" s="28"/>
      <c r="E128" s="232" t="str">
        <f>E7</f>
        <v>Revitalizácia bývalej priemyselnej zóny na Šavoľskej ceste - BROWN FIELD Fiľakovo</v>
      </c>
      <c r="F128" s="233"/>
      <c r="G128" s="233"/>
      <c r="H128" s="233"/>
      <c r="L128" s="28"/>
    </row>
    <row r="129" spans="2:65" ht="12" customHeight="1" x14ac:dyDescent="0.2">
      <c r="B129" s="16"/>
      <c r="C129" s="23" t="s">
        <v>175</v>
      </c>
      <c r="L129" s="16"/>
    </row>
    <row r="130" spans="2:65" s="1" customFormat="1" ht="16.5" customHeight="1" x14ac:dyDescent="0.2">
      <c r="B130" s="28"/>
      <c r="E130" s="232" t="s">
        <v>3137</v>
      </c>
      <c r="F130" s="231"/>
      <c r="G130" s="231"/>
      <c r="H130" s="231"/>
      <c r="L130" s="28"/>
    </row>
    <row r="131" spans="2:65" s="1" customFormat="1" ht="12" customHeight="1" x14ac:dyDescent="0.2">
      <c r="B131" s="28"/>
      <c r="C131" s="23" t="s">
        <v>177</v>
      </c>
      <c r="L131" s="28"/>
    </row>
    <row r="132" spans="2:65" s="1" customFormat="1" ht="16.5" customHeight="1" x14ac:dyDescent="0.2">
      <c r="B132" s="28"/>
      <c r="E132" s="228" t="str">
        <f>E11</f>
        <v>09.1 - SO 09.1 Splašková kanalizácia + ČOV</v>
      </c>
      <c r="F132" s="231"/>
      <c r="G132" s="231"/>
      <c r="H132" s="231"/>
      <c r="L132" s="28"/>
    </row>
    <row r="133" spans="2:65" s="1" customFormat="1" ht="6.9" customHeight="1" x14ac:dyDescent="0.2">
      <c r="B133" s="28"/>
      <c r="L133" s="28"/>
    </row>
    <row r="134" spans="2:65" s="1" customFormat="1" ht="12" customHeight="1" x14ac:dyDescent="0.2">
      <c r="B134" s="28"/>
      <c r="C134" s="23" t="s">
        <v>19</v>
      </c>
      <c r="F134" s="21" t="str">
        <f>F14</f>
        <v>Fiľakovo</v>
      </c>
      <c r="I134" s="23" t="s">
        <v>21</v>
      </c>
      <c r="J134" s="51" t="str">
        <f>IF(J14="","",J14)</f>
        <v>15. 8. 2022</v>
      </c>
      <c r="L134" s="28"/>
    </row>
    <row r="135" spans="2:65" s="1" customFormat="1" ht="6.9" customHeight="1" x14ac:dyDescent="0.2">
      <c r="B135" s="28"/>
      <c r="L135" s="28"/>
    </row>
    <row r="136" spans="2:65" s="1" customFormat="1" ht="15.15" customHeight="1" x14ac:dyDescent="0.2">
      <c r="B136" s="28"/>
      <c r="C136" s="23" t="s">
        <v>23</v>
      </c>
      <c r="F136" s="21" t="str">
        <f>E17</f>
        <v>Mesto Fiľakovo</v>
      </c>
      <c r="I136" s="23" t="s">
        <v>29</v>
      </c>
      <c r="J136" s="26" t="str">
        <f>E23</f>
        <v>KApAR, s.r.o., Prešov</v>
      </c>
      <c r="L136" s="28"/>
    </row>
    <row r="137" spans="2:65" s="1" customFormat="1" ht="15.15" customHeight="1" x14ac:dyDescent="0.2">
      <c r="B137" s="28"/>
      <c r="C137" s="23" t="s">
        <v>27</v>
      </c>
      <c r="F137" s="21" t="str">
        <f>IF(E20="","",E20)</f>
        <v>Vyplň údaj</v>
      </c>
      <c r="I137" s="23" t="s">
        <v>32</v>
      </c>
      <c r="J137" s="26" t="str">
        <f>E26</f>
        <v xml:space="preserve"> </v>
      </c>
      <c r="L137" s="28"/>
    </row>
    <row r="138" spans="2:65" s="1" customFormat="1" ht="10.35" customHeight="1" x14ac:dyDescent="0.2">
      <c r="B138" s="28"/>
      <c r="L138" s="28"/>
    </row>
    <row r="139" spans="2:65" s="10" customFormat="1" ht="29.25" customHeight="1" x14ac:dyDescent="0.2">
      <c r="B139" s="118"/>
      <c r="C139" s="119" t="s">
        <v>208</v>
      </c>
      <c r="D139" s="120" t="s">
        <v>60</v>
      </c>
      <c r="E139" s="120" t="s">
        <v>56</v>
      </c>
      <c r="F139" s="120" t="s">
        <v>57</v>
      </c>
      <c r="G139" s="120" t="s">
        <v>209</v>
      </c>
      <c r="H139" s="120" t="s">
        <v>210</v>
      </c>
      <c r="I139" s="120" t="s">
        <v>211</v>
      </c>
      <c r="J139" s="121" t="s">
        <v>181</v>
      </c>
      <c r="K139" s="122" t="s">
        <v>212</v>
      </c>
      <c r="L139" s="118"/>
      <c r="M139" s="57" t="s">
        <v>1</v>
      </c>
      <c r="N139" s="58" t="s">
        <v>39</v>
      </c>
      <c r="O139" s="58" t="s">
        <v>213</v>
      </c>
      <c r="P139" s="58" t="s">
        <v>214</v>
      </c>
      <c r="Q139" s="58" t="s">
        <v>215</v>
      </c>
      <c r="R139" s="58" t="s">
        <v>216</v>
      </c>
      <c r="S139" s="58" t="s">
        <v>217</v>
      </c>
      <c r="T139" s="59" t="s">
        <v>218</v>
      </c>
    </row>
    <row r="140" spans="2:65" s="1" customFormat="1" ht="22.95" customHeight="1" x14ac:dyDescent="0.3">
      <c r="B140" s="28"/>
      <c r="C140" s="62" t="s">
        <v>182</v>
      </c>
      <c r="J140" s="123">
        <f>BK140</f>
        <v>0</v>
      </c>
      <c r="L140" s="28"/>
      <c r="M140" s="60"/>
      <c r="N140" s="52"/>
      <c r="O140" s="52"/>
      <c r="P140" s="124">
        <f>P141</f>
        <v>0</v>
      </c>
      <c r="Q140" s="52"/>
      <c r="R140" s="124">
        <f>R141</f>
        <v>0</v>
      </c>
      <c r="S140" s="52"/>
      <c r="T140" s="125">
        <f>T141</f>
        <v>0</v>
      </c>
      <c r="AT140" s="13" t="s">
        <v>74</v>
      </c>
      <c r="AU140" s="13" t="s">
        <v>183</v>
      </c>
      <c r="BK140" s="126">
        <f>BK141</f>
        <v>0</v>
      </c>
    </row>
    <row r="141" spans="2:65" s="11" customFormat="1" ht="25.95" customHeight="1" x14ac:dyDescent="0.25">
      <c r="B141" s="127"/>
      <c r="D141" s="128" t="s">
        <v>74</v>
      </c>
      <c r="E141" s="129" t="s">
        <v>219</v>
      </c>
      <c r="F141" s="129" t="s">
        <v>220</v>
      </c>
      <c r="I141" s="130"/>
      <c r="J141" s="131">
        <f>BK141</f>
        <v>0</v>
      </c>
      <c r="L141" s="127"/>
      <c r="M141" s="132"/>
      <c r="P141" s="133">
        <f>P142+P162+P164+P185+P187+P194+P204+P217+P232</f>
        <v>0</v>
      </c>
      <c r="R141" s="133">
        <f>R142+R162+R164+R185+R187+R194+R204+R217+R232</f>
        <v>0</v>
      </c>
      <c r="T141" s="134">
        <f>T142+T162+T164+T185+T187+T194+T204+T217+T232</f>
        <v>0</v>
      </c>
      <c r="AR141" s="128" t="s">
        <v>82</v>
      </c>
      <c r="AT141" s="135" t="s">
        <v>74</v>
      </c>
      <c r="AU141" s="135" t="s">
        <v>75</v>
      </c>
      <c r="AY141" s="128" t="s">
        <v>221</v>
      </c>
      <c r="BK141" s="136">
        <f>BK142+BK162+BK164+BK185+BK187+BK194+BK204+BK217+BK232</f>
        <v>0</v>
      </c>
    </row>
    <row r="142" spans="2:65" s="11" customFormat="1" ht="22.95" customHeight="1" x14ac:dyDescent="0.25">
      <c r="B142" s="127"/>
      <c r="D142" s="128" t="s">
        <v>74</v>
      </c>
      <c r="E142" s="137" t="s">
        <v>1187</v>
      </c>
      <c r="F142" s="137" t="s">
        <v>2828</v>
      </c>
      <c r="I142" s="130"/>
      <c r="J142" s="138">
        <f>BK142</f>
        <v>0</v>
      </c>
      <c r="L142" s="127"/>
      <c r="M142" s="132"/>
      <c r="P142" s="133">
        <f>SUM(P143:P161)</f>
        <v>0</v>
      </c>
      <c r="R142" s="133">
        <f>SUM(R143:R161)</f>
        <v>0</v>
      </c>
      <c r="T142" s="134">
        <f>SUM(T143:T161)</f>
        <v>0</v>
      </c>
      <c r="AR142" s="128" t="s">
        <v>82</v>
      </c>
      <c r="AT142" s="135" t="s">
        <v>74</v>
      </c>
      <c r="AU142" s="135" t="s">
        <v>82</v>
      </c>
      <c r="AY142" s="128" t="s">
        <v>221</v>
      </c>
      <c r="BK142" s="136">
        <f>SUM(BK143:BK161)</f>
        <v>0</v>
      </c>
    </row>
    <row r="143" spans="2:65" s="1" customFormat="1" ht="21.75" customHeight="1" x14ac:dyDescent="0.2">
      <c r="B143" s="139"/>
      <c r="C143" s="140" t="s">
        <v>82</v>
      </c>
      <c r="D143" s="140" t="s">
        <v>223</v>
      </c>
      <c r="E143" s="141" t="s">
        <v>2829</v>
      </c>
      <c r="F143" s="142" t="s">
        <v>2830</v>
      </c>
      <c r="G143" s="143" t="s">
        <v>226</v>
      </c>
      <c r="H143" s="144">
        <v>286.70999999999998</v>
      </c>
      <c r="I143" s="145"/>
      <c r="J143" s="146">
        <f t="shared" ref="J143:J161" si="0">ROUND(I143*H143,2)</f>
        <v>0</v>
      </c>
      <c r="K143" s="147"/>
      <c r="L143" s="28"/>
      <c r="M143" s="148" t="s">
        <v>1</v>
      </c>
      <c r="N143" s="149" t="s">
        <v>41</v>
      </c>
      <c r="P143" s="150">
        <f t="shared" ref="P143:P161" si="1">O143*H143</f>
        <v>0</v>
      </c>
      <c r="Q143" s="150">
        <v>0</v>
      </c>
      <c r="R143" s="150">
        <f t="shared" ref="R143:R161" si="2">Q143*H143</f>
        <v>0</v>
      </c>
      <c r="S143" s="150">
        <v>0</v>
      </c>
      <c r="T143" s="151">
        <f t="shared" ref="T143:T161" si="3">S143*H143</f>
        <v>0</v>
      </c>
      <c r="AR143" s="152" t="s">
        <v>227</v>
      </c>
      <c r="AT143" s="152" t="s">
        <v>223</v>
      </c>
      <c r="AU143" s="152" t="s">
        <v>88</v>
      </c>
      <c r="AY143" s="13" t="s">
        <v>221</v>
      </c>
      <c r="BE143" s="153">
        <f t="shared" ref="BE143:BE161" si="4">IF(N143="základná",J143,0)</f>
        <v>0</v>
      </c>
      <c r="BF143" s="153">
        <f t="shared" ref="BF143:BF161" si="5">IF(N143="znížená",J143,0)</f>
        <v>0</v>
      </c>
      <c r="BG143" s="153">
        <f t="shared" ref="BG143:BG161" si="6">IF(N143="zákl. prenesená",J143,0)</f>
        <v>0</v>
      </c>
      <c r="BH143" s="153">
        <f t="shared" ref="BH143:BH161" si="7">IF(N143="zníž. prenesená",J143,0)</f>
        <v>0</v>
      </c>
      <c r="BI143" s="153">
        <f t="shared" ref="BI143:BI161" si="8">IF(N143="nulová",J143,0)</f>
        <v>0</v>
      </c>
      <c r="BJ143" s="13" t="s">
        <v>88</v>
      </c>
      <c r="BK143" s="153">
        <f t="shared" ref="BK143:BK161" si="9">ROUND(I143*H143,2)</f>
        <v>0</v>
      </c>
      <c r="BL143" s="13" t="s">
        <v>227</v>
      </c>
      <c r="BM143" s="152" t="s">
        <v>88</v>
      </c>
    </row>
    <row r="144" spans="2:65" s="1" customFormat="1" ht="16.5" customHeight="1" x14ac:dyDescent="0.2">
      <c r="B144" s="139"/>
      <c r="C144" s="173" t="s">
        <v>88</v>
      </c>
      <c r="D144" s="173" t="s">
        <v>223</v>
      </c>
      <c r="E144" s="174" t="s">
        <v>2831</v>
      </c>
      <c r="F144" s="175" t="s">
        <v>2832</v>
      </c>
      <c r="G144" s="176" t="s">
        <v>226</v>
      </c>
      <c r="H144" s="177">
        <v>86.013000000000005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227</v>
      </c>
      <c r="AT144" s="152" t="s">
        <v>223</v>
      </c>
      <c r="AU144" s="152" t="s">
        <v>88</v>
      </c>
      <c r="AY144" s="13" t="s">
        <v>221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227</v>
      </c>
      <c r="BM144" s="152" t="s">
        <v>171</v>
      </c>
    </row>
    <row r="145" spans="2:65" s="1" customFormat="1" ht="21.75" customHeight="1" x14ac:dyDescent="0.2">
      <c r="B145" s="139"/>
      <c r="C145" s="140" t="s">
        <v>232</v>
      </c>
      <c r="D145" s="140" t="s">
        <v>223</v>
      </c>
      <c r="E145" s="141" t="s">
        <v>3148</v>
      </c>
      <c r="F145" s="142" t="s">
        <v>3149</v>
      </c>
      <c r="G145" s="143" t="s">
        <v>226</v>
      </c>
      <c r="H145" s="144">
        <v>511.99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227</v>
      </c>
      <c r="AT145" s="152" t="s">
        <v>223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227</v>
      </c>
      <c r="BM145" s="152" t="s">
        <v>285</v>
      </c>
    </row>
    <row r="146" spans="2:65" s="1" customFormat="1" ht="16.5" customHeight="1" x14ac:dyDescent="0.2">
      <c r="B146" s="139"/>
      <c r="C146" s="173" t="s">
        <v>227</v>
      </c>
      <c r="D146" s="173" t="s">
        <v>223</v>
      </c>
      <c r="E146" s="174" t="s">
        <v>2835</v>
      </c>
      <c r="F146" s="175" t="s">
        <v>2832</v>
      </c>
      <c r="G146" s="176" t="s">
        <v>226</v>
      </c>
      <c r="H146" s="177">
        <v>153.59700000000001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227</v>
      </c>
      <c r="AT146" s="152" t="s">
        <v>223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227</v>
      </c>
      <c r="BM146" s="152" t="s">
        <v>335</v>
      </c>
    </row>
    <row r="147" spans="2:65" s="1" customFormat="1" ht="24.15" customHeight="1" x14ac:dyDescent="0.2">
      <c r="B147" s="139"/>
      <c r="C147" s="140" t="s">
        <v>239</v>
      </c>
      <c r="D147" s="140" t="s">
        <v>223</v>
      </c>
      <c r="E147" s="141" t="s">
        <v>2836</v>
      </c>
      <c r="F147" s="142" t="s">
        <v>2837</v>
      </c>
      <c r="G147" s="143" t="s">
        <v>263</v>
      </c>
      <c r="H147" s="144">
        <v>498.95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227</v>
      </c>
      <c r="AT147" s="152" t="s">
        <v>223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227</v>
      </c>
      <c r="BM147" s="152" t="s">
        <v>343</v>
      </c>
    </row>
    <row r="148" spans="2:65" s="1" customFormat="1" ht="21.75" customHeight="1" x14ac:dyDescent="0.2">
      <c r="B148" s="139"/>
      <c r="C148" s="140" t="s">
        <v>243</v>
      </c>
      <c r="D148" s="140" t="s">
        <v>223</v>
      </c>
      <c r="E148" s="141" t="s">
        <v>2838</v>
      </c>
      <c r="F148" s="142" t="s">
        <v>2839</v>
      </c>
      <c r="G148" s="143" t="s">
        <v>263</v>
      </c>
      <c r="H148" s="144">
        <v>498.95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227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227</v>
      </c>
      <c r="BM148" s="152" t="s">
        <v>375</v>
      </c>
    </row>
    <row r="149" spans="2:65" s="1" customFormat="1" ht="24.15" customHeight="1" x14ac:dyDescent="0.2">
      <c r="B149" s="139"/>
      <c r="C149" s="140" t="s">
        <v>247</v>
      </c>
      <c r="D149" s="140" t="s">
        <v>223</v>
      </c>
      <c r="E149" s="141" t="s">
        <v>3150</v>
      </c>
      <c r="F149" s="142" t="s">
        <v>3151</v>
      </c>
      <c r="G149" s="143" t="s">
        <v>263</v>
      </c>
      <c r="H149" s="144">
        <v>318.41000000000003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227</v>
      </c>
      <c r="AT149" s="152" t="s">
        <v>223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227</v>
      </c>
      <c r="BM149" s="152" t="s">
        <v>383</v>
      </c>
    </row>
    <row r="150" spans="2:65" s="1" customFormat="1" ht="21.75" customHeight="1" x14ac:dyDescent="0.2">
      <c r="B150" s="139"/>
      <c r="C150" s="140" t="s">
        <v>251</v>
      </c>
      <c r="D150" s="140" t="s">
        <v>223</v>
      </c>
      <c r="E150" s="141" t="s">
        <v>3152</v>
      </c>
      <c r="F150" s="142" t="s">
        <v>3153</v>
      </c>
      <c r="G150" s="143" t="s">
        <v>263</v>
      </c>
      <c r="H150" s="144">
        <v>318.41000000000003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227</v>
      </c>
      <c r="AT150" s="152" t="s">
        <v>223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227</v>
      </c>
      <c r="BM150" s="152" t="s">
        <v>408</v>
      </c>
    </row>
    <row r="151" spans="2:65" s="1" customFormat="1" ht="24.15" customHeight="1" x14ac:dyDescent="0.2">
      <c r="B151" s="139"/>
      <c r="C151" s="140" t="s">
        <v>256</v>
      </c>
      <c r="D151" s="140" t="s">
        <v>223</v>
      </c>
      <c r="E151" s="141" t="s">
        <v>2840</v>
      </c>
      <c r="F151" s="142" t="s">
        <v>2841</v>
      </c>
      <c r="G151" s="143" t="s">
        <v>263</v>
      </c>
      <c r="H151" s="144">
        <v>259.10000000000002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227</v>
      </c>
      <c r="AT151" s="152" t="s">
        <v>223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227</v>
      </c>
      <c r="BM151" s="152" t="s">
        <v>416</v>
      </c>
    </row>
    <row r="152" spans="2:65" s="1" customFormat="1" ht="24.15" customHeight="1" x14ac:dyDescent="0.2">
      <c r="B152" s="139"/>
      <c r="C152" s="140" t="s">
        <v>153</v>
      </c>
      <c r="D152" s="140" t="s">
        <v>223</v>
      </c>
      <c r="E152" s="141" t="s">
        <v>2842</v>
      </c>
      <c r="F152" s="142" t="s">
        <v>2843</v>
      </c>
      <c r="G152" s="143" t="s">
        <v>263</v>
      </c>
      <c r="H152" s="144">
        <v>259.10000000000002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227</v>
      </c>
      <c r="AT152" s="152" t="s">
        <v>223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227</v>
      </c>
      <c r="BM152" s="152" t="s">
        <v>456</v>
      </c>
    </row>
    <row r="153" spans="2:65" s="1" customFormat="1" ht="24.15" customHeight="1" x14ac:dyDescent="0.2">
      <c r="B153" s="139"/>
      <c r="C153" s="140" t="s">
        <v>162</v>
      </c>
      <c r="D153" s="140" t="s">
        <v>223</v>
      </c>
      <c r="E153" s="141" t="s">
        <v>2844</v>
      </c>
      <c r="F153" s="142" t="s">
        <v>2845</v>
      </c>
      <c r="G153" s="143" t="s">
        <v>263</v>
      </c>
      <c r="H153" s="144">
        <v>64.8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227</v>
      </c>
      <c r="AT153" s="152" t="s">
        <v>223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227</v>
      </c>
      <c r="BM153" s="152" t="s">
        <v>464</v>
      </c>
    </row>
    <row r="154" spans="2:65" s="1" customFormat="1" ht="24.15" customHeight="1" x14ac:dyDescent="0.2">
      <c r="B154" s="139"/>
      <c r="C154" s="140" t="s">
        <v>165</v>
      </c>
      <c r="D154" s="140" t="s">
        <v>223</v>
      </c>
      <c r="E154" s="141" t="s">
        <v>2846</v>
      </c>
      <c r="F154" s="142" t="s">
        <v>2847</v>
      </c>
      <c r="G154" s="143" t="s">
        <v>263</v>
      </c>
      <c r="H154" s="144">
        <v>64.8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227</v>
      </c>
      <c r="AT154" s="152" t="s">
        <v>223</v>
      </c>
      <c r="AU154" s="152" t="s">
        <v>88</v>
      </c>
      <c r="AY154" s="13" t="s">
        <v>221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227</v>
      </c>
      <c r="BM154" s="152" t="s">
        <v>480</v>
      </c>
    </row>
    <row r="155" spans="2:65" s="1" customFormat="1" ht="24.15" customHeight="1" x14ac:dyDescent="0.2">
      <c r="B155" s="139"/>
      <c r="C155" s="140" t="s">
        <v>168</v>
      </c>
      <c r="D155" s="140" t="s">
        <v>223</v>
      </c>
      <c r="E155" s="141" t="s">
        <v>2848</v>
      </c>
      <c r="F155" s="142" t="s">
        <v>2849</v>
      </c>
      <c r="G155" s="143" t="s">
        <v>226</v>
      </c>
      <c r="H155" s="144">
        <v>388.68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227</v>
      </c>
      <c r="AT155" s="152" t="s">
        <v>223</v>
      </c>
      <c r="AU155" s="152" t="s">
        <v>88</v>
      </c>
      <c r="AY155" s="13" t="s">
        <v>221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227</v>
      </c>
      <c r="BM155" s="152" t="s">
        <v>488</v>
      </c>
    </row>
    <row r="156" spans="2:65" s="1" customFormat="1" ht="21.75" customHeight="1" x14ac:dyDescent="0.2">
      <c r="B156" s="139"/>
      <c r="C156" s="140" t="s">
        <v>171</v>
      </c>
      <c r="D156" s="140" t="s">
        <v>223</v>
      </c>
      <c r="E156" s="141" t="s">
        <v>2850</v>
      </c>
      <c r="F156" s="142" t="s">
        <v>2851</v>
      </c>
      <c r="G156" s="143" t="s">
        <v>226</v>
      </c>
      <c r="H156" s="144">
        <v>777.36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227</v>
      </c>
      <c r="AT156" s="152" t="s">
        <v>223</v>
      </c>
      <c r="AU156" s="152" t="s">
        <v>88</v>
      </c>
      <c r="AY156" s="13" t="s">
        <v>221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227</v>
      </c>
      <c r="BM156" s="152" t="s">
        <v>536</v>
      </c>
    </row>
    <row r="157" spans="2:65" s="1" customFormat="1" ht="16.5" customHeight="1" x14ac:dyDescent="0.2">
      <c r="B157" s="139"/>
      <c r="C157" s="140" t="s">
        <v>281</v>
      </c>
      <c r="D157" s="140" t="s">
        <v>223</v>
      </c>
      <c r="E157" s="141" t="s">
        <v>2852</v>
      </c>
      <c r="F157" s="142" t="s">
        <v>2853</v>
      </c>
      <c r="G157" s="143" t="s">
        <v>226</v>
      </c>
      <c r="H157" s="144">
        <v>388.68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227</v>
      </c>
      <c r="AT157" s="152" t="s">
        <v>223</v>
      </c>
      <c r="AU157" s="152" t="s">
        <v>88</v>
      </c>
      <c r="AY157" s="13" t="s">
        <v>221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227</v>
      </c>
      <c r="BM157" s="152" t="s">
        <v>544</v>
      </c>
    </row>
    <row r="158" spans="2:65" s="1" customFormat="1" ht="16.5" customHeight="1" x14ac:dyDescent="0.2">
      <c r="B158" s="139"/>
      <c r="C158" s="140" t="s">
        <v>285</v>
      </c>
      <c r="D158" s="140" t="s">
        <v>223</v>
      </c>
      <c r="E158" s="141" t="s">
        <v>1189</v>
      </c>
      <c r="F158" s="142" t="s">
        <v>2854</v>
      </c>
      <c r="G158" s="143" t="s">
        <v>254</v>
      </c>
      <c r="H158" s="144">
        <v>583.02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227</v>
      </c>
      <c r="AT158" s="152" t="s">
        <v>223</v>
      </c>
      <c r="AU158" s="152" t="s">
        <v>88</v>
      </c>
      <c r="AY158" s="13" t="s">
        <v>221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227</v>
      </c>
      <c r="BM158" s="152" t="s">
        <v>552</v>
      </c>
    </row>
    <row r="159" spans="2:65" s="1" customFormat="1" ht="24.15" customHeight="1" x14ac:dyDescent="0.2">
      <c r="B159" s="139"/>
      <c r="C159" s="140" t="s">
        <v>289</v>
      </c>
      <c r="D159" s="140" t="s">
        <v>223</v>
      </c>
      <c r="E159" s="141" t="s">
        <v>2855</v>
      </c>
      <c r="F159" s="142" t="s">
        <v>2856</v>
      </c>
      <c r="G159" s="143" t="s">
        <v>226</v>
      </c>
      <c r="H159" s="144">
        <v>410.02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227</v>
      </c>
      <c r="AT159" s="152" t="s">
        <v>223</v>
      </c>
      <c r="AU159" s="152" t="s">
        <v>88</v>
      </c>
      <c r="AY159" s="13" t="s">
        <v>221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88</v>
      </c>
      <c r="BK159" s="153">
        <f t="shared" si="9"/>
        <v>0</v>
      </c>
      <c r="BL159" s="13" t="s">
        <v>227</v>
      </c>
      <c r="BM159" s="152" t="s">
        <v>561</v>
      </c>
    </row>
    <row r="160" spans="2:65" s="1" customFormat="1" ht="24.15" customHeight="1" x14ac:dyDescent="0.2">
      <c r="B160" s="139"/>
      <c r="C160" s="140" t="s">
        <v>293</v>
      </c>
      <c r="D160" s="140" t="s">
        <v>223</v>
      </c>
      <c r="E160" s="141" t="s">
        <v>2857</v>
      </c>
      <c r="F160" s="142" t="s">
        <v>2858</v>
      </c>
      <c r="G160" s="143" t="s">
        <v>226</v>
      </c>
      <c r="H160" s="144">
        <v>238.2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227</v>
      </c>
      <c r="AT160" s="152" t="s">
        <v>223</v>
      </c>
      <c r="AU160" s="152" t="s">
        <v>88</v>
      </c>
      <c r="AY160" s="13" t="s">
        <v>221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88</v>
      </c>
      <c r="BK160" s="153">
        <f t="shared" si="9"/>
        <v>0</v>
      </c>
      <c r="BL160" s="13" t="s">
        <v>227</v>
      </c>
      <c r="BM160" s="152" t="s">
        <v>569</v>
      </c>
    </row>
    <row r="161" spans="2:65" s="1" customFormat="1" ht="16.5" customHeight="1" x14ac:dyDescent="0.2">
      <c r="B161" s="139"/>
      <c r="C161" s="154" t="s">
        <v>297</v>
      </c>
      <c r="D161" s="154" t="s">
        <v>317</v>
      </c>
      <c r="E161" s="155" t="s">
        <v>1189</v>
      </c>
      <c r="F161" s="156" t="s">
        <v>2859</v>
      </c>
      <c r="G161" s="157" t="s">
        <v>254</v>
      </c>
      <c r="H161" s="158">
        <v>441.94900000000001</v>
      </c>
      <c r="I161" s="159"/>
      <c r="J161" s="160">
        <f t="shared" si="0"/>
        <v>0</v>
      </c>
      <c r="K161" s="161"/>
      <c r="L161" s="162"/>
      <c r="M161" s="163" t="s">
        <v>1</v>
      </c>
      <c r="N161" s="164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251</v>
      </c>
      <c r="AT161" s="152" t="s">
        <v>317</v>
      </c>
      <c r="AU161" s="152" t="s">
        <v>88</v>
      </c>
      <c r="AY161" s="13" t="s">
        <v>221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88</v>
      </c>
      <c r="BK161" s="153">
        <f t="shared" si="9"/>
        <v>0</v>
      </c>
      <c r="BL161" s="13" t="s">
        <v>227</v>
      </c>
      <c r="BM161" s="152" t="s">
        <v>626</v>
      </c>
    </row>
    <row r="162" spans="2:65" s="11" customFormat="1" ht="22.95" customHeight="1" x14ac:dyDescent="0.25">
      <c r="B162" s="127"/>
      <c r="D162" s="128" t="s">
        <v>74</v>
      </c>
      <c r="E162" s="137" t="s">
        <v>1229</v>
      </c>
      <c r="F162" s="137" t="s">
        <v>2860</v>
      </c>
      <c r="I162" s="130"/>
      <c r="J162" s="138">
        <f>BK162</f>
        <v>0</v>
      </c>
      <c r="L162" s="127"/>
      <c r="M162" s="132"/>
      <c r="P162" s="133">
        <f>P163</f>
        <v>0</v>
      </c>
      <c r="R162" s="133">
        <f>R163</f>
        <v>0</v>
      </c>
      <c r="T162" s="134">
        <f>T163</f>
        <v>0</v>
      </c>
      <c r="AR162" s="128" t="s">
        <v>82</v>
      </c>
      <c r="AT162" s="135" t="s">
        <v>74</v>
      </c>
      <c r="AU162" s="135" t="s">
        <v>82</v>
      </c>
      <c r="AY162" s="128" t="s">
        <v>221</v>
      </c>
      <c r="BK162" s="136">
        <f>BK163</f>
        <v>0</v>
      </c>
    </row>
    <row r="163" spans="2:65" s="1" customFormat="1" ht="16.5" customHeight="1" x14ac:dyDescent="0.2">
      <c r="B163" s="139"/>
      <c r="C163" s="140" t="s">
        <v>7</v>
      </c>
      <c r="D163" s="140" t="s">
        <v>223</v>
      </c>
      <c r="E163" s="141" t="s">
        <v>2861</v>
      </c>
      <c r="F163" s="142" t="s">
        <v>2862</v>
      </c>
      <c r="G163" s="143" t="s">
        <v>226</v>
      </c>
      <c r="H163" s="144">
        <v>49.23</v>
      </c>
      <c r="I163" s="145"/>
      <c r="J163" s="146">
        <f>ROUND(I163*H163,2)</f>
        <v>0</v>
      </c>
      <c r="K163" s="147"/>
      <c r="L163" s="28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227</v>
      </c>
      <c r="AT163" s="152" t="s">
        <v>223</v>
      </c>
      <c r="AU163" s="152" t="s">
        <v>88</v>
      </c>
      <c r="AY163" s="13" t="s">
        <v>221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88</v>
      </c>
      <c r="BK163" s="153">
        <f>ROUND(I163*H163,2)</f>
        <v>0</v>
      </c>
      <c r="BL163" s="13" t="s">
        <v>227</v>
      </c>
      <c r="BM163" s="152" t="s">
        <v>634</v>
      </c>
    </row>
    <row r="164" spans="2:65" s="11" customFormat="1" ht="22.95" customHeight="1" x14ac:dyDescent="0.25">
      <c r="B164" s="127"/>
      <c r="D164" s="128" t="s">
        <v>74</v>
      </c>
      <c r="E164" s="137" t="s">
        <v>1311</v>
      </c>
      <c r="F164" s="137" t="s">
        <v>2867</v>
      </c>
      <c r="I164" s="130"/>
      <c r="J164" s="138">
        <f>BK164</f>
        <v>0</v>
      </c>
      <c r="L164" s="127"/>
      <c r="M164" s="132"/>
      <c r="P164" s="133">
        <f>SUM(P165:P184)</f>
        <v>0</v>
      </c>
      <c r="R164" s="133">
        <f>SUM(R165:R184)</f>
        <v>0</v>
      </c>
      <c r="T164" s="134">
        <f>SUM(T165:T184)</f>
        <v>0</v>
      </c>
      <c r="AR164" s="128" t="s">
        <v>82</v>
      </c>
      <c r="AT164" s="135" t="s">
        <v>74</v>
      </c>
      <c r="AU164" s="135" t="s">
        <v>82</v>
      </c>
      <c r="AY164" s="128" t="s">
        <v>221</v>
      </c>
      <c r="BK164" s="136">
        <f>SUM(BK165:BK184)</f>
        <v>0</v>
      </c>
    </row>
    <row r="165" spans="2:65" s="1" customFormat="1" ht="24.15" customHeight="1" x14ac:dyDescent="0.2">
      <c r="B165" s="139"/>
      <c r="C165" s="140" t="s">
        <v>304</v>
      </c>
      <c r="D165" s="140" t="s">
        <v>223</v>
      </c>
      <c r="E165" s="141" t="s">
        <v>2868</v>
      </c>
      <c r="F165" s="142" t="s">
        <v>2869</v>
      </c>
      <c r="G165" s="143" t="s">
        <v>273</v>
      </c>
      <c r="H165" s="144">
        <v>13.6</v>
      </c>
      <c r="I165" s="145"/>
      <c r="J165" s="146">
        <f t="shared" ref="J165:J184" si="10">ROUND(I165*H165,2)</f>
        <v>0</v>
      </c>
      <c r="K165" s="147"/>
      <c r="L165" s="28"/>
      <c r="M165" s="148" t="s">
        <v>1</v>
      </c>
      <c r="N165" s="149" t="s">
        <v>41</v>
      </c>
      <c r="P165" s="150">
        <f t="shared" ref="P165:P184" si="11">O165*H165</f>
        <v>0</v>
      </c>
      <c r="Q165" s="150">
        <v>0</v>
      </c>
      <c r="R165" s="150">
        <f t="shared" ref="R165:R184" si="12">Q165*H165</f>
        <v>0</v>
      </c>
      <c r="S165" s="150">
        <v>0</v>
      </c>
      <c r="T165" s="151">
        <f t="shared" ref="T165:T184" si="13">S165*H165</f>
        <v>0</v>
      </c>
      <c r="AR165" s="152" t="s">
        <v>227</v>
      </c>
      <c r="AT165" s="152" t="s">
        <v>223</v>
      </c>
      <c r="AU165" s="152" t="s">
        <v>88</v>
      </c>
      <c r="AY165" s="13" t="s">
        <v>221</v>
      </c>
      <c r="BE165" s="153">
        <f t="shared" ref="BE165:BE184" si="14">IF(N165="základná",J165,0)</f>
        <v>0</v>
      </c>
      <c r="BF165" s="153">
        <f t="shared" ref="BF165:BF184" si="15">IF(N165="znížená",J165,0)</f>
        <v>0</v>
      </c>
      <c r="BG165" s="153">
        <f t="shared" ref="BG165:BG184" si="16">IF(N165="zákl. prenesená",J165,0)</f>
        <v>0</v>
      </c>
      <c r="BH165" s="153">
        <f t="shared" ref="BH165:BH184" si="17">IF(N165="zníž. prenesená",J165,0)</f>
        <v>0</v>
      </c>
      <c r="BI165" s="153">
        <f t="shared" ref="BI165:BI184" si="18">IF(N165="nulová",J165,0)</f>
        <v>0</v>
      </c>
      <c r="BJ165" s="13" t="s">
        <v>88</v>
      </c>
      <c r="BK165" s="153">
        <f t="shared" ref="BK165:BK184" si="19">ROUND(I165*H165,2)</f>
        <v>0</v>
      </c>
      <c r="BL165" s="13" t="s">
        <v>227</v>
      </c>
      <c r="BM165" s="152" t="s">
        <v>685</v>
      </c>
    </row>
    <row r="166" spans="2:65" s="1" customFormat="1" ht="16.5" customHeight="1" x14ac:dyDescent="0.2">
      <c r="B166" s="139"/>
      <c r="C166" s="154" t="s">
        <v>308</v>
      </c>
      <c r="D166" s="154" t="s">
        <v>317</v>
      </c>
      <c r="E166" s="155" t="s">
        <v>1191</v>
      </c>
      <c r="F166" s="156" t="s">
        <v>2870</v>
      </c>
      <c r="G166" s="157" t="s">
        <v>273</v>
      </c>
      <c r="H166" s="158">
        <v>13.6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251</v>
      </c>
      <c r="AT166" s="152" t="s">
        <v>317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227</v>
      </c>
      <c r="BM166" s="152" t="s">
        <v>691</v>
      </c>
    </row>
    <row r="167" spans="2:65" s="1" customFormat="1" ht="24.15" customHeight="1" x14ac:dyDescent="0.2">
      <c r="B167" s="139"/>
      <c r="C167" s="140" t="s">
        <v>312</v>
      </c>
      <c r="D167" s="140" t="s">
        <v>223</v>
      </c>
      <c r="E167" s="141" t="s">
        <v>2871</v>
      </c>
      <c r="F167" s="142" t="s">
        <v>2872</v>
      </c>
      <c r="G167" s="143" t="s">
        <v>273</v>
      </c>
      <c r="H167" s="144">
        <v>33.9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227</v>
      </c>
      <c r="AT167" s="152" t="s">
        <v>223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227</v>
      </c>
      <c r="BM167" s="152" t="s">
        <v>699</v>
      </c>
    </row>
    <row r="168" spans="2:65" s="1" customFormat="1" ht="16.5" customHeight="1" x14ac:dyDescent="0.2">
      <c r="B168" s="139"/>
      <c r="C168" s="154" t="s">
        <v>316</v>
      </c>
      <c r="D168" s="154" t="s">
        <v>317</v>
      </c>
      <c r="E168" s="155" t="s">
        <v>1193</v>
      </c>
      <c r="F168" s="156" t="s">
        <v>2873</v>
      </c>
      <c r="G168" s="157" t="s">
        <v>273</v>
      </c>
      <c r="H168" s="158">
        <v>33.9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251</v>
      </c>
      <c r="AT168" s="152" t="s">
        <v>317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227</v>
      </c>
      <c r="BM168" s="152" t="s">
        <v>707</v>
      </c>
    </row>
    <row r="169" spans="2:65" s="1" customFormat="1" ht="24.15" customHeight="1" x14ac:dyDescent="0.2">
      <c r="B169" s="139"/>
      <c r="C169" s="140" t="s">
        <v>322</v>
      </c>
      <c r="D169" s="140" t="s">
        <v>223</v>
      </c>
      <c r="E169" s="141" t="s">
        <v>2874</v>
      </c>
      <c r="F169" s="142" t="s">
        <v>2875</v>
      </c>
      <c r="G169" s="143" t="s">
        <v>273</v>
      </c>
      <c r="H169" s="144">
        <v>78.900000000000006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227</v>
      </c>
      <c r="AT169" s="152" t="s">
        <v>223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227</v>
      </c>
      <c r="BM169" s="152" t="s">
        <v>715</v>
      </c>
    </row>
    <row r="170" spans="2:65" s="1" customFormat="1" ht="16.5" customHeight="1" x14ac:dyDescent="0.2">
      <c r="B170" s="139"/>
      <c r="C170" s="154" t="s">
        <v>326</v>
      </c>
      <c r="D170" s="154" t="s">
        <v>317</v>
      </c>
      <c r="E170" s="155" t="s">
        <v>1201</v>
      </c>
      <c r="F170" s="156" t="s">
        <v>2876</v>
      </c>
      <c r="G170" s="157" t="s">
        <v>273</v>
      </c>
      <c r="H170" s="158">
        <v>78.900000000000006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251</v>
      </c>
      <c r="AT170" s="152" t="s">
        <v>317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227</v>
      </c>
      <c r="BM170" s="152" t="s">
        <v>726</v>
      </c>
    </row>
    <row r="171" spans="2:65" s="1" customFormat="1" ht="24.15" customHeight="1" x14ac:dyDescent="0.2">
      <c r="B171" s="139"/>
      <c r="C171" s="140" t="s">
        <v>330</v>
      </c>
      <c r="D171" s="140" t="s">
        <v>223</v>
      </c>
      <c r="E171" s="141" t="s">
        <v>2877</v>
      </c>
      <c r="F171" s="142" t="s">
        <v>2878</v>
      </c>
      <c r="G171" s="143" t="s">
        <v>273</v>
      </c>
      <c r="H171" s="144">
        <v>212.6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227</v>
      </c>
      <c r="AT171" s="152" t="s">
        <v>223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227</v>
      </c>
      <c r="BM171" s="152" t="s">
        <v>734</v>
      </c>
    </row>
    <row r="172" spans="2:65" s="1" customFormat="1" ht="16.5" customHeight="1" x14ac:dyDescent="0.2">
      <c r="B172" s="139"/>
      <c r="C172" s="154" t="s">
        <v>335</v>
      </c>
      <c r="D172" s="154" t="s">
        <v>317</v>
      </c>
      <c r="E172" s="155" t="s">
        <v>1203</v>
      </c>
      <c r="F172" s="156" t="s">
        <v>2879</v>
      </c>
      <c r="G172" s="157" t="s">
        <v>273</v>
      </c>
      <c r="H172" s="158">
        <v>212.6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251</v>
      </c>
      <c r="AT172" s="152" t="s">
        <v>317</v>
      </c>
      <c r="AU172" s="152" t="s">
        <v>88</v>
      </c>
      <c r="AY172" s="13" t="s">
        <v>221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227</v>
      </c>
      <c r="BM172" s="152" t="s">
        <v>742</v>
      </c>
    </row>
    <row r="173" spans="2:65" s="1" customFormat="1" ht="21.75" customHeight="1" x14ac:dyDescent="0.2">
      <c r="B173" s="139"/>
      <c r="C173" s="140" t="s">
        <v>339</v>
      </c>
      <c r="D173" s="140" t="s">
        <v>223</v>
      </c>
      <c r="E173" s="141" t="s">
        <v>2887</v>
      </c>
      <c r="F173" s="142" t="s">
        <v>2888</v>
      </c>
      <c r="G173" s="143" t="s">
        <v>333</v>
      </c>
      <c r="H173" s="144">
        <v>1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227</v>
      </c>
      <c r="AT173" s="152" t="s">
        <v>223</v>
      </c>
      <c r="AU173" s="152" t="s">
        <v>88</v>
      </c>
      <c r="AY173" s="13" t="s">
        <v>221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227</v>
      </c>
      <c r="BM173" s="152" t="s">
        <v>752</v>
      </c>
    </row>
    <row r="174" spans="2:65" s="1" customFormat="1" ht="16.5" customHeight="1" x14ac:dyDescent="0.2">
      <c r="B174" s="139"/>
      <c r="C174" s="154" t="s">
        <v>343</v>
      </c>
      <c r="D174" s="154" t="s">
        <v>317</v>
      </c>
      <c r="E174" s="155" t="s">
        <v>1205</v>
      </c>
      <c r="F174" s="156" t="s">
        <v>2889</v>
      </c>
      <c r="G174" s="157" t="s">
        <v>333</v>
      </c>
      <c r="H174" s="158">
        <v>1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251</v>
      </c>
      <c r="AT174" s="152" t="s">
        <v>317</v>
      </c>
      <c r="AU174" s="152" t="s">
        <v>88</v>
      </c>
      <c r="AY174" s="13" t="s">
        <v>221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227</v>
      </c>
      <c r="BM174" s="152" t="s">
        <v>760</v>
      </c>
    </row>
    <row r="175" spans="2:65" s="1" customFormat="1" ht="21.75" customHeight="1" x14ac:dyDescent="0.2">
      <c r="B175" s="139"/>
      <c r="C175" s="140" t="s">
        <v>347</v>
      </c>
      <c r="D175" s="140" t="s">
        <v>223</v>
      </c>
      <c r="E175" s="141" t="s">
        <v>2899</v>
      </c>
      <c r="F175" s="142" t="s">
        <v>2900</v>
      </c>
      <c r="G175" s="143" t="s">
        <v>333</v>
      </c>
      <c r="H175" s="144">
        <v>2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227</v>
      </c>
      <c r="AT175" s="152" t="s">
        <v>223</v>
      </c>
      <c r="AU175" s="152" t="s">
        <v>88</v>
      </c>
      <c r="AY175" s="13" t="s">
        <v>221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88</v>
      </c>
      <c r="BK175" s="153">
        <f t="shared" si="19"/>
        <v>0</v>
      </c>
      <c r="BL175" s="13" t="s">
        <v>227</v>
      </c>
      <c r="BM175" s="152" t="s">
        <v>768</v>
      </c>
    </row>
    <row r="176" spans="2:65" s="1" customFormat="1" ht="16.5" customHeight="1" x14ac:dyDescent="0.2">
      <c r="B176" s="139"/>
      <c r="C176" s="154" t="s">
        <v>351</v>
      </c>
      <c r="D176" s="154" t="s">
        <v>317</v>
      </c>
      <c r="E176" s="155" t="s">
        <v>1237</v>
      </c>
      <c r="F176" s="156" t="s">
        <v>2902</v>
      </c>
      <c r="G176" s="157" t="s">
        <v>333</v>
      </c>
      <c r="H176" s="158">
        <v>1</v>
      </c>
      <c r="I176" s="159"/>
      <c r="J176" s="160">
        <f t="shared" si="10"/>
        <v>0</v>
      </c>
      <c r="K176" s="161"/>
      <c r="L176" s="162"/>
      <c r="M176" s="163" t="s">
        <v>1</v>
      </c>
      <c r="N176" s="164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251</v>
      </c>
      <c r="AT176" s="152" t="s">
        <v>317</v>
      </c>
      <c r="AU176" s="152" t="s">
        <v>88</v>
      </c>
      <c r="AY176" s="13" t="s">
        <v>221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88</v>
      </c>
      <c r="BK176" s="153">
        <f t="shared" si="19"/>
        <v>0</v>
      </c>
      <c r="BL176" s="13" t="s">
        <v>227</v>
      </c>
      <c r="BM176" s="152" t="s">
        <v>778</v>
      </c>
    </row>
    <row r="177" spans="2:65" s="1" customFormat="1" ht="16.5" customHeight="1" x14ac:dyDescent="0.2">
      <c r="B177" s="139"/>
      <c r="C177" s="154" t="s">
        <v>355</v>
      </c>
      <c r="D177" s="154" t="s">
        <v>317</v>
      </c>
      <c r="E177" s="155" t="s">
        <v>1239</v>
      </c>
      <c r="F177" s="156" t="s">
        <v>3154</v>
      </c>
      <c r="G177" s="157" t="s">
        <v>333</v>
      </c>
      <c r="H177" s="158">
        <v>1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251</v>
      </c>
      <c r="AT177" s="152" t="s">
        <v>317</v>
      </c>
      <c r="AU177" s="152" t="s">
        <v>88</v>
      </c>
      <c r="AY177" s="13" t="s">
        <v>221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88</v>
      </c>
      <c r="BK177" s="153">
        <f t="shared" si="19"/>
        <v>0</v>
      </c>
      <c r="BL177" s="13" t="s">
        <v>227</v>
      </c>
      <c r="BM177" s="152" t="s">
        <v>788</v>
      </c>
    </row>
    <row r="178" spans="2:65" s="1" customFormat="1" ht="21.75" customHeight="1" x14ac:dyDescent="0.2">
      <c r="B178" s="139"/>
      <c r="C178" s="140" t="s">
        <v>359</v>
      </c>
      <c r="D178" s="140" t="s">
        <v>223</v>
      </c>
      <c r="E178" s="141" t="s">
        <v>2905</v>
      </c>
      <c r="F178" s="142" t="s">
        <v>2906</v>
      </c>
      <c r="G178" s="143" t="s">
        <v>333</v>
      </c>
      <c r="H178" s="144">
        <v>2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227</v>
      </c>
      <c r="AT178" s="152" t="s">
        <v>223</v>
      </c>
      <c r="AU178" s="152" t="s">
        <v>88</v>
      </c>
      <c r="AY178" s="13" t="s">
        <v>221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88</v>
      </c>
      <c r="BK178" s="153">
        <f t="shared" si="19"/>
        <v>0</v>
      </c>
      <c r="BL178" s="13" t="s">
        <v>227</v>
      </c>
      <c r="BM178" s="152" t="s">
        <v>796</v>
      </c>
    </row>
    <row r="179" spans="2:65" s="1" customFormat="1" ht="16.5" customHeight="1" x14ac:dyDescent="0.2">
      <c r="B179" s="139"/>
      <c r="C179" s="154" t="s">
        <v>363</v>
      </c>
      <c r="D179" s="154" t="s">
        <v>317</v>
      </c>
      <c r="E179" s="155" t="s">
        <v>1241</v>
      </c>
      <c r="F179" s="156" t="s">
        <v>3155</v>
      </c>
      <c r="G179" s="157" t="s">
        <v>333</v>
      </c>
      <c r="H179" s="158">
        <v>1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251</v>
      </c>
      <c r="AT179" s="152" t="s">
        <v>317</v>
      </c>
      <c r="AU179" s="152" t="s">
        <v>88</v>
      </c>
      <c r="AY179" s="13" t="s">
        <v>221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88</v>
      </c>
      <c r="BK179" s="153">
        <f t="shared" si="19"/>
        <v>0</v>
      </c>
      <c r="BL179" s="13" t="s">
        <v>227</v>
      </c>
      <c r="BM179" s="152" t="s">
        <v>806</v>
      </c>
    </row>
    <row r="180" spans="2:65" s="1" customFormat="1" ht="16.5" customHeight="1" x14ac:dyDescent="0.2">
      <c r="B180" s="139"/>
      <c r="C180" s="154" t="s">
        <v>367</v>
      </c>
      <c r="D180" s="154" t="s">
        <v>317</v>
      </c>
      <c r="E180" s="155" t="s">
        <v>1243</v>
      </c>
      <c r="F180" s="156" t="s">
        <v>2907</v>
      </c>
      <c r="G180" s="157" t="s">
        <v>333</v>
      </c>
      <c r="H180" s="158">
        <v>1</v>
      </c>
      <c r="I180" s="159"/>
      <c r="J180" s="160">
        <f t="shared" si="10"/>
        <v>0</v>
      </c>
      <c r="K180" s="161"/>
      <c r="L180" s="162"/>
      <c r="M180" s="163" t="s">
        <v>1</v>
      </c>
      <c r="N180" s="164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251</v>
      </c>
      <c r="AT180" s="152" t="s">
        <v>317</v>
      </c>
      <c r="AU180" s="152" t="s">
        <v>88</v>
      </c>
      <c r="AY180" s="13" t="s">
        <v>221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88</v>
      </c>
      <c r="BK180" s="153">
        <f t="shared" si="19"/>
        <v>0</v>
      </c>
      <c r="BL180" s="13" t="s">
        <v>227</v>
      </c>
      <c r="BM180" s="152" t="s">
        <v>814</v>
      </c>
    </row>
    <row r="181" spans="2:65" s="1" customFormat="1" ht="16.5" customHeight="1" x14ac:dyDescent="0.2">
      <c r="B181" s="139"/>
      <c r="C181" s="140" t="s">
        <v>371</v>
      </c>
      <c r="D181" s="140" t="s">
        <v>223</v>
      </c>
      <c r="E181" s="141" t="s">
        <v>2917</v>
      </c>
      <c r="F181" s="142" t="s">
        <v>2918</v>
      </c>
      <c r="G181" s="143" t="s">
        <v>273</v>
      </c>
      <c r="H181" s="144">
        <v>13.6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227</v>
      </c>
      <c r="AT181" s="152" t="s">
        <v>223</v>
      </c>
      <c r="AU181" s="152" t="s">
        <v>88</v>
      </c>
      <c r="AY181" s="13" t="s">
        <v>221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88</v>
      </c>
      <c r="BK181" s="153">
        <f t="shared" si="19"/>
        <v>0</v>
      </c>
      <c r="BL181" s="13" t="s">
        <v>227</v>
      </c>
      <c r="BM181" s="152" t="s">
        <v>822</v>
      </c>
    </row>
    <row r="182" spans="2:65" s="1" customFormat="1" ht="16.5" customHeight="1" x14ac:dyDescent="0.2">
      <c r="B182" s="139"/>
      <c r="C182" s="140" t="s">
        <v>375</v>
      </c>
      <c r="D182" s="140" t="s">
        <v>223</v>
      </c>
      <c r="E182" s="141" t="s">
        <v>2919</v>
      </c>
      <c r="F182" s="142" t="s">
        <v>2920</v>
      </c>
      <c r="G182" s="143" t="s">
        <v>273</v>
      </c>
      <c r="H182" s="144">
        <v>33.9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227</v>
      </c>
      <c r="AT182" s="152" t="s">
        <v>223</v>
      </c>
      <c r="AU182" s="152" t="s">
        <v>88</v>
      </c>
      <c r="AY182" s="13" t="s">
        <v>221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88</v>
      </c>
      <c r="BK182" s="153">
        <f t="shared" si="19"/>
        <v>0</v>
      </c>
      <c r="BL182" s="13" t="s">
        <v>227</v>
      </c>
      <c r="BM182" s="152" t="s">
        <v>830</v>
      </c>
    </row>
    <row r="183" spans="2:65" s="1" customFormat="1" ht="16.5" customHeight="1" x14ac:dyDescent="0.2">
      <c r="B183" s="139"/>
      <c r="C183" s="140" t="s">
        <v>379</v>
      </c>
      <c r="D183" s="140" t="s">
        <v>223</v>
      </c>
      <c r="E183" s="141" t="s">
        <v>2921</v>
      </c>
      <c r="F183" s="142" t="s">
        <v>2922</v>
      </c>
      <c r="G183" s="143" t="s">
        <v>273</v>
      </c>
      <c r="H183" s="144">
        <v>78.900000000000006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227</v>
      </c>
      <c r="AT183" s="152" t="s">
        <v>223</v>
      </c>
      <c r="AU183" s="152" t="s">
        <v>88</v>
      </c>
      <c r="AY183" s="13" t="s">
        <v>221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88</v>
      </c>
      <c r="BK183" s="153">
        <f t="shared" si="19"/>
        <v>0</v>
      </c>
      <c r="BL183" s="13" t="s">
        <v>227</v>
      </c>
      <c r="BM183" s="152" t="s">
        <v>838</v>
      </c>
    </row>
    <row r="184" spans="2:65" s="1" customFormat="1" ht="16.5" customHeight="1" x14ac:dyDescent="0.2">
      <c r="B184" s="139"/>
      <c r="C184" s="140" t="s">
        <v>383</v>
      </c>
      <c r="D184" s="140" t="s">
        <v>223</v>
      </c>
      <c r="E184" s="141" t="s">
        <v>2923</v>
      </c>
      <c r="F184" s="142" t="s">
        <v>2924</v>
      </c>
      <c r="G184" s="143" t="s">
        <v>273</v>
      </c>
      <c r="H184" s="144">
        <v>212.6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41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227</v>
      </c>
      <c r="AT184" s="152" t="s">
        <v>223</v>
      </c>
      <c r="AU184" s="152" t="s">
        <v>88</v>
      </c>
      <c r="AY184" s="13" t="s">
        <v>221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88</v>
      </c>
      <c r="BK184" s="153">
        <f t="shared" si="19"/>
        <v>0</v>
      </c>
      <c r="BL184" s="13" t="s">
        <v>227</v>
      </c>
      <c r="BM184" s="152" t="s">
        <v>846</v>
      </c>
    </row>
    <row r="185" spans="2:65" s="11" customFormat="1" ht="22.95" customHeight="1" x14ac:dyDescent="0.25">
      <c r="B185" s="127"/>
      <c r="D185" s="128" t="s">
        <v>74</v>
      </c>
      <c r="E185" s="137" t="s">
        <v>1323</v>
      </c>
      <c r="F185" s="137" t="s">
        <v>2933</v>
      </c>
      <c r="I185" s="130"/>
      <c r="J185" s="138">
        <f>BK185</f>
        <v>0</v>
      </c>
      <c r="L185" s="127"/>
      <c r="M185" s="132"/>
      <c r="P185" s="133">
        <f>P186</f>
        <v>0</v>
      </c>
      <c r="R185" s="133">
        <f>R186</f>
        <v>0</v>
      </c>
      <c r="T185" s="134">
        <f>T186</f>
        <v>0</v>
      </c>
      <c r="AR185" s="128" t="s">
        <v>82</v>
      </c>
      <c r="AT185" s="135" t="s">
        <v>74</v>
      </c>
      <c r="AU185" s="135" t="s">
        <v>82</v>
      </c>
      <c r="AY185" s="128" t="s">
        <v>221</v>
      </c>
      <c r="BK185" s="136">
        <f>BK186</f>
        <v>0</v>
      </c>
    </row>
    <row r="186" spans="2:65" s="1" customFormat="1" ht="21.75" customHeight="1" x14ac:dyDescent="0.2">
      <c r="B186" s="139"/>
      <c r="C186" s="140" t="s">
        <v>387</v>
      </c>
      <c r="D186" s="140" t="s">
        <v>223</v>
      </c>
      <c r="E186" s="141" t="s">
        <v>2934</v>
      </c>
      <c r="F186" s="142" t="s">
        <v>2935</v>
      </c>
      <c r="G186" s="143" t="s">
        <v>254</v>
      </c>
      <c r="H186" s="144">
        <v>605.86699999999996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41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227</v>
      </c>
      <c r="AT186" s="152" t="s">
        <v>223</v>
      </c>
      <c r="AU186" s="152" t="s">
        <v>88</v>
      </c>
      <c r="AY186" s="13" t="s">
        <v>221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88</v>
      </c>
      <c r="BK186" s="153">
        <f>ROUND(I186*H186,2)</f>
        <v>0</v>
      </c>
      <c r="BL186" s="13" t="s">
        <v>227</v>
      </c>
      <c r="BM186" s="152" t="s">
        <v>856</v>
      </c>
    </row>
    <row r="187" spans="2:65" s="11" customFormat="1" ht="22.95" customHeight="1" x14ac:dyDescent="0.25">
      <c r="B187" s="127"/>
      <c r="D187" s="128" t="s">
        <v>74</v>
      </c>
      <c r="E187" s="137" t="s">
        <v>1113</v>
      </c>
      <c r="F187" s="137" t="s">
        <v>3156</v>
      </c>
      <c r="I187" s="130"/>
      <c r="J187" s="138">
        <f>BK187</f>
        <v>0</v>
      </c>
      <c r="L187" s="127"/>
      <c r="M187" s="132"/>
      <c r="P187" s="133">
        <f>P188+P190</f>
        <v>0</v>
      </c>
      <c r="R187" s="133">
        <f>R188+R190</f>
        <v>0</v>
      </c>
      <c r="T187" s="134">
        <f>T188+T190</f>
        <v>0</v>
      </c>
      <c r="AR187" s="128" t="s">
        <v>82</v>
      </c>
      <c r="AT187" s="135" t="s">
        <v>74</v>
      </c>
      <c r="AU187" s="135" t="s">
        <v>82</v>
      </c>
      <c r="AY187" s="128" t="s">
        <v>221</v>
      </c>
      <c r="BK187" s="136">
        <f>BK188+BK190</f>
        <v>0</v>
      </c>
    </row>
    <row r="188" spans="2:65" s="11" customFormat="1" ht="20.85" customHeight="1" x14ac:dyDescent="0.25">
      <c r="B188" s="127"/>
      <c r="D188" s="128" t="s">
        <v>74</v>
      </c>
      <c r="E188" s="137" t="s">
        <v>2937</v>
      </c>
      <c r="F188" s="137" t="s">
        <v>2938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</v>
      </c>
      <c r="T188" s="134">
        <f>T189</f>
        <v>0</v>
      </c>
      <c r="AR188" s="128" t="s">
        <v>82</v>
      </c>
      <c r="AT188" s="135" t="s">
        <v>74</v>
      </c>
      <c r="AU188" s="135" t="s">
        <v>88</v>
      </c>
      <c r="AY188" s="128" t="s">
        <v>221</v>
      </c>
      <c r="BK188" s="136">
        <f>BK189</f>
        <v>0</v>
      </c>
    </row>
    <row r="189" spans="2:65" s="1" customFormat="1" ht="24.15" customHeight="1" x14ac:dyDescent="0.2">
      <c r="B189" s="139"/>
      <c r="C189" s="140" t="s">
        <v>391</v>
      </c>
      <c r="D189" s="140" t="s">
        <v>223</v>
      </c>
      <c r="E189" s="141" t="s">
        <v>2939</v>
      </c>
      <c r="F189" s="142" t="s">
        <v>2940</v>
      </c>
      <c r="G189" s="143" t="s">
        <v>226</v>
      </c>
      <c r="H189" s="144">
        <v>1.2</v>
      </c>
      <c r="I189" s="145"/>
      <c r="J189" s="146">
        <f>ROUND(I189*H189,2)</f>
        <v>0</v>
      </c>
      <c r="K189" s="147"/>
      <c r="L189" s="28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227</v>
      </c>
      <c r="AT189" s="152" t="s">
        <v>223</v>
      </c>
      <c r="AU189" s="152" t="s">
        <v>232</v>
      </c>
      <c r="AY189" s="13" t="s">
        <v>221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88</v>
      </c>
      <c r="BK189" s="153">
        <f>ROUND(I189*H189,2)</f>
        <v>0</v>
      </c>
      <c r="BL189" s="13" t="s">
        <v>227</v>
      </c>
      <c r="BM189" s="152" t="s">
        <v>864</v>
      </c>
    </row>
    <row r="190" spans="2:65" s="11" customFormat="1" ht="20.85" customHeight="1" x14ac:dyDescent="0.25">
      <c r="B190" s="127"/>
      <c r="D190" s="128" t="s">
        <v>74</v>
      </c>
      <c r="E190" s="137" t="s">
        <v>2941</v>
      </c>
      <c r="F190" s="137" t="s">
        <v>3157</v>
      </c>
      <c r="I190" s="130"/>
      <c r="J190" s="138">
        <f>BK190</f>
        <v>0</v>
      </c>
      <c r="L190" s="127"/>
      <c r="M190" s="132"/>
      <c r="P190" s="133">
        <f>SUM(P191:P193)</f>
        <v>0</v>
      </c>
      <c r="R190" s="133">
        <f>SUM(R191:R193)</f>
        <v>0</v>
      </c>
      <c r="T190" s="134">
        <f>SUM(T191:T193)</f>
        <v>0</v>
      </c>
      <c r="AR190" s="128" t="s">
        <v>82</v>
      </c>
      <c r="AT190" s="135" t="s">
        <v>74</v>
      </c>
      <c r="AU190" s="135" t="s">
        <v>88</v>
      </c>
      <c r="AY190" s="128" t="s">
        <v>221</v>
      </c>
      <c r="BK190" s="136">
        <f>SUM(BK191:BK193)</f>
        <v>0</v>
      </c>
    </row>
    <row r="191" spans="2:65" s="1" customFormat="1" ht="21.75" customHeight="1" x14ac:dyDescent="0.2">
      <c r="B191" s="139"/>
      <c r="C191" s="140" t="s">
        <v>395</v>
      </c>
      <c r="D191" s="140" t="s">
        <v>223</v>
      </c>
      <c r="E191" s="141" t="s">
        <v>3158</v>
      </c>
      <c r="F191" s="142" t="s">
        <v>3159</v>
      </c>
      <c r="G191" s="143" t="s">
        <v>226</v>
      </c>
      <c r="H191" s="144">
        <v>1.3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41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227</v>
      </c>
      <c r="AT191" s="152" t="s">
        <v>223</v>
      </c>
      <c r="AU191" s="152" t="s">
        <v>232</v>
      </c>
      <c r="AY191" s="13" t="s">
        <v>221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88</v>
      </c>
      <c r="BK191" s="153">
        <f>ROUND(I191*H191,2)</f>
        <v>0</v>
      </c>
      <c r="BL191" s="13" t="s">
        <v>227</v>
      </c>
      <c r="BM191" s="152" t="s">
        <v>880</v>
      </c>
    </row>
    <row r="192" spans="2:65" s="1" customFormat="1" ht="21.75" customHeight="1" x14ac:dyDescent="0.2">
      <c r="B192" s="139"/>
      <c r="C192" s="140" t="s">
        <v>399</v>
      </c>
      <c r="D192" s="140" t="s">
        <v>223</v>
      </c>
      <c r="E192" s="141" t="s">
        <v>3160</v>
      </c>
      <c r="F192" s="142" t="s">
        <v>3161</v>
      </c>
      <c r="G192" s="143" t="s">
        <v>226</v>
      </c>
      <c r="H192" s="144">
        <v>1.3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41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227</v>
      </c>
      <c r="AT192" s="152" t="s">
        <v>223</v>
      </c>
      <c r="AU192" s="152" t="s">
        <v>232</v>
      </c>
      <c r="AY192" s="13" t="s">
        <v>221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88</v>
      </c>
      <c r="BK192" s="153">
        <f>ROUND(I192*H192,2)</f>
        <v>0</v>
      </c>
      <c r="BL192" s="13" t="s">
        <v>227</v>
      </c>
      <c r="BM192" s="152" t="s">
        <v>896</v>
      </c>
    </row>
    <row r="193" spans="2:65" s="1" customFormat="1" ht="16.5" customHeight="1" x14ac:dyDescent="0.2">
      <c r="B193" s="139"/>
      <c r="C193" s="140" t="s">
        <v>404</v>
      </c>
      <c r="D193" s="140" t="s">
        <v>223</v>
      </c>
      <c r="E193" s="141" t="s">
        <v>3162</v>
      </c>
      <c r="F193" s="142" t="s">
        <v>3163</v>
      </c>
      <c r="G193" s="143" t="s">
        <v>263</v>
      </c>
      <c r="H193" s="144">
        <v>10.17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41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227</v>
      </c>
      <c r="AT193" s="152" t="s">
        <v>223</v>
      </c>
      <c r="AU193" s="152" t="s">
        <v>232</v>
      </c>
      <c r="AY193" s="13" t="s">
        <v>221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88</v>
      </c>
      <c r="BK193" s="153">
        <f>ROUND(I193*H193,2)</f>
        <v>0</v>
      </c>
      <c r="BL193" s="13" t="s">
        <v>227</v>
      </c>
      <c r="BM193" s="152" t="s">
        <v>906</v>
      </c>
    </row>
    <row r="194" spans="2:65" s="11" customFormat="1" ht="22.95" customHeight="1" x14ac:dyDescent="0.25">
      <c r="B194" s="127"/>
      <c r="D194" s="128" t="s">
        <v>74</v>
      </c>
      <c r="E194" s="137" t="s">
        <v>2951</v>
      </c>
      <c r="F194" s="137" t="s">
        <v>3164</v>
      </c>
      <c r="I194" s="130"/>
      <c r="J194" s="138">
        <f>BK194</f>
        <v>0</v>
      </c>
      <c r="L194" s="127"/>
      <c r="M194" s="132"/>
      <c r="P194" s="133">
        <f>P195+P199</f>
        <v>0</v>
      </c>
      <c r="R194" s="133">
        <f>R195+R199</f>
        <v>0</v>
      </c>
      <c r="T194" s="134">
        <f>T195+T199</f>
        <v>0</v>
      </c>
      <c r="AR194" s="128" t="s">
        <v>82</v>
      </c>
      <c r="AT194" s="135" t="s">
        <v>74</v>
      </c>
      <c r="AU194" s="135" t="s">
        <v>82</v>
      </c>
      <c r="AY194" s="128" t="s">
        <v>221</v>
      </c>
      <c r="BK194" s="136">
        <f>BK195+BK199</f>
        <v>0</v>
      </c>
    </row>
    <row r="195" spans="2:65" s="11" customFormat="1" ht="20.85" customHeight="1" x14ac:dyDescent="0.25">
      <c r="B195" s="127"/>
      <c r="D195" s="128" t="s">
        <v>74</v>
      </c>
      <c r="E195" s="137" t="s">
        <v>1229</v>
      </c>
      <c r="F195" s="137" t="s">
        <v>2860</v>
      </c>
      <c r="I195" s="130"/>
      <c r="J195" s="138">
        <f>BK195</f>
        <v>0</v>
      </c>
      <c r="L195" s="127"/>
      <c r="M195" s="132"/>
      <c r="P195" s="133">
        <f>SUM(P196:P198)</f>
        <v>0</v>
      </c>
      <c r="R195" s="133">
        <f>SUM(R196:R198)</f>
        <v>0</v>
      </c>
      <c r="T195" s="134">
        <f>SUM(T196:T198)</f>
        <v>0</v>
      </c>
      <c r="AR195" s="128" t="s">
        <v>82</v>
      </c>
      <c r="AT195" s="135" t="s">
        <v>74</v>
      </c>
      <c r="AU195" s="135" t="s">
        <v>88</v>
      </c>
      <c r="AY195" s="128" t="s">
        <v>221</v>
      </c>
      <c r="BK195" s="136">
        <f>SUM(BK196:BK198)</f>
        <v>0</v>
      </c>
    </row>
    <row r="196" spans="2:65" s="1" customFormat="1" ht="24.15" customHeight="1" x14ac:dyDescent="0.2">
      <c r="B196" s="139"/>
      <c r="C196" s="140" t="s">
        <v>408</v>
      </c>
      <c r="D196" s="140" t="s">
        <v>223</v>
      </c>
      <c r="E196" s="141" t="s">
        <v>2939</v>
      </c>
      <c r="F196" s="142" t="s">
        <v>2940</v>
      </c>
      <c r="G196" s="143" t="s">
        <v>226</v>
      </c>
      <c r="H196" s="144">
        <v>5.8380000000000001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41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227</v>
      </c>
      <c r="AT196" s="152" t="s">
        <v>223</v>
      </c>
      <c r="AU196" s="152" t="s">
        <v>232</v>
      </c>
      <c r="AY196" s="13" t="s">
        <v>221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88</v>
      </c>
      <c r="BK196" s="153">
        <f>ROUND(I196*H196,2)</f>
        <v>0</v>
      </c>
      <c r="BL196" s="13" t="s">
        <v>227</v>
      </c>
      <c r="BM196" s="152" t="s">
        <v>922</v>
      </c>
    </row>
    <row r="197" spans="2:65" s="1" customFormat="1" ht="24.15" customHeight="1" x14ac:dyDescent="0.2">
      <c r="B197" s="139"/>
      <c r="C197" s="140" t="s">
        <v>412</v>
      </c>
      <c r="D197" s="140" t="s">
        <v>223</v>
      </c>
      <c r="E197" s="141" t="s">
        <v>2863</v>
      </c>
      <c r="F197" s="142" t="s">
        <v>2864</v>
      </c>
      <c r="G197" s="143" t="s">
        <v>226</v>
      </c>
      <c r="H197" s="144">
        <v>8.3580000000000005</v>
      </c>
      <c r="I197" s="145"/>
      <c r="J197" s="146">
        <f>ROUND(I197*H197,2)</f>
        <v>0</v>
      </c>
      <c r="K197" s="147"/>
      <c r="L197" s="28"/>
      <c r="M197" s="148" t="s">
        <v>1</v>
      </c>
      <c r="N197" s="149" t="s">
        <v>41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227</v>
      </c>
      <c r="AT197" s="152" t="s">
        <v>223</v>
      </c>
      <c r="AU197" s="152" t="s">
        <v>232</v>
      </c>
      <c r="AY197" s="13" t="s">
        <v>221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88</v>
      </c>
      <c r="BK197" s="153">
        <f>ROUND(I197*H197,2)</f>
        <v>0</v>
      </c>
      <c r="BL197" s="13" t="s">
        <v>227</v>
      </c>
      <c r="BM197" s="152" t="s">
        <v>962</v>
      </c>
    </row>
    <row r="198" spans="2:65" s="1" customFormat="1" ht="24.15" customHeight="1" x14ac:dyDescent="0.2">
      <c r="B198" s="139"/>
      <c r="C198" s="140" t="s">
        <v>416</v>
      </c>
      <c r="D198" s="140" t="s">
        <v>223</v>
      </c>
      <c r="E198" s="141" t="s">
        <v>2865</v>
      </c>
      <c r="F198" s="142" t="s">
        <v>2866</v>
      </c>
      <c r="G198" s="143" t="s">
        <v>263</v>
      </c>
      <c r="H198" s="144">
        <v>16.38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227</v>
      </c>
      <c r="AT198" s="152" t="s">
        <v>223</v>
      </c>
      <c r="AU198" s="152" t="s">
        <v>232</v>
      </c>
      <c r="AY198" s="13" t="s">
        <v>221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88</v>
      </c>
      <c r="BK198" s="153">
        <f>ROUND(I198*H198,2)</f>
        <v>0</v>
      </c>
      <c r="BL198" s="13" t="s">
        <v>227</v>
      </c>
      <c r="BM198" s="152" t="s">
        <v>1013</v>
      </c>
    </row>
    <row r="199" spans="2:65" s="11" customFormat="1" ht="20.85" customHeight="1" x14ac:dyDescent="0.25">
      <c r="B199" s="127"/>
      <c r="D199" s="128" t="s">
        <v>74</v>
      </c>
      <c r="E199" s="137" t="s">
        <v>2967</v>
      </c>
      <c r="F199" s="137" t="s">
        <v>3165</v>
      </c>
      <c r="I199" s="130"/>
      <c r="J199" s="138">
        <f>BK199</f>
        <v>0</v>
      </c>
      <c r="L199" s="127"/>
      <c r="M199" s="132"/>
      <c r="P199" s="133">
        <f>SUM(P200:P203)</f>
        <v>0</v>
      </c>
      <c r="R199" s="133">
        <f>SUM(R200:R203)</f>
        <v>0</v>
      </c>
      <c r="T199" s="134">
        <f>SUM(T200:T203)</f>
        <v>0</v>
      </c>
      <c r="AR199" s="128" t="s">
        <v>82</v>
      </c>
      <c r="AT199" s="135" t="s">
        <v>74</v>
      </c>
      <c r="AU199" s="135" t="s">
        <v>88</v>
      </c>
      <c r="AY199" s="128" t="s">
        <v>221</v>
      </c>
      <c r="BK199" s="136">
        <f>SUM(BK200:BK203)</f>
        <v>0</v>
      </c>
    </row>
    <row r="200" spans="2:65" s="1" customFormat="1" ht="37.950000000000003" customHeight="1" x14ac:dyDescent="0.2">
      <c r="B200" s="139"/>
      <c r="C200" s="154" t="s">
        <v>420</v>
      </c>
      <c r="D200" s="154" t="s">
        <v>317</v>
      </c>
      <c r="E200" s="155" t="s">
        <v>1245</v>
      </c>
      <c r="F200" s="156" t="s">
        <v>3166</v>
      </c>
      <c r="G200" s="157" t="s">
        <v>1305</v>
      </c>
      <c r="H200" s="158">
        <v>1</v>
      </c>
      <c r="I200" s="159"/>
      <c r="J200" s="160">
        <f>ROUND(I200*H200,2)</f>
        <v>0</v>
      </c>
      <c r="K200" s="161"/>
      <c r="L200" s="162"/>
      <c r="M200" s="163" t="s">
        <v>1</v>
      </c>
      <c r="N200" s="164" t="s">
        <v>41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251</v>
      </c>
      <c r="AT200" s="152" t="s">
        <v>317</v>
      </c>
      <c r="AU200" s="152" t="s">
        <v>232</v>
      </c>
      <c r="AY200" s="13" t="s">
        <v>221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88</v>
      </c>
      <c r="BK200" s="153">
        <f>ROUND(I200*H200,2)</f>
        <v>0</v>
      </c>
      <c r="BL200" s="13" t="s">
        <v>227</v>
      </c>
      <c r="BM200" s="152" t="s">
        <v>1057</v>
      </c>
    </row>
    <row r="201" spans="2:65" s="1" customFormat="1" ht="21.75" customHeight="1" x14ac:dyDescent="0.2">
      <c r="B201" s="139"/>
      <c r="C201" s="154" t="s">
        <v>424</v>
      </c>
      <c r="D201" s="154" t="s">
        <v>317</v>
      </c>
      <c r="E201" s="155" t="s">
        <v>1247</v>
      </c>
      <c r="F201" s="156" t="s">
        <v>3167</v>
      </c>
      <c r="G201" s="157" t="s">
        <v>1305</v>
      </c>
      <c r="H201" s="158">
        <v>1</v>
      </c>
      <c r="I201" s="159"/>
      <c r="J201" s="160">
        <f>ROUND(I201*H201,2)</f>
        <v>0</v>
      </c>
      <c r="K201" s="161"/>
      <c r="L201" s="162"/>
      <c r="M201" s="163" t="s">
        <v>1</v>
      </c>
      <c r="N201" s="164" t="s">
        <v>41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251</v>
      </c>
      <c r="AT201" s="152" t="s">
        <v>317</v>
      </c>
      <c r="AU201" s="152" t="s">
        <v>232</v>
      </c>
      <c r="AY201" s="13" t="s">
        <v>221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3" t="s">
        <v>88</v>
      </c>
      <c r="BK201" s="153">
        <f>ROUND(I201*H201,2)</f>
        <v>0</v>
      </c>
      <c r="BL201" s="13" t="s">
        <v>227</v>
      </c>
      <c r="BM201" s="152" t="s">
        <v>1065</v>
      </c>
    </row>
    <row r="202" spans="2:65" s="1" customFormat="1" ht="33" customHeight="1" x14ac:dyDescent="0.2">
      <c r="B202" s="139"/>
      <c r="C202" s="154" t="s">
        <v>428</v>
      </c>
      <c r="D202" s="154" t="s">
        <v>317</v>
      </c>
      <c r="E202" s="155" t="s">
        <v>1249</v>
      </c>
      <c r="F202" s="156" t="s">
        <v>3168</v>
      </c>
      <c r="G202" s="157" t="s">
        <v>1305</v>
      </c>
      <c r="H202" s="158">
        <v>1</v>
      </c>
      <c r="I202" s="159"/>
      <c r="J202" s="160">
        <f>ROUND(I202*H202,2)</f>
        <v>0</v>
      </c>
      <c r="K202" s="161"/>
      <c r="L202" s="162"/>
      <c r="M202" s="163" t="s">
        <v>1</v>
      </c>
      <c r="N202" s="164" t="s">
        <v>41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251</v>
      </c>
      <c r="AT202" s="152" t="s">
        <v>317</v>
      </c>
      <c r="AU202" s="152" t="s">
        <v>232</v>
      </c>
      <c r="AY202" s="13" t="s">
        <v>221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88</v>
      </c>
      <c r="BK202" s="153">
        <f>ROUND(I202*H202,2)</f>
        <v>0</v>
      </c>
      <c r="BL202" s="13" t="s">
        <v>227</v>
      </c>
      <c r="BM202" s="152" t="s">
        <v>1075</v>
      </c>
    </row>
    <row r="203" spans="2:65" s="1" customFormat="1" ht="16.5" customHeight="1" x14ac:dyDescent="0.2">
      <c r="B203" s="139"/>
      <c r="C203" s="140" t="s">
        <v>432</v>
      </c>
      <c r="D203" s="140" t="s">
        <v>223</v>
      </c>
      <c r="E203" s="141" t="s">
        <v>1191</v>
      </c>
      <c r="F203" s="142" t="s">
        <v>3169</v>
      </c>
      <c r="G203" s="143" t="s">
        <v>1305</v>
      </c>
      <c r="H203" s="144">
        <v>1</v>
      </c>
      <c r="I203" s="145"/>
      <c r="J203" s="146">
        <f>ROUND(I203*H203,2)</f>
        <v>0</v>
      </c>
      <c r="K203" s="147"/>
      <c r="L203" s="28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227</v>
      </c>
      <c r="AT203" s="152" t="s">
        <v>223</v>
      </c>
      <c r="AU203" s="152" t="s">
        <v>232</v>
      </c>
      <c r="AY203" s="13" t="s">
        <v>221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88</v>
      </c>
      <c r="BK203" s="153">
        <f>ROUND(I203*H203,2)</f>
        <v>0</v>
      </c>
      <c r="BL203" s="13" t="s">
        <v>227</v>
      </c>
      <c r="BM203" s="152" t="s">
        <v>1085</v>
      </c>
    </row>
    <row r="204" spans="2:65" s="11" customFormat="1" ht="22.95" customHeight="1" x14ac:dyDescent="0.25">
      <c r="B204" s="127"/>
      <c r="D204" s="128" t="s">
        <v>74</v>
      </c>
      <c r="E204" s="137" t="s">
        <v>2977</v>
      </c>
      <c r="F204" s="137" t="s">
        <v>3170</v>
      </c>
      <c r="I204" s="130"/>
      <c r="J204" s="138">
        <f>BK204</f>
        <v>0</v>
      </c>
      <c r="L204" s="127"/>
      <c r="M204" s="132"/>
      <c r="P204" s="133">
        <f>P205+P208</f>
        <v>0</v>
      </c>
      <c r="R204" s="133">
        <f>R205+R208</f>
        <v>0</v>
      </c>
      <c r="T204" s="134">
        <f>T205+T208</f>
        <v>0</v>
      </c>
      <c r="AR204" s="128" t="s">
        <v>82</v>
      </c>
      <c r="AT204" s="135" t="s">
        <v>74</v>
      </c>
      <c r="AU204" s="135" t="s">
        <v>82</v>
      </c>
      <c r="AY204" s="128" t="s">
        <v>221</v>
      </c>
      <c r="BK204" s="136">
        <f>BK205+BK208</f>
        <v>0</v>
      </c>
    </row>
    <row r="205" spans="2:65" s="11" customFormat="1" ht="20.85" customHeight="1" x14ac:dyDescent="0.25">
      <c r="B205" s="127"/>
      <c r="D205" s="128" t="s">
        <v>74</v>
      </c>
      <c r="E205" s="137" t="s">
        <v>2937</v>
      </c>
      <c r="F205" s="137" t="s">
        <v>2938</v>
      </c>
      <c r="I205" s="130"/>
      <c r="J205" s="138">
        <f>BK205</f>
        <v>0</v>
      </c>
      <c r="L205" s="127"/>
      <c r="M205" s="132"/>
      <c r="P205" s="133">
        <f>SUM(P206:P207)</f>
        <v>0</v>
      </c>
      <c r="R205" s="133">
        <f>SUM(R206:R207)</f>
        <v>0</v>
      </c>
      <c r="T205" s="134">
        <f>SUM(T206:T207)</f>
        <v>0</v>
      </c>
      <c r="AR205" s="128" t="s">
        <v>82</v>
      </c>
      <c r="AT205" s="135" t="s">
        <v>74</v>
      </c>
      <c r="AU205" s="135" t="s">
        <v>88</v>
      </c>
      <c r="AY205" s="128" t="s">
        <v>221</v>
      </c>
      <c r="BK205" s="136">
        <f>SUM(BK206:BK207)</f>
        <v>0</v>
      </c>
    </row>
    <row r="206" spans="2:65" s="1" customFormat="1" ht="24.15" customHeight="1" x14ac:dyDescent="0.2">
      <c r="B206" s="139"/>
      <c r="C206" s="140" t="s">
        <v>436</v>
      </c>
      <c r="D206" s="140" t="s">
        <v>223</v>
      </c>
      <c r="E206" s="141" t="s">
        <v>2939</v>
      </c>
      <c r="F206" s="142" t="s">
        <v>2940</v>
      </c>
      <c r="G206" s="143" t="s">
        <v>226</v>
      </c>
      <c r="H206" s="144">
        <v>1.944</v>
      </c>
      <c r="I206" s="145"/>
      <c r="J206" s="146">
        <f>ROUND(I206*H206,2)</f>
        <v>0</v>
      </c>
      <c r="K206" s="147"/>
      <c r="L206" s="28"/>
      <c r="M206" s="148" t="s">
        <v>1</v>
      </c>
      <c r="N206" s="149" t="s">
        <v>41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227</v>
      </c>
      <c r="AT206" s="152" t="s">
        <v>223</v>
      </c>
      <c r="AU206" s="152" t="s">
        <v>232</v>
      </c>
      <c r="AY206" s="13" t="s">
        <v>221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88</v>
      </c>
      <c r="BK206" s="153">
        <f>ROUND(I206*H206,2)</f>
        <v>0</v>
      </c>
      <c r="BL206" s="13" t="s">
        <v>227</v>
      </c>
      <c r="BM206" s="152" t="s">
        <v>1389</v>
      </c>
    </row>
    <row r="207" spans="2:65" s="1" customFormat="1" ht="24.15" customHeight="1" x14ac:dyDescent="0.2">
      <c r="B207" s="139"/>
      <c r="C207" s="140" t="s">
        <v>440</v>
      </c>
      <c r="D207" s="140" t="s">
        <v>223</v>
      </c>
      <c r="E207" s="141" t="s">
        <v>2863</v>
      </c>
      <c r="F207" s="142" t="s">
        <v>2864</v>
      </c>
      <c r="G207" s="143" t="s">
        <v>226</v>
      </c>
      <c r="H207" s="144">
        <v>1.944</v>
      </c>
      <c r="I207" s="145"/>
      <c r="J207" s="146">
        <f>ROUND(I207*H207,2)</f>
        <v>0</v>
      </c>
      <c r="K207" s="147"/>
      <c r="L207" s="28"/>
      <c r="M207" s="148" t="s">
        <v>1</v>
      </c>
      <c r="N207" s="149" t="s">
        <v>41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227</v>
      </c>
      <c r="AT207" s="152" t="s">
        <v>223</v>
      </c>
      <c r="AU207" s="152" t="s">
        <v>232</v>
      </c>
      <c r="AY207" s="13" t="s">
        <v>221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88</v>
      </c>
      <c r="BK207" s="153">
        <f>ROUND(I207*H207,2)</f>
        <v>0</v>
      </c>
      <c r="BL207" s="13" t="s">
        <v>227</v>
      </c>
      <c r="BM207" s="152" t="s">
        <v>1395</v>
      </c>
    </row>
    <row r="208" spans="2:65" s="11" customFormat="1" ht="20.85" customHeight="1" x14ac:dyDescent="0.25">
      <c r="B208" s="127"/>
      <c r="D208" s="128" t="s">
        <v>74</v>
      </c>
      <c r="E208" s="137" t="s">
        <v>2983</v>
      </c>
      <c r="F208" s="137" t="s">
        <v>2942</v>
      </c>
      <c r="I208" s="130"/>
      <c r="J208" s="138">
        <f>BK208</f>
        <v>0</v>
      </c>
      <c r="L208" s="127"/>
      <c r="M208" s="132"/>
      <c r="P208" s="133">
        <f>SUM(P209:P216)</f>
        <v>0</v>
      </c>
      <c r="R208" s="133">
        <f>SUM(R209:R216)</f>
        <v>0</v>
      </c>
      <c r="T208" s="134">
        <f>SUM(T209:T216)</f>
        <v>0</v>
      </c>
      <c r="AR208" s="128" t="s">
        <v>82</v>
      </c>
      <c r="AT208" s="135" t="s">
        <v>74</v>
      </c>
      <c r="AU208" s="135" t="s">
        <v>88</v>
      </c>
      <c r="AY208" s="128" t="s">
        <v>221</v>
      </c>
      <c r="BK208" s="136">
        <f>SUM(BK209:BK216)</f>
        <v>0</v>
      </c>
    </row>
    <row r="209" spans="2:65" s="1" customFormat="1" ht="16.5" customHeight="1" x14ac:dyDescent="0.2">
      <c r="B209" s="139"/>
      <c r="C209" s="154" t="s">
        <v>444</v>
      </c>
      <c r="D209" s="154" t="s">
        <v>317</v>
      </c>
      <c r="E209" s="155" t="s">
        <v>1279</v>
      </c>
      <c r="F209" s="156" t="s">
        <v>3171</v>
      </c>
      <c r="G209" s="157" t="s">
        <v>333</v>
      </c>
      <c r="H209" s="158">
        <v>1</v>
      </c>
      <c r="I209" s="159"/>
      <c r="J209" s="160">
        <f t="shared" ref="J209:J216" si="20">ROUND(I209*H209,2)</f>
        <v>0</v>
      </c>
      <c r="K209" s="161"/>
      <c r="L209" s="162"/>
      <c r="M209" s="163" t="s">
        <v>1</v>
      </c>
      <c r="N209" s="164" t="s">
        <v>41</v>
      </c>
      <c r="P209" s="150">
        <f t="shared" ref="P209:P216" si="21">O209*H209</f>
        <v>0</v>
      </c>
      <c r="Q209" s="150">
        <v>0</v>
      </c>
      <c r="R209" s="150">
        <f t="shared" ref="R209:R216" si="22">Q209*H209</f>
        <v>0</v>
      </c>
      <c r="S209" s="150">
        <v>0</v>
      </c>
      <c r="T209" s="151">
        <f t="shared" ref="T209:T216" si="23">S209*H209</f>
        <v>0</v>
      </c>
      <c r="AR209" s="152" t="s">
        <v>251</v>
      </c>
      <c r="AT209" s="152" t="s">
        <v>317</v>
      </c>
      <c r="AU209" s="152" t="s">
        <v>232</v>
      </c>
      <c r="AY209" s="13" t="s">
        <v>221</v>
      </c>
      <c r="BE209" s="153">
        <f t="shared" ref="BE209:BE216" si="24">IF(N209="základná",J209,0)</f>
        <v>0</v>
      </c>
      <c r="BF209" s="153">
        <f t="shared" ref="BF209:BF216" si="25">IF(N209="znížená",J209,0)</f>
        <v>0</v>
      </c>
      <c r="BG209" s="153">
        <f t="shared" ref="BG209:BG216" si="26">IF(N209="zákl. prenesená",J209,0)</f>
        <v>0</v>
      </c>
      <c r="BH209" s="153">
        <f t="shared" ref="BH209:BH216" si="27">IF(N209="zníž. prenesená",J209,0)</f>
        <v>0</v>
      </c>
      <c r="BI209" s="153">
        <f t="shared" ref="BI209:BI216" si="28">IF(N209="nulová",J209,0)</f>
        <v>0</v>
      </c>
      <c r="BJ209" s="13" t="s">
        <v>88</v>
      </c>
      <c r="BK209" s="153">
        <f t="shared" ref="BK209:BK216" si="29">ROUND(I209*H209,2)</f>
        <v>0</v>
      </c>
      <c r="BL209" s="13" t="s">
        <v>227</v>
      </c>
      <c r="BM209" s="152" t="s">
        <v>1401</v>
      </c>
    </row>
    <row r="210" spans="2:65" s="1" customFormat="1" ht="16.5" customHeight="1" x14ac:dyDescent="0.2">
      <c r="B210" s="139"/>
      <c r="C210" s="154" t="s">
        <v>448</v>
      </c>
      <c r="D210" s="154" t="s">
        <v>317</v>
      </c>
      <c r="E210" s="155" t="s">
        <v>1287</v>
      </c>
      <c r="F210" s="156" t="s">
        <v>3172</v>
      </c>
      <c r="G210" s="157" t="s">
        <v>333</v>
      </c>
      <c r="H210" s="158">
        <v>1</v>
      </c>
      <c r="I210" s="159"/>
      <c r="J210" s="160">
        <f t="shared" si="20"/>
        <v>0</v>
      </c>
      <c r="K210" s="161"/>
      <c r="L210" s="162"/>
      <c r="M210" s="163" t="s">
        <v>1</v>
      </c>
      <c r="N210" s="164" t="s">
        <v>41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251</v>
      </c>
      <c r="AT210" s="152" t="s">
        <v>317</v>
      </c>
      <c r="AU210" s="152" t="s">
        <v>232</v>
      </c>
      <c r="AY210" s="13" t="s">
        <v>221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88</v>
      </c>
      <c r="BK210" s="153">
        <f t="shared" si="29"/>
        <v>0</v>
      </c>
      <c r="BL210" s="13" t="s">
        <v>227</v>
      </c>
      <c r="BM210" s="152" t="s">
        <v>1404</v>
      </c>
    </row>
    <row r="211" spans="2:65" s="1" customFormat="1" ht="16.5" customHeight="1" x14ac:dyDescent="0.2">
      <c r="B211" s="139"/>
      <c r="C211" s="154" t="s">
        <v>452</v>
      </c>
      <c r="D211" s="154" t="s">
        <v>317</v>
      </c>
      <c r="E211" s="155" t="s">
        <v>1289</v>
      </c>
      <c r="F211" s="156" t="s">
        <v>3173</v>
      </c>
      <c r="G211" s="157" t="s">
        <v>333</v>
      </c>
      <c r="H211" s="158">
        <v>1</v>
      </c>
      <c r="I211" s="159"/>
      <c r="J211" s="160">
        <f t="shared" si="20"/>
        <v>0</v>
      </c>
      <c r="K211" s="161"/>
      <c r="L211" s="162"/>
      <c r="M211" s="163" t="s">
        <v>1</v>
      </c>
      <c r="N211" s="164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251</v>
      </c>
      <c r="AT211" s="152" t="s">
        <v>317</v>
      </c>
      <c r="AU211" s="152" t="s">
        <v>232</v>
      </c>
      <c r="AY211" s="13" t="s">
        <v>221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88</v>
      </c>
      <c r="BK211" s="153">
        <f t="shared" si="29"/>
        <v>0</v>
      </c>
      <c r="BL211" s="13" t="s">
        <v>227</v>
      </c>
      <c r="BM211" s="152" t="s">
        <v>1407</v>
      </c>
    </row>
    <row r="212" spans="2:65" s="1" customFormat="1" ht="16.5" customHeight="1" x14ac:dyDescent="0.2">
      <c r="B212" s="139"/>
      <c r="C212" s="154" t="s">
        <v>456</v>
      </c>
      <c r="D212" s="154" t="s">
        <v>317</v>
      </c>
      <c r="E212" s="155" t="s">
        <v>1291</v>
      </c>
      <c r="F212" s="156" t="s">
        <v>2946</v>
      </c>
      <c r="G212" s="157" t="s">
        <v>333</v>
      </c>
      <c r="H212" s="158">
        <v>1</v>
      </c>
      <c r="I212" s="159"/>
      <c r="J212" s="160">
        <f t="shared" si="20"/>
        <v>0</v>
      </c>
      <c r="K212" s="161"/>
      <c r="L212" s="162"/>
      <c r="M212" s="163" t="s">
        <v>1</v>
      </c>
      <c r="N212" s="164" t="s">
        <v>41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251</v>
      </c>
      <c r="AT212" s="152" t="s">
        <v>317</v>
      </c>
      <c r="AU212" s="152" t="s">
        <v>232</v>
      </c>
      <c r="AY212" s="13" t="s">
        <v>221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88</v>
      </c>
      <c r="BK212" s="153">
        <f t="shared" si="29"/>
        <v>0</v>
      </c>
      <c r="BL212" s="13" t="s">
        <v>227</v>
      </c>
      <c r="BM212" s="152" t="s">
        <v>1409</v>
      </c>
    </row>
    <row r="213" spans="2:65" s="1" customFormat="1" ht="16.5" customHeight="1" x14ac:dyDescent="0.2">
      <c r="B213" s="139"/>
      <c r="C213" s="154" t="s">
        <v>460</v>
      </c>
      <c r="D213" s="154" t="s">
        <v>317</v>
      </c>
      <c r="E213" s="155" t="s">
        <v>1295</v>
      </c>
      <c r="F213" s="156" t="s">
        <v>2947</v>
      </c>
      <c r="G213" s="157" t="s">
        <v>333</v>
      </c>
      <c r="H213" s="158">
        <v>2</v>
      </c>
      <c r="I213" s="159"/>
      <c r="J213" s="160">
        <f t="shared" si="20"/>
        <v>0</v>
      </c>
      <c r="K213" s="161"/>
      <c r="L213" s="162"/>
      <c r="M213" s="163" t="s">
        <v>1</v>
      </c>
      <c r="N213" s="164" t="s">
        <v>41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251</v>
      </c>
      <c r="AT213" s="152" t="s">
        <v>317</v>
      </c>
      <c r="AU213" s="152" t="s">
        <v>232</v>
      </c>
      <c r="AY213" s="13" t="s">
        <v>221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88</v>
      </c>
      <c r="BK213" s="153">
        <f t="shared" si="29"/>
        <v>0</v>
      </c>
      <c r="BL213" s="13" t="s">
        <v>227</v>
      </c>
      <c r="BM213" s="152" t="s">
        <v>1412</v>
      </c>
    </row>
    <row r="214" spans="2:65" s="1" customFormat="1" ht="16.5" customHeight="1" x14ac:dyDescent="0.2">
      <c r="B214" s="139"/>
      <c r="C214" s="154" t="s">
        <v>464</v>
      </c>
      <c r="D214" s="154" t="s">
        <v>317</v>
      </c>
      <c r="E214" s="155" t="s">
        <v>1299</v>
      </c>
      <c r="F214" s="156" t="s">
        <v>2948</v>
      </c>
      <c r="G214" s="157" t="s">
        <v>273</v>
      </c>
      <c r="H214" s="158">
        <v>3.7</v>
      </c>
      <c r="I214" s="159"/>
      <c r="J214" s="160">
        <f t="shared" si="20"/>
        <v>0</v>
      </c>
      <c r="K214" s="161"/>
      <c r="L214" s="162"/>
      <c r="M214" s="163" t="s">
        <v>1</v>
      </c>
      <c r="N214" s="164" t="s">
        <v>41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251</v>
      </c>
      <c r="AT214" s="152" t="s">
        <v>317</v>
      </c>
      <c r="AU214" s="152" t="s">
        <v>232</v>
      </c>
      <c r="AY214" s="13" t="s">
        <v>221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88</v>
      </c>
      <c r="BK214" s="153">
        <f t="shared" si="29"/>
        <v>0</v>
      </c>
      <c r="BL214" s="13" t="s">
        <v>227</v>
      </c>
      <c r="BM214" s="152" t="s">
        <v>1415</v>
      </c>
    </row>
    <row r="215" spans="2:65" s="1" customFormat="1" ht="16.5" customHeight="1" x14ac:dyDescent="0.2">
      <c r="B215" s="139"/>
      <c r="C215" s="140" t="s">
        <v>468</v>
      </c>
      <c r="D215" s="140" t="s">
        <v>223</v>
      </c>
      <c r="E215" s="141" t="s">
        <v>1193</v>
      </c>
      <c r="F215" s="142" t="s">
        <v>2949</v>
      </c>
      <c r="G215" s="143" t="s">
        <v>1305</v>
      </c>
      <c r="H215" s="144">
        <v>1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41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227</v>
      </c>
      <c r="AT215" s="152" t="s">
        <v>223</v>
      </c>
      <c r="AU215" s="152" t="s">
        <v>232</v>
      </c>
      <c r="AY215" s="13" t="s">
        <v>221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88</v>
      </c>
      <c r="BK215" s="153">
        <f t="shared" si="29"/>
        <v>0</v>
      </c>
      <c r="BL215" s="13" t="s">
        <v>227</v>
      </c>
      <c r="BM215" s="152" t="s">
        <v>1418</v>
      </c>
    </row>
    <row r="216" spans="2:65" s="1" customFormat="1" ht="66.75" customHeight="1" x14ac:dyDescent="0.2">
      <c r="B216" s="139"/>
      <c r="C216" s="154" t="s">
        <v>472</v>
      </c>
      <c r="D216" s="154" t="s">
        <v>317</v>
      </c>
      <c r="E216" s="155" t="s">
        <v>1303</v>
      </c>
      <c r="F216" s="156" t="s">
        <v>3174</v>
      </c>
      <c r="G216" s="157" t="s">
        <v>1305</v>
      </c>
      <c r="H216" s="158">
        <v>1</v>
      </c>
      <c r="I216" s="159"/>
      <c r="J216" s="160">
        <f t="shared" si="20"/>
        <v>0</v>
      </c>
      <c r="K216" s="161"/>
      <c r="L216" s="162"/>
      <c r="M216" s="163" t="s">
        <v>1</v>
      </c>
      <c r="N216" s="164" t="s">
        <v>41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251</v>
      </c>
      <c r="AT216" s="152" t="s">
        <v>317</v>
      </c>
      <c r="AU216" s="152" t="s">
        <v>232</v>
      </c>
      <c r="AY216" s="13" t="s">
        <v>221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88</v>
      </c>
      <c r="BK216" s="153">
        <f t="shared" si="29"/>
        <v>0</v>
      </c>
      <c r="BL216" s="13" t="s">
        <v>227</v>
      </c>
      <c r="BM216" s="152" t="s">
        <v>1421</v>
      </c>
    </row>
    <row r="217" spans="2:65" s="11" customFormat="1" ht="22.95" customHeight="1" x14ac:dyDescent="0.25">
      <c r="B217" s="127"/>
      <c r="D217" s="128" t="s">
        <v>74</v>
      </c>
      <c r="E217" s="137" t="s">
        <v>2990</v>
      </c>
      <c r="F217" s="137" t="s">
        <v>3175</v>
      </c>
      <c r="I217" s="130"/>
      <c r="J217" s="138">
        <f>BK217</f>
        <v>0</v>
      </c>
      <c r="L217" s="127"/>
      <c r="M217" s="132"/>
      <c r="P217" s="133">
        <f>P218+P222</f>
        <v>0</v>
      </c>
      <c r="R217" s="133">
        <f>R218+R222</f>
        <v>0</v>
      </c>
      <c r="T217" s="134">
        <f>T218+T222</f>
        <v>0</v>
      </c>
      <c r="AR217" s="128" t="s">
        <v>82</v>
      </c>
      <c r="AT217" s="135" t="s">
        <v>74</v>
      </c>
      <c r="AU217" s="135" t="s">
        <v>82</v>
      </c>
      <c r="AY217" s="128" t="s">
        <v>221</v>
      </c>
      <c r="BK217" s="136">
        <f>BK218+BK222</f>
        <v>0</v>
      </c>
    </row>
    <row r="218" spans="2:65" s="11" customFormat="1" ht="20.85" customHeight="1" x14ac:dyDescent="0.25">
      <c r="B218" s="127"/>
      <c r="D218" s="128" t="s">
        <v>74</v>
      </c>
      <c r="E218" s="137" t="s">
        <v>2937</v>
      </c>
      <c r="F218" s="137" t="s">
        <v>2938</v>
      </c>
      <c r="I218" s="130"/>
      <c r="J218" s="138">
        <f>BK218</f>
        <v>0</v>
      </c>
      <c r="L218" s="127"/>
      <c r="M218" s="132"/>
      <c r="P218" s="133">
        <f>SUM(P219:P221)</f>
        <v>0</v>
      </c>
      <c r="R218" s="133">
        <f>SUM(R219:R221)</f>
        <v>0</v>
      </c>
      <c r="T218" s="134">
        <f>SUM(T219:T221)</f>
        <v>0</v>
      </c>
      <c r="AR218" s="128" t="s">
        <v>82</v>
      </c>
      <c r="AT218" s="135" t="s">
        <v>74</v>
      </c>
      <c r="AU218" s="135" t="s">
        <v>88</v>
      </c>
      <c r="AY218" s="128" t="s">
        <v>221</v>
      </c>
      <c r="BK218" s="136">
        <f>SUM(BK219:BK221)</f>
        <v>0</v>
      </c>
    </row>
    <row r="219" spans="2:65" s="1" customFormat="1" ht="16.5" customHeight="1" x14ac:dyDescent="0.2">
      <c r="B219" s="139"/>
      <c r="C219" s="140" t="s">
        <v>476</v>
      </c>
      <c r="D219" s="140" t="s">
        <v>223</v>
      </c>
      <c r="E219" s="141" t="s">
        <v>2861</v>
      </c>
      <c r="F219" s="142" t="s">
        <v>2862</v>
      </c>
      <c r="G219" s="143" t="s">
        <v>226</v>
      </c>
      <c r="H219" s="144">
        <v>4.6079999999999997</v>
      </c>
      <c r="I219" s="145"/>
      <c r="J219" s="146">
        <f>ROUND(I219*H219,2)</f>
        <v>0</v>
      </c>
      <c r="K219" s="147"/>
      <c r="L219" s="28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227</v>
      </c>
      <c r="AT219" s="152" t="s">
        <v>223</v>
      </c>
      <c r="AU219" s="152" t="s">
        <v>232</v>
      </c>
      <c r="AY219" s="13" t="s">
        <v>221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88</v>
      </c>
      <c r="BK219" s="153">
        <f>ROUND(I219*H219,2)</f>
        <v>0</v>
      </c>
      <c r="BL219" s="13" t="s">
        <v>227</v>
      </c>
      <c r="BM219" s="152" t="s">
        <v>1424</v>
      </c>
    </row>
    <row r="220" spans="2:65" s="1" customFormat="1" ht="24.15" customHeight="1" x14ac:dyDescent="0.2">
      <c r="B220" s="139"/>
      <c r="C220" s="154" t="s">
        <v>480</v>
      </c>
      <c r="D220" s="154" t="s">
        <v>317</v>
      </c>
      <c r="E220" s="155" t="s">
        <v>2953</v>
      </c>
      <c r="F220" s="156" t="s">
        <v>2954</v>
      </c>
      <c r="G220" s="157" t="s">
        <v>333</v>
      </c>
      <c r="H220" s="158">
        <v>2</v>
      </c>
      <c r="I220" s="159"/>
      <c r="J220" s="160">
        <f>ROUND(I220*H220,2)</f>
        <v>0</v>
      </c>
      <c r="K220" s="161"/>
      <c r="L220" s="162"/>
      <c r="M220" s="163" t="s">
        <v>1</v>
      </c>
      <c r="N220" s="164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251</v>
      </c>
      <c r="AT220" s="152" t="s">
        <v>317</v>
      </c>
      <c r="AU220" s="152" t="s">
        <v>232</v>
      </c>
      <c r="AY220" s="13" t="s">
        <v>221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3" t="s">
        <v>88</v>
      </c>
      <c r="BK220" s="153">
        <f>ROUND(I220*H220,2)</f>
        <v>0</v>
      </c>
      <c r="BL220" s="13" t="s">
        <v>227</v>
      </c>
      <c r="BM220" s="152" t="s">
        <v>1430</v>
      </c>
    </row>
    <row r="221" spans="2:65" s="1" customFormat="1" ht="24.15" customHeight="1" x14ac:dyDescent="0.2">
      <c r="B221" s="139"/>
      <c r="C221" s="154" t="s">
        <v>484</v>
      </c>
      <c r="D221" s="154" t="s">
        <v>317</v>
      </c>
      <c r="E221" s="155" t="s">
        <v>2969</v>
      </c>
      <c r="F221" s="156" t="s">
        <v>2970</v>
      </c>
      <c r="G221" s="157" t="s">
        <v>333</v>
      </c>
      <c r="H221" s="158">
        <v>1</v>
      </c>
      <c r="I221" s="159"/>
      <c r="J221" s="160">
        <f>ROUND(I221*H221,2)</f>
        <v>0</v>
      </c>
      <c r="K221" s="161"/>
      <c r="L221" s="162"/>
      <c r="M221" s="163" t="s">
        <v>1</v>
      </c>
      <c r="N221" s="164" t="s">
        <v>41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251</v>
      </c>
      <c r="AT221" s="152" t="s">
        <v>317</v>
      </c>
      <c r="AU221" s="152" t="s">
        <v>232</v>
      </c>
      <c r="AY221" s="13" t="s">
        <v>221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3" t="s">
        <v>88</v>
      </c>
      <c r="BK221" s="153">
        <f>ROUND(I221*H221,2)</f>
        <v>0</v>
      </c>
      <c r="BL221" s="13" t="s">
        <v>227</v>
      </c>
      <c r="BM221" s="152" t="s">
        <v>1433</v>
      </c>
    </row>
    <row r="222" spans="2:65" s="11" customFormat="1" ht="20.85" customHeight="1" x14ac:dyDescent="0.25">
      <c r="B222" s="127"/>
      <c r="D222" s="128" t="s">
        <v>74</v>
      </c>
      <c r="E222" s="137" t="s">
        <v>2983</v>
      </c>
      <c r="F222" s="137" t="s">
        <v>2942</v>
      </c>
      <c r="I222" s="130"/>
      <c r="J222" s="138">
        <f>BK222</f>
        <v>0</v>
      </c>
      <c r="L222" s="127"/>
      <c r="M222" s="132"/>
      <c r="P222" s="133">
        <f>SUM(P223:P231)</f>
        <v>0</v>
      </c>
      <c r="R222" s="133">
        <f>SUM(R223:R231)</f>
        <v>0</v>
      </c>
      <c r="T222" s="134">
        <f>SUM(T223:T231)</f>
        <v>0</v>
      </c>
      <c r="AR222" s="128" t="s">
        <v>82</v>
      </c>
      <c r="AT222" s="135" t="s">
        <v>74</v>
      </c>
      <c r="AU222" s="135" t="s">
        <v>88</v>
      </c>
      <c r="AY222" s="128" t="s">
        <v>221</v>
      </c>
      <c r="BK222" s="136">
        <f>SUM(BK223:BK231)</f>
        <v>0</v>
      </c>
    </row>
    <row r="223" spans="2:65" s="1" customFormat="1" ht="24.15" customHeight="1" x14ac:dyDescent="0.2">
      <c r="B223" s="139"/>
      <c r="C223" s="140" t="s">
        <v>488</v>
      </c>
      <c r="D223" s="140" t="s">
        <v>223</v>
      </c>
      <c r="E223" s="141" t="s">
        <v>2992</v>
      </c>
      <c r="F223" s="142" t="s">
        <v>2993</v>
      </c>
      <c r="G223" s="143" t="s">
        <v>333</v>
      </c>
      <c r="H223" s="144">
        <v>4</v>
      </c>
      <c r="I223" s="145"/>
      <c r="J223" s="146">
        <f t="shared" ref="J223:J231" si="30">ROUND(I223*H223,2)</f>
        <v>0</v>
      </c>
      <c r="K223" s="147"/>
      <c r="L223" s="28"/>
      <c r="M223" s="148" t="s">
        <v>1</v>
      </c>
      <c r="N223" s="149" t="s">
        <v>41</v>
      </c>
      <c r="P223" s="150">
        <f t="shared" ref="P223:P231" si="31">O223*H223</f>
        <v>0</v>
      </c>
      <c r="Q223" s="150">
        <v>0</v>
      </c>
      <c r="R223" s="150">
        <f t="shared" ref="R223:R231" si="32">Q223*H223</f>
        <v>0</v>
      </c>
      <c r="S223" s="150">
        <v>0</v>
      </c>
      <c r="T223" s="151">
        <f t="shared" ref="T223:T231" si="33">S223*H223</f>
        <v>0</v>
      </c>
      <c r="AR223" s="152" t="s">
        <v>227</v>
      </c>
      <c r="AT223" s="152" t="s">
        <v>223</v>
      </c>
      <c r="AU223" s="152" t="s">
        <v>232</v>
      </c>
      <c r="AY223" s="13" t="s">
        <v>221</v>
      </c>
      <c r="BE223" s="153">
        <f t="shared" ref="BE223:BE231" si="34">IF(N223="základná",J223,0)</f>
        <v>0</v>
      </c>
      <c r="BF223" s="153">
        <f t="shared" ref="BF223:BF231" si="35">IF(N223="znížená",J223,0)</f>
        <v>0</v>
      </c>
      <c r="BG223" s="153">
        <f t="shared" ref="BG223:BG231" si="36">IF(N223="zákl. prenesená",J223,0)</f>
        <v>0</v>
      </c>
      <c r="BH223" s="153">
        <f t="shared" ref="BH223:BH231" si="37">IF(N223="zníž. prenesená",J223,0)</f>
        <v>0</v>
      </c>
      <c r="BI223" s="153">
        <f t="shared" ref="BI223:BI231" si="38">IF(N223="nulová",J223,0)</f>
        <v>0</v>
      </c>
      <c r="BJ223" s="13" t="s">
        <v>88</v>
      </c>
      <c r="BK223" s="153">
        <f t="shared" ref="BK223:BK231" si="39">ROUND(I223*H223,2)</f>
        <v>0</v>
      </c>
      <c r="BL223" s="13" t="s">
        <v>227</v>
      </c>
      <c r="BM223" s="152" t="s">
        <v>1436</v>
      </c>
    </row>
    <row r="224" spans="2:65" s="1" customFormat="1" ht="16.5" customHeight="1" x14ac:dyDescent="0.2">
      <c r="B224" s="139"/>
      <c r="C224" s="140" t="s">
        <v>492</v>
      </c>
      <c r="D224" s="140" t="s">
        <v>223</v>
      </c>
      <c r="E224" s="141" t="s">
        <v>2994</v>
      </c>
      <c r="F224" s="142" t="s">
        <v>2995</v>
      </c>
      <c r="G224" s="143" t="s">
        <v>333</v>
      </c>
      <c r="H224" s="144">
        <v>4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227</v>
      </c>
      <c r="AT224" s="152" t="s">
        <v>223</v>
      </c>
      <c r="AU224" s="152" t="s">
        <v>232</v>
      </c>
      <c r="AY224" s="13" t="s">
        <v>221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88</v>
      </c>
      <c r="BK224" s="153">
        <f t="shared" si="39"/>
        <v>0</v>
      </c>
      <c r="BL224" s="13" t="s">
        <v>227</v>
      </c>
      <c r="BM224" s="152" t="s">
        <v>1439</v>
      </c>
    </row>
    <row r="225" spans="2:65" s="1" customFormat="1" ht="16.5" customHeight="1" x14ac:dyDescent="0.2">
      <c r="B225" s="139"/>
      <c r="C225" s="154" t="s">
        <v>496</v>
      </c>
      <c r="D225" s="154" t="s">
        <v>317</v>
      </c>
      <c r="E225" s="155" t="s">
        <v>1313</v>
      </c>
      <c r="F225" s="156" t="s">
        <v>2996</v>
      </c>
      <c r="G225" s="157" t="s">
        <v>333</v>
      </c>
      <c r="H225" s="158">
        <v>4</v>
      </c>
      <c r="I225" s="159"/>
      <c r="J225" s="160">
        <f t="shared" si="30"/>
        <v>0</v>
      </c>
      <c r="K225" s="161"/>
      <c r="L225" s="162"/>
      <c r="M225" s="163" t="s">
        <v>1</v>
      </c>
      <c r="N225" s="164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251</v>
      </c>
      <c r="AT225" s="152" t="s">
        <v>317</v>
      </c>
      <c r="AU225" s="152" t="s">
        <v>232</v>
      </c>
      <c r="AY225" s="13" t="s">
        <v>221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88</v>
      </c>
      <c r="BK225" s="153">
        <f t="shared" si="39"/>
        <v>0</v>
      </c>
      <c r="BL225" s="13" t="s">
        <v>227</v>
      </c>
      <c r="BM225" s="152" t="s">
        <v>1442</v>
      </c>
    </row>
    <row r="226" spans="2:65" s="1" customFormat="1" ht="24.15" customHeight="1" x14ac:dyDescent="0.2">
      <c r="B226" s="139"/>
      <c r="C226" s="140" t="s">
        <v>500</v>
      </c>
      <c r="D226" s="140" t="s">
        <v>223</v>
      </c>
      <c r="E226" s="141" t="s">
        <v>2955</v>
      </c>
      <c r="F226" s="142" t="s">
        <v>2956</v>
      </c>
      <c r="G226" s="143" t="s">
        <v>333</v>
      </c>
      <c r="H226" s="144">
        <v>1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227</v>
      </c>
      <c r="AT226" s="152" t="s">
        <v>223</v>
      </c>
      <c r="AU226" s="152" t="s">
        <v>232</v>
      </c>
      <c r="AY226" s="13" t="s">
        <v>221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88</v>
      </c>
      <c r="BK226" s="153">
        <f t="shared" si="39"/>
        <v>0</v>
      </c>
      <c r="BL226" s="13" t="s">
        <v>227</v>
      </c>
      <c r="BM226" s="152" t="s">
        <v>1445</v>
      </c>
    </row>
    <row r="227" spans="2:65" s="1" customFormat="1" ht="16.5" customHeight="1" x14ac:dyDescent="0.2">
      <c r="B227" s="139"/>
      <c r="C227" s="154" t="s">
        <v>504</v>
      </c>
      <c r="D227" s="154" t="s">
        <v>317</v>
      </c>
      <c r="E227" s="155" t="s">
        <v>1315</v>
      </c>
      <c r="F227" s="156" t="s">
        <v>2979</v>
      </c>
      <c r="G227" s="157" t="s">
        <v>333</v>
      </c>
      <c r="H227" s="158">
        <v>1</v>
      </c>
      <c r="I227" s="159"/>
      <c r="J227" s="160">
        <f t="shared" si="30"/>
        <v>0</v>
      </c>
      <c r="K227" s="161"/>
      <c r="L227" s="162"/>
      <c r="M227" s="163" t="s">
        <v>1</v>
      </c>
      <c r="N227" s="164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251</v>
      </c>
      <c r="AT227" s="152" t="s">
        <v>317</v>
      </c>
      <c r="AU227" s="152" t="s">
        <v>232</v>
      </c>
      <c r="AY227" s="13" t="s">
        <v>221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88</v>
      </c>
      <c r="BK227" s="153">
        <f t="shared" si="39"/>
        <v>0</v>
      </c>
      <c r="BL227" s="13" t="s">
        <v>227</v>
      </c>
      <c r="BM227" s="152" t="s">
        <v>1448</v>
      </c>
    </row>
    <row r="228" spans="2:65" s="1" customFormat="1" ht="24.15" customHeight="1" x14ac:dyDescent="0.2">
      <c r="B228" s="139"/>
      <c r="C228" s="140" t="s">
        <v>508</v>
      </c>
      <c r="D228" s="140" t="s">
        <v>223</v>
      </c>
      <c r="E228" s="141" t="s">
        <v>2958</v>
      </c>
      <c r="F228" s="142" t="s">
        <v>2959</v>
      </c>
      <c r="G228" s="143" t="s">
        <v>333</v>
      </c>
      <c r="H228" s="144">
        <v>4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41</v>
      </c>
      <c r="P228" s="150">
        <f t="shared" si="31"/>
        <v>0</v>
      </c>
      <c r="Q228" s="150">
        <v>0</v>
      </c>
      <c r="R228" s="150">
        <f t="shared" si="32"/>
        <v>0</v>
      </c>
      <c r="S228" s="150">
        <v>0</v>
      </c>
      <c r="T228" s="151">
        <f t="shared" si="33"/>
        <v>0</v>
      </c>
      <c r="AR228" s="152" t="s">
        <v>227</v>
      </c>
      <c r="AT228" s="152" t="s">
        <v>223</v>
      </c>
      <c r="AU228" s="152" t="s">
        <v>232</v>
      </c>
      <c r="AY228" s="13" t="s">
        <v>221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88</v>
      </c>
      <c r="BK228" s="153">
        <f t="shared" si="39"/>
        <v>0</v>
      </c>
      <c r="BL228" s="13" t="s">
        <v>227</v>
      </c>
      <c r="BM228" s="152" t="s">
        <v>1451</v>
      </c>
    </row>
    <row r="229" spans="2:65" s="1" customFormat="1" ht="16.5" customHeight="1" x14ac:dyDescent="0.2">
      <c r="B229" s="139"/>
      <c r="C229" s="154" t="s">
        <v>512</v>
      </c>
      <c r="D229" s="154" t="s">
        <v>317</v>
      </c>
      <c r="E229" s="155" t="s">
        <v>1317</v>
      </c>
      <c r="F229" s="156" t="s">
        <v>2971</v>
      </c>
      <c r="G229" s="157" t="s">
        <v>333</v>
      </c>
      <c r="H229" s="158">
        <v>4</v>
      </c>
      <c r="I229" s="159"/>
      <c r="J229" s="160">
        <f t="shared" si="30"/>
        <v>0</v>
      </c>
      <c r="K229" s="161"/>
      <c r="L229" s="162"/>
      <c r="M229" s="163" t="s">
        <v>1</v>
      </c>
      <c r="N229" s="164" t="s">
        <v>41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251</v>
      </c>
      <c r="AT229" s="152" t="s">
        <v>317</v>
      </c>
      <c r="AU229" s="152" t="s">
        <v>232</v>
      </c>
      <c r="AY229" s="13" t="s">
        <v>221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88</v>
      </c>
      <c r="BK229" s="153">
        <f t="shared" si="39"/>
        <v>0</v>
      </c>
      <c r="BL229" s="13" t="s">
        <v>227</v>
      </c>
      <c r="BM229" s="152" t="s">
        <v>1454</v>
      </c>
    </row>
    <row r="230" spans="2:65" s="1" customFormat="1" ht="16.5" customHeight="1" x14ac:dyDescent="0.2">
      <c r="B230" s="139"/>
      <c r="C230" s="140" t="s">
        <v>516</v>
      </c>
      <c r="D230" s="140" t="s">
        <v>223</v>
      </c>
      <c r="E230" s="141" t="s">
        <v>2961</v>
      </c>
      <c r="F230" s="142" t="s">
        <v>2973</v>
      </c>
      <c r="G230" s="143" t="s">
        <v>333</v>
      </c>
      <c r="H230" s="144">
        <v>4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41</v>
      </c>
      <c r="P230" s="150">
        <f t="shared" si="31"/>
        <v>0</v>
      </c>
      <c r="Q230" s="150">
        <v>0</v>
      </c>
      <c r="R230" s="150">
        <f t="shared" si="32"/>
        <v>0</v>
      </c>
      <c r="S230" s="150">
        <v>0</v>
      </c>
      <c r="T230" s="151">
        <f t="shared" si="33"/>
        <v>0</v>
      </c>
      <c r="AR230" s="152" t="s">
        <v>227</v>
      </c>
      <c r="AT230" s="152" t="s">
        <v>223</v>
      </c>
      <c r="AU230" s="152" t="s">
        <v>232</v>
      </c>
      <c r="AY230" s="13" t="s">
        <v>221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88</v>
      </c>
      <c r="BK230" s="153">
        <f t="shared" si="39"/>
        <v>0</v>
      </c>
      <c r="BL230" s="13" t="s">
        <v>227</v>
      </c>
      <c r="BM230" s="152" t="s">
        <v>1457</v>
      </c>
    </row>
    <row r="231" spans="2:65" s="1" customFormat="1" ht="16.5" customHeight="1" x14ac:dyDescent="0.2">
      <c r="B231" s="139"/>
      <c r="C231" s="154" t="s">
        <v>520</v>
      </c>
      <c r="D231" s="154" t="s">
        <v>317</v>
      </c>
      <c r="E231" s="155" t="s">
        <v>1325</v>
      </c>
      <c r="F231" s="156" t="s">
        <v>2997</v>
      </c>
      <c r="G231" s="157" t="s">
        <v>333</v>
      </c>
      <c r="H231" s="158">
        <v>4</v>
      </c>
      <c r="I231" s="159"/>
      <c r="J231" s="160">
        <f t="shared" si="30"/>
        <v>0</v>
      </c>
      <c r="K231" s="161"/>
      <c r="L231" s="162"/>
      <c r="M231" s="163" t="s">
        <v>1</v>
      </c>
      <c r="N231" s="164" t="s">
        <v>41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251</v>
      </c>
      <c r="AT231" s="152" t="s">
        <v>317</v>
      </c>
      <c r="AU231" s="152" t="s">
        <v>232</v>
      </c>
      <c r="AY231" s="13" t="s">
        <v>221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88</v>
      </c>
      <c r="BK231" s="153">
        <f t="shared" si="39"/>
        <v>0</v>
      </c>
      <c r="BL231" s="13" t="s">
        <v>227</v>
      </c>
      <c r="BM231" s="152" t="s">
        <v>1460</v>
      </c>
    </row>
    <row r="232" spans="2:65" s="11" customFormat="1" ht="22.95" customHeight="1" x14ac:dyDescent="0.25">
      <c r="B232" s="127"/>
      <c r="D232" s="128" t="s">
        <v>74</v>
      </c>
      <c r="E232" s="137" t="s">
        <v>2998</v>
      </c>
      <c r="F232" s="137" t="s">
        <v>3176</v>
      </c>
      <c r="I232" s="130"/>
      <c r="J232" s="138">
        <f>BK232</f>
        <v>0</v>
      </c>
      <c r="L232" s="127"/>
      <c r="M232" s="132"/>
      <c r="P232" s="133">
        <f>P233+P235</f>
        <v>0</v>
      </c>
      <c r="R232" s="133">
        <f>R233+R235</f>
        <v>0</v>
      </c>
      <c r="T232" s="134">
        <f>T233+T235</f>
        <v>0</v>
      </c>
      <c r="AR232" s="128" t="s">
        <v>82</v>
      </c>
      <c r="AT232" s="135" t="s">
        <v>74</v>
      </c>
      <c r="AU232" s="135" t="s">
        <v>82</v>
      </c>
      <c r="AY232" s="128" t="s">
        <v>221</v>
      </c>
      <c r="BK232" s="136">
        <f>BK233+BK235</f>
        <v>0</v>
      </c>
    </row>
    <row r="233" spans="2:65" s="11" customFormat="1" ht="20.85" customHeight="1" x14ac:dyDescent="0.25">
      <c r="B233" s="127"/>
      <c r="D233" s="128" t="s">
        <v>74</v>
      </c>
      <c r="E233" s="137" t="s">
        <v>2937</v>
      </c>
      <c r="F233" s="137" t="s">
        <v>2938</v>
      </c>
      <c r="I233" s="130"/>
      <c r="J233" s="138">
        <f>BK233</f>
        <v>0</v>
      </c>
      <c r="L233" s="127"/>
      <c r="M233" s="132"/>
      <c r="P233" s="133">
        <f>P234</f>
        <v>0</v>
      </c>
      <c r="R233" s="133">
        <f>R234</f>
        <v>0</v>
      </c>
      <c r="T233" s="134">
        <f>T234</f>
        <v>0</v>
      </c>
      <c r="AR233" s="128" t="s">
        <v>82</v>
      </c>
      <c r="AT233" s="135" t="s">
        <v>74</v>
      </c>
      <c r="AU233" s="135" t="s">
        <v>88</v>
      </c>
      <c r="AY233" s="128" t="s">
        <v>221</v>
      </c>
      <c r="BK233" s="136">
        <f>BK234</f>
        <v>0</v>
      </c>
    </row>
    <row r="234" spans="2:65" s="1" customFormat="1" ht="16.5" customHeight="1" x14ac:dyDescent="0.2">
      <c r="B234" s="139"/>
      <c r="C234" s="140" t="s">
        <v>524</v>
      </c>
      <c r="D234" s="140" t="s">
        <v>223</v>
      </c>
      <c r="E234" s="141" t="s">
        <v>2861</v>
      </c>
      <c r="F234" s="142" t="s">
        <v>2862</v>
      </c>
      <c r="G234" s="143" t="s">
        <v>226</v>
      </c>
      <c r="H234" s="144">
        <v>6.48</v>
      </c>
      <c r="I234" s="145"/>
      <c r="J234" s="146">
        <f>ROUND(I234*H234,2)</f>
        <v>0</v>
      </c>
      <c r="K234" s="147"/>
      <c r="L234" s="28"/>
      <c r="M234" s="148" t="s">
        <v>1</v>
      </c>
      <c r="N234" s="149" t="s">
        <v>41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227</v>
      </c>
      <c r="AT234" s="152" t="s">
        <v>223</v>
      </c>
      <c r="AU234" s="152" t="s">
        <v>232</v>
      </c>
      <c r="AY234" s="13" t="s">
        <v>221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3" t="s">
        <v>88</v>
      </c>
      <c r="BK234" s="153">
        <f>ROUND(I234*H234,2)</f>
        <v>0</v>
      </c>
      <c r="BL234" s="13" t="s">
        <v>227</v>
      </c>
      <c r="BM234" s="152" t="s">
        <v>1463</v>
      </c>
    </row>
    <row r="235" spans="2:65" s="11" customFormat="1" ht="20.85" customHeight="1" x14ac:dyDescent="0.25">
      <c r="B235" s="127"/>
      <c r="D235" s="128" t="s">
        <v>74</v>
      </c>
      <c r="E235" s="137" t="s">
        <v>2983</v>
      </c>
      <c r="F235" s="137" t="s">
        <v>2942</v>
      </c>
      <c r="I235" s="130"/>
      <c r="J235" s="138">
        <f>BK235</f>
        <v>0</v>
      </c>
      <c r="L235" s="127"/>
      <c r="M235" s="132"/>
      <c r="P235" s="133">
        <f>SUM(P236:P247)</f>
        <v>0</v>
      </c>
      <c r="R235" s="133">
        <f>SUM(R236:R247)</f>
        <v>0</v>
      </c>
      <c r="T235" s="134">
        <f>SUM(T236:T247)</f>
        <v>0</v>
      </c>
      <c r="AR235" s="128" t="s">
        <v>82</v>
      </c>
      <c r="AT235" s="135" t="s">
        <v>74</v>
      </c>
      <c r="AU235" s="135" t="s">
        <v>88</v>
      </c>
      <c r="AY235" s="128" t="s">
        <v>221</v>
      </c>
      <c r="BK235" s="136">
        <f>SUM(BK236:BK247)</f>
        <v>0</v>
      </c>
    </row>
    <row r="236" spans="2:65" s="1" customFormat="1" ht="21.75" customHeight="1" x14ac:dyDescent="0.2">
      <c r="B236" s="139"/>
      <c r="C236" s="140" t="s">
        <v>528</v>
      </c>
      <c r="D236" s="140" t="s">
        <v>223</v>
      </c>
      <c r="E236" s="141" t="s">
        <v>3000</v>
      </c>
      <c r="F236" s="142" t="s">
        <v>3001</v>
      </c>
      <c r="G236" s="143" t="s">
        <v>333</v>
      </c>
      <c r="H236" s="144">
        <v>10</v>
      </c>
      <c r="I236" s="145"/>
      <c r="J236" s="146">
        <f t="shared" ref="J236:J247" si="40">ROUND(I236*H236,2)</f>
        <v>0</v>
      </c>
      <c r="K236" s="147"/>
      <c r="L236" s="28"/>
      <c r="M236" s="148" t="s">
        <v>1</v>
      </c>
      <c r="N236" s="149" t="s">
        <v>41</v>
      </c>
      <c r="P236" s="150">
        <f t="shared" ref="P236:P247" si="41">O236*H236</f>
        <v>0</v>
      </c>
      <c r="Q236" s="150">
        <v>0</v>
      </c>
      <c r="R236" s="150">
        <f t="shared" ref="R236:R247" si="42">Q236*H236</f>
        <v>0</v>
      </c>
      <c r="S236" s="150">
        <v>0</v>
      </c>
      <c r="T236" s="151">
        <f t="shared" ref="T236:T247" si="43">S236*H236</f>
        <v>0</v>
      </c>
      <c r="AR236" s="152" t="s">
        <v>227</v>
      </c>
      <c r="AT236" s="152" t="s">
        <v>223</v>
      </c>
      <c r="AU236" s="152" t="s">
        <v>232</v>
      </c>
      <c r="AY236" s="13" t="s">
        <v>221</v>
      </c>
      <c r="BE236" s="153">
        <f t="shared" ref="BE236:BE247" si="44">IF(N236="základná",J236,0)</f>
        <v>0</v>
      </c>
      <c r="BF236" s="153">
        <f t="shared" ref="BF236:BF247" si="45">IF(N236="znížená",J236,0)</f>
        <v>0</v>
      </c>
      <c r="BG236" s="153">
        <f t="shared" ref="BG236:BG247" si="46">IF(N236="zákl. prenesená",J236,0)</f>
        <v>0</v>
      </c>
      <c r="BH236" s="153">
        <f t="shared" ref="BH236:BH247" si="47">IF(N236="zníž. prenesená",J236,0)</f>
        <v>0</v>
      </c>
      <c r="BI236" s="153">
        <f t="shared" ref="BI236:BI247" si="48">IF(N236="nulová",J236,0)</f>
        <v>0</v>
      </c>
      <c r="BJ236" s="13" t="s">
        <v>88</v>
      </c>
      <c r="BK236" s="153">
        <f t="shared" ref="BK236:BK247" si="49">ROUND(I236*H236,2)</f>
        <v>0</v>
      </c>
      <c r="BL236" s="13" t="s">
        <v>227</v>
      </c>
      <c r="BM236" s="152" t="s">
        <v>1468</v>
      </c>
    </row>
    <row r="237" spans="2:65" s="1" customFormat="1" ht="24.15" customHeight="1" x14ac:dyDescent="0.2">
      <c r="B237" s="139"/>
      <c r="C237" s="154" t="s">
        <v>532</v>
      </c>
      <c r="D237" s="154" t="s">
        <v>317</v>
      </c>
      <c r="E237" s="155" t="s">
        <v>1327</v>
      </c>
      <c r="F237" s="156" t="s">
        <v>3177</v>
      </c>
      <c r="G237" s="157" t="s">
        <v>333</v>
      </c>
      <c r="H237" s="158">
        <v>1</v>
      </c>
      <c r="I237" s="159"/>
      <c r="J237" s="160">
        <f t="shared" si="40"/>
        <v>0</v>
      </c>
      <c r="K237" s="161"/>
      <c r="L237" s="162"/>
      <c r="M237" s="163" t="s">
        <v>1</v>
      </c>
      <c r="N237" s="164" t="s">
        <v>41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251</v>
      </c>
      <c r="AT237" s="152" t="s">
        <v>317</v>
      </c>
      <c r="AU237" s="152" t="s">
        <v>232</v>
      </c>
      <c r="AY237" s="13" t="s">
        <v>221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88</v>
      </c>
      <c r="BK237" s="153">
        <f t="shared" si="49"/>
        <v>0</v>
      </c>
      <c r="BL237" s="13" t="s">
        <v>227</v>
      </c>
      <c r="BM237" s="152" t="s">
        <v>1471</v>
      </c>
    </row>
    <row r="238" spans="2:65" s="1" customFormat="1" ht="24.15" customHeight="1" x14ac:dyDescent="0.2">
      <c r="B238" s="139"/>
      <c r="C238" s="154" t="s">
        <v>536</v>
      </c>
      <c r="D238" s="154" t="s">
        <v>317</v>
      </c>
      <c r="E238" s="155" t="s">
        <v>1329</v>
      </c>
      <c r="F238" s="156" t="s">
        <v>3178</v>
      </c>
      <c r="G238" s="157" t="s">
        <v>333</v>
      </c>
      <c r="H238" s="158">
        <v>1</v>
      </c>
      <c r="I238" s="159"/>
      <c r="J238" s="160">
        <f t="shared" si="40"/>
        <v>0</v>
      </c>
      <c r="K238" s="161"/>
      <c r="L238" s="162"/>
      <c r="M238" s="163" t="s">
        <v>1</v>
      </c>
      <c r="N238" s="164" t="s">
        <v>41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251</v>
      </c>
      <c r="AT238" s="152" t="s">
        <v>317</v>
      </c>
      <c r="AU238" s="152" t="s">
        <v>232</v>
      </c>
      <c r="AY238" s="13" t="s">
        <v>221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88</v>
      </c>
      <c r="BK238" s="153">
        <f t="shared" si="49"/>
        <v>0</v>
      </c>
      <c r="BL238" s="13" t="s">
        <v>227</v>
      </c>
      <c r="BM238" s="152" t="s">
        <v>1473</v>
      </c>
    </row>
    <row r="239" spans="2:65" s="1" customFormat="1" ht="24.15" customHeight="1" x14ac:dyDescent="0.2">
      <c r="B239" s="139"/>
      <c r="C239" s="154" t="s">
        <v>540</v>
      </c>
      <c r="D239" s="154" t="s">
        <v>317</v>
      </c>
      <c r="E239" s="155" t="s">
        <v>1331</v>
      </c>
      <c r="F239" s="156" t="s">
        <v>3179</v>
      </c>
      <c r="G239" s="157" t="s">
        <v>333</v>
      </c>
      <c r="H239" s="158">
        <v>2</v>
      </c>
      <c r="I239" s="159"/>
      <c r="J239" s="160">
        <f t="shared" si="40"/>
        <v>0</v>
      </c>
      <c r="K239" s="161"/>
      <c r="L239" s="162"/>
      <c r="M239" s="163" t="s">
        <v>1</v>
      </c>
      <c r="N239" s="164" t="s">
        <v>41</v>
      </c>
      <c r="P239" s="150">
        <f t="shared" si="41"/>
        <v>0</v>
      </c>
      <c r="Q239" s="150">
        <v>0</v>
      </c>
      <c r="R239" s="150">
        <f t="shared" si="42"/>
        <v>0</v>
      </c>
      <c r="S239" s="150">
        <v>0</v>
      </c>
      <c r="T239" s="151">
        <f t="shared" si="43"/>
        <v>0</v>
      </c>
      <c r="AR239" s="152" t="s">
        <v>251</v>
      </c>
      <c r="AT239" s="152" t="s">
        <v>317</v>
      </c>
      <c r="AU239" s="152" t="s">
        <v>232</v>
      </c>
      <c r="AY239" s="13" t="s">
        <v>221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88</v>
      </c>
      <c r="BK239" s="153">
        <f t="shared" si="49"/>
        <v>0</v>
      </c>
      <c r="BL239" s="13" t="s">
        <v>227</v>
      </c>
      <c r="BM239" s="152" t="s">
        <v>1117</v>
      </c>
    </row>
    <row r="240" spans="2:65" s="1" customFormat="1" ht="24.15" customHeight="1" x14ac:dyDescent="0.2">
      <c r="B240" s="139"/>
      <c r="C240" s="154" t="s">
        <v>544</v>
      </c>
      <c r="D240" s="154" t="s">
        <v>317</v>
      </c>
      <c r="E240" s="155" t="s">
        <v>1343</v>
      </c>
      <c r="F240" s="156" t="s">
        <v>3180</v>
      </c>
      <c r="G240" s="157" t="s">
        <v>333</v>
      </c>
      <c r="H240" s="158">
        <v>2</v>
      </c>
      <c r="I240" s="159"/>
      <c r="J240" s="160">
        <f t="shared" si="40"/>
        <v>0</v>
      </c>
      <c r="K240" s="161"/>
      <c r="L240" s="162"/>
      <c r="M240" s="163" t="s">
        <v>1</v>
      </c>
      <c r="N240" s="164" t="s">
        <v>41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251</v>
      </c>
      <c r="AT240" s="152" t="s">
        <v>317</v>
      </c>
      <c r="AU240" s="152" t="s">
        <v>232</v>
      </c>
      <c r="AY240" s="13" t="s">
        <v>221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88</v>
      </c>
      <c r="BK240" s="153">
        <f t="shared" si="49"/>
        <v>0</v>
      </c>
      <c r="BL240" s="13" t="s">
        <v>227</v>
      </c>
      <c r="BM240" s="152" t="s">
        <v>1120</v>
      </c>
    </row>
    <row r="241" spans="2:65" s="1" customFormat="1" ht="24.15" customHeight="1" x14ac:dyDescent="0.2">
      <c r="B241" s="139"/>
      <c r="C241" s="154" t="s">
        <v>548</v>
      </c>
      <c r="D241" s="154" t="s">
        <v>317</v>
      </c>
      <c r="E241" s="155" t="s">
        <v>1345</v>
      </c>
      <c r="F241" s="156" t="s">
        <v>3007</v>
      </c>
      <c r="G241" s="157" t="s">
        <v>333</v>
      </c>
      <c r="H241" s="158">
        <v>2</v>
      </c>
      <c r="I241" s="159"/>
      <c r="J241" s="160">
        <f t="shared" si="40"/>
        <v>0</v>
      </c>
      <c r="K241" s="161"/>
      <c r="L241" s="162"/>
      <c r="M241" s="163" t="s">
        <v>1</v>
      </c>
      <c r="N241" s="164" t="s">
        <v>41</v>
      </c>
      <c r="P241" s="150">
        <f t="shared" si="41"/>
        <v>0</v>
      </c>
      <c r="Q241" s="150">
        <v>0</v>
      </c>
      <c r="R241" s="150">
        <f t="shared" si="42"/>
        <v>0</v>
      </c>
      <c r="S241" s="150">
        <v>0</v>
      </c>
      <c r="T241" s="151">
        <f t="shared" si="43"/>
        <v>0</v>
      </c>
      <c r="AR241" s="152" t="s">
        <v>251</v>
      </c>
      <c r="AT241" s="152" t="s">
        <v>317</v>
      </c>
      <c r="AU241" s="152" t="s">
        <v>232</v>
      </c>
      <c r="AY241" s="13" t="s">
        <v>221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88</v>
      </c>
      <c r="BK241" s="153">
        <f t="shared" si="49"/>
        <v>0</v>
      </c>
      <c r="BL241" s="13" t="s">
        <v>227</v>
      </c>
      <c r="BM241" s="152" t="s">
        <v>1123</v>
      </c>
    </row>
    <row r="242" spans="2:65" s="1" customFormat="1" ht="24.15" customHeight="1" x14ac:dyDescent="0.2">
      <c r="B242" s="139"/>
      <c r="C242" s="154" t="s">
        <v>552</v>
      </c>
      <c r="D242" s="154" t="s">
        <v>317</v>
      </c>
      <c r="E242" s="155" t="s">
        <v>1353</v>
      </c>
      <c r="F242" s="156" t="s">
        <v>3008</v>
      </c>
      <c r="G242" s="157" t="s">
        <v>333</v>
      </c>
      <c r="H242" s="158">
        <v>2</v>
      </c>
      <c r="I242" s="159"/>
      <c r="J242" s="160">
        <f t="shared" si="40"/>
        <v>0</v>
      </c>
      <c r="K242" s="161"/>
      <c r="L242" s="162"/>
      <c r="M242" s="163" t="s">
        <v>1</v>
      </c>
      <c r="N242" s="164" t="s">
        <v>41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251</v>
      </c>
      <c r="AT242" s="152" t="s">
        <v>317</v>
      </c>
      <c r="AU242" s="152" t="s">
        <v>232</v>
      </c>
      <c r="AY242" s="13" t="s">
        <v>221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88</v>
      </c>
      <c r="BK242" s="153">
        <f t="shared" si="49"/>
        <v>0</v>
      </c>
      <c r="BL242" s="13" t="s">
        <v>227</v>
      </c>
      <c r="BM242" s="152" t="s">
        <v>1126</v>
      </c>
    </row>
    <row r="243" spans="2:65" s="1" customFormat="1" ht="24.15" customHeight="1" x14ac:dyDescent="0.2">
      <c r="B243" s="139"/>
      <c r="C243" s="154" t="s">
        <v>556</v>
      </c>
      <c r="D243" s="154" t="s">
        <v>317</v>
      </c>
      <c r="E243" s="155" t="s">
        <v>1355</v>
      </c>
      <c r="F243" s="156" t="s">
        <v>3181</v>
      </c>
      <c r="G243" s="157" t="s">
        <v>273</v>
      </c>
      <c r="H243" s="158">
        <v>18</v>
      </c>
      <c r="I243" s="159"/>
      <c r="J243" s="160">
        <f t="shared" si="40"/>
        <v>0</v>
      </c>
      <c r="K243" s="161"/>
      <c r="L243" s="162"/>
      <c r="M243" s="163" t="s">
        <v>1</v>
      </c>
      <c r="N243" s="164" t="s">
        <v>41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251</v>
      </c>
      <c r="AT243" s="152" t="s">
        <v>317</v>
      </c>
      <c r="AU243" s="152" t="s">
        <v>232</v>
      </c>
      <c r="AY243" s="13" t="s">
        <v>221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88</v>
      </c>
      <c r="BK243" s="153">
        <f t="shared" si="49"/>
        <v>0</v>
      </c>
      <c r="BL243" s="13" t="s">
        <v>227</v>
      </c>
      <c r="BM243" s="152" t="s">
        <v>1129</v>
      </c>
    </row>
    <row r="244" spans="2:65" s="1" customFormat="1" ht="24.15" customHeight="1" x14ac:dyDescent="0.2">
      <c r="B244" s="139"/>
      <c r="C244" s="154" t="s">
        <v>561</v>
      </c>
      <c r="D244" s="154" t="s">
        <v>317</v>
      </c>
      <c r="E244" s="155" t="s">
        <v>1357</v>
      </c>
      <c r="F244" s="156" t="s">
        <v>3010</v>
      </c>
      <c r="G244" s="157" t="s">
        <v>333</v>
      </c>
      <c r="H244" s="158">
        <v>10</v>
      </c>
      <c r="I244" s="159"/>
      <c r="J244" s="160">
        <f t="shared" si="40"/>
        <v>0</v>
      </c>
      <c r="K244" s="161"/>
      <c r="L244" s="162"/>
      <c r="M244" s="163" t="s">
        <v>1</v>
      </c>
      <c r="N244" s="164" t="s">
        <v>41</v>
      </c>
      <c r="P244" s="150">
        <f t="shared" si="41"/>
        <v>0</v>
      </c>
      <c r="Q244" s="150">
        <v>0</v>
      </c>
      <c r="R244" s="150">
        <f t="shared" si="42"/>
        <v>0</v>
      </c>
      <c r="S244" s="150">
        <v>0</v>
      </c>
      <c r="T244" s="151">
        <f t="shared" si="43"/>
        <v>0</v>
      </c>
      <c r="AR244" s="152" t="s">
        <v>251</v>
      </c>
      <c r="AT244" s="152" t="s">
        <v>317</v>
      </c>
      <c r="AU244" s="152" t="s">
        <v>232</v>
      </c>
      <c r="AY244" s="13" t="s">
        <v>221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88</v>
      </c>
      <c r="BK244" s="153">
        <f t="shared" si="49"/>
        <v>0</v>
      </c>
      <c r="BL244" s="13" t="s">
        <v>227</v>
      </c>
      <c r="BM244" s="152" t="s">
        <v>1132</v>
      </c>
    </row>
    <row r="245" spans="2:65" s="1" customFormat="1" ht="24.15" customHeight="1" x14ac:dyDescent="0.2">
      <c r="B245" s="139"/>
      <c r="C245" s="154" t="s">
        <v>565</v>
      </c>
      <c r="D245" s="154" t="s">
        <v>317</v>
      </c>
      <c r="E245" s="155" t="s">
        <v>1359</v>
      </c>
      <c r="F245" s="156" t="s">
        <v>3011</v>
      </c>
      <c r="G245" s="157" t="s">
        <v>333</v>
      </c>
      <c r="H245" s="158">
        <v>10</v>
      </c>
      <c r="I245" s="159"/>
      <c r="J245" s="160">
        <f t="shared" si="40"/>
        <v>0</v>
      </c>
      <c r="K245" s="161"/>
      <c r="L245" s="162"/>
      <c r="M245" s="163" t="s">
        <v>1</v>
      </c>
      <c r="N245" s="164" t="s">
        <v>41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251</v>
      </c>
      <c r="AT245" s="152" t="s">
        <v>317</v>
      </c>
      <c r="AU245" s="152" t="s">
        <v>232</v>
      </c>
      <c r="AY245" s="13" t="s">
        <v>221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88</v>
      </c>
      <c r="BK245" s="153">
        <f t="shared" si="49"/>
        <v>0</v>
      </c>
      <c r="BL245" s="13" t="s">
        <v>227</v>
      </c>
      <c r="BM245" s="152" t="s">
        <v>1135</v>
      </c>
    </row>
    <row r="246" spans="2:65" s="1" customFormat="1" ht="24.15" customHeight="1" x14ac:dyDescent="0.2">
      <c r="B246" s="139"/>
      <c r="C246" s="154" t="s">
        <v>569</v>
      </c>
      <c r="D246" s="154" t="s">
        <v>317</v>
      </c>
      <c r="E246" s="155" t="s">
        <v>1367</v>
      </c>
      <c r="F246" s="156" t="s">
        <v>3012</v>
      </c>
      <c r="G246" s="157" t="s">
        <v>333</v>
      </c>
      <c r="H246" s="158">
        <v>10</v>
      </c>
      <c r="I246" s="159"/>
      <c r="J246" s="160">
        <f t="shared" si="40"/>
        <v>0</v>
      </c>
      <c r="K246" s="161"/>
      <c r="L246" s="162"/>
      <c r="M246" s="163" t="s">
        <v>1</v>
      </c>
      <c r="N246" s="164" t="s">
        <v>41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251</v>
      </c>
      <c r="AT246" s="152" t="s">
        <v>317</v>
      </c>
      <c r="AU246" s="152" t="s">
        <v>232</v>
      </c>
      <c r="AY246" s="13" t="s">
        <v>221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88</v>
      </c>
      <c r="BK246" s="153">
        <f t="shared" si="49"/>
        <v>0</v>
      </c>
      <c r="BL246" s="13" t="s">
        <v>227</v>
      </c>
      <c r="BM246" s="152" t="s">
        <v>1138</v>
      </c>
    </row>
    <row r="247" spans="2:65" s="1" customFormat="1" ht="16.5" customHeight="1" x14ac:dyDescent="0.2">
      <c r="B247" s="139"/>
      <c r="C247" s="154" t="s">
        <v>573</v>
      </c>
      <c r="D247" s="154" t="s">
        <v>317</v>
      </c>
      <c r="E247" s="155" t="s">
        <v>1371</v>
      </c>
      <c r="F247" s="156" t="s">
        <v>3013</v>
      </c>
      <c r="G247" s="157" t="s">
        <v>333</v>
      </c>
      <c r="H247" s="158">
        <v>10</v>
      </c>
      <c r="I247" s="159"/>
      <c r="J247" s="160">
        <f t="shared" si="40"/>
        <v>0</v>
      </c>
      <c r="K247" s="161"/>
      <c r="L247" s="162"/>
      <c r="M247" s="171" t="s">
        <v>1</v>
      </c>
      <c r="N247" s="172" t="s">
        <v>41</v>
      </c>
      <c r="O247" s="168"/>
      <c r="P247" s="169">
        <f t="shared" si="41"/>
        <v>0</v>
      </c>
      <c r="Q247" s="169">
        <v>0</v>
      </c>
      <c r="R247" s="169">
        <f t="shared" si="42"/>
        <v>0</v>
      </c>
      <c r="S247" s="169">
        <v>0</v>
      </c>
      <c r="T247" s="170">
        <f t="shared" si="43"/>
        <v>0</v>
      </c>
      <c r="AR247" s="152" t="s">
        <v>251</v>
      </c>
      <c r="AT247" s="152" t="s">
        <v>317</v>
      </c>
      <c r="AU247" s="152" t="s">
        <v>232</v>
      </c>
      <c r="AY247" s="13" t="s">
        <v>221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88</v>
      </c>
      <c r="BK247" s="153">
        <f t="shared" si="49"/>
        <v>0</v>
      </c>
      <c r="BL247" s="13" t="s">
        <v>227</v>
      </c>
      <c r="BM247" s="152" t="s">
        <v>1141</v>
      </c>
    </row>
    <row r="248" spans="2:65" s="1" customFormat="1" ht="6.9" customHeight="1" x14ac:dyDescent="0.2">
      <c r="B248" s="43"/>
      <c r="C248" s="44"/>
      <c r="D248" s="44"/>
      <c r="E248" s="44"/>
      <c r="F248" s="44"/>
      <c r="G248" s="44"/>
      <c r="H248" s="44"/>
      <c r="I248" s="44"/>
      <c r="J248" s="44"/>
      <c r="K248" s="44"/>
      <c r="L248" s="28"/>
    </row>
  </sheetData>
  <autoFilter ref="C139:K247" xr:uid="{00000000-0009-0000-0000-000012000000}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6"/>
  <sheetViews>
    <sheetView showGridLines="0" topLeftCell="A346" workbookViewId="0">
      <selection activeCell="C355" sqref="C355:J355"/>
    </sheetView>
  </sheetViews>
  <sheetFormatPr defaultRowHeight="10.199999999999999" x14ac:dyDescent="0.2"/>
  <cols>
    <col min="1" max="1" width="8.28515625" customWidth="1"/>
    <col min="2" max="2" width="1.140625" customWidth="1"/>
    <col min="3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89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176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178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ROUND(J143,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ROUND((SUM(BE143:BE375)),  2)</f>
        <v>0</v>
      </c>
      <c r="G35" s="96"/>
      <c r="H35" s="96"/>
      <c r="I35" s="97">
        <v>0.2</v>
      </c>
      <c r="J35" s="95">
        <f>ROUND(((SUM(BE143:BE375))*I35),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ROUND((SUM(BF143:BF375)),  2)</f>
        <v>0</v>
      </c>
      <c r="G36" s="96"/>
      <c r="H36" s="96"/>
      <c r="I36" s="97">
        <v>0.2</v>
      </c>
      <c r="J36" s="95">
        <f>ROUND(((SUM(BF143:BF375))*I36),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ROUND((SUM(BG143:BG375)),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ROUND((SUM(BH143:BH375)),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ROUND((SUM(BI143:BI375)),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176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01.1 - SO 01.1 Stavebná časť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J143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184</v>
      </c>
      <c r="E99" s="112"/>
      <c r="F99" s="112"/>
      <c r="G99" s="112"/>
      <c r="H99" s="112"/>
      <c r="I99" s="112"/>
      <c r="J99" s="113">
        <f>J144</f>
        <v>0</v>
      </c>
      <c r="L99" s="110"/>
    </row>
    <row r="100" spans="2:47" s="9" customFormat="1" ht="19.95" customHeight="1" x14ac:dyDescent="0.2">
      <c r="B100" s="114"/>
      <c r="D100" s="115" t="s">
        <v>185</v>
      </c>
      <c r="E100" s="116"/>
      <c r="F100" s="116"/>
      <c r="G100" s="116"/>
      <c r="H100" s="116"/>
      <c r="I100" s="116"/>
      <c r="J100" s="117">
        <f>J145</f>
        <v>0</v>
      </c>
      <c r="L100" s="114"/>
    </row>
    <row r="101" spans="2:47" s="9" customFormat="1" ht="19.95" customHeight="1" x14ac:dyDescent="0.2">
      <c r="B101" s="114"/>
      <c r="D101" s="115" t="s">
        <v>186</v>
      </c>
      <c r="E101" s="116"/>
      <c r="F101" s="116"/>
      <c r="G101" s="116"/>
      <c r="H101" s="116"/>
      <c r="I101" s="116"/>
      <c r="J101" s="117">
        <f>J155</f>
        <v>0</v>
      </c>
      <c r="L101" s="114"/>
    </row>
    <row r="102" spans="2:47" s="9" customFormat="1" ht="19.95" customHeight="1" x14ac:dyDescent="0.2">
      <c r="B102" s="114"/>
      <c r="D102" s="115" t="s">
        <v>187</v>
      </c>
      <c r="E102" s="116"/>
      <c r="F102" s="116"/>
      <c r="G102" s="116"/>
      <c r="H102" s="116"/>
      <c r="I102" s="116"/>
      <c r="J102" s="117">
        <f>J172</f>
        <v>0</v>
      </c>
      <c r="L102" s="114"/>
    </row>
    <row r="103" spans="2:47" s="9" customFormat="1" ht="19.95" customHeight="1" x14ac:dyDescent="0.2">
      <c r="B103" s="114"/>
      <c r="D103" s="115" t="s">
        <v>188</v>
      </c>
      <c r="E103" s="116"/>
      <c r="F103" s="116"/>
      <c r="G103" s="116"/>
      <c r="H103" s="116"/>
      <c r="I103" s="116"/>
      <c r="J103" s="117">
        <f>J193</f>
        <v>0</v>
      </c>
      <c r="L103" s="114"/>
    </row>
    <row r="104" spans="2:47" s="9" customFormat="1" ht="19.95" customHeight="1" x14ac:dyDescent="0.2">
      <c r="B104" s="114"/>
      <c r="D104" s="115" t="s">
        <v>189</v>
      </c>
      <c r="E104" s="116"/>
      <c r="F104" s="116"/>
      <c r="G104" s="116"/>
      <c r="H104" s="116"/>
      <c r="I104" s="116"/>
      <c r="J104" s="117">
        <f>J233</f>
        <v>0</v>
      </c>
      <c r="L104" s="114"/>
    </row>
    <row r="105" spans="2:47" s="9" customFormat="1" ht="19.95" customHeight="1" x14ac:dyDescent="0.2">
      <c r="B105" s="114"/>
      <c r="D105" s="115" t="s">
        <v>190</v>
      </c>
      <c r="E105" s="116"/>
      <c r="F105" s="116"/>
      <c r="G105" s="116"/>
      <c r="H105" s="116"/>
      <c r="I105" s="116"/>
      <c r="J105" s="117">
        <f>J249</f>
        <v>0</v>
      </c>
      <c r="L105" s="114"/>
    </row>
    <row r="106" spans="2:47" s="9" customFormat="1" ht="19.95" customHeight="1" x14ac:dyDescent="0.2">
      <c r="B106" s="114"/>
      <c r="D106" s="115" t="s">
        <v>191</v>
      </c>
      <c r="E106" s="116"/>
      <c r="F106" s="116"/>
      <c r="G106" s="116"/>
      <c r="H106" s="116"/>
      <c r="I106" s="116"/>
      <c r="J106" s="117">
        <f>J262</f>
        <v>0</v>
      </c>
      <c r="L106" s="114"/>
    </row>
    <row r="107" spans="2:47" s="8" customFormat="1" ht="24.9" customHeight="1" x14ac:dyDescent="0.2">
      <c r="B107" s="110"/>
      <c r="D107" s="111" t="s">
        <v>192</v>
      </c>
      <c r="E107" s="112"/>
      <c r="F107" s="112"/>
      <c r="G107" s="112"/>
      <c r="H107" s="112"/>
      <c r="I107" s="112"/>
      <c r="J107" s="113">
        <f>J264</f>
        <v>0</v>
      </c>
      <c r="L107" s="110"/>
    </row>
    <row r="108" spans="2:47" s="9" customFormat="1" ht="19.95" customHeight="1" x14ac:dyDescent="0.2">
      <c r="B108" s="114"/>
      <c r="D108" s="115" t="s">
        <v>193</v>
      </c>
      <c r="E108" s="116"/>
      <c r="F108" s="116"/>
      <c r="G108" s="116"/>
      <c r="H108" s="116"/>
      <c r="I108" s="116"/>
      <c r="J108" s="117">
        <f>J265</f>
        <v>0</v>
      </c>
      <c r="L108" s="114"/>
    </row>
    <row r="109" spans="2:47" s="9" customFormat="1" ht="19.95" customHeight="1" x14ac:dyDescent="0.2">
      <c r="B109" s="114"/>
      <c r="D109" s="115" t="s">
        <v>194</v>
      </c>
      <c r="E109" s="116"/>
      <c r="F109" s="116"/>
      <c r="G109" s="116"/>
      <c r="H109" s="116"/>
      <c r="I109" s="116"/>
      <c r="J109" s="117">
        <f>J277</f>
        <v>0</v>
      </c>
      <c r="L109" s="114"/>
    </row>
    <row r="110" spans="2:47" s="9" customFormat="1" ht="19.95" customHeight="1" x14ac:dyDescent="0.2">
      <c r="B110" s="114"/>
      <c r="D110" s="115" t="s">
        <v>195</v>
      </c>
      <c r="E110" s="116"/>
      <c r="F110" s="116"/>
      <c r="G110" s="116"/>
      <c r="H110" s="116"/>
      <c r="I110" s="116"/>
      <c r="J110" s="117">
        <f>J284</f>
        <v>0</v>
      </c>
      <c r="L110" s="114"/>
    </row>
    <row r="111" spans="2:47" s="9" customFormat="1" ht="19.95" customHeight="1" x14ac:dyDescent="0.2">
      <c r="B111" s="114"/>
      <c r="D111" s="115" t="s">
        <v>196</v>
      </c>
      <c r="E111" s="116"/>
      <c r="F111" s="116"/>
      <c r="G111" s="116"/>
      <c r="H111" s="116"/>
      <c r="I111" s="116"/>
      <c r="J111" s="117">
        <f>J292</f>
        <v>0</v>
      </c>
      <c r="L111" s="114"/>
    </row>
    <row r="112" spans="2:47" s="9" customFormat="1" ht="19.95" customHeight="1" x14ac:dyDescent="0.2">
      <c r="B112" s="114"/>
      <c r="D112" s="115" t="s">
        <v>197</v>
      </c>
      <c r="E112" s="116"/>
      <c r="F112" s="116"/>
      <c r="G112" s="116"/>
      <c r="H112" s="116"/>
      <c r="I112" s="116"/>
      <c r="J112" s="117">
        <f>J295</f>
        <v>0</v>
      </c>
      <c r="L112" s="114"/>
    </row>
    <row r="113" spans="2:12" s="9" customFormat="1" ht="19.95" customHeight="1" x14ac:dyDescent="0.2">
      <c r="B113" s="114"/>
      <c r="D113" s="115" t="s">
        <v>198</v>
      </c>
      <c r="E113" s="116"/>
      <c r="F113" s="116"/>
      <c r="G113" s="116"/>
      <c r="H113" s="116"/>
      <c r="I113" s="116"/>
      <c r="J113" s="117">
        <f>J300</f>
        <v>0</v>
      </c>
      <c r="L113" s="114"/>
    </row>
    <row r="114" spans="2:12" s="9" customFormat="1" ht="19.95" customHeight="1" x14ac:dyDescent="0.2">
      <c r="B114" s="114"/>
      <c r="D114" s="115" t="s">
        <v>199</v>
      </c>
      <c r="E114" s="116"/>
      <c r="F114" s="116"/>
      <c r="G114" s="116"/>
      <c r="H114" s="116"/>
      <c r="I114" s="116"/>
      <c r="J114" s="117">
        <f>J312</f>
        <v>0</v>
      </c>
      <c r="L114" s="114"/>
    </row>
    <row r="115" spans="2:12" s="9" customFormat="1" ht="19.95" customHeight="1" x14ac:dyDescent="0.2">
      <c r="B115" s="114"/>
      <c r="D115" s="115" t="s">
        <v>200</v>
      </c>
      <c r="E115" s="116"/>
      <c r="F115" s="116"/>
      <c r="G115" s="116"/>
      <c r="H115" s="116"/>
      <c r="I115" s="116"/>
      <c r="J115" s="117">
        <f>J326</f>
        <v>0</v>
      </c>
      <c r="L115" s="114"/>
    </row>
    <row r="116" spans="2:12" s="9" customFormat="1" ht="19.95" customHeight="1" x14ac:dyDescent="0.2">
      <c r="B116" s="114"/>
      <c r="D116" s="115" t="s">
        <v>201</v>
      </c>
      <c r="E116" s="116"/>
      <c r="F116" s="116"/>
      <c r="G116" s="116"/>
      <c r="H116" s="116"/>
      <c r="I116" s="116"/>
      <c r="J116" s="117">
        <f>J346</f>
        <v>0</v>
      </c>
      <c r="L116" s="114"/>
    </row>
    <row r="117" spans="2:12" s="9" customFormat="1" ht="19.95" customHeight="1" x14ac:dyDescent="0.2">
      <c r="B117" s="114"/>
      <c r="D117" s="115" t="s">
        <v>202</v>
      </c>
      <c r="E117" s="116"/>
      <c r="F117" s="116"/>
      <c r="G117" s="116"/>
      <c r="H117" s="116"/>
      <c r="I117" s="116"/>
      <c r="J117" s="117">
        <f>J353</f>
        <v>0</v>
      </c>
      <c r="L117" s="114"/>
    </row>
    <row r="118" spans="2:12" s="9" customFormat="1" ht="19.95" customHeight="1" x14ac:dyDescent="0.2">
      <c r="B118" s="114"/>
      <c r="D118" s="115" t="s">
        <v>203</v>
      </c>
      <c r="E118" s="116"/>
      <c r="F118" s="116"/>
      <c r="G118" s="116"/>
      <c r="H118" s="116"/>
      <c r="I118" s="116"/>
      <c r="J118" s="117">
        <f>J357</f>
        <v>0</v>
      </c>
      <c r="L118" s="114"/>
    </row>
    <row r="119" spans="2:12" s="9" customFormat="1" ht="19.95" customHeight="1" x14ac:dyDescent="0.2">
      <c r="B119" s="114"/>
      <c r="D119" s="115" t="s">
        <v>204</v>
      </c>
      <c r="E119" s="116"/>
      <c r="F119" s="116"/>
      <c r="G119" s="116"/>
      <c r="H119" s="116"/>
      <c r="I119" s="116"/>
      <c r="J119" s="117">
        <f>J365</f>
        <v>0</v>
      </c>
      <c r="L119" s="114"/>
    </row>
    <row r="120" spans="2:12" s="9" customFormat="1" ht="19.95" customHeight="1" x14ac:dyDescent="0.2">
      <c r="B120" s="114"/>
      <c r="D120" s="115" t="s">
        <v>205</v>
      </c>
      <c r="E120" s="116"/>
      <c r="F120" s="116"/>
      <c r="G120" s="116"/>
      <c r="H120" s="116"/>
      <c r="I120" s="116"/>
      <c r="J120" s="117">
        <f>J370</f>
        <v>0</v>
      </c>
      <c r="L120" s="114"/>
    </row>
    <row r="121" spans="2:12" s="9" customFormat="1" ht="19.95" customHeight="1" x14ac:dyDescent="0.2">
      <c r="B121" s="114"/>
      <c r="D121" s="115" t="s">
        <v>206</v>
      </c>
      <c r="E121" s="116"/>
      <c r="F121" s="116"/>
      <c r="G121" s="116"/>
      <c r="H121" s="116"/>
      <c r="I121" s="116"/>
      <c r="J121" s="117">
        <f>J373</f>
        <v>0</v>
      </c>
      <c r="L121" s="114"/>
    </row>
    <row r="122" spans="2:12" s="1" customFormat="1" ht="21.75" customHeight="1" x14ac:dyDescent="0.2">
      <c r="B122" s="28"/>
      <c r="L122" s="28"/>
    </row>
    <row r="123" spans="2:12" s="1" customFormat="1" ht="6.9" customHeight="1" x14ac:dyDescent="0.2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28"/>
    </row>
    <row r="127" spans="2:12" s="1" customFormat="1" ht="6.9" customHeight="1" x14ac:dyDescent="0.2"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28"/>
    </row>
    <row r="128" spans="2:12" s="1" customFormat="1" ht="24.9" customHeight="1" x14ac:dyDescent="0.2">
      <c r="B128" s="28"/>
      <c r="C128" s="17" t="s">
        <v>207</v>
      </c>
      <c r="L128" s="28"/>
    </row>
    <row r="129" spans="2:63" s="1" customFormat="1" ht="6.9" customHeight="1" x14ac:dyDescent="0.2">
      <c r="B129" s="28"/>
      <c r="L129" s="28"/>
    </row>
    <row r="130" spans="2:63" s="1" customFormat="1" ht="12" customHeight="1" x14ac:dyDescent="0.2">
      <c r="B130" s="28"/>
      <c r="C130" s="23" t="s">
        <v>15</v>
      </c>
      <c r="L130" s="28"/>
    </row>
    <row r="131" spans="2:63" s="1" customFormat="1" ht="26.25" customHeight="1" x14ac:dyDescent="0.2">
      <c r="B131" s="28"/>
      <c r="E131" s="232" t="str">
        <f>E7</f>
        <v>Revitalizácia bývalej priemyselnej zóny na Šavoľskej ceste - BROWN FIELD Fiľakovo</v>
      </c>
      <c r="F131" s="233"/>
      <c r="G131" s="233"/>
      <c r="H131" s="233"/>
      <c r="L131" s="28"/>
    </row>
    <row r="132" spans="2:63" ht="12" customHeight="1" x14ac:dyDescent="0.2">
      <c r="B132" s="16"/>
      <c r="C132" s="23" t="s">
        <v>175</v>
      </c>
      <c r="L132" s="16"/>
    </row>
    <row r="133" spans="2:63" s="1" customFormat="1" ht="16.5" customHeight="1" x14ac:dyDescent="0.2">
      <c r="B133" s="28"/>
      <c r="E133" s="232" t="s">
        <v>176</v>
      </c>
      <c r="F133" s="231"/>
      <c r="G133" s="231"/>
      <c r="H133" s="231"/>
      <c r="L133" s="28"/>
    </row>
    <row r="134" spans="2:63" s="1" customFormat="1" ht="12" customHeight="1" x14ac:dyDescent="0.2">
      <c r="B134" s="28"/>
      <c r="C134" s="23" t="s">
        <v>177</v>
      </c>
      <c r="L134" s="28"/>
    </row>
    <row r="135" spans="2:63" s="1" customFormat="1" ht="16.5" customHeight="1" x14ac:dyDescent="0.2">
      <c r="B135" s="28"/>
      <c r="E135" s="228" t="str">
        <f>E11</f>
        <v>01.1 - SO 01.1 Stavebná časť</v>
      </c>
      <c r="F135" s="231"/>
      <c r="G135" s="231"/>
      <c r="H135" s="231"/>
      <c r="L135" s="28"/>
    </row>
    <row r="136" spans="2:63" s="1" customFormat="1" ht="6.9" customHeight="1" x14ac:dyDescent="0.2">
      <c r="B136" s="28"/>
      <c r="L136" s="28"/>
    </row>
    <row r="137" spans="2:63" s="1" customFormat="1" ht="12" customHeight="1" x14ac:dyDescent="0.2">
      <c r="B137" s="28"/>
      <c r="C137" s="23" t="s">
        <v>19</v>
      </c>
      <c r="F137" s="21" t="str">
        <f>F14</f>
        <v>Fiľakovo</v>
      </c>
      <c r="I137" s="23" t="s">
        <v>21</v>
      </c>
      <c r="J137" s="51" t="str">
        <f>IF(J14="","",J14)</f>
        <v>15. 8. 2022</v>
      </c>
      <c r="L137" s="28"/>
    </row>
    <row r="138" spans="2:63" s="1" customFormat="1" ht="6.9" customHeight="1" x14ac:dyDescent="0.2">
      <c r="B138" s="28"/>
      <c r="L138" s="28"/>
    </row>
    <row r="139" spans="2:63" s="1" customFormat="1" ht="15.15" customHeight="1" x14ac:dyDescent="0.2">
      <c r="B139" s="28"/>
      <c r="C139" s="23" t="s">
        <v>23</v>
      </c>
      <c r="F139" s="21" t="str">
        <f>E17</f>
        <v>Mesto Fiľakovo</v>
      </c>
      <c r="I139" s="23" t="s">
        <v>29</v>
      </c>
      <c r="J139" s="26" t="str">
        <f>E23</f>
        <v>KApAR, s.r.o., Prešov</v>
      </c>
      <c r="L139" s="28"/>
    </row>
    <row r="140" spans="2:63" s="1" customFormat="1" ht="15.15" customHeight="1" x14ac:dyDescent="0.2">
      <c r="B140" s="28"/>
      <c r="C140" s="23" t="s">
        <v>27</v>
      </c>
      <c r="F140" s="21" t="str">
        <f>IF(E20="","",E20)</f>
        <v>Vyplň údaj</v>
      </c>
      <c r="I140" s="23" t="s">
        <v>32</v>
      </c>
      <c r="J140" s="26" t="str">
        <f>E26</f>
        <v xml:space="preserve"> </v>
      </c>
      <c r="L140" s="28"/>
    </row>
    <row r="141" spans="2:63" s="1" customFormat="1" ht="10.35" customHeight="1" x14ac:dyDescent="0.2">
      <c r="B141" s="28"/>
      <c r="L141" s="28"/>
    </row>
    <row r="142" spans="2:63" s="10" customFormat="1" ht="29.25" customHeight="1" x14ac:dyDescent="0.2">
      <c r="B142" s="118"/>
      <c r="C142" s="119" t="s">
        <v>208</v>
      </c>
      <c r="D142" s="120" t="s">
        <v>60</v>
      </c>
      <c r="E142" s="120" t="s">
        <v>56</v>
      </c>
      <c r="F142" s="120" t="s">
        <v>57</v>
      </c>
      <c r="G142" s="120" t="s">
        <v>209</v>
      </c>
      <c r="H142" s="120" t="s">
        <v>210</v>
      </c>
      <c r="I142" s="120" t="s">
        <v>211</v>
      </c>
      <c r="J142" s="121" t="s">
        <v>181</v>
      </c>
      <c r="K142" s="122" t="s">
        <v>212</v>
      </c>
      <c r="L142" s="118"/>
      <c r="M142" s="57" t="s">
        <v>1</v>
      </c>
      <c r="N142" s="58" t="s">
        <v>39</v>
      </c>
      <c r="O142" s="58" t="s">
        <v>213</v>
      </c>
      <c r="P142" s="58" t="s">
        <v>214</v>
      </c>
      <c r="Q142" s="58" t="s">
        <v>215</v>
      </c>
      <c r="R142" s="58" t="s">
        <v>216</v>
      </c>
      <c r="S142" s="58" t="s">
        <v>217</v>
      </c>
      <c r="T142" s="59" t="s">
        <v>218</v>
      </c>
    </row>
    <row r="143" spans="2:63" s="1" customFormat="1" ht="22.95" customHeight="1" x14ac:dyDescent="0.3">
      <c r="B143" s="28"/>
      <c r="C143" s="62" t="s">
        <v>182</v>
      </c>
      <c r="J143" s="123">
        <f>BK143</f>
        <v>0</v>
      </c>
      <c r="L143" s="28"/>
      <c r="M143" s="60"/>
      <c r="N143" s="52"/>
      <c r="O143" s="52"/>
      <c r="P143" s="124">
        <f>P144+P264</f>
        <v>0</v>
      </c>
      <c r="Q143" s="52"/>
      <c r="R143" s="124">
        <f>R144+R264</f>
        <v>1200.1013691040878</v>
      </c>
      <c r="S143" s="52"/>
      <c r="T143" s="125">
        <f>T144+T264</f>
        <v>0</v>
      </c>
      <c r="AT143" s="13" t="s">
        <v>74</v>
      </c>
      <c r="AU143" s="13" t="s">
        <v>183</v>
      </c>
      <c r="BK143" s="126">
        <f>BK144+BK264</f>
        <v>0</v>
      </c>
    </row>
    <row r="144" spans="2:63" s="11" customFormat="1" ht="25.95" customHeight="1" x14ac:dyDescent="0.25">
      <c r="B144" s="127"/>
      <c r="D144" s="128" t="s">
        <v>74</v>
      </c>
      <c r="E144" s="129" t="s">
        <v>219</v>
      </c>
      <c r="F144" s="129" t="s">
        <v>220</v>
      </c>
      <c r="I144" s="130"/>
      <c r="J144" s="131">
        <f>BK144</f>
        <v>0</v>
      </c>
      <c r="L144" s="127"/>
      <c r="M144" s="132"/>
      <c r="P144" s="133">
        <f>P145+P155+P172+P193+P233+P249+P262</f>
        <v>0</v>
      </c>
      <c r="R144" s="133">
        <f>R145+R155+R172+R193+R233+R249+R262</f>
        <v>1150.1490820054078</v>
      </c>
      <c r="T144" s="134">
        <f>T145+T155+T172+T193+T233+T249+T262</f>
        <v>0</v>
      </c>
      <c r="AR144" s="128" t="s">
        <v>82</v>
      </c>
      <c r="AT144" s="135" t="s">
        <v>74</v>
      </c>
      <c r="AU144" s="135" t="s">
        <v>75</v>
      </c>
      <c r="AY144" s="128" t="s">
        <v>221</v>
      </c>
      <c r="BK144" s="136">
        <f>BK145+BK155+BK172+BK193+BK233+BK249+BK262</f>
        <v>0</v>
      </c>
    </row>
    <row r="145" spans="2:65" s="11" customFormat="1" ht="22.95" customHeight="1" x14ac:dyDescent="0.25">
      <c r="B145" s="127"/>
      <c r="D145" s="128" t="s">
        <v>74</v>
      </c>
      <c r="E145" s="137" t="s">
        <v>82</v>
      </c>
      <c r="F145" s="137" t="s">
        <v>222</v>
      </c>
      <c r="I145" s="130"/>
      <c r="J145" s="138">
        <f>BK145</f>
        <v>0</v>
      </c>
      <c r="L145" s="127"/>
      <c r="M145" s="132"/>
      <c r="P145" s="133">
        <f>SUM(P146:P154)</f>
        <v>0</v>
      </c>
      <c r="R145" s="133">
        <f>SUM(R146:R154)</f>
        <v>0</v>
      </c>
      <c r="T145" s="134">
        <f>SUM(T146:T154)</f>
        <v>0</v>
      </c>
      <c r="AR145" s="128" t="s">
        <v>82</v>
      </c>
      <c r="AT145" s="135" t="s">
        <v>74</v>
      </c>
      <c r="AU145" s="135" t="s">
        <v>82</v>
      </c>
      <c r="AY145" s="128" t="s">
        <v>221</v>
      </c>
      <c r="BK145" s="136">
        <f>SUM(BK146:BK154)</f>
        <v>0</v>
      </c>
    </row>
    <row r="146" spans="2:65" s="1" customFormat="1" ht="24.15" customHeight="1" x14ac:dyDescent="0.2">
      <c r="B146" s="139"/>
      <c r="C146" s="140" t="s">
        <v>82</v>
      </c>
      <c r="D146" s="140" t="s">
        <v>223</v>
      </c>
      <c r="E146" s="141" t="s">
        <v>224</v>
      </c>
      <c r="F146" s="142" t="s">
        <v>225</v>
      </c>
      <c r="G146" s="143" t="s">
        <v>226</v>
      </c>
      <c r="H146" s="144">
        <v>415.63099999999997</v>
      </c>
      <c r="I146" s="145"/>
      <c r="J146" s="146">
        <f t="shared" ref="J146:J154" si="0">ROUND(I146*H146,2)</f>
        <v>0</v>
      </c>
      <c r="K146" s="147"/>
      <c r="L146" s="28"/>
      <c r="M146" s="148" t="s">
        <v>1</v>
      </c>
      <c r="N146" s="149" t="s">
        <v>41</v>
      </c>
      <c r="P146" s="150">
        <f t="shared" ref="P146:P154" si="1">O146*H146</f>
        <v>0</v>
      </c>
      <c r="Q146" s="150">
        <v>0</v>
      </c>
      <c r="R146" s="150">
        <f t="shared" ref="R146:R154" si="2">Q146*H146</f>
        <v>0</v>
      </c>
      <c r="S146" s="150">
        <v>0</v>
      </c>
      <c r="T146" s="151">
        <f t="shared" ref="T146:T154" si="3">S146*H146</f>
        <v>0</v>
      </c>
      <c r="AR146" s="152" t="s">
        <v>227</v>
      </c>
      <c r="AT146" s="152" t="s">
        <v>223</v>
      </c>
      <c r="AU146" s="152" t="s">
        <v>88</v>
      </c>
      <c r="AY146" s="13" t="s">
        <v>221</v>
      </c>
      <c r="BE146" s="153">
        <f t="shared" ref="BE146:BE154" si="4">IF(N146="základná",J146,0)</f>
        <v>0</v>
      </c>
      <c r="BF146" s="153">
        <f t="shared" ref="BF146:BF154" si="5">IF(N146="znížená",J146,0)</f>
        <v>0</v>
      </c>
      <c r="BG146" s="153">
        <f t="shared" ref="BG146:BG154" si="6">IF(N146="zákl. prenesená",J146,0)</f>
        <v>0</v>
      </c>
      <c r="BH146" s="153">
        <f t="shared" ref="BH146:BH154" si="7">IF(N146="zníž. prenesená",J146,0)</f>
        <v>0</v>
      </c>
      <c r="BI146" s="153">
        <f t="shared" ref="BI146:BI154" si="8">IF(N146="nulová",J146,0)</f>
        <v>0</v>
      </c>
      <c r="BJ146" s="13" t="s">
        <v>88</v>
      </c>
      <c r="BK146" s="153">
        <f t="shared" ref="BK146:BK154" si="9">ROUND(I146*H146,2)</f>
        <v>0</v>
      </c>
      <c r="BL146" s="13" t="s">
        <v>227</v>
      </c>
      <c r="BM146" s="152" t="s">
        <v>228</v>
      </c>
    </row>
    <row r="147" spans="2:65" s="1" customFormat="1" ht="24.15" customHeight="1" x14ac:dyDescent="0.2">
      <c r="B147" s="139"/>
      <c r="C147" s="140" t="s">
        <v>88</v>
      </c>
      <c r="D147" s="140" t="s">
        <v>223</v>
      </c>
      <c r="E147" s="141" t="s">
        <v>229</v>
      </c>
      <c r="F147" s="142" t="s">
        <v>230</v>
      </c>
      <c r="G147" s="143" t="s">
        <v>226</v>
      </c>
      <c r="H147" s="144">
        <v>415.63099999999997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227</v>
      </c>
      <c r="AT147" s="152" t="s">
        <v>223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227</v>
      </c>
      <c r="BM147" s="152" t="s">
        <v>231</v>
      </c>
    </row>
    <row r="148" spans="2:65" s="1" customFormat="1" ht="21.75" customHeight="1" x14ac:dyDescent="0.2">
      <c r="B148" s="139"/>
      <c r="C148" s="140" t="s">
        <v>232</v>
      </c>
      <c r="D148" s="140" t="s">
        <v>223</v>
      </c>
      <c r="E148" s="141" t="s">
        <v>233</v>
      </c>
      <c r="F148" s="142" t="s">
        <v>234</v>
      </c>
      <c r="G148" s="143" t="s">
        <v>226</v>
      </c>
      <c r="H148" s="144">
        <v>50.167999999999999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227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227</v>
      </c>
      <c r="BM148" s="152" t="s">
        <v>235</v>
      </c>
    </row>
    <row r="149" spans="2:65" s="1" customFormat="1" ht="37.950000000000003" customHeight="1" x14ac:dyDescent="0.2">
      <c r="B149" s="139"/>
      <c r="C149" s="140" t="s">
        <v>227</v>
      </c>
      <c r="D149" s="140" t="s">
        <v>223</v>
      </c>
      <c r="E149" s="141" t="s">
        <v>236</v>
      </c>
      <c r="F149" s="142" t="s">
        <v>237</v>
      </c>
      <c r="G149" s="143" t="s">
        <v>226</v>
      </c>
      <c r="H149" s="144">
        <v>50.167999999999999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227</v>
      </c>
      <c r="AT149" s="152" t="s">
        <v>223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227</v>
      </c>
      <c r="BM149" s="152" t="s">
        <v>238</v>
      </c>
    </row>
    <row r="150" spans="2:65" s="1" customFormat="1" ht="37.950000000000003" customHeight="1" x14ac:dyDescent="0.2">
      <c r="B150" s="139"/>
      <c r="C150" s="140" t="s">
        <v>239</v>
      </c>
      <c r="D150" s="140" t="s">
        <v>223</v>
      </c>
      <c r="E150" s="141" t="s">
        <v>240</v>
      </c>
      <c r="F150" s="142" t="s">
        <v>241</v>
      </c>
      <c r="G150" s="143" t="s">
        <v>226</v>
      </c>
      <c r="H150" s="144">
        <v>465.79899999999998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227</v>
      </c>
      <c r="AT150" s="152" t="s">
        <v>223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227</v>
      </c>
      <c r="BM150" s="152" t="s">
        <v>242</v>
      </c>
    </row>
    <row r="151" spans="2:65" s="1" customFormat="1" ht="37.950000000000003" customHeight="1" x14ac:dyDescent="0.2">
      <c r="B151" s="139"/>
      <c r="C151" s="140" t="s">
        <v>243</v>
      </c>
      <c r="D151" s="140" t="s">
        <v>223</v>
      </c>
      <c r="E151" s="141" t="s">
        <v>244</v>
      </c>
      <c r="F151" s="142" t="s">
        <v>245</v>
      </c>
      <c r="G151" s="143" t="s">
        <v>226</v>
      </c>
      <c r="H151" s="144">
        <v>315.79899999999998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227</v>
      </c>
      <c r="AT151" s="152" t="s">
        <v>223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227</v>
      </c>
      <c r="BM151" s="152" t="s">
        <v>246</v>
      </c>
    </row>
    <row r="152" spans="2:65" s="1" customFormat="1" ht="44.25" customHeight="1" x14ac:dyDescent="0.2">
      <c r="B152" s="139"/>
      <c r="C152" s="140" t="s">
        <v>247</v>
      </c>
      <c r="D152" s="140" t="s">
        <v>223</v>
      </c>
      <c r="E152" s="141" t="s">
        <v>248</v>
      </c>
      <c r="F152" s="142" t="s">
        <v>249</v>
      </c>
      <c r="G152" s="143" t="s">
        <v>226</v>
      </c>
      <c r="H152" s="144">
        <v>315.79899999999998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227</v>
      </c>
      <c r="AT152" s="152" t="s">
        <v>223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227</v>
      </c>
      <c r="BM152" s="152" t="s">
        <v>250</v>
      </c>
    </row>
    <row r="153" spans="2:65" s="1" customFormat="1" ht="24.15" customHeight="1" x14ac:dyDescent="0.2">
      <c r="B153" s="139"/>
      <c r="C153" s="140" t="s">
        <v>251</v>
      </c>
      <c r="D153" s="140" t="s">
        <v>223</v>
      </c>
      <c r="E153" s="141" t="s">
        <v>252</v>
      </c>
      <c r="F153" s="142" t="s">
        <v>253</v>
      </c>
      <c r="G153" s="143" t="s">
        <v>254</v>
      </c>
      <c r="H153" s="144">
        <v>473.69900000000001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227</v>
      </c>
      <c r="AT153" s="152" t="s">
        <v>223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227</v>
      </c>
      <c r="BM153" s="152" t="s">
        <v>255</v>
      </c>
    </row>
    <row r="154" spans="2:65" s="1" customFormat="1" ht="33" customHeight="1" x14ac:dyDescent="0.2">
      <c r="B154" s="139"/>
      <c r="C154" s="140" t="s">
        <v>256</v>
      </c>
      <c r="D154" s="140" t="s">
        <v>223</v>
      </c>
      <c r="E154" s="141" t="s">
        <v>257</v>
      </c>
      <c r="F154" s="142" t="s">
        <v>258</v>
      </c>
      <c r="G154" s="143" t="s">
        <v>226</v>
      </c>
      <c r="H154" s="144">
        <v>150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227</v>
      </c>
      <c r="AT154" s="152" t="s">
        <v>223</v>
      </c>
      <c r="AU154" s="152" t="s">
        <v>88</v>
      </c>
      <c r="AY154" s="13" t="s">
        <v>221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227</v>
      </c>
      <c r="BM154" s="152" t="s">
        <v>259</v>
      </c>
    </row>
    <row r="155" spans="2:65" s="11" customFormat="1" ht="22.95" customHeight="1" x14ac:dyDescent="0.25">
      <c r="B155" s="127"/>
      <c r="D155" s="128" t="s">
        <v>74</v>
      </c>
      <c r="E155" s="137" t="s">
        <v>88</v>
      </c>
      <c r="F155" s="137" t="s">
        <v>260</v>
      </c>
      <c r="I155" s="130"/>
      <c r="J155" s="138">
        <f>BK155</f>
        <v>0</v>
      </c>
      <c r="L155" s="127"/>
      <c r="M155" s="132"/>
      <c r="P155" s="133">
        <f>SUM(P156:P171)</f>
        <v>0</v>
      </c>
      <c r="R155" s="133">
        <f>SUM(R156:R171)</f>
        <v>497.87574723059998</v>
      </c>
      <c r="T155" s="134">
        <f>SUM(T156:T171)</f>
        <v>0</v>
      </c>
      <c r="AR155" s="128" t="s">
        <v>82</v>
      </c>
      <c r="AT155" s="135" t="s">
        <v>74</v>
      </c>
      <c r="AU155" s="135" t="s">
        <v>82</v>
      </c>
      <c r="AY155" s="128" t="s">
        <v>221</v>
      </c>
      <c r="BK155" s="136">
        <f>SUM(BK156:BK171)</f>
        <v>0</v>
      </c>
    </row>
    <row r="156" spans="2:65" s="1" customFormat="1" ht="24.15" customHeight="1" x14ac:dyDescent="0.2">
      <c r="B156" s="139"/>
      <c r="C156" s="173" t="s">
        <v>3701</v>
      </c>
      <c r="D156" s="173" t="s">
        <v>223</v>
      </c>
      <c r="E156" s="174" t="s">
        <v>261</v>
      </c>
      <c r="F156" s="175" t="s">
        <v>262</v>
      </c>
      <c r="G156" s="176" t="s">
        <v>263</v>
      </c>
      <c r="H156" s="177">
        <v>309.29000000000002</v>
      </c>
      <c r="I156" s="178"/>
      <c r="J156" s="178">
        <f t="shared" ref="J156:J171" si="10">ROUND(I156*H156,2)</f>
        <v>0</v>
      </c>
      <c r="K156" s="147"/>
      <c r="L156" s="28"/>
      <c r="M156" s="148" t="s">
        <v>1</v>
      </c>
      <c r="N156" s="149" t="s">
        <v>41</v>
      </c>
      <c r="P156" s="150">
        <f t="shared" ref="P156:P171" si="11">O156*H156</f>
        <v>0</v>
      </c>
      <c r="Q156" s="150">
        <v>0</v>
      </c>
      <c r="R156" s="150">
        <f t="shared" ref="R156:R171" si="12">Q156*H156</f>
        <v>0</v>
      </c>
      <c r="S156" s="150">
        <v>0</v>
      </c>
      <c r="T156" s="151">
        <f t="shared" ref="T156:T171" si="13">S156*H156</f>
        <v>0</v>
      </c>
      <c r="AR156" s="152" t="s">
        <v>227</v>
      </c>
      <c r="AT156" s="152" t="s">
        <v>223</v>
      </c>
      <c r="AU156" s="152" t="s">
        <v>88</v>
      </c>
      <c r="AY156" s="13" t="s">
        <v>221</v>
      </c>
      <c r="BE156" s="153">
        <f t="shared" ref="BE156:BE171" si="14">IF(N156="základná",J156,0)</f>
        <v>0</v>
      </c>
      <c r="BF156" s="153">
        <f t="shared" ref="BF156:BF171" si="15">IF(N156="znížená",J156,0)</f>
        <v>0</v>
      </c>
      <c r="BG156" s="153">
        <f t="shared" ref="BG156:BG171" si="16">IF(N156="zákl. prenesená",J156,0)</f>
        <v>0</v>
      </c>
      <c r="BH156" s="153">
        <f t="shared" ref="BH156:BH171" si="17">IF(N156="zníž. prenesená",J156,0)</f>
        <v>0</v>
      </c>
      <c r="BI156" s="153">
        <f t="shared" ref="BI156:BI171" si="18">IF(N156="nulová",J156,0)</f>
        <v>0</v>
      </c>
      <c r="BJ156" s="13" t="s">
        <v>88</v>
      </c>
      <c r="BK156" s="153">
        <f t="shared" ref="BK156:BK171" si="19">ROUND(I156*H156,2)</f>
        <v>0</v>
      </c>
      <c r="BL156" s="13" t="s">
        <v>227</v>
      </c>
      <c r="BM156" s="152" t="s">
        <v>264</v>
      </c>
    </row>
    <row r="157" spans="2:65" s="1" customFormat="1" ht="33" customHeight="1" x14ac:dyDescent="0.2">
      <c r="B157" s="139"/>
      <c r="C157" s="140" t="s">
        <v>153</v>
      </c>
      <c r="D157" s="140" t="s">
        <v>223</v>
      </c>
      <c r="E157" s="141" t="s">
        <v>265</v>
      </c>
      <c r="F157" s="142" t="s">
        <v>266</v>
      </c>
      <c r="G157" s="143" t="s">
        <v>226</v>
      </c>
      <c r="H157" s="144">
        <v>54.835999999999999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2.3033407499999998</v>
      </c>
      <c r="R157" s="150">
        <f t="shared" si="12"/>
        <v>126.30599336699999</v>
      </c>
      <c r="S157" s="150">
        <v>0</v>
      </c>
      <c r="T157" s="151">
        <f t="shared" si="13"/>
        <v>0</v>
      </c>
      <c r="AR157" s="152" t="s">
        <v>227</v>
      </c>
      <c r="AT157" s="152" t="s">
        <v>223</v>
      </c>
      <c r="AU157" s="152" t="s">
        <v>88</v>
      </c>
      <c r="AY157" s="13" t="s">
        <v>221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227</v>
      </c>
      <c r="BM157" s="152" t="s">
        <v>267</v>
      </c>
    </row>
    <row r="158" spans="2:65" s="1" customFormat="1" ht="24.15" customHeight="1" x14ac:dyDescent="0.2">
      <c r="B158" s="139"/>
      <c r="C158" s="140" t="s">
        <v>162</v>
      </c>
      <c r="D158" s="140" t="s">
        <v>223</v>
      </c>
      <c r="E158" s="141" t="s">
        <v>268</v>
      </c>
      <c r="F158" s="142" t="s">
        <v>269</v>
      </c>
      <c r="G158" s="143" t="s">
        <v>254</v>
      </c>
      <c r="H158" s="144">
        <v>3.7480000000000002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1.0739289839999999</v>
      </c>
      <c r="R158" s="150">
        <f t="shared" si="12"/>
        <v>4.0250858320319995</v>
      </c>
      <c r="S158" s="150">
        <v>0</v>
      </c>
      <c r="T158" s="151">
        <f t="shared" si="13"/>
        <v>0</v>
      </c>
      <c r="AR158" s="152" t="s">
        <v>227</v>
      </c>
      <c r="AT158" s="152" t="s">
        <v>223</v>
      </c>
      <c r="AU158" s="152" t="s">
        <v>88</v>
      </c>
      <c r="AY158" s="13" t="s">
        <v>221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227</v>
      </c>
      <c r="BM158" s="152" t="s">
        <v>270</v>
      </c>
    </row>
    <row r="159" spans="2:65" s="1" customFormat="1" ht="33" customHeight="1" x14ac:dyDescent="0.2">
      <c r="B159" s="139"/>
      <c r="C159" s="140" t="s">
        <v>165</v>
      </c>
      <c r="D159" s="140" t="s">
        <v>223</v>
      </c>
      <c r="E159" s="141" t="s">
        <v>271</v>
      </c>
      <c r="F159" s="142" t="s">
        <v>272</v>
      </c>
      <c r="G159" s="143" t="s">
        <v>273</v>
      </c>
      <c r="H159" s="144">
        <v>176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0.1001475</v>
      </c>
      <c r="R159" s="150">
        <f t="shared" si="12"/>
        <v>17.625959999999999</v>
      </c>
      <c r="S159" s="150">
        <v>0</v>
      </c>
      <c r="T159" s="151">
        <f t="shared" si="13"/>
        <v>0</v>
      </c>
      <c r="AR159" s="152" t="s">
        <v>227</v>
      </c>
      <c r="AT159" s="152" t="s">
        <v>223</v>
      </c>
      <c r="AU159" s="152" t="s">
        <v>88</v>
      </c>
      <c r="AY159" s="13" t="s">
        <v>221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227</v>
      </c>
      <c r="BM159" s="152" t="s">
        <v>274</v>
      </c>
    </row>
    <row r="160" spans="2:65" s="1" customFormat="1" ht="24.15" customHeight="1" x14ac:dyDescent="0.2">
      <c r="B160" s="139"/>
      <c r="C160" s="140" t="s">
        <v>168</v>
      </c>
      <c r="D160" s="140" t="s">
        <v>223</v>
      </c>
      <c r="E160" s="141" t="s">
        <v>275</v>
      </c>
      <c r="F160" s="142" t="s">
        <v>276</v>
      </c>
      <c r="G160" s="143" t="s">
        <v>226</v>
      </c>
      <c r="H160" s="144">
        <v>46.393999999999998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2.0699999999999998</v>
      </c>
      <c r="R160" s="150">
        <f t="shared" si="12"/>
        <v>96.035579999999996</v>
      </c>
      <c r="S160" s="150">
        <v>0</v>
      </c>
      <c r="T160" s="151">
        <f t="shared" si="13"/>
        <v>0</v>
      </c>
      <c r="AR160" s="152" t="s">
        <v>227</v>
      </c>
      <c r="AT160" s="152" t="s">
        <v>223</v>
      </c>
      <c r="AU160" s="152" t="s">
        <v>88</v>
      </c>
      <c r="AY160" s="13" t="s">
        <v>221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227</v>
      </c>
      <c r="BM160" s="152" t="s">
        <v>277</v>
      </c>
    </row>
    <row r="161" spans="2:65" s="1" customFormat="1" ht="24.15" customHeight="1" x14ac:dyDescent="0.2">
      <c r="B161" s="139"/>
      <c r="C161" s="140" t="s">
        <v>171</v>
      </c>
      <c r="D161" s="140" t="s">
        <v>223</v>
      </c>
      <c r="E161" s="141" t="s">
        <v>278</v>
      </c>
      <c r="F161" s="142" t="s">
        <v>279</v>
      </c>
      <c r="G161" s="143" t="s">
        <v>226</v>
      </c>
      <c r="H161" s="144">
        <v>15.465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1.9319999999999999</v>
      </c>
      <c r="R161" s="150">
        <f t="shared" si="12"/>
        <v>29.87838</v>
      </c>
      <c r="S161" s="150">
        <v>0</v>
      </c>
      <c r="T161" s="151">
        <f t="shared" si="13"/>
        <v>0</v>
      </c>
      <c r="AR161" s="152" t="s">
        <v>227</v>
      </c>
      <c r="AT161" s="152" t="s">
        <v>223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227</v>
      </c>
      <c r="BM161" s="152" t="s">
        <v>280</v>
      </c>
    </row>
    <row r="162" spans="2:65" s="1" customFormat="1" ht="24.15" customHeight="1" x14ac:dyDescent="0.2">
      <c r="B162" s="139"/>
      <c r="C162" s="140" t="s">
        <v>281</v>
      </c>
      <c r="D162" s="140" t="s">
        <v>223</v>
      </c>
      <c r="E162" s="141" t="s">
        <v>282</v>
      </c>
      <c r="F162" s="142" t="s">
        <v>283</v>
      </c>
      <c r="G162" s="143" t="s">
        <v>226</v>
      </c>
      <c r="H162" s="144">
        <v>46.393999999999998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2.0699999999999998</v>
      </c>
      <c r="R162" s="150">
        <f t="shared" si="12"/>
        <v>96.035579999999996</v>
      </c>
      <c r="S162" s="150">
        <v>0</v>
      </c>
      <c r="T162" s="151">
        <f t="shared" si="13"/>
        <v>0</v>
      </c>
      <c r="AR162" s="152" t="s">
        <v>227</v>
      </c>
      <c r="AT162" s="152" t="s">
        <v>223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227</v>
      </c>
      <c r="BM162" s="152" t="s">
        <v>284</v>
      </c>
    </row>
    <row r="163" spans="2:65" s="1" customFormat="1" ht="24.15" customHeight="1" x14ac:dyDescent="0.2">
      <c r="B163" s="139"/>
      <c r="C163" s="140" t="s">
        <v>285</v>
      </c>
      <c r="D163" s="140" t="s">
        <v>223</v>
      </c>
      <c r="E163" s="141" t="s">
        <v>286</v>
      </c>
      <c r="F163" s="142" t="s">
        <v>287</v>
      </c>
      <c r="G163" s="143" t="s">
        <v>226</v>
      </c>
      <c r="H163" s="144">
        <v>23.76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2.4157202039999999</v>
      </c>
      <c r="R163" s="150">
        <f t="shared" si="12"/>
        <v>57.397512047040003</v>
      </c>
      <c r="S163" s="150">
        <v>0</v>
      </c>
      <c r="T163" s="151">
        <f t="shared" si="13"/>
        <v>0</v>
      </c>
      <c r="AR163" s="152" t="s">
        <v>227</v>
      </c>
      <c r="AT163" s="152" t="s">
        <v>223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227</v>
      </c>
      <c r="BM163" s="152" t="s">
        <v>288</v>
      </c>
    </row>
    <row r="164" spans="2:65" s="1" customFormat="1" ht="21.75" customHeight="1" x14ac:dyDescent="0.2">
      <c r="B164" s="139"/>
      <c r="C164" s="140" t="s">
        <v>289</v>
      </c>
      <c r="D164" s="140" t="s">
        <v>223</v>
      </c>
      <c r="E164" s="141" t="s">
        <v>290</v>
      </c>
      <c r="F164" s="142" t="s">
        <v>291</v>
      </c>
      <c r="G164" s="143" t="s">
        <v>263</v>
      </c>
      <c r="H164" s="144">
        <v>79.2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4.9410875E-2</v>
      </c>
      <c r="R164" s="150">
        <f t="shared" si="12"/>
        <v>3.9133413000000004</v>
      </c>
      <c r="S164" s="150">
        <v>0</v>
      </c>
      <c r="T164" s="151">
        <f t="shared" si="13"/>
        <v>0</v>
      </c>
      <c r="AR164" s="152" t="s">
        <v>227</v>
      </c>
      <c r="AT164" s="152" t="s">
        <v>223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227</v>
      </c>
      <c r="BM164" s="152" t="s">
        <v>292</v>
      </c>
    </row>
    <row r="165" spans="2:65" s="1" customFormat="1" ht="21.75" customHeight="1" x14ac:dyDescent="0.2">
      <c r="B165" s="139"/>
      <c r="C165" s="140" t="s">
        <v>293</v>
      </c>
      <c r="D165" s="140" t="s">
        <v>223</v>
      </c>
      <c r="E165" s="141" t="s">
        <v>294</v>
      </c>
      <c r="F165" s="142" t="s">
        <v>295</v>
      </c>
      <c r="G165" s="143" t="s">
        <v>263</v>
      </c>
      <c r="H165" s="144">
        <v>79.2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227</v>
      </c>
      <c r="AT165" s="152" t="s">
        <v>223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227</v>
      </c>
      <c r="BM165" s="152" t="s">
        <v>296</v>
      </c>
    </row>
    <row r="166" spans="2:65" s="1" customFormat="1" ht="24.15" customHeight="1" x14ac:dyDescent="0.2">
      <c r="B166" s="139"/>
      <c r="C166" s="140" t="s">
        <v>297</v>
      </c>
      <c r="D166" s="140" t="s">
        <v>223</v>
      </c>
      <c r="E166" s="141" t="s">
        <v>298</v>
      </c>
      <c r="F166" s="142" t="s">
        <v>299</v>
      </c>
      <c r="G166" s="143" t="s">
        <v>226</v>
      </c>
      <c r="H166" s="144">
        <v>24.393999999999998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2.4157202039999999</v>
      </c>
      <c r="R166" s="150">
        <f t="shared" si="12"/>
        <v>58.929078656375992</v>
      </c>
      <c r="S166" s="150">
        <v>0</v>
      </c>
      <c r="T166" s="151">
        <f t="shared" si="13"/>
        <v>0</v>
      </c>
      <c r="AR166" s="152" t="s">
        <v>227</v>
      </c>
      <c r="AT166" s="152" t="s">
        <v>223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227</v>
      </c>
      <c r="BM166" s="152" t="s">
        <v>300</v>
      </c>
    </row>
    <row r="167" spans="2:65" s="1" customFormat="1" ht="21.75" customHeight="1" x14ac:dyDescent="0.2">
      <c r="B167" s="139"/>
      <c r="C167" s="140" t="s">
        <v>7</v>
      </c>
      <c r="D167" s="140" t="s">
        <v>223</v>
      </c>
      <c r="E167" s="141" t="s">
        <v>301</v>
      </c>
      <c r="F167" s="142" t="s">
        <v>302</v>
      </c>
      <c r="G167" s="143" t="s">
        <v>263</v>
      </c>
      <c r="H167" s="144">
        <v>115.626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4.9410875E-2</v>
      </c>
      <c r="R167" s="150">
        <f t="shared" si="12"/>
        <v>5.7131818327500001</v>
      </c>
      <c r="S167" s="150">
        <v>0</v>
      </c>
      <c r="T167" s="151">
        <f t="shared" si="13"/>
        <v>0</v>
      </c>
      <c r="AR167" s="152" t="s">
        <v>227</v>
      </c>
      <c r="AT167" s="152" t="s">
        <v>223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227</v>
      </c>
      <c r="BM167" s="152" t="s">
        <v>303</v>
      </c>
    </row>
    <row r="168" spans="2:65" s="1" customFormat="1" ht="21.75" customHeight="1" x14ac:dyDescent="0.2">
      <c r="B168" s="139"/>
      <c r="C168" s="140" t="s">
        <v>304</v>
      </c>
      <c r="D168" s="140" t="s">
        <v>223</v>
      </c>
      <c r="E168" s="141" t="s">
        <v>305</v>
      </c>
      <c r="F168" s="142" t="s">
        <v>306</v>
      </c>
      <c r="G168" s="143" t="s">
        <v>263</v>
      </c>
      <c r="H168" s="144">
        <v>115.626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227</v>
      </c>
      <c r="AT168" s="152" t="s">
        <v>223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227</v>
      </c>
      <c r="BM168" s="152" t="s">
        <v>307</v>
      </c>
    </row>
    <row r="169" spans="2:65" s="1" customFormat="1" ht="16.5" customHeight="1" x14ac:dyDescent="0.2">
      <c r="B169" s="139"/>
      <c r="C169" s="140" t="s">
        <v>308</v>
      </c>
      <c r="D169" s="140" t="s">
        <v>223</v>
      </c>
      <c r="E169" s="141" t="s">
        <v>309</v>
      </c>
      <c r="F169" s="142" t="s">
        <v>310</v>
      </c>
      <c r="G169" s="143" t="s">
        <v>254</v>
      </c>
      <c r="H169" s="144">
        <v>1.8660000000000001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1.0189584970000001</v>
      </c>
      <c r="R169" s="150">
        <f t="shared" si="12"/>
        <v>1.9013765554020003</v>
      </c>
      <c r="S169" s="150">
        <v>0</v>
      </c>
      <c r="T169" s="151">
        <f t="shared" si="13"/>
        <v>0</v>
      </c>
      <c r="AR169" s="152" t="s">
        <v>227</v>
      </c>
      <c r="AT169" s="152" t="s">
        <v>223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227</v>
      </c>
      <c r="BM169" s="152" t="s">
        <v>311</v>
      </c>
    </row>
    <row r="170" spans="2:65" s="1" customFormat="1" ht="24.15" customHeight="1" x14ac:dyDescent="0.2">
      <c r="B170" s="139"/>
      <c r="C170" s="140" t="s">
        <v>312</v>
      </c>
      <c r="D170" s="140" t="s">
        <v>223</v>
      </c>
      <c r="E170" s="141" t="s">
        <v>313</v>
      </c>
      <c r="F170" s="142" t="s">
        <v>314</v>
      </c>
      <c r="G170" s="143" t="s">
        <v>263</v>
      </c>
      <c r="H170" s="144">
        <v>303.38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41</v>
      </c>
      <c r="P170" s="150">
        <f t="shared" si="11"/>
        <v>0</v>
      </c>
      <c r="Q170" s="150">
        <v>3.3000000000000003E-5</v>
      </c>
      <c r="R170" s="150">
        <f t="shared" si="12"/>
        <v>1.0011540000000001E-2</v>
      </c>
      <c r="S170" s="150">
        <v>0</v>
      </c>
      <c r="T170" s="151">
        <f t="shared" si="13"/>
        <v>0</v>
      </c>
      <c r="AR170" s="152" t="s">
        <v>227</v>
      </c>
      <c r="AT170" s="152" t="s">
        <v>223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227</v>
      </c>
      <c r="BM170" s="152" t="s">
        <v>315</v>
      </c>
    </row>
    <row r="171" spans="2:65" s="1" customFormat="1" ht="16.5" customHeight="1" x14ac:dyDescent="0.2">
      <c r="B171" s="139"/>
      <c r="C171" s="154" t="s">
        <v>316</v>
      </c>
      <c r="D171" s="154" t="s">
        <v>317</v>
      </c>
      <c r="E171" s="155" t="s">
        <v>318</v>
      </c>
      <c r="F171" s="156" t="s">
        <v>319</v>
      </c>
      <c r="G171" s="157" t="s">
        <v>263</v>
      </c>
      <c r="H171" s="158">
        <v>348.887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41</v>
      </c>
      <c r="P171" s="150">
        <f t="shared" si="11"/>
        <v>0</v>
      </c>
      <c r="Q171" s="150">
        <v>2.9999999999999997E-4</v>
      </c>
      <c r="R171" s="150">
        <f t="shared" si="12"/>
        <v>0.10466609999999998</v>
      </c>
      <c r="S171" s="150">
        <v>0</v>
      </c>
      <c r="T171" s="151">
        <f t="shared" si="13"/>
        <v>0</v>
      </c>
      <c r="AR171" s="152" t="s">
        <v>251</v>
      </c>
      <c r="AT171" s="152" t="s">
        <v>317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227</v>
      </c>
      <c r="BM171" s="152" t="s">
        <v>320</v>
      </c>
    </row>
    <row r="172" spans="2:65" s="11" customFormat="1" ht="22.95" customHeight="1" x14ac:dyDescent="0.25">
      <c r="B172" s="127"/>
      <c r="D172" s="128" t="s">
        <v>74</v>
      </c>
      <c r="E172" s="137" t="s">
        <v>232</v>
      </c>
      <c r="F172" s="137" t="s">
        <v>321</v>
      </c>
      <c r="I172" s="130"/>
      <c r="J172" s="138">
        <f>BK172</f>
        <v>0</v>
      </c>
      <c r="L172" s="127"/>
      <c r="M172" s="132"/>
      <c r="P172" s="133">
        <f>SUM(P173:P192)</f>
        <v>0</v>
      </c>
      <c r="R172" s="133">
        <f>SUM(R173:R192)</f>
        <v>126.1145502848</v>
      </c>
      <c r="T172" s="134">
        <f>SUM(T173:T192)</f>
        <v>0</v>
      </c>
      <c r="AR172" s="128" t="s">
        <v>82</v>
      </c>
      <c r="AT172" s="135" t="s">
        <v>74</v>
      </c>
      <c r="AU172" s="135" t="s">
        <v>82</v>
      </c>
      <c r="AY172" s="128" t="s">
        <v>221</v>
      </c>
      <c r="BK172" s="136">
        <f>SUM(BK173:BK192)</f>
        <v>0</v>
      </c>
    </row>
    <row r="173" spans="2:65" s="1" customFormat="1" ht="37.950000000000003" customHeight="1" x14ac:dyDescent="0.2">
      <c r="B173" s="139"/>
      <c r="C173" s="140" t="s">
        <v>322</v>
      </c>
      <c r="D173" s="140" t="s">
        <v>223</v>
      </c>
      <c r="E173" s="141" t="s">
        <v>323</v>
      </c>
      <c r="F173" s="142" t="s">
        <v>324</v>
      </c>
      <c r="G173" s="143" t="s">
        <v>273</v>
      </c>
      <c r="H173" s="144">
        <v>8</v>
      </c>
      <c r="I173" s="145"/>
      <c r="J173" s="146">
        <f t="shared" ref="J173:J192" si="20">ROUND(I173*H173,2)</f>
        <v>0</v>
      </c>
      <c r="K173" s="147"/>
      <c r="L173" s="28"/>
      <c r="M173" s="148" t="s">
        <v>1</v>
      </c>
      <c r="N173" s="149" t="s">
        <v>41</v>
      </c>
      <c r="P173" s="150">
        <f t="shared" ref="P173:P192" si="21">O173*H173</f>
        <v>0</v>
      </c>
      <c r="Q173" s="150">
        <v>0</v>
      </c>
      <c r="R173" s="150">
        <f t="shared" ref="R173:R192" si="22">Q173*H173</f>
        <v>0</v>
      </c>
      <c r="S173" s="150">
        <v>0</v>
      </c>
      <c r="T173" s="151">
        <f t="shared" ref="T173:T192" si="23">S173*H173</f>
        <v>0</v>
      </c>
      <c r="AR173" s="152" t="s">
        <v>227</v>
      </c>
      <c r="AT173" s="152" t="s">
        <v>223</v>
      </c>
      <c r="AU173" s="152" t="s">
        <v>88</v>
      </c>
      <c r="AY173" s="13" t="s">
        <v>221</v>
      </c>
      <c r="BE173" s="153">
        <f t="shared" ref="BE173:BE192" si="24">IF(N173="základná",J173,0)</f>
        <v>0</v>
      </c>
      <c r="BF173" s="153">
        <f t="shared" ref="BF173:BF192" si="25">IF(N173="znížená",J173,0)</f>
        <v>0</v>
      </c>
      <c r="BG173" s="153">
        <f t="shared" ref="BG173:BG192" si="26">IF(N173="zákl. prenesená",J173,0)</f>
        <v>0</v>
      </c>
      <c r="BH173" s="153">
        <f t="shared" ref="BH173:BH192" si="27">IF(N173="zníž. prenesená",J173,0)</f>
        <v>0</v>
      </c>
      <c r="BI173" s="153">
        <f t="shared" ref="BI173:BI192" si="28">IF(N173="nulová",J173,0)</f>
        <v>0</v>
      </c>
      <c r="BJ173" s="13" t="s">
        <v>88</v>
      </c>
      <c r="BK173" s="153">
        <f t="shared" ref="BK173:BK192" si="29">ROUND(I173*H173,2)</f>
        <v>0</v>
      </c>
      <c r="BL173" s="13" t="s">
        <v>227</v>
      </c>
      <c r="BM173" s="152" t="s">
        <v>325</v>
      </c>
    </row>
    <row r="174" spans="2:65" s="1" customFormat="1" ht="24.15" customHeight="1" x14ac:dyDescent="0.2">
      <c r="B174" s="139"/>
      <c r="C174" s="140" t="s">
        <v>326</v>
      </c>
      <c r="D174" s="140" t="s">
        <v>223</v>
      </c>
      <c r="E174" s="141" t="s">
        <v>327</v>
      </c>
      <c r="F174" s="142" t="s">
        <v>328</v>
      </c>
      <c r="G174" s="143" t="s">
        <v>226</v>
      </c>
      <c r="H174" s="144">
        <v>73.605999999999995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0.82591079999999994</v>
      </c>
      <c r="R174" s="150">
        <f t="shared" si="22"/>
        <v>60.791990344799991</v>
      </c>
      <c r="S174" s="150">
        <v>0</v>
      </c>
      <c r="T174" s="151">
        <f t="shared" si="23"/>
        <v>0</v>
      </c>
      <c r="AR174" s="152" t="s">
        <v>227</v>
      </c>
      <c r="AT174" s="152" t="s">
        <v>223</v>
      </c>
      <c r="AU174" s="152" t="s">
        <v>88</v>
      </c>
      <c r="AY174" s="13" t="s">
        <v>221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227</v>
      </c>
      <c r="BM174" s="152" t="s">
        <v>329</v>
      </c>
    </row>
    <row r="175" spans="2:65" s="1" customFormat="1" ht="33" customHeight="1" x14ac:dyDescent="0.2">
      <c r="B175" s="139"/>
      <c r="C175" s="140" t="s">
        <v>330</v>
      </c>
      <c r="D175" s="140" t="s">
        <v>223</v>
      </c>
      <c r="E175" s="141" t="s">
        <v>331</v>
      </c>
      <c r="F175" s="142" t="s">
        <v>332</v>
      </c>
      <c r="G175" s="143" t="s">
        <v>333</v>
      </c>
      <c r="H175" s="144">
        <v>41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0.18630633999999999</v>
      </c>
      <c r="R175" s="150">
        <f t="shared" si="22"/>
        <v>7.6385599399999995</v>
      </c>
      <c r="S175" s="150">
        <v>0</v>
      </c>
      <c r="T175" s="151">
        <f t="shared" si="23"/>
        <v>0</v>
      </c>
      <c r="AR175" s="152" t="s">
        <v>227</v>
      </c>
      <c r="AT175" s="152" t="s">
        <v>223</v>
      </c>
      <c r="AU175" s="152" t="s">
        <v>88</v>
      </c>
      <c r="AY175" s="13" t="s">
        <v>221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227</v>
      </c>
      <c r="BM175" s="152" t="s">
        <v>334</v>
      </c>
    </row>
    <row r="176" spans="2:65" s="1" customFormat="1" ht="21.75" customHeight="1" x14ac:dyDescent="0.2">
      <c r="B176" s="139"/>
      <c r="C176" s="154" t="s">
        <v>335</v>
      </c>
      <c r="D176" s="154" t="s">
        <v>317</v>
      </c>
      <c r="E176" s="155" t="s">
        <v>336</v>
      </c>
      <c r="F176" s="156" t="s">
        <v>337</v>
      </c>
      <c r="G176" s="157" t="s">
        <v>333</v>
      </c>
      <c r="H176" s="158">
        <v>7</v>
      </c>
      <c r="I176" s="159"/>
      <c r="J176" s="160">
        <f t="shared" si="20"/>
        <v>0</v>
      </c>
      <c r="K176" s="161"/>
      <c r="L176" s="162"/>
      <c r="M176" s="163" t="s">
        <v>1</v>
      </c>
      <c r="N176" s="164" t="s">
        <v>41</v>
      </c>
      <c r="P176" s="150">
        <f t="shared" si="21"/>
        <v>0</v>
      </c>
      <c r="Q176" s="150">
        <v>1.5960000000000001</v>
      </c>
      <c r="R176" s="150">
        <f t="shared" si="22"/>
        <v>11.172000000000001</v>
      </c>
      <c r="S176" s="150">
        <v>0</v>
      </c>
      <c r="T176" s="151">
        <f t="shared" si="23"/>
        <v>0</v>
      </c>
      <c r="AR176" s="152" t="s">
        <v>251</v>
      </c>
      <c r="AT176" s="152" t="s">
        <v>317</v>
      </c>
      <c r="AU176" s="152" t="s">
        <v>88</v>
      </c>
      <c r="AY176" s="13" t="s">
        <v>221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227</v>
      </c>
      <c r="BM176" s="152" t="s">
        <v>338</v>
      </c>
    </row>
    <row r="177" spans="2:65" s="1" customFormat="1" ht="21.75" customHeight="1" x14ac:dyDescent="0.2">
      <c r="B177" s="139"/>
      <c r="C177" s="154" t="s">
        <v>339</v>
      </c>
      <c r="D177" s="154" t="s">
        <v>317</v>
      </c>
      <c r="E177" s="155" t="s">
        <v>340</v>
      </c>
      <c r="F177" s="156" t="s">
        <v>341</v>
      </c>
      <c r="G177" s="157" t="s">
        <v>333</v>
      </c>
      <c r="H177" s="158">
        <v>1</v>
      </c>
      <c r="I177" s="159"/>
      <c r="J177" s="160">
        <f t="shared" si="20"/>
        <v>0</v>
      </c>
      <c r="K177" s="161"/>
      <c r="L177" s="162"/>
      <c r="M177" s="163" t="s">
        <v>1</v>
      </c>
      <c r="N177" s="164" t="s">
        <v>41</v>
      </c>
      <c r="P177" s="150">
        <f t="shared" si="21"/>
        <v>0</v>
      </c>
      <c r="Q177" s="150">
        <v>1.5960000000000001</v>
      </c>
      <c r="R177" s="150">
        <f t="shared" si="22"/>
        <v>1.5960000000000001</v>
      </c>
      <c r="S177" s="150">
        <v>0</v>
      </c>
      <c r="T177" s="151">
        <f t="shared" si="23"/>
        <v>0</v>
      </c>
      <c r="AR177" s="152" t="s">
        <v>251</v>
      </c>
      <c r="AT177" s="152" t="s">
        <v>317</v>
      </c>
      <c r="AU177" s="152" t="s">
        <v>88</v>
      </c>
      <c r="AY177" s="13" t="s">
        <v>221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227</v>
      </c>
      <c r="BM177" s="152" t="s">
        <v>342</v>
      </c>
    </row>
    <row r="178" spans="2:65" s="1" customFormat="1" ht="21.75" customHeight="1" x14ac:dyDescent="0.2">
      <c r="B178" s="139"/>
      <c r="C178" s="154" t="s">
        <v>343</v>
      </c>
      <c r="D178" s="154" t="s">
        <v>317</v>
      </c>
      <c r="E178" s="155" t="s">
        <v>344</v>
      </c>
      <c r="F178" s="156" t="s">
        <v>345</v>
      </c>
      <c r="G178" s="157" t="s">
        <v>333</v>
      </c>
      <c r="H178" s="158">
        <v>1</v>
      </c>
      <c r="I178" s="159"/>
      <c r="J178" s="160">
        <f t="shared" si="20"/>
        <v>0</v>
      </c>
      <c r="K178" s="161"/>
      <c r="L178" s="162"/>
      <c r="M178" s="163" t="s">
        <v>1</v>
      </c>
      <c r="N178" s="164" t="s">
        <v>41</v>
      </c>
      <c r="P178" s="150">
        <f t="shared" si="21"/>
        <v>0</v>
      </c>
      <c r="Q178" s="150">
        <v>1.5960000000000001</v>
      </c>
      <c r="R178" s="150">
        <f t="shared" si="22"/>
        <v>1.5960000000000001</v>
      </c>
      <c r="S178" s="150">
        <v>0</v>
      </c>
      <c r="T178" s="151">
        <f t="shared" si="23"/>
        <v>0</v>
      </c>
      <c r="AR178" s="152" t="s">
        <v>251</v>
      </c>
      <c r="AT178" s="152" t="s">
        <v>317</v>
      </c>
      <c r="AU178" s="152" t="s">
        <v>88</v>
      </c>
      <c r="AY178" s="13" t="s">
        <v>221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227</v>
      </c>
      <c r="BM178" s="152" t="s">
        <v>346</v>
      </c>
    </row>
    <row r="179" spans="2:65" s="1" customFormat="1" ht="21.75" customHeight="1" x14ac:dyDescent="0.2">
      <c r="B179" s="139"/>
      <c r="C179" s="154" t="s">
        <v>347</v>
      </c>
      <c r="D179" s="154" t="s">
        <v>317</v>
      </c>
      <c r="E179" s="155" t="s">
        <v>348</v>
      </c>
      <c r="F179" s="156" t="s">
        <v>349</v>
      </c>
      <c r="G179" s="157" t="s">
        <v>333</v>
      </c>
      <c r="H179" s="158">
        <v>1</v>
      </c>
      <c r="I179" s="159"/>
      <c r="J179" s="160">
        <f t="shared" si="20"/>
        <v>0</v>
      </c>
      <c r="K179" s="161"/>
      <c r="L179" s="162"/>
      <c r="M179" s="163" t="s">
        <v>1</v>
      </c>
      <c r="N179" s="164" t="s">
        <v>41</v>
      </c>
      <c r="P179" s="150">
        <f t="shared" si="21"/>
        <v>0</v>
      </c>
      <c r="Q179" s="150">
        <v>1.5960000000000001</v>
      </c>
      <c r="R179" s="150">
        <f t="shared" si="22"/>
        <v>1.5960000000000001</v>
      </c>
      <c r="S179" s="150">
        <v>0</v>
      </c>
      <c r="T179" s="151">
        <f t="shared" si="23"/>
        <v>0</v>
      </c>
      <c r="AR179" s="152" t="s">
        <v>251</v>
      </c>
      <c r="AT179" s="152" t="s">
        <v>317</v>
      </c>
      <c r="AU179" s="152" t="s">
        <v>88</v>
      </c>
      <c r="AY179" s="13" t="s">
        <v>221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227</v>
      </c>
      <c r="BM179" s="152" t="s">
        <v>350</v>
      </c>
    </row>
    <row r="180" spans="2:65" s="1" customFormat="1" ht="21.75" customHeight="1" x14ac:dyDescent="0.2">
      <c r="B180" s="139"/>
      <c r="C180" s="154" t="s">
        <v>351</v>
      </c>
      <c r="D180" s="154" t="s">
        <v>317</v>
      </c>
      <c r="E180" s="155" t="s">
        <v>352</v>
      </c>
      <c r="F180" s="156" t="s">
        <v>353</v>
      </c>
      <c r="G180" s="157" t="s">
        <v>333</v>
      </c>
      <c r="H180" s="158">
        <v>1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41</v>
      </c>
      <c r="P180" s="150">
        <f t="shared" si="21"/>
        <v>0</v>
      </c>
      <c r="Q180" s="150">
        <v>1.5960000000000001</v>
      </c>
      <c r="R180" s="150">
        <f t="shared" si="22"/>
        <v>1.5960000000000001</v>
      </c>
      <c r="S180" s="150">
        <v>0</v>
      </c>
      <c r="T180" s="151">
        <f t="shared" si="23"/>
        <v>0</v>
      </c>
      <c r="AR180" s="152" t="s">
        <v>251</v>
      </c>
      <c r="AT180" s="152" t="s">
        <v>317</v>
      </c>
      <c r="AU180" s="152" t="s">
        <v>88</v>
      </c>
      <c r="AY180" s="13" t="s">
        <v>221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227</v>
      </c>
      <c r="BM180" s="152" t="s">
        <v>354</v>
      </c>
    </row>
    <row r="181" spans="2:65" s="1" customFormat="1" ht="21.75" customHeight="1" x14ac:dyDescent="0.2">
      <c r="B181" s="139"/>
      <c r="C181" s="154" t="s">
        <v>355</v>
      </c>
      <c r="D181" s="154" t="s">
        <v>317</v>
      </c>
      <c r="E181" s="155" t="s">
        <v>356</v>
      </c>
      <c r="F181" s="156" t="s">
        <v>357</v>
      </c>
      <c r="G181" s="157" t="s">
        <v>333</v>
      </c>
      <c r="H181" s="158">
        <v>7</v>
      </c>
      <c r="I181" s="159"/>
      <c r="J181" s="160">
        <f t="shared" si="20"/>
        <v>0</v>
      </c>
      <c r="K181" s="161"/>
      <c r="L181" s="162"/>
      <c r="M181" s="163" t="s">
        <v>1</v>
      </c>
      <c r="N181" s="164" t="s">
        <v>41</v>
      </c>
      <c r="P181" s="150">
        <f t="shared" si="21"/>
        <v>0</v>
      </c>
      <c r="Q181" s="150">
        <v>1.5960000000000001</v>
      </c>
      <c r="R181" s="150">
        <f t="shared" si="22"/>
        <v>11.172000000000001</v>
      </c>
      <c r="S181" s="150">
        <v>0</v>
      </c>
      <c r="T181" s="151">
        <f t="shared" si="23"/>
        <v>0</v>
      </c>
      <c r="AR181" s="152" t="s">
        <v>251</v>
      </c>
      <c r="AT181" s="152" t="s">
        <v>317</v>
      </c>
      <c r="AU181" s="152" t="s">
        <v>88</v>
      </c>
      <c r="AY181" s="13" t="s">
        <v>221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227</v>
      </c>
      <c r="BM181" s="152" t="s">
        <v>358</v>
      </c>
    </row>
    <row r="182" spans="2:65" s="1" customFormat="1" ht="21.75" customHeight="1" x14ac:dyDescent="0.2">
      <c r="B182" s="139"/>
      <c r="C182" s="154" t="s">
        <v>359</v>
      </c>
      <c r="D182" s="154" t="s">
        <v>317</v>
      </c>
      <c r="E182" s="155" t="s">
        <v>360</v>
      </c>
      <c r="F182" s="156" t="s">
        <v>361</v>
      </c>
      <c r="G182" s="157" t="s">
        <v>333</v>
      </c>
      <c r="H182" s="158">
        <v>3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41</v>
      </c>
      <c r="P182" s="150">
        <f t="shared" si="21"/>
        <v>0</v>
      </c>
      <c r="Q182" s="150">
        <v>1.5960000000000001</v>
      </c>
      <c r="R182" s="150">
        <f t="shared" si="22"/>
        <v>4.7880000000000003</v>
      </c>
      <c r="S182" s="150">
        <v>0</v>
      </c>
      <c r="T182" s="151">
        <f t="shared" si="23"/>
        <v>0</v>
      </c>
      <c r="AR182" s="152" t="s">
        <v>251</v>
      </c>
      <c r="AT182" s="152" t="s">
        <v>317</v>
      </c>
      <c r="AU182" s="152" t="s">
        <v>88</v>
      </c>
      <c r="AY182" s="13" t="s">
        <v>221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227</v>
      </c>
      <c r="BM182" s="152" t="s">
        <v>362</v>
      </c>
    </row>
    <row r="183" spans="2:65" s="1" customFormat="1" ht="21.75" customHeight="1" x14ac:dyDescent="0.2">
      <c r="B183" s="139"/>
      <c r="C183" s="154" t="s">
        <v>363</v>
      </c>
      <c r="D183" s="154" t="s">
        <v>317</v>
      </c>
      <c r="E183" s="155" t="s">
        <v>364</v>
      </c>
      <c r="F183" s="156" t="s">
        <v>365</v>
      </c>
      <c r="G183" s="157" t="s">
        <v>333</v>
      </c>
      <c r="H183" s="158">
        <v>1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41</v>
      </c>
      <c r="P183" s="150">
        <f t="shared" si="21"/>
        <v>0</v>
      </c>
      <c r="Q183" s="150">
        <v>1.1319999999999999</v>
      </c>
      <c r="R183" s="150">
        <f t="shared" si="22"/>
        <v>1.1319999999999999</v>
      </c>
      <c r="S183" s="150">
        <v>0</v>
      </c>
      <c r="T183" s="151">
        <f t="shared" si="23"/>
        <v>0</v>
      </c>
      <c r="AR183" s="152" t="s">
        <v>251</v>
      </c>
      <c r="AT183" s="152" t="s">
        <v>317</v>
      </c>
      <c r="AU183" s="152" t="s">
        <v>88</v>
      </c>
      <c r="AY183" s="13" t="s">
        <v>221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227</v>
      </c>
      <c r="BM183" s="152" t="s">
        <v>366</v>
      </c>
    </row>
    <row r="184" spans="2:65" s="1" customFormat="1" ht="21.75" customHeight="1" x14ac:dyDescent="0.2">
      <c r="B184" s="139"/>
      <c r="C184" s="154" t="s">
        <v>367</v>
      </c>
      <c r="D184" s="154" t="s">
        <v>317</v>
      </c>
      <c r="E184" s="155" t="s">
        <v>368</v>
      </c>
      <c r="F184" s="156" t="s">
        <v>369</v>
      </c>
      <c r="G184" s="157" t="s">
        <v>333</v>
      </c>
      <c r="H184" s="158">
        <v>1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41</v>
      </c>
      <c r="P184" s="150">
        <f t="shared" si="21"/>
        <v>0</v>
      </c>
      <c r="Q184" s="150">
        <v>1.282</v>
      </c>
      <c r="R184" s="150">
        <f t="shared" si="22"/>
        <v>1.282</v>
      </c>
      <c r="S184" s="150">
        <v>0</v>
      </c>
      <c r="T184" s="151">
        <f t="shared" si="23"/>
        <v>0</v>
      </c>
      <c r="AR184" s="152" t="s">
        <v>251</v>
      </c>
      <c r="AT184" s="152" t="s">
        <v>317</v>
      </c>
      <c r="AU184" s="152" t="s">
        <v>88</v>
      </c>
      <c r="AY184" s="13" t="s">
        <v>221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227</v>
      </c>
      <c r="BM184" s="152" t="s">
        <v>370</v>
      </c>
    </row>
    <row r="185" spans="2:65" s="1" customFormat="1" ht="21.75" customHeight="1" x14ac:dyDescent="0.2">
      <c r="B185" s="139"/>
      <c r="C185" s="154" t="s">
        <v>371</v>
      </c>
      <c r="D185" s="154" t="s">
        <v>317</v>
      </c>
      <c r="E185" s="155" t="s">
        <v>372</v>
      </c>
      <c r="F185" s="156" t="s">
        <v>373</v>
      </c>
      <c r="G185" s="157" t="s">
        <v>333</v>
      </c>
      <c r="H185" s="158">
        <v>2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41</v>
      </c>
      <c r="P185" s="150">
        <f t="shared" si="21"/>
        <v>0</v>
      </c>
      <c r="Q185" s="150">
        <v>1.1839999999999999</v>
      </c>
      <c r="R185" s="150">
        <f t="shared" si="22"/>
        <v>2.3679999999999999</v>
      </c>
      <c r="S185" s="150">
        <v>0</v>
      </c>
      <c r="T185" s="151">
        <f t="shared" si="23"/>
        <v>0</v>
      </c>
      <c r="AR185" s="152" t="s">
        <v>251</v>
      </c>
      <c r="AT185" s="152" t="s">
        <v>317</v>
      </c>
      <c r="AU185" s="152" t="s">
        <v>88</v>
      </c>
      <c r="AY185" s="13" t="s">
        <v>221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227</v>
      </c>
      <c r="BM185" s="152" t="s">
        <v>374</v>
      </c>
    </row>
    <row r="186" spans="2:65" s="1" customFormat="1" ht="21.75" customHeight="1" x14ac:dyDescent="0.2">
      <c r="B186" s="139"/>
      <c r="C186" s="154" t="s">
        <v>375</v>
      </c>
      <c r="D186" s="154" t="s">
        <v>317</v>
      </c>
      <c r="E186" s="155" t="s">
        <v>376</v>
      </c>
      <c r="F186" s="156" t="s">
        <v>377</v>
      </c>
      <c r="G186" s="157" t="s">
        <v>333</v>
      </c>
      <c r="H186" s="158">
        <v>2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1.234</v>
      </c>
      <c r="R186" s="150">
        <f t="shared" si="22"/>
        <v>2.468</v>
      </c>
      <c r="S186" s="150">
        <v>0</v>
      </c>
      <c r="T186" s="151">
        <f t="shared" si="23"/>
        <v>0</v>
      </c>
      <c r="AR186" s="152" t="s">
        <v>251</v>
      </c>
      <c r="AT186" s="152" t="s">
        <v>317</v>
      </c>
      <c r="AU186" s="152" t="s">
        <v>88</v>
      </c>
      <c r="AY186" s="13" t="s">
        <v>221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227</v>
      </c>
      <c r="BM186" s="152" t="s">
        <v>378</v>
      </c>
    </row>
    <row r="187" spans="2:65" s="1" customFormat="1" ht="21.75" customHeight="1" x14ac:dyDescent="0.2">
      <c r="B187" s="139"/>
      <c r="C187" s="154" t="s">
        <v>379</v>
      </c>
      <c r="D187" s="154" t="s">
        <v>317</v>
      </c>
      <c r="E187" s="155" t="s">
        <v>380</v>
      </c>
      <c r="F187" s="156" t="s">
        <v>381</v>
      </c>
      <c r="G187" s="157" t="s">
        <v>333</v>
      </c>
      <c r="H187" s="158">
        <v>3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41</v>
      </c>
      <c r="P187" s="150">
        <f t="shared" si="21"/>
        <v>0</v>
      </c>
      <c r="Q187" s="150">
        <v>1.1339999999999999</v>
      </c>
      <c r="R187" s="150">
        <f t="shared" si="22"/>
        <v>3.4019999999999997</v>
      </c>
      <c r="S187" s="150">
        <v>0</v>
      </c>
      <c r="T187" s="151">
        <f t="shared" si="23"/>
        <v>0</v>
      </c>
      <c r="AR187" s="152" t="s">
        <v>251</v>
      </c>
      <c r="AT187" s="152" t="s">
        <v>317</v>
      </c>
      <c r="AU187" s="152" t="s">
        <v>88</v>
      </c>
      <c r="AY187" s="13" t="s">
        <v>221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227</v>
      </c>
      <c r="BM187" s="152" t="s">
        <v>382</v>
      </c>
    </row>
    <row r="188" spans="2:65" s="1" customFormat="1" ht="21.75" customHeight="1" x14ac:dyDescent="0.2">
      <c r="B188" s="139"/>
      <c r="C188" s="154" t="s">
        <v>383</v>
      </c>
      <c r="D188" s="154" t="s">
        <v>317</v>
      </c>
      <c r="E188" s="155" t="s">
        <v>384</v>
      </c>
      <c r="F188" s="156" t="s">
        <v>385</v>
      </c>
      <c r="G188" s="157" t="s">
        <v>333</v>
      </c>
      <c r="H188" s="158">
        <v>3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1.1839999999999999</v>
      </c>
      <c r="R188" s="150">
        <f t="shared" si="22"/>
        <v>3.5519999999999996</v>
      </c>
      <c r="S188" s="150">
        <v>0</v>
      </c>
      <c r="T188" s="151">
        <f t="shared" si="23"/>
        <v>0</v>
      </c>
      <c r="AR188" s="152" t="s">
        <v>251</v>
      </c>
      <c r="AT188" s="152" t="s">
        <v>317</v>
      </c>
      <c r="AU188" s="152" t="s">
        <v>88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227</v>
      </c>
      <c r="BM188" s="152" t="s">
        <v>386</v>
      </c>
    </row>
    <row r="189" spans="2:65" s="1" customFormat="1" ht="21.75" customHeight="1" x14ac:dyDescent="0.2">
      <c r="B189" s="139"/>
      <c r="C189" s="154" t="s">
        <v>387</v>
      </c>
      <c r="D189" s="154" t="s">
        <v>317</v>
      </c>
      <c r="E189" s="155" t="s">
        <v>388</v>
      </c>
      <c r="F189" s="156" t="s">
        <v>389</v>
      </c>
      <c r="G189" s="157" t="s">
        <v>333</v>
      </c>
      <c r="H189" s="158">
        <v>3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41</v>
      </c>
      <c r="P189" s="150">
        <f t="shared" si="21"/>
        <v>0</v>
      </c>
      <c r="Q189" s="150">
        <v>1.234</v>
      </c>
      <c r="R189" s="150">
        <f t="shared" si="22"/>
        <v>3.702</v>
      </c>
      <c r="S189" s="150">
        <v>0</v>
      </c>
      <c r="T189" s="151">
        <f t="shared" si="23"/>
        <v>0</v>
      </c>
      <c r="AR189" s="152" t="s">
        <v>251</v>
      </c>
      <c r="AT189" s="152" t="s">
        <v>317</v>
      </c>
      <c r="AU189" s="152" t="s">
        <v>88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227</v>
      </c>
      <c r="BM189" s="152" t="s">
        <v>390</v>
      </c>
    </row>
    <row r="190" spans="2:65" s="1" customFormat="1" ht="21.75" customHeight="1" x14ac:dyDescent="0.2">
      <c r="B190" s="139"/>
      <c r="C190" s="154" t="s">
        <v>391</v>
      </c>
      <c r="D190" s="154" t="s">
        <v>317</v>
      </c>
      <c r="E190" s="155" t="s">
        <v>392</v>
      </c>
      <c r="F190" s="156" t="s">
        <v>393</v>
      </c>
      <c r="G190" s="157" t="s">
        <v>333</v>
      </c>
      <c r="H190" s="158">
        <v>3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1.282</v>
      </c>
      <c r="R190" s="150">
        <f t="shared" si="22"/>
        <v>3.8460000000000001</v>
      </c>
      <c r="S190" s="150">
        <v>0</v>
      </c>
      <c r="T190" s="151">
        <f t="shared" si="23"/>
        <v>0</v>
      </c>
      <c r="AR190" s="152" t="s">
        <v>251</v>
      </c>
      <c r="AT190" s="152" t="s">
        <v>317</v>
      </c>
      <c r="AU190" s="152" t="s">
        <v>88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227</v>
      </c>
      <c r="BM190" s="152" t="s">
        <v>394</v>
      </c>
    </row>
    <row r="191" spans="2:65" s="1" customFormat="1" ht="21.75" customHeight="1" x14ac:dyDescent="0.2">
      <c r="B191" s="139"/>
      <c r="C191" s="154" t="s">
        <v>395</v>
      </c>
      <c r="D191" s="154" t="s">
        <v>317</v>
      </c>
      <c r="E191" s="155" t="s">
        <v>396</v>
      </c>
      <c r="F191" s="156" t="s">
        <v>397</v>
      </c>
      <c r="G191" s="157" t="s">
        <v>333</v>
      </c>
      <c r="H191" s="158">
        <v>1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41</v>
      </c>
      <c r="P191" s="150">
        <f t="shared" si="21"/>
        <v>0</v>
      </c>
      <c r="Q191" s="150">
        <v>1.1339999999999999</v>
      </c>
      <c r="R191" s="150">
        <f t="shared" si="22"/>
        <v>1.1339999999999999</v>
      </c>
      <c r="S191" s="150">
        <v>0</v>
      </c>
      <c r="T191" s="151">
        <f t="shared" si="23"/>
        <v>0</v>
      </c>
      <c r="AR191" s="152" t="s">
        <v>251</v>
      </c>
      <c r="AT191" s="152" t="s">
        <v>317</v>
      </c>
      <c r="AU191" s="152" t="s">
        <v>88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227</v>
      </c>
      <c r="BM191" s="152" t="s">
        <v>398</v>
      </c>
    </row>
    <row r="192" spans="2:65" s="1" customFormat="1" ht="21.75" customHeight="1" x14ac:dyDescent="0.2">
      <c r="B192" s="139"/>
      <c r="C192" s="154" t="s">
        <v>399</v>
      </c>
      <c r="D192" s="154" t="s">
        <v>317</v>
      </c>
      <c r="E192" s="155" t="s">
        <v>400</v>
      </c>
      <c r="F192" s="156" t="s">
        <v>401</v>
      </c>
      <c r="G192" s="157" t="s">
        <v>333</v>
      </c>
      <c r="H192" s="158">
        <v>1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41</v>
      </c>
      <c r="P192" s="150">
        <f t="shared" si="21"/>
        <v>0</v>
      </c>
      <c r="Q192" s="150">
        <v>1.282</v>
      </c>
      <c r="R192" s="150">
        <f t="shared" si="22"/>
        <v>1.282</v>
      </c>
      <c r="S192" s="150">
        <v>0</v>
      </c>
      <c r="T192" s="151">
        <f t="shared" si="23"/>
        <v>0</v>
      </c>
      <c r="AR192" s="152" t="s">
        <v>251</v>
      </c>
      <c r="AT192" s="152" t="s">
        <v>317</v>
      </c>
      <c r="AU192" s="152" t="s">
        <v>88</v>
      </c>
      <c r="AY192" s="13" t="s">
        <v>221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227</v>
      </c>
      <c r="BM192" s="152" t="s">
        <v>402</v>
      </c>
    </row>
    <row r="193" spans="2:65" s="11" customFormat="1" ht="22.95" customHeight="1" x14ac:dyDescent="0.25">
      <c r="B193" s="127"/>
      <c r="D193" s="128" t="s">
        <v>74</v>
      </c>
      <c r="E193" s="137" t="s">
        <v>227</v>
      </c>
      <c r="F193" s="137" t="s">
        <v>403</v>
      </c>
      <c r="I193" s="130"/>
      <c r="J193" s="138">
        <f>BK193</f>
        <v>0</v>
      </c>
      <c r="L193" s="127"/>
      <c r="M193" s="132"/>
      <c r="P193" s="133">
        <f>SUM(P194:P232)</f>
        <v>0</v>
      </c>
      <c r="R193" s="133">
        <f>SUM(R194:R232)</f>
        <v>285.71219464588796</v>
      </c>
      <c r="T193" s="134">
        <f>SUM(T194:T232)</f>
        <v>0</v>
      </c>
      <c r="AR193" s="128" t="s">
        <v>82</v>
      </c>
      <c r="AT193" s="135" t="s">
        <v>74</v>
      </c>
      <c r="AU193" s="135" t="s">
        <v>82</v>
      </c>
      <c r="AY193" s="128" t="s">
        <v>221</v>
      </c>
      <c r="BK193" s="136">
        <f>SUM(BK194:BK232)</f>
        <v>0</v>
      </c>
    </row>
    <row r="194" spans="2:65" s="1" customFormat="1" ht="24.15" customHeight="1" x14ac:dyDescent="0.2">
      <c r="B194" s="139"/>
      <c r="C194" s="140" t="s">
        <v>404</v>
      </c>
      <c r="D194" s="140" t="s">
        <v>223</v>
      </c>
      <c r="E194" s="141" t="s">
        <v>405</v>
      </c>
      <c r="F194" s="142" t="s">
        <v>406</v>
      </c>
      <c r="G194" s="143" t="s">
        <v>333</v>
      </c>
      <c r="H194" s="144">
        <v>51</v>
      </c>
      <c r="I194" s="145"/>
      <c r="J194" s="146">
        <f t="shared" ref="J194:J232" si="30">ROUND(I194*H194,2)</f>
        <v>0</v>
      </c>
      <c r="K194" s="147"/>
      <c r="L194" s="28"/>
      <c r="M194" s="148" t="s">
        <v>1</v>
      </c>
      <c r="N194" s="149" t="s">
        <v>41</v>
      </c>
      <c r="P194" s="150">
        <f t="shared" ref="P194:P232" si="31">O194*H194</f>
        <v>0</v>
      </c>
      <c r="Q194" s="150">
        <v>0.22494401999999999</v>
      </c>
      <c r="R194" s="150">
        <f t="shared" ref="R194:R232" si="32">Q194*H194</f>
        <v>11.472145019999999</v>
      </c>
      <c r="S194" s="150">
        <v>0</v>
      </c>
      <c r="T194" s="151">
        <f t="shared" ref="T194:T232" si="33">S194*H194</f>
        <v>0</v>
      </c>
      <c r="AR194" s="152" t="s">
        <v>227</v>
      </c>
      <c r="AT194" s="152" t="s">
        <v>223</v>
      </c>
      <c r="AU194" s="152" t="s">
        <v>88</v>
      </c>
      <c r="AY194" s="13" t="s">
        <v>221</v>
      </c>
      <c r="BE194" s="153">
        <f t="shared" ref="BE194:BE232" si="34">IF(N194="základná",J194,0)</f>
        <v>0</v>
      </c>
      <c r="BF194" s="153">
        <f t="shared" ref="BF194:BF232" si="35">IF(N194="znížená",J194,0)</f>
        <v>0</v>
      </c>
      <c r="BG194" s="153">
        <f t="shared" ref="BG194:BG232" si="36">IF(N194="zákl. prenesená",J194,0)</f>
        <v>0</v>
      </c>
      <c r="BH194" s="153">
        <f t="shared" ref="BH194:BH232" si="37">IF(N194="zníž. prenesená",J194,0)</f>
        <v>0</v>
      </c>
      <c r="BI194" s="153">
        <f t="shared" ref="BI194:BI232" si="38">IF(N194="nulová",J194,0)</f>
        <v>0</v>
      </c>
      <c r="BJ194" s="13" t="s">
        <v>88</v>
      </c>
      <c r="BK194" s="153">
        <f t="shared" ref="BK194:BK232" si="39">ROUND(I194*H194,2)</f>
        <v>0</v>
      </c>
      <c r="BL194" s="13" t="s">
        <v>227</v>
      </c>
      <c r="BM194" s="152" t="s">
        <v>407</v>
      </c>
    </row>
    <row r="195" spans="2:65" s="1" customFormat="1" ht="24.15" customHeight="1" x14ac:dyDescent="0.2">
      <c r="B195" s="139"/>
      <c r="C195" s="154" t="s">
        <v>408</v>
      </c>
      <c r="D195" s="154" t="s">
        <v>317</v>
      </c>
      <c r="E195" s="155" t="s">
        <v>409</v>
      </c>
      <c r="F195" s="156" t="s">
        <v>410</v>
      </c>
      <c r="G195" s="157" t="s">
        <v>333</v>
      </c>
      <c r="H195" s="158">
        <v>22</v>
      </c>
      <c r="I195" s="159"/>
      <c r="J195" s="160">
        <f t="shared" si="30"/>
        <v>0</v>
      </c>
      <c r="K195" s="161"/>
      <c r="L195" s="162"/>
      <c r="M195" s="163" t="s">
        <v>1</v>
      </c>
      <c r="N195" s="164" t="s">
        <v>41</v>
      </c>
      <c r="P195" s="150">
        <f t="shared" si="31"/>
        <v>0</v>
      </c>
      <c r="Q195" s="150">
        <v>1.3859999999999999</v>
      </c>
      <c r="R195" s="150">
        <f t="shared" si="32"/>
        <v>30.491999999999997</v>
      </c>
      <c r="S195" s="150">
        <v>0</v>
      </c>
      <c r="T195" s="151">
        <f t="shared" si="33"/>
        <v>0</v>
      </c>
      <c r="AR195" s="152" t="s">
        <v>251</v>
      </c>
      <c r="AT195" s="152" t="s">
        <v>317</v>
      </c>
      <c r="AU195" s="152" t="s">
        <v>88</v>
      </c>
      <c r="AY195" s="13" t="s">
        <v>221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88</v>
      </c>
      <c r="BK195" s="153">
        <f t="shared" si="39"/>
        <v>0</v>
      </c>
      <c r="BL195" s="13" t="s">
        <v>227</v>
      </c>
      <c r="BM195" s="152" t="s">
        <v>411</v>
      </c>
    </row>
    <row r="196" spans="2:65" s="1" customFormat="1" ht="24.15" customHeight="1" x14ac:dyDescent="0.2">
      <c r="B196" s="139"/>
      <c r="C196" s="154" t="s">
        <v>412</v>
      </c>
      <c r="D196" s="154" t="s">
        <v>317</v>
      </c>
      <c r="E196" s="155" t="s">
        <v>413</v>
      </c>
      <c r="F196" s="156" t="s">
        <v>414</v>
      </c>
      <c r="G196" s="157" t="s">
        <v>333</v>
      </c>
      <c r="H196" s="158">
        <v>1</v>
      </c>
      <c r="I196" s="159"/>
      <c r="J196" s="160">
        <f t="shared" si="30"/>
        <v>0</v>
      </c>
      <c r="K196" s="161"/>
      <c r="L196" s="162"/>
      <c r="M196" s="163" t="s">
        <v>1</v>
      </c>
      <c r="N196" s="164" t="s">
        <v>41</v>
      </c>
      <c r="P196" s="150">
        <f t="shared" si="31"/>
        <v>0</v>
      </c>
      <c r="Q196" s="150">
        <v>0.58299999999999996</v>
      </c>
      <c r="R196" s="150">
        <f t="shared" si="32"/>
        <v>0.58299999999999996</v>
      </c>
      <c r="S196" s="150">
        <v>0</v>
      </c>
      <c r="T196" s="151">
        <f t="shared" si="33"/>
        <v>0</v>
      </c>
      <c r="AR196" s="152" t="s">
        <v>251</v>
      </c>
      <c r="AT196" s="152" t="s">
        <v>317</v>
      </c>
      <c r="AU196" s="152" t="s">
        <v>88</v>
      </c>
      <c r="AY196" s="13" t="s">
        <v>221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88</v>
      </c>
      <c r="BK196" s="153">
        <f t="shared" si="39"/>
        <v>0</v>
      </c>
      <c r="BL196" s="13" t="s">
        <v>227</v>
      </c>
      <c r="BM196" s="152" t="s">
        <v>415</v>
      </c>
    </row>
    <row r="197" spans="2:65" s="1" customFormat="1" ht="24.15" customHeight="1" x14ac:dyDescent="0.2">
      <c r="B197" s="139"/>
      <c r="C197" s="154" t="s">
        <v>416</v>
      </c>
      <c r="D197" s="154" t="s">
        <v>317</v>
      </c>
      <c r="E197" s="155" t="s">
        <v>417</v>
      </c>
      <c r="F197" s="156" t="s">
        <v>418</v>
      </c>
      <c r="G197" s="157" t="s">
        <v>333</v>
      </c>
      <c r="H197" s="158">
        <v>21</v>
      </c>
      <c r="I197" s="159"/>
      <c r="J197" s="160">
        <f t="shared" si="30"/>
        <v>0</v>
      </c>
      <c r="K197" s="161"/>
      <c r="L197" s="162"/>
      <c r="M197" s="163" t="s">
        <v>1</v>
      </c>
      <c r="N197" s="164" t="s">
        <v>41</v>
      </c>
      <c r="P197" s="150">
        <f t="shared" si="31"/>
        <v>0</v>
      </c>
      <c r="Q197" s="150">
        <v>1.502</v>
      </c>
      <c r="R197" s="150">
        <f t="shared" si="32"/>
        <v>31.542000000000002</v>
      </c>
      <c r="S197" s="150">
        <v>0</v>
      </c>
      <c r="T197" s="151">
        <f t="shared" si="33"/>
        <v>0</v>
      </c>
      <c r="AR197" s="152" t="s">
        <v>251</v>
      </c>
      <c r="AT197" s="152" t="s">
        <v>317</v>
      </c>
      <c r="AU197" s="152" t="s">
        <v>88</v>
      </c>
      <c r="AY197" s="13" t="s">
        <v>221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88</v>
      </c>
      <c r="BK197" s="153">
        <f t="shared" si="39"/>
        <v>0</v>
      </c>
      <c r="BL197" s="13" t="s">
        <v>227</v>
      </c>
      <c r="BM197" s="152" t="s">
        <v>419</v>
      </c>
    </row>
    <row r="198" spans="2:65" s="1" customFormat="1" ht="24.15" customHeight="1" x14ac:dyDescent="0.2">
      <c r="B198" s="139"/>
      <c r="C198" s="154" t="s">
        <v>420</v>
      </c>
      <c r="D198" s="154" t="s">
        <v>317</v>
      </c>
      <c r="E198" s="155" t="s">
        <v>421</v>
      </c>
      <c r="F198" s="156" t="s">
        <v>422</v>
      </c>
      <c r="G198" s="157" t="s">
        <v>333</v>
      </c>
      <c r="H198" s="158">
        <v>1</v>
      </c>
      <c r="I198" s="159"/>
      <c r="J198" s="160">
        <f t="shared" si="30"/>
        <v>0</v>
      </c>
      <c r="K198" s="161"/>
      <c r="L198" s="162"/>
      <c r="M198" s="163" t="s">
        <v>1</v>
      </c>
      <c r="N198" s="164" t="s">
        <v>41</v>
      </c>
      <c r="P198" s="150">
        <f t="shared" si="31"/>
        <v>0</v>
      </c>
      <c r="Q198" s="150">
        <v>0.63200000000000001</v>
      </c>
      <c r="R198" s="150">
        <f t="shared" si="32"/>
        <v>0.63200000000000001</v>
      </c>
      <c r="S198" s="150">
        <v>0</v>
      </c>
      <c r="T198" s="151">
        <f t="shared" si="33"/>
        <v>0</v>
      </c>
      <c r="AR198" s="152" t="s">
        <v>251</v>
      </c>
      <c r="AT198" s="152" t="s">
        <v>317</v>
      </c>
      <c r="AU198" s="152" t="s">
        <v>88</v>
      </c>
      <c r="AY198" s="13" t="s">
        <v>221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88</v>
      </c>
      <c r="BK198" s="153">
        <f t="shared" si="39"/>
        <v>0</v>
      </c>
      <c r="BL198" s="13" t="s">
        <v>227</v>
      </c>
      <c r="BM198" s="152" t="s">
        <v>423</v>
      </c>
    </row>
    <row r="199" spans="2:65" s="1" customFormat="1" ht="24.15" customHeight="1" x14ac:dyDescent="0.2">
      <c r="B199" s="139"/>
      <c r="C199" s="154" t="s">
        <v>424</v>
      </c>
      <c r="D199" s="154" t="s">
        <v>317</v>
      </c>
      <c r="E199" s="155" t="s">
        <v>425</v>
      </c>
      <c r="F199" s="156" t="s">
        <v>426</v>
      </c>
      <c r="G199" s="157" t="s">
        <v>333</v>
      </c>
      <c r="H199" s="158">
        <v>1</v>
      </c>
      <c r="I199" s="159"/>
      <c r="J199" s="160">
        <f t="shared" si="30"/>
        <v>0</v>
      </c>
      <c r="K199" s="161"/>
      <c r="L199" s="162"/>
      <c r="M199" s="163" t="s">
        <v>1</v>
      </c>
      <c r="N199" s="164" t="s">
        <v>41</v>
      </c>
      <c r="P199" s="150">
        <f t="shared" si="31"/>
        <v>0</v>
      </c>
      <c r="Q199" s="150">
        <v>0.375</v>
      </c>
      <c r="R199" s="150">
        <f t="shared" si="32"/>
        <v>0.375</v>
      </c>
      <c r="S199" s="150">
        <v>0</v>
      </c>
      <c r="T199" s="151">
        <f t="shared" si="33"/>
        <v>0</v>
      </c>
      <c r="AR199" s="152" t="s">
        <v>251</v>
      </c>
      <c r="AT199" s="152" t="s">
        <v>317</v>
      </c>
      <c r="AU199" s="152" t="s">
        <v>88</v>
      </c>
      <c r="AY199" s="13" t="s">
        <v>221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88</v>
      </c>
      <c r="BK199" s="153">
        <f t="shared" si="39"/>
        <v>0</v>
      </c>
      <c r="BL199" s="13" t="s">
        <v>227</v>
      </c>
      <c r="BM199" s="152" t="s">
        <v>427</v>
      </c>
    </row>
    <row r="200" spans="2:65" s="1" customFormat="1" ht="24.15" customHeight="1" x14ac:dyDescent="0.2">
      <c r="B200" s="139"/>
      <c r="C200" s="154" t="s">
        <v>428</v>
      </c>
      <c r="D200" s="154" t="s">
        <v>317</v>
      </c>
      <c r="E200" s="155" t="s">
        <v>429</v>
      </c>
      <c r="F200" s="156" t="s">
        <v>430</v>
      </c>
      <c r="G200" s="157" t="s">
        <v>333</v>
      </c>
      <c r="H200" s="158">
        <v>1</v>
      </c>
      <c r="I200" s="159"/>
      <c r="J200" s="160">
        <f t="shared" si="30"/>
        <v>0</v>
      </c>
      <c r="K200" s="161"/>
      <c r="L200" s="162"/>
      <c r="M200" s="163" t="s">
        <v>1</v>
      </c>
      <c r="N200" s="164" t="s">
        <v>41</v>
      </c>
      <c r="P200" s="150">
        <f t="shared" si="31"/>
        <v>0</v>
      </c>
      <c r="Q200" s="150">
        <v>1.502</v>
      </c>
      <c r="R200" s="150">
        <f t="shared" si="32"/>
        <v>1.502</v>
      </c>
      <c r="S200" s="150">
        <v>0</v>
      </c>
      <c r="T200" s="151">
        <f t="shared" si="33"/>
        <v>0</v>
      </c>
      <c r="AR200" s="152" t="s">
        <v>251</v>
      </c>
      <c r="AT200" s="152" t="s">
        <v>317</v>
      </c>
      <c r="AU200" s="152" t="s">
        <v>88</v>
      </c>
      <c r="AY200" s="13" t="s">
        <v>221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88</v>
      </c>
      <c r="BK200" s="153">
        <f t="shared" si="39"/>
        <v>0</v>
      </c>
      <c r="BL200" s="13" t="s">
        <v>227</v>
      </c>
      <c r="BM200" s="152" t="s">
        <v>431</v>
      </c>
    </row>
    <row r="201" spans="2:65" s="1" customFormat="1" ht="24.15" customHeight="1" x14ac:dyDescent="0.2">
      <c r="B201" s="139"/>
      <c r="C201" s="154" t="s">
        <v>432</v>
      </c>
      <c r="D201" s="154" t="s">
        <v>317</v>
      </c>
      <c r="E201" s="155" t="s">
        <v>433</v>
      </c>
      <c r="F201" s="156" t="s">
        <v>434</v>
      </c>
      <c r="G201" s="157" t="s">
        <v>333</v>
      </c>
      <c r="H201" s="158">
        <v>1</v>
      </c>
      <c r="I201" s="159"/>
      <c r="J201" s="160">
        <f t="shared" si="30"/>
        <v>0</v>
      </c>
      <c r="K201" s="161"/>
      <c r="L201" s="162"/>
      <c r="M201" s="163" t="s">
        <v>1</v>
      </c>
      <c r="N201" s="164" t="s">
        <v>41</v>
      </c>
      <c r="P201" s="150">
        <f t="shared" si="31"/>
        <v>0</v>
      </c>
      <c r="Q201" s="150">
        <v>1.3859999999999999</v>
      </c>
      <c r="R201" s="150">
        <f t="shared" si="32"/>
        <v>1.3859999999999999</v>
      </c>
      <c r="S201" s="150">
        <v>0</v>
      </c>
      <c r="T201" s="151">
        <f t="shared" si="33"/>
        <v>0</v>
      </c>
      <c r="AR201" s="152" t="s">
        <v>251</v>
      </c>
      <c r="AT201" s="152" t="s">
        <v>317</v>
      </c>
      <c r="AU201" s="152" t="s">
        <v>88</v>
      </c>
      <c r="AY201" s="13" t="s">
        <v>221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88</v>
      </c>
      <c r="BK201" s="153">
        <f t="shared" si="39"/>
        <v>0</v>
      </c>
      <c r="BL201" s="13" t="s">
        <v>227</v>
      </c>
      <c r="BM201" s="152" t="s">
        <v>435</v>
      </c>
    </row>
    <row r="202" spans="2:65" s="1" customFormat="1" ht="24.15" customHeight="1" x14ac:dyDescent="0.2">
      <c r="B202" s="139"/>
      <c r="C202" s="154" t="s">
        <v>436</v>
      </c>
      <c r="D202" s="154" t="s">
        <v>317</v>
      </c>
      <c r="E202" s="155" t="s">
        <v>437</v>
      </c>
      <c r="F202" s="156" t="s">
        <v>438</v>
      </c>
      <c r="G202" s="157" t="s">
        <v>333</v>
      </c>
      <c r="H202" s="158">
        <v>2</v>
      </c>
      <c r="I202" s="159"/>
      <c r="J202" s="160">
        <f t="shared" si="30"/>
        <v>0</v>
      </c>
      <c r="K202" s="161"/>
      <c r="L202" s="162"/>
      <c r="M202" s="163" t="s">
        <v>1</v>
      </c>
      <c r="N202" s="164" t="s">
        <v>41</v>
      </c>
      <c r="P202" s="150">
        <f t="shared" si="31"/>
        <v>0</v>
      </c>
      <c r="Q202" s="150">
        <v>0.33800000000000002</v>
      </c>
      <c r="R202" s="150">
        <f t="shared" si="32"/>
        <v>0.67600000000000005</v>
      </c>
      <c r="S202" s="150">
        <v>0</v>
      </c>
      <c r="T202" s="151">
        <f t="shared" si="33"/>
        <v>0</v>
      </c>
      <c r="AR202" s="152" t="s">
        <v>251</v>
      </c>
      <c r="AT202" s="152" t="s">
        <v>317</v>
      </c>
      <c r="AU202" s="152" t="s">
        <v>88</v>
      </c>
      <c r="AY202" s="13" t="s">
        <v>221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88</v>
      </c>
      <c r="BK202" s="153">
        <f t="shared" si="39"/>
        <v>0</v>
      </c>
      <c r="BL202" s="13" t="s">
        <v>227</v>
      </c>
      <c r="BM202" s="152" t="s">
        <v>439</v>
      </c>
    </row>
    <row r="203" spans="2:65" s="1" customFormat="1" ht="24.15" customHeight="1" x14ac:dyDescent="0.2">
      <c r="B203" s="139"/>
      <c r="C203" s="154" t="s">
        <v>440</v>
      </c>
      <c r="D203" s="154" t="s">
        <v>317</v>
      </c>
      <c r="E203" s="155" t="s">
        <v>441</v>
      </c>
      <c r="F203" s="156" t="s">
        <v>442</v>
      </c>
      <c r="G203" s="157" t="s">
        <v>333</v>
      </c>
      <c r="H203" s="158">
        <v>1</v>
      </c>
      <c r="I203" s="159"/>
      <c r="J203" s="160">
        <f t="shared" si="30"/>
        <v>0</v>
      </c>
      <c r="K203" s="161"/>
      <c r="L203" s="162"/>
      <c r="M203" s="163" t="s">
        <v>1</v>
      </c>
      <c r="N203" s="164" t="s">
        <v>41</v>
      </c>
      <c r="P203" s="150">
        <f t="shared" si="31"/>
        <v>0</v>
      </c>
      <c r="Q203" s="150">
        <v>0.79500000000000004</v>
      </c>
      <c r="R203" s="150">
        <f t="shared" si="32"/>
        <v>0.79500000000000004</v>
      </c>
      <c r="S203" s="150">
        <v>0</v>
      </c>
      <c r="T203" s="151">
        <f t="shared" si="33"/>
        <v>0</v>
      </c>
      <c r="AR203" s="152" t="s">
        <v>251</v>
      </c>
      <c r="AT203" s="152" t="s">
        <v>317</v>
      </c>
      <c r="AU203" s="152" t="s">
        <v>88</v>
      </c>
      <c r="AY203" s="13" t="s">
        <v>221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88</v>
      </c>
      <c r="BK203" s="153">
        <f t="shared" si="39"/>
        <v>0</v>
      </c>
      <c r="BL203" s="13" t="s">
        <v>227</v>
      </c>
      <c r="BM203" s="152" t="s">
        <v>443</v>
      </c>
    </row>
    <row r="204" spans="2:65" s="1" customFormat="1" ht="24.15" customHeight="1" x14ac:dyDescent="0.2">
      <c r="B204" s="139"/>
      <c r="C204" s="140" t="s">
        <v>444</v>
      </c>
      <c r="D204" s="140" t="s">
        <v>223</v>
      </c>
      <c r="E204" s="141" t="s">
        <v>445</v>
      </c>
      <c r="F204" s="142" t="s">
        <v>446</v>
      </c>
      <c r="G204" s="143" t="s">
        <v>226</v>
      </c>
      <c r="H204" s="144">
        <v>31.4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41</v>
      </c>
      <c r="P204" s="150">
        <f t="shared" si="31"/>
        <v>0</v>
      </c>
      <c r="Q204" s="150">
        <v>2.4018963000000002</v>
      </c>
      <c r="R204" s="150">
        <f t="shared" si="32"/>
        <v>75.419543820000001</v>
      </c>
      <c r="S204" s="150">
        <v>0</v>
      </c>
      <c r="T204" s="151">
        <f t="shared" si="33"/>
        <v>0</v>
      </c>
      <c r="AR204" s="152" t="s">
        <v>227</v>
      </c>
      <c r="AT204" s="152" t="s">
        <v>223</v>
      </c>
      <c r="AU204" s="152" t="s">
        <v>88</v>
      </c>
      <c r="AY204" s="13" t="s">
        <v>221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88</v>
      </c>
      <c r="BK204" s="153">
        <f t="shared" si="39"/>
        <v>0</v>
      </c>
      <c r="BL204" s="13" t="s">
        <v>227</v>
      </c>
      <c r="BM204" s="152" t="s">
        <v>447</v>
      </c>
    </row>
    <row r="205" spans="2:65" s="1" customFormat="1" ht="24.15" customHeight="1" x14ac:dyDescent="0.2">
      <c r="B205" s="139"/>
      <c r="C205" s="140" t="s">
        <v>448</v>
      </c>
      <c r="D205" s="140" t="s">
        <v>223</v>
      </c>
      <c r="E205" s="141" t="s">
        <v>449</v>
      </c>
      <c r="F205" s="142" t="s">
        <v>450</v>
      </c>
      <c r="G205" s="143" t="s">
        <v>263</v>
      </c>
      <c r="H205" s="144">
        <v>286.08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41</v>
      </c>
      <c r="P205" s="150">
        <f t="shared" si="31"/>
        <v>0</v>
      </c>
      <c r="Q205" s="150">
        <v>8.2360000000000003E-2</v>
      </c>
      <c r="R205" s="150">
        <f t="shared" si="32"/>
        <v>23.561548800000001</v>
      </c>
      <c r="S205" s="150">
        <v>0</v>
      </c>
      <c r="T205" s="151">
        <f t="shared" si="33"/>
        <v>0</v>
      </c>
      <c r="AR205" s="152" t="s">
        <v>227</v>
      </c>
      <c r="AT205" s="152" t="s">
        <v>223</v>
      </c>
      <c r="AU205" s="152" t="s">
        <v>88</v>
      </c>
      <c r="AY205" s="13" t="s">
        <v>221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88</v>
      </c>
      <c r="BK205" s="153">
        <f t="shared" si="39"/>
        <v>0</v>
      </c>
      <c r="BL205" s="13" t="s">
        <v>227</v>
      </c>
      <c r="BM205" s="152" t="s">
        <v>451</v>
      </c>
    </row>
    <row r="206" spans="2:65" s="1" customFormat="1" ht="24.15" customHeight="1" x14ac:dyDescent="0.2">
      <c r="B206" s="139"/>
      <c r="C206" s="140" t="s">
        <v>452</v>
      </c>
      <c r="D206" s="140" t="s">
        <v>223</v>
      </c>
      <c r="E206" s="141" t="s">
        <v>453</v>
      </c>
      <c r="F206" s="142" t="s">
        <v>454</v>
      </c>
      <c r="G206" s="143" t="s">
        <v>263</v>
      </c>
      <c r="H206" s="144">
        <v>286.08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41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227</v>
      </c>
      <c r="AT206" s="152" t="s">
        <v>223</v>
      </c>
      <c r="AU206" s="152" t="s">
        <v>88</v>
      </c>
      <c r="AY206" s="13" t="s">
        <v>221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88</v>
      </c>
      <c r="BK206" s="153">
        <f t="shared" si="39"/>
        <v>0</v>
      </c>
      <c r="BL206" s="13" t="s">
        <v>227</v>
      </c>
      <c r="BM206" s="152" t="s">
        <v>455</v>
      </c>
    </row>
    <row r="207" spans="2:65" s="1" customFormat="1" ht="24.15" customHeight="1" x14ac:dyDescent="0.2">
      <c r="B207" s="139"/>
      <c r="C207" s="140" t="s">
        <v>456</v>
      </c>
      <c r="D207" s="140" t="s">
        <v>223</v>
      </c>
      <c r="E207" s="141" t="s">
        <v>457</v>
      </c>
      <c r="F207" s="142" t="s">
        <v>458</v>
      </c>
      <c r="G207" s="143" t="s">
        <v>254</v>
      </c>
      <c r="H207" s="144">
        <v>1.8839999999999999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41</v>
      </c>
      <c r="P207" s="150">
        <f t="shared" si="31"/>
        <v>0</v>
      </c>
      <c r="Q207" s="150">
        <v>1.016283432</v>
      </c>
      <c r="R207" s="150">
        <f t="shared" si="32"/>
        <v>1.9146779858879999</v>
      </c>
      <c r="S207" s="150">
        <v>0</v>
      </c>
      <c r="T207" s="151">
        <f t="shared" si="33"/>
        <v>0</v>
      </c>
      <c r="AR207" s="152" t="s">
        <v>227</v>
      </c>
      <c r="AT207" s="152" t="s">
        <v>223</v>
      </c>
      <c r="AU207" s="152" t="s">
        <v>88</v>
      </c>
      <c r="AY207" s="13" t="s">
        <v>221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88</v>
      </c>
      <c r="BK207" s="153">
        <f t="shared" si="39"/>
        <v>0</v>
      </c>
      <c r="BL207" s="13" t="s">
        <v>227</v>
      </c>
      <c r="BM207" s="152" t="s">
        <v>459</v>
      </c>
    </row>
    <row r="208" spans="2:65" s="1" customFormat="1" ht="24.15" customHeight="1" x14ac:dyDescent="0.2">
      <c r="B208" s="139"/>
      <c r="C208" s="140" t="s">
        <v>460</v>
      </c>
      <c r="D208" s="140" t="s">
        <v>223</v>
      </c>
      <c r="E208" s="141" t="s">
        <v>461</v>
      </c>
      <c r="F208" s="142" t="s">
        <v>462</v>
      </c>
      <c r="G208" s="143" t="s">
        <v>333</v>
      </c>
      <c r="H208" s="144">
        <v>35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41</v>
      </c>
      <c r="P208" s="150">
        <f t="shared" si="31"/>
        <v>0</v>
      </c>
      <c r="Q208" s="150">
        <v>2.1590000000000002E-2</v>
      </c>
      <c r="R208" s="150">
        <f t="shared" si="32"/>
        <v>0.75565000000000004</v>
      </c>
      <c r="S208" s="150">
        <v>0</v>
      </c>
      <c r="T208" s="151">
        <f t="shared" si="33"/>
        <v>0</v>
      </c>
      <c r="AR208" s="152" t="s">
        <v>227</v>
      </c>
      <c r="AT208" s="152" t="s">
        <v>223</v>
      </c>
      <c r="AU208" s="152" t="s">
        <v>88</v>
      </c>
      <c r="AY208" s="13" t="s">
        <v>221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88</v>
      </c>
      <c r="BK208" s="153">
        <f t="shared" si="39"/>
        <v>0</v>
      </c>
      <c r="BL208" s="13" t="s">
        <v>227</v>
      </c>
      <c r="BM208" s="152" t="s">
        <v>463</v>
      </c>
    </row>
    <row r="209" spans="2:65" s="1" customFormat="1" ht="24.15" customHeight="1" x14ac:dyDescent="0.2">
      <c r="B209" s="139"/>
      <c r="C209" s="154" t="s">
        <v>464</v>
      </c>
      <c r="D209" s="154" t="s">
        <v>317</v>
      </c>
      <c r="E209" s="155" t="s">
        <v>465</v>
      </c>
      <c r="F209" s="156" t="s">
        <v>466</v>
      </c>
      <c r="G209" s="157" t="s">
        <v>333</v>
      </c>
      <c r="H209" s="158">
        <v>4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41</v>
      </c>
      <c r="P209" s="150">
        <f t="shared" si="31"/>
        <v>0</v>
      </c>
      <c r="Q209" s="150">
        <v>0.95</v>
      </c>
      <c r="R209" s="150">
        <f t="shared" si="32"/>
        <v>3.8</v>
      </c>
      <c r="S209" s="150">
        <v>0</v>
      </c>
      <c r="T209" s="151">
        <f t="shared" si="33"/>
        <v>0</v>
      </c>
      <c r="AR209" s="152" t="s">
        <v>251</v>
      </c>
      <c r="AT209" s="152" t="s">
        <v>317</v>
      </c>
      <c r="AU209" s="152" t="s">
        <v>88</v>
      </c>
      <c r="AY209" s="13" t="s">
        <v>221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88</v>
      </c>
      <c r="BK209" s="153">
        <f t="shared" si="39"/>
        <v>0</v>
      </c>
      <c r="BL209" s="13" t="s">
        <v>227</v>
      </c>
      <c r="BM209" s="152" t="s">
        <v>467</v>
      </c>
    </row>
    <row r="210" spans="2:65" s="1" customFormat="1" ht="24.15" customHeight="1" x14ac:dyDescent="0.2">
      <c r="B210" s="139"/>
      <c r="C210" s="154" t="s">
        <v>468</v>
      </c>
      <c r="D210" s="154" t="s">
        <v>317</v>
      </c>
      <c r="E210" s="155" t="s">
        <v>469</v>
      </c>
      <c r="F210" s="156" t="s">
        <v>470</v>
      </c>
      <c r="G210" s="157" t="s">
        <v>333</v>
      </c>
      <c r="H210" s="158">
        <v>6</v>
      </c>
      <c r="I210" s="159"/>
      <c r="J210" s="160">
        <f t="shared" si="30"/>
        <v>0</v>
      </c>
      <c r="K210" s="161"/>
      <c r="L210" s="162"/>
      <c r="M210" s="163" t="s">
        <v>1</v>
      </c>
      <c r="N210" s="164" t="s">
        <v>41</v>
      </c>
      <c r="P210" s="150">
        <f t="shared" si="31"/>
        <v>0</v>
      </c>
      <c r="Q210" s="150">
        <v>1.028</v>
      </c>
      <c r="R210" s="150">
        <f t="shared" si="32"/>
        <v>6.1680000000000001</v>
      </c>
      <c r="S210" s="150">
        <v>0</v>
      </c>
      <c r="T210" s="151">
        <f t="shared" si="33"/>
        <v>0</v>
      </c>
      <c r="AR210" s="152" t="s">
        <v>251</v>
      </c>
      <c r="AT210" s="152" t="s">
        <v>317</v>
      </c>
      <c r="AU210" s="152" t="s">
        <v>88</v>
      </c>
      <c r="AY210" s="13" t="s">
        <v>221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88</v>
      </c>
      <c r="BK210" s="153">
        <f t="shared" si="39"/>
        <v>0</v>
      </c>
      <c r="BL210" s="13" t="s">
        <v>227</v>
      </c>
      <c r="BM210" s="152" t="s">
        <v>471</v>
      </c>
    </row>
    <row r="211" spans="2:65" s="1" customFormat="1" ht="24.15" customHeight="1" x14ac:dyDescent="0.2">
      <c r="B211" s="139"/>
      <c r="C211" s="154" t="s">
        <v>472</v>
      </c>
      <c r="D211" s="154" t="s">
        <v>317</v>
      </c>
      <c r="E211" s="155" t="s">
        <v>473</v>
      </c>
      <c r="F211" s="156" t="s">
        <v>474</v>
      </c>
      <c r="G211" s="157" t="s">
        <v>333</v>
      </c>
      <c r="H211" s="158">
        <v>1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41</v>
      </c>
      <c r="P211" s="150">
        <f t="shared" si="31"/>
        <v>0</v>
      </c>
      <c r="Q211" s="150">
        <v>1.5429999999999999</v>
      </c>
      <c r="R211" s="150">
        <f t="shared" si="32"/>
        <v>1.5429999999999999</v>
      </c>
      <c r="S211" s="150">
        <v>0</v>
      </c>
      <c r="T211" s="151">
        <f t="shared" si="33"/>
        <v>0</v>
      </c>
      <c r="AR211" s="152" t="s">
        <v>251</v>
      </c>
      <c r="AT211" s="152" t="s">
        <v>317</v>
      </c>
      <c r="AU211" s="152" t="s">
        <v>88</v>
      </c>
      <c r="AY211" s="13" t="s">
        <v>221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88</v>
      </c>
      <c r="BK211" s="153">
        <f t="shared" si="39"/>
        <v>0</v>
      </c>
      <c r="BL211" s="13" t="s">
        <v>227</v>
      </c>
      <c r="BM211" s="152" t="s">
        <v>475</v>
      </c>
    </row>
    <row r="212" spans="2:65" s="1" customFormat="1" ht="24.15" customHeight="1" x14ac:dyDescent="0.2">
      <c r="B212" s="139"/>
      <c r="C212" s="154" t="s">
        <v>476</v>
      </c>
      <c r="D212" s="154" t="s">
        <v>317</v>
      </c>
      <c r="E212" s="155" t="s">
        <v>477</v>
      </c>
      <c r="F212" s="156" t="s">
        <v>478</v>
      </c>
      <c r="G212" s="157" t="s">
        <v>333</v>
      </c>
      <c r="H212" s="158">
        <v>1</v>
      </c>
      <c r="I212" s="159"/>
      <c r="J212" s="160">
        <f t="shared" si="30"/>
        <v>0</v>
      </c>
      <c r="K212" s="161"/>
      <c r="L212" s="162"/>
      <c r="M212" s="163" t="s">
        <v>1</v>
      </c>
      <c r="N212" s="164" t="s">
        <v>41</v>
      </c>
      <c r="P212" s="150">
        <f t="shared" si="31"/>
        <v>0</v>
      </c>
      <c r="Q212" s="150">
        <v>1.675</v>
      </c>
      <c r="R212" s="150">
        <f t="shared" si="32"/>
        <v>1.675</v>
      </c>
      <c r="S212" s="150">
        <v>0</v>
      </c>
      <c r="T212" s="151">
        <f t="shared" si="33"/>
        <v>0</v>
      </c>
      <c r="AR212" s="152" t="s">
        <v>251</v>
      </c>
      <c r="AT212" s="152" t="s">
        <v>317</v>
      </c>
      <c r="AU212" s="152" t="s">
        <v>88</v>
      </c>
      <c r="AY212" s="13" t="s">
        <v>221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88</v>
      </c>
      <c r="BK212" s="153">
        <f t="shared" si="39"/>
        <v>0</v>
      </c>
      <c r="BL212" s="13" t="s">
        <v>227</v>
      </c>
      <c r="BM212" s="152" t="s">
        <v>479</v>
      </c>
    </row>
    <row r="213" spans="2:65" s="1" customFormat="1" ht="24.15" customHeight="1" x14ac:dyDescent="0.2">
      <c r="B213" s="139"/>
      <c r="C213" s="154" t="s">
        <v>480</v>
      </c>
      <c r="D213" s="154" t="s">
        <v>317</v>
      </c>
      <c r="E213" s="155" t="s">
        <v>481</v>
      </c>
      <c r="F213" s="156" t="s">
        <v>482</v>
      </c>
      <c r="G213" s="157" t="s">
        <v>333</v>
      </c>
      <c r="H213" s="158">
        <v>4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41</v>
      </c>
      <c r="P213" s="150">
        <f t="shared" si="31"/>
        <v>0</v>
      </c>
      <c r="Q213" s="150">
        <v>1.675</v>
      </c>
      <c r="R213" s="150">
        <f t="shared" si="32"/>
        <v>6.7</v>
      </c>
      <c r="S213" s="150">
        <v>0</v>
      </c>
      <c r="T213" s="151">
        <f t="shared" si="33"/>
        <v>0</v>
      </c>
      <c r="AR213" s="152" t="s">
        <v>251</v>
      </c>
      <c r="AT213" s="152" t="s">
        <v>317</v>
      </c>
      <c r="AU213" s="152" t="s">
        <v>88</v>
      </c>
      <c r="AY213" s="13" t="s">
        <v>221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88</v>
      </c>
      <c r="BK213" s="153">
        <f t="shared" si="39"/>
        <v>0</v>
      </c>
      <c r="BL213" s="13" t="s">
        <v>227</v>
      </c>
      <c r="BM213" s="152" t="s">
        <v>483</v>
      </c>
    </row>
    <row r="214" spans="2:65" s="1" customFormat="1" ht="24.15" customHeight="1" x14ac:dyDescent="0.2">
      <c r="B214" s="139"/>
      <c r="C214" s="154" t="s">
        <v>484</v>
      </c>
      <c r="D214" s="154" t="s">
        <v>317</v>
      </c>
      <c r="E214" s="155" t="s">
        <v>485</v>
      </c>
      <c r="F214" s="156" t="s">
        <v>486</v>
      </c>
      <c r="G214" s="157" t="s">
        <v>333</v>
      </c>
      <c r="H214" s="158">
        <v>4</v>
      </c>
      <c r="I214" s="159"/>
      <c r="J214" s="160">
        <f t="shared" si="30"/>
        <v>0</v>
      </c>
      <c r="K214" s="161"/>
      <c r="L214" s="162"/>
      <c r="M214" s="163" t="s">
        <v>1</v>
      </c>
      <c r="N214" s="164" t="s">
        <v>41</v>
      </c>
      <c r="P214" s="150">
        <f t="shared" si="31"/>
        <v>0</v>
      </c>
      <c r="Q214" s="150">
        <v>0.996</v>
      </c>
      <c r="R214" s="150">
        <f t="shared" si="32"/>
        <v>3.984</v>
      </c>
      <c r="S214" s="150">
        <v>0</v>
      </c>
      <c r="T214" s="151">
        <f t="shared" si="33"/>
        <v>0</v>
      </c>
      <c r="AR214" s="152" t="s">
        <v>251</v>
      </c>
      <c r="AT214" s="152" t="s">
        <v>317</v>
      </c>
      <c r="AU214" s="152" t="s">
        <v>88</v>
      </c>
      <c r="AY214" s="13" t="s">
        <v>221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88</v>
      </c>
      <c r="BK214" s="153">
        <f t="shared" si="39"/>
        <v>0</v>
      </c>
      <c r="BL214" s="13" t="s">
        <v>227</v>
      </c>
      <c r="BM214" s="152" t="s">
        <v>487</v>
      </c>
    </row>
    <row r="215" spans="2:65" s="1" customFormat="1" ht="24.15" customHeight="1" x14ac:dyDescent="0.2">
      <c r="B215" s="139"/>
      <c r="C215" s="154" t="s">
        <v>488</v>
      </c>
      <c r="D215" s="154" t="s">
        <v>317</v>
      </c>
      <c r="E215" s="155" t="s">
        <v>489</v>
      </c>
      <c r="F215" s="156" t="s">
        <v>490</v>
      </c>
      <c r="G215" s="157" t="s">
        <v>333</v>
      </c>
      <c r="H215" s="158">
        <v>2</v>
      </c>
      <c r="I215" s="159"/>
      <c r="J215" s="160">
        <f t="shared" si="30"/>
        <v>0</v>
      </c>
      <c r="K215" s="161"/>
      <c r="L215" s="162"/>
      <c r="M215" s="163" t="s">
        <v>1</v>
      </c>
      <c r="N215" s="164" t="s">
        <v>41</v>
      </c>
      <c r="P215" s="150">
        <f t="shared" si="31"/>
        <v>0</v>
      </c>
      <c r="Q215" s="150">
        <v>3.972</v>
      </c>
      <c r="R215" s="150">
        <f t="shared" si="32"/>
        <v>7.944</v>
      </c>
      <c r="S215" s="150">
        <v>0</v>
      </c>
      <c r="T215" s="151">
        <f t="shared" si="33"/>
        <v>0</v>
      </c>
      <c r="AR215" s="152" t="s">
        <v>251</v>
      </c>
      <c r="AT215" s="152" t="s">
        <v>317</v>
      </c>
      <c r="AU215" s="152" t="s">
        <v>88</v>
      </c>
      <c r="AY215" s="13" t="s">
        <v>221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88</v>
      </c>
      <c r="BK215" s="153">
        <f t="shared" si="39"/>
        <v>0</v>
      </c>
      <c r="BL215" s="13" t="s">
        <v>227</v>
      </c>
      <c r="BM215" s="152" t="s">
        <v>491</v>
      </c>
    </row>
    <row r="216" spans="2:65" s="1" customFormat="1" ht="24.15" customHeight="1" x14ac:dyDescent="0.2">
      <c r="B216" s="139"/>
      <c r="C216" s="154" t="s">
        <v>492</v>
      </c>
      <c r="D216" s="154" t="s">
        <v>317</v>
      </c>
      <c r="E216" s="155" t="s">
        <v>493</v>
      </c>
      <c r="F216" s="156" t="s">
        <v>494</v>
      </c>
      <c r="G216" s="157" t="s">
        <v>333</v>
      </c>
      <c r="H216" s="158">
        <v>1</v>
      </c>
      <c r="I216" s="159"/>
      <c r="J216" s="160">
        <f t="shared" si="30"/>
        <v>0</v>
      </c>
      <c r="K216" s="161"/>
      <c r="L216" s="162"/>
      <c r="M216" s="163" t="s">
        <v>1</v>
      </c>
      <c r="N216" s="164" t="s">
        <v>41</v>
      </c>
      <c r="P216" s="150">
        <f t="shared" si="31"/>
        <v>0</v>
      </c>
      <c r="Q216" s="150">
        <v>3.972</v>
      </c>
      <c r="R216" s="150">
        <f t="shared" si="32"/>
        <v>3.972</v>
      </c>
      <c r="S216" s="150">
        <v>0</v>
      </c>
      <c r="T216" s="151">
        <f t="shared" si="33"/>
        <v>0</v>
      </c>
      <c r="AR216" s="152" t="s">
        <v>251</v>
      </c>
      <c r="AT216" s="152" t="s">
        <v>317</v>
      </c>
      <c r="AU216" s="152" t="s">
        <v>88</v>
      </c>
      <c r="AY216" s="13" t="s">
        <v>221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88</v>
      </c>
      <c r="BK216" s="153">
        <f t="shared" si="39"/>
        <v>0</v>
      </c>
      <c r="BL216" s="13" t="s">
        <v>227</v>
      </c>
      <c r="BM216" s="152" t="s">
        <v>495</v>
      </c>
    </row>
    <row r="217" spans="2:65" s="1" customFormat="1" ht="24.15" customHeight="1" x14ac:dyDescent="0.2">
      <c r="B217" s="139"/>
      <c r="C217" s="154" t="s">
        <v>496</v>
      </c>
      <c r="D217" s="154" t="s">
        <v>317</v>
      </c>
      <c r="E217" s="155" t="s">
        <v>497</v>
      </c>
      <c r="F217" s="156" t="s">
        <v>498</v>
      </c>
      <c r="G217" s="157" t="s">
        <v>333</v>
      </c>
      <c r="H217" s="158">
        <v>1</v>
      </c>
      <c r="I217" s="159"/>
      <c r="J217" s="160">
        <f t="shared" si="30"/>
        <v>0</v>
      </c>
      <c r="K217" s="161"/>
      <c r="L217" s="162"/>
      <c r="M217" s="163" t="s">
        <v>1</v>
      </c>
      <c r="N217" s="164" t="s">
        <v>41</v>
      </c>
      <c r="P217" s="150">
        <f t="shared" si="31"/>
        <v>0</v>
      </c>
      <c r="Q217" s="150">
        <v>1.8320000000000001</v>
      </c>
      <c r="R217" s="150">
        <f t="shared" si="32"/>
        <v>1.8320000000000001</v>
      </c>
      <c r="S217" s="150">
        <v>0</v>
      </c>
      <c r="T217" s="151">
        <f t="shared" si="33"/>
        <v>0</v>
      </c>
      <c r="AR217" s="152" t="s">
        <v>251</v>
      </c>
      <c r="AT217" s="152" t="s">
        <v>317</v>
      </c>
      <c r="AU217" s="152" t="s">
        <v>88</v>
      </c>
      <c r="AY217" s="13" t="s">
        <v>221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88</v>
      </c>
      <c r="BK217" s="153">
        <f t="shared" si="39"/>
        <v>0</v>
      </c>
      <c r="BL217" s="13" t="s">
        <v>227</v>
      </c>
      <c r="BM217" s="152" t="s">
        <v>499</v>
      </c>
    </row>
    <row r="218" spans="2:65" s="1" customFormat="1" ht="24.15" customHeight="1" x14ac:dyDescent="0.2">
      <c r="B218" s="139"/>
      <c r="C218" s="154" t="s">
        <v>500</v>
      </c>
      <c r="D218" s="154" t="s">
        <v>317</v>
      </c>
      <c r="E218" s="155" t="s">
        <v>501</v>
      </c>
      <c r="F218" s="156" t="s">
        <v>502</v>
      </c>
      <c r="G218" s="157" t="s">
        <v>333</v>
      </c>
      <c r="H218" s="158">
        <v>1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41</v>
      </c>
      <c r="P218" s="150">
        <f t="shared" si="31"/>
        <v>0</v>
      </c>
      <c r="Q218" s="150">
        <v>1.8320000000000001</v>
      </c>
      <c r="R218" s="150">
        <f t="shared" si="32"/>
        <v>1.8320000000000001</v>
      </c>
      <c r="S218" s="150">
        <v>0</v>
      </c>
      <c r="T218" s="151">
        <f t="shared" si="33"/>
        <v>0</v>
      </c>
      <c r="AR218" s="152" t="s">
        <v>251</v>
      </c>
      <c r="AT218" s="152" t="s">
        <v>317</v>
      </c>
      <c r="AU218" s="152" t="s">
        <v>88</v>
      </c>
      <c r="AY218" s="13" t="s">
        <v>221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88</v>
      </c>
      <c r="BK218" s="153">
        <f t="shared" si="39"/>
        <v>0</v>
      </c>
      <c r="BL218" s="13" t="s">
        <v>227</v>
      </c>
      <c r="BM218" s="152" t="s">
        <v>503</v>
      </c>
    </row>
    <row r="219" spans="2:65" s="1" customFormat="1" ht="24.15" customHeight="1" x14ac:dyDescent="0.2">
      <c r="B219" s="139"/>
      <c r="C219" s="154" t="s">
        <v>504</v>
      </c>
      <c r="D219" s="154" t="s">
        <v>317</v>
      </c>
      <c r="E219" s="155" t="s">
        <v>505</v>
      </c>
      <c r="F219" s="156" t="s">
        <v>506</v>
      </c>
      <c r="G219" s="157" t="s">
        <v>333</v>
      </c>
      <c r="H219" s="158">
        <v>4</v>
      </c>
      <c r="I219" s="159"/>
      <c r="J219" s="160">
        <f t="shared" si="30"/>
        <v>0</v>
      </c>
      <c r="K219" s="161"/>
      <c r="L219" s="162"/>
      <c r="M219" s="163" t="s">
        <v>1</v>
      </c>
      <c r="N219" s="164" t="s">
        <v>41</v>
      </c>
      <c r="P219" s="150">
        <f t="shared" si="31"/>
        <v>0</v>
      </c>
      <c r="Q219" s="150">
        <v>5.056</v>
      </c>
      <c r="R219" s="150">
        <f t="shared" si="32"/>
        <v>20.224</v>
      </c>
      <c r="S219" s="150">
        <v>0</v>
      </c>
      <c r="T219" s="151">
        <f t="shared" si="33"/>
        <v>0</v>
      </c>
      <c r="AR219" s="152" t="s">
        <v>251</v>
      </c>
      <c r="AT219" s="152" t="s">
        <v>317</v>
      </c>
      <c r="AU219" s="152" t="s">
        <v>88</v>
      </c>
      <c r="AY219" s="13" t="s">
        <v>221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88</v>
      </c>
      <c r="BK219" s="153">
        <f t="shared" si="39"/>
        <v>0</v>
      </c>
      <c r="BL219" s="13" t="s">
        <v>227</v>
      </c>
      <c r="BM219" s="152" t="s">
        <v>507</v>
      </c>
    </row>
    <row r="220" spans="2:65" s="1" customFormat="1" ht="24.15" customHeight="1" x14ac:dyDescent="0.2">
      <c r="B220" s="139"/>
      <c r="C220" s="154" t="s">
        <v>508</v>
      </c>
      <c r="D220" s="154" t="s">
        <v>317</v>
      </c>
      <c r="E220" s="155" t="s">
        <v>509</v>
      </c>
      <c r="F220" s="156" t="s">
        <v>510</v>
      </c>
      <c r="G220" s="157" t="s">
        <v>333</v>
      </c>
      <c r="H220" s="158">
        <v>1</v>
      </c>
      <c r="I220" s="159"/>
      <c r="J220" s="160">
        <f t="shared" si="30"/>
        <v>0</v>
      </c>
      <c r="K220" s="161"/>
      <c r="L220" s="162"/>
      <c r="M220" s="163" t="s">
        <v>1</v>
      </c>
      <c r="N220" s="164" t="s">
        <v>41</v>
      </c>
      <c r="P220" s="150">
        <f t="shared" si="31"/>
        <v>0</v>
      </c>
      <c r="Q220" s="150">
        <v>2.331</v>
      </c>
      <c r="R220" s="150">
        <f t="shared" si="32"/>
        <v>2.331</v>
      </c>
      <c r="S220" s="150">
        <v>0</v>
      </c>
      <c r="T220" s="151">
        <f t="shared" si="33"/>
        <v>0</v>
      </c>
      <c r="AR220" s="152" t="s">
        <v>251</v>
      </c>
      <c r="AT220" s="152" t="s">
        <v>317</v>
      </c>
      <c r="AU220" s="152" t="s">
        <v>88</v>
      </c>
      <c r="AY220" s="13" t="s">
        <v>221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88</v>
      </c>
      <c r="BK220" s="153">
        <f t="shared" si="39"/>
        <v>0</v>
      </c>
      <c r="BL220" s="13" t="s">
        <v>227</v>
      </c>
      <c r="BM220" s="152" t="s">
        <v>511</v>
      </c>
    </row>
    <row r="221" spans="2:65" s="1" customFormat="1" ht="24.15" customHeight="1" x14ac:dyDescent="0.2">
      <c r="B221" s="139"/>
      <c r="C221" s="154" t="s">
        <v>512</v>
      </c>
      <c r="D221" s="154" t="s">
        <v>317</v>
      </c>
      <c r="E221" s="155" t="s">
        <v>513</v>
      </c>
      <c r="F221" s="156" t="s">
        <v>514</v>
      </c>
      <c r="G221" s="157" t="s">
        <v>333</v>
      </c>
      <c r="H221" s="158">
        <v>1</v>
      </c>
      <c r="I221" s="159"/>
      <c r="J221" s="160">
        <f t="shared" si="30"/>
        <v>0</v>
      </c>
      <c r="K221" s="161"/>
      <c r="L221" s="162"/>
      <c r="M221" s="163" t="s">
        <v>1</v>
      </c>
      <c r="N221" s="164" t="s">
        <v>41</v>
      </c>
      <c r="P221" s="150">
        <f t="shared" si="31"/>
        <v>0</v>
      </c>
      <c r="Q221" s="150">
        <v>3.972</v>
      </c>
      <c r="R221" s="150">
        <f t="shared" si="32"/>
        <v>3.972</v>
      </c>
      <c r="S221" s="150">
        <v>0</v>
      </c>
      <c r="T221" s="151">
        <f t="shared" si="33"/>
        <v>0</v>
      </c>
      <c r="AR221" s="152" t="s">
        <v>251</v>
      </c>
      <c r="AT221" s="152" t="s">
        <v>317</v>
      </c>
      <c r="AU221" s="152" t="s">
        <v>88</v>
      </c>
      <c r="AY221" s="13" t="s">
        <v>221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88</v>
      </c>
      <c r="BK221" s="153">
        <f t="shared" si="39"/>
        <v>0</v>
      </c>
      <c r="BL221" s="13" t="s">
        <v>227</v>
      </c>
      <c r="BM221" s="152" t="s">
        <v>515</v>
      </c>
    </row>
    <row r="222" spans="2:65" s="1" customFormat="1" ht="24.15" customHeight="1" x14ac:dyDescent="0.2">
      <c r="B222" s="139"/>
      <c r="C222" s="154" t="s">
        <v>516</v>
      </c>
      <c r="D222" s="154" t="s">
        <v>317</v>
      </c>
      <c r="E222" s="155" t="s">
        <v>517</v>
      </c>
      <c r="F222" s="156" t="s">
        <v>518</v>
      </c>
      <c r="G222" s="157" t="s">
        <v>333</v>
      </c>
      <c r="H222" s="158">
        <v>1</v>
      </c>
      <c r="I222" s="159"/>
      <c r="J222" s="160">
        <f t="shared" si="30"/>
        <v>0</v>
      </c>
      <c r="K222" s="161"/>
      <c r="L222" s="162"/>
      <c r="M222" s="163" t="s">
        <v>1</v>
      </c>
      <c r="N222" s="164" t="s">
        <v>41</v>
      </c>
      <c r="P222" s="150">
        <f t="shared" si="31"/>
        <v>0</v>
      </c>
      <c r="Q222" s="150">
        <v>5.056</v>
      </c>
      <c r="R222" s="150">
        <f t="shared" si="32"/>
        <v>5.056</v>
      </c>
      <c r="S222" s="150">
        <v>0</v>
      </c>
      <c r="T222" s="151">
        <f t="shared" si="33"/>
        <v>0</v>
      </c>
      <c r="AR222" s="152" t="s">
        <v>251</v>
      </c>
      <c r="AT222" s="152" t="s">
        <v>317</v>
      </c>
      <c r="AU222" s="152" t="s">
        <v>88</v>
      </c>
      <c r="AY222" s="13" t="s">
        <v>221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88</v>
      </c>
      <c r="BK222" s="153">
        <f t="shared" si="39"/>
        <v>0</v>
      </c>
      <c r="BL222" s="13" t="s">
        <v>227</v>
      </c>
      <c r="BM222" s="152" t="s">
        <v>519</v>
      </c>
    </row>
    <row r="223" spans="2:65" s="1" customFormat="1" ht="24.15" customHeight="1" x14ac:dyDescent="0.2">
      <c r="B223" s="139"/>
      <c r="C223" s="154" t="s">
        <v>520</v>
      </c>
      <c r="D223" s="154" t="s">
        <v>317</v>
      </c>
      <c r="E223" s="155" t="s">
        <v>521</v>
      </c>
      <c r="F223" s="156" t="s">
        <v>522</v>
      </c>
      <c r="G223" s="157" t="s">
        <v>333</v>
      </c>
      <c r="H223" s="158">
        <v>1</v>
      </c>
      <c r="I223" s="159"/>
      <c r="J223" s="160">
        <f t="shared" si="30"/>
        <v>0</v>
      </c>
      <c r="K223" s="161"/>
      <c r="L223" s="162"/>
      <c r="M223" s="163" t="s">
        <v>1</v>
      </c>
      <c r="N223" s="164" t="s">
        <v>41</v>
      </c>
      <c r="P223" s="150">
        <f t="shared" si="31"/>
        <v>0</v>
      </c>
      <c r="Q223" s="150">
        <v>2.331</v>
      </c>
      <c r="R223" s="150">
        <f t="shared" si="32"/>
        <v>2.331</v>
      </c>
      <c r="S223" s="150">
        <v>0</v>
      </c>
      <c r="T223" s="151">
        <f t="shared" si="33"/>
        <v>0</v>
      </c>
      <c r="AR223" s="152" t="s">
        <v>251</v>
      </c>
      <c r="AT223" s="152" t="s">
        <v>317</v>
      </c>
      <c r="AU223" s="152" t="s">
        <v>88</v>
      </c>
      <c r="AY223" s="13" t="s">
        <v>221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88</v>
      </c>
      <c r="BK223" s="153">
        <f t="shared" si="39"/>
        <v>0</v>
      </c>
      <c r="BL223" s="13" t="s">
        <v>227</v>
      </c>
      <c r="BM223" s="152" t="s">
        <v>523</v>
      </c>
    </row>
    <row r="224" spans="2:65" s="1" customFormat="1" ht="24.15" customHeight="1" x14ac:dyDescent="0.2">
      <c r="B224" s="139"/>
      <c r="C224" s="154" t="s">
        <v>524</v>
      </c>
      <c r="D224" s="154" t="s">
        <v>317</v>
      </c>
      <c r="E224" s="155" t="s">
        <v>525</v>
      </c>
      <c r="F224" s="156" t="s">
        <v>526</v>
      </c>
      <c r="G224" s="157" t="s">
        <v>333</v>
      </c>
      <c r="H224" s="158">
        <v>1</v>
      </c>
      <c r="I224" s="159"/>
      <c r="J224" s="160">
        <f t="shared" si="30"/>
        <v>0</v>
      </c>
      <c r="K224" s="161"/>
      <c r="L224" s="162"/>
      <c r="M224" s="163" t="s">
        <v>1</v>
      </c>
      <c r="N224" s="164" t="s">
        <v>41</v>
      </c>
      <c r="P224" s="150">
        <f t="shared" si="31"/>
        <v>0</v>
      </c>
      <c r="Q224" s="150">
        <v>2.032</v>
      </c>
      <c r="R224" s="150">
        <f t="shared" si="32"/>
        <v>2.032</v>
      </c>
      <c r="S224" s="150">
        <v>0</v>
      </c>
      <c r="T224" s="151">
        <f t="shared" si="33"/>
        <v>0</v>
      </c>
      <c r="AR224" s="152" t="s">
        <v>251</v>
      </c>
      <c r="AT224" s="152" t="s">
        <v>317</v>
      </c>
      <c r="AU224" s="152" t="s">
        <v>88</v>
      </c>
      <c r="AY224" s="13" t="s">
        <v>221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88</v>
      </c>
      <c r="BK224" s="153">
        <f t="shared" si="39"/>
        <v>0</v>
      </c>
      <c r="BL224" s="13" t="s">
        <v>227</v>
      </c>
      <c r="BM224" s="152" t="s">
        <v>527</v>
      </c>
    </row>
    <row r="225" spans="2:65" s="1" customFormat="1" ht="24.15" customHeight="1" x14ac:dyDescent="0.2">
      <c r="B225" s="139"/>
      <c r="C225" s="154" t="s">
        <v>528</v>
      </c>
      <c r="D225" s="154" t="s">
        <v>317</v>
      </c>
      <c r="E225" s="155" t="s">
        <v>529</v>
      </c>
      <c r="F225" s="156" t="s">
        <v>530</v>
      </c>
      <c r="G225" s="157" t="s">
        <v>333</v>
      </c>
      <c r="H225" s="158">
        <v>1</v>
      </c>
      <c r="I225" s="159"/>
      <c r="J225" s="160">
        <f t="shared" si="30"/>
        <v>0</v>
      </c>
      <c r="K225" s="161"/>
      <c r="L225" s="162"/>
      <c r="M225" s="163" t="s">
        <v>1</v>
      </c>
      <c r="N225" s="164" t="s">
        <v>41</v>
      </c>
      <c r="P225" s="150">
        <f t="shared" si="31"/>
        <v>0</v>
      </c>
      <c r="Q225" s="150">
        <v>4.2530000000000001</v>
      </c>
      <c r="R225" s="150">
        <f t="shared" si="32"/>
        <v>4.2530000000000001</v>
      </c>
      <c r="S225" s="150">
        <v>0</v>
      </c>
      <c r="T225" s="151">
        <f t="shared" si="33"/>
        <v>0</v>
      </c>
      <c r="AR225" s="152" t="s">
        <v>251</v>
      </c>
      <c r="AT225" s="152" t="s">
        <v>317</v>
      </c>
      <c r="AU225" s="152" t="s">
        <v>88</v>
      </c>
      <c r="AY225" s="13" t="s">
        <v>221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88</v>
      </c>
      <c r="BK225" s="153">
        <f t="shared" si="39"/>
        <v>0</v>
      </c>
      <c r="BL225" s="13" t="s">
        <v>227</v>
      </c>
      <c r="BM225" s="152" t="s">
        <v>531</v>
      </c>
    </row>
    <row r="226" spans="2:65" s="1" customFormat="1" ht="21.75" customHeight="1" x14ac:dyDescent="0.2">
      <c r="B226" s="139"/>
      <c r="C226" s="140" t="s">
        <v>532</v>
      </c>
      <c r="D226" s="140" t="s">
        <v>223</v>
      </c>
      <c r="E226" s="141" t="s">
        <v>533</v>
      </c>
      <c r="F226" s="142" t="s">
        <v>534</v>
      </c>
      <c r="G226" s="143" t="s">
        <v>333</v>
      </c>
      <c r="H226" s="144">
        <v>1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41</v>
      </c>
      <c r="P226" s="150">
        <f t="shared" si="31"/>
        <v>0</v>
      </c>
      <c r="Q226" s="150">
        <v>5.0771620000000003E-2</v>
      </c>
      <c r="R226" s="150">
        <f t="shared" si="32"/>
        <v>5.0771620000000003E-2</v>
      </c>
      <c r="S226" s="150">
        <v>0</v>
      </c>
      <c r="T226" s="151">
        <f t="shared" si="33"/>
        <v>0</v>
      </c>
      <c r="AR226" s="152" t="s">
        <v>227</v>
      </c>
      <c r="AT226" s="152" t="s">
        <v>223</v>
      </c>
      <c r="AU226" s="152" t="s">
        <v>88</v>
      </c>
      <c r="AY226" s="13" t="s">
        <v>221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88</v>
      </c>
      <c r="BK226" s="153">
        <f t="shared" si="39"/>
        <v>0</v>
      </c>
      <c r="BL226" s="13" t="s">
        <v>227</v>
      </c>
      <c r="BM226" s="152" t="s">
        <v>535</v>
      </c>
    </row>
    <row r="227" spans="2:65" s="1" customFormat="1" ht="24.15" customHeight="1" x14ac:dyDescent="0.2">
      <c r="B227" s="139"/>
      <c r="C227" s="154" t="s">
        <v>536</v>
      </c>
      <c r="D227" s="154" t="s">
        <v>317</v>
      </c>
      <c r="E227" s="155" t="s">
        <v>537</v>
      </c>
      <c r="F227" s="156" t="s">
        <v>538</v>
      </c>
      <c r="G227" s="157" t="s">
        <v>333</v>
      </c>
      <c r="H227" s="158">
        <v>1</v>
      </c>
      <c r="I227" s="159"/>
      <c r="J227" s="160">
        <f t="shared" si="30"/>
        <v>0</v>
      </c>
      <c r="K227" s="161"/>
      <c r="L227" s="162"/>
      <c r="M227" s="163" t="s">
        <v>1</v>
      </c>
      <c r="N227" s="164" t="s">
        <v>41</v>
      </c>
      <c r="P227" s="150">
        <f t="shared" si="31"/>
        <v>0</v>
      </c>
      <c r="Q227" s="150">
        <v>0.71299999999999997</v>
      </c>
      <c r="R227" s="150">
        <f t="shared" si="32"/>
        <v>0.71299999999999997</v>
      </c>
      <c r="S227" s="150">
        <v>0</v>
      </c>
      <c r="T227" s="151">
        <f t="shared" si="33"/>
        <v>0</v>
      </c>
      <c r="AR227" s="152" t="s">
        <v>251</v>
      </c>
      <c r="AT227" s="152" t="s">
        <v>317</v>
      </c>
      <c r="AU227" s="152" t="s">
        <v>88</v>
      </c>
      <c r="AY227" s="13" t="s">
        <v>221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88</v>
      </c>
      <c r="BK227" s="153">
        <f t="shared" si="39"/>
        <v>0</v>
      </c>
      <c r="BL227" s="13" t="s">
        <v>227</v>
      </c>
      <c r="BM227" s="152" t="s">
        <v>539</v>
      </c>
    </row>
    <row r="228" spans="2:65" s="1" customFormat="1" ht="24.15" customHeight="1" x14ac:dyDescent="0.2">
      <c r="B228" s="139"/>
      <c r="C228" s="140" t="s">
        <v>540</v>
      </c>
      <c r="D228" s="140" t="s">
        <v>223</v>
      </c>
      <c r="E228" s="141" t="s">
        <v>541</v>
      </c>
      <c r="F228" s="142" t="s">
        <v>542</v>
      </c>
      <c r="G228" s="143" t="s">
        <v>333</v>
      </c>
      <c r="H228" s="144">
        <v>2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41</v>
      </c>
      <c r="P228" s="150">
        <f t="shared" si="31"/>
        <v>0</v>
      </c>
      <c r="Q228" s="150">
        <v>8.0322699999999997E-2</v>
      </c>
      <c r="R228" s="150">
        <f t="shared" si="32"/>
        <v>0.16064539999999999</v>
      </c>
      <c r="S228" s="150">
        <v>0</v>
      </c>
      <c r="T228" s="151">
        <f t="shared" si="33"/>
        <v>0</v>
      </c>
      <c r="AR228" s="152" t="s">
        <v>227</v>
      </c>
      <c r="AT228" s="152" t="s">
        <v>223</v>
      </c>
      <c r="AU228" s="152" t="s">
        <v>88</v>
      </c>
      <c r="AY228" s="13" t="s">
        <v>221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88</v>
      </c>
      <c r="BK228" s="153">
        <f t="shared" si="39"/>
        <v>0</v>
      </c>
      <c r="BL228" s="13" t="s">
        <v>227</v>
      </c>
      <c r="BM228" s="152" t="s">
        <v>543</v>
      </c>
    </row>
    <row r="229" spans="2:65" s="1" customFormat="1" ht="24.15" customHeight="1" x14ac:dyDescent="0.2">
      <c r="B229" s="139"/>
      <c r="C229" s="154" t="s">
        <v>544</v>
      </c>
      <c r="D229" s="154" t="s">
        <v>317</v>
      </c>
      <c r="E229" s="155" t="s">
        <v>545</v>
      </c>
      <c r="F229" s="156" t="s">
        <v>546</v>
      </c>
      <c r="G229" s="157" t="s">
        <v>333</v>
      </c>
      <c r="H229" s="158">
        <v>1</v>
      </c>
      <c r="I229" s="159"/>
      <c r="J229" s="160">
        <f t="shared" si="30"/>
        <v>0</v>
      </c>
      <c r="K229" s="161"/>
      <c r="L229" s="162"/>
      <c r="M229" s="163" t="s">
        <v>1</v>
      </c>
      <c r="N229" s="164" t="s">
        <v>41</v>
      </c>
      <c r="P229" s="150">
        <f t="shared" si="31"/>
        <v>0</v>
      </c>
      <c r="Q229" s="150">
        <v>3.4809999999999999</v>
      </c>
      <c r="R229" s="150">
        <f t="shared" si="32"/>
        <v>3.4809999999999999</v>
      </c>
      <c r="S229" s="150">
        <v>0</v>
      </c>
      <c r="T229" s="151">
        <f t="shared" si="33"/>
        <v>0</v>
      </c>
      <c r="AR229" s="152" t="s">
        <v>251</v>
      </c>
      <c r="AT229" s="152" t="s">
        <v>317</v>
      </c>
      <c r="AU229" s="152" t="s">
        <v>88</v>
      </c>
      <c r="AY229" s="13" t="s">
        <v>221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88</v>
      </c>
      <c r="BK229" s="153">
        <f t="shared" si="39"/>
        <v>0</v>
      </c>
      <c r="BL229" s="13" t="s">
        <v>227</v>
      </c>
      <c r="BM229" s="152" t="s">
        <v>547</v>
      </c>
    </row>
    <row r="230" spans="2:65" s="1" customFormat="1" ht="24.15" customHeight="1" x14ac:dyDescent="0.2">
      <c r="B230" s="139"/>
      <c r="C230" s="154" t="s">
        <v>548</v>
      </c>
      <c r="D230" s="154" t="s">
        <v>317</v>
      </c>
      <c r="E230" s="155" t="s">
        <v>549</v>
      </c>
      <c r="F230" s="156" t="s">
        <v>550</v>
      </c>
      <c r="G230" s="157" t="s">
        <v>333</v>
      </c>
      <c r="H230" s="158">
        <v>1</v>
      </c>
      <c r="I230" s="159"/>
      <c r="J230" s="160">
        <f t="shared" si="30"/>
        <v>0</v>
      </c>
      <c r="K230" s="161"/>
      <c r="L230" s="162"/>
      <c r="M230" s="163" t="s">
        <v>1</v>
      </c>
      <c r="N230" s="164" t="s">
        <v>41</v>
      </c>
      <c r="P230" s="150">
        <f t="shared" si="31"/>
        <v>0</v>
      </c>
      <c r="Q230" s="150">
        <v>4.9139999999999997</v>
      </c>
      <c r="R230" s="150">
        <f t="shared" si="32"/>
        <v>4.9139999999999997</v>
      </c>
      <c r="S230" s="150">
        <v>0</v>
      </c>
      <c r="T230" s="151">
        <f t="shared" si="33"/>
        <v>0</v>
      </c>
      <c r="AR230" s="152" t="s">
        <v>251</v>
      </c>
      <c r="AT230" s="152" t="s">
        <v>317</v>
      </c>
      <c r="AU230" s="152" t="s">
        <v>88</v>
      </c>
      <c r="AY230" s="13" t="s">
        <v>221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88</v>
      </c>
      <c r="BK230" s="153">
        <f t="shared" si="39"/>
        <v>0</v>
      </c>
      <c r="BL230" s="13" t="s">
        <v>227</v>
      </c>
      <c r="BM230" s="152" t="s">
        <v>551</v>
      </c>
    </row>
    <row r="231" spans="2:65" s="1" customFormat="1" ht="24.15" customHeight="1" x14ac:dyDescent="0.2">
      <c r="B231" s="139"/>
      <c r="C231" s="140" t="s">
        <v>552</v>
      </c>
      <c r="D231" s="140" t="s">
        <v>223</v>
      </c>
      <c r="E231" s="141" t="s">
        <v>553</v>
      </c>
      <c r="F231" s="142" t="s">
        <v>554</v>
      </c>
      <c r="G231" s="143" t="s">
        <v>333</v>
      </c>
      <c r="H231" s="144">
        <v>15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41</v>
      </c>
      <c r="P231" s="150">
        <f t="shared" si="31"/>
        <v>0</v>
      </c>
      <c r="Q231" s="150">
        <v>4.6480800000000003E-2</v>
      </c>
      <c r="R231" s="150">
        <f t="shared" si="32"/>
        <v>0.69721200000000005</v>
      </c>
      <c r="S231" s="150">
        <v>0</v>
      </c>
      <c r="T231" s="151">
        <f t="shared" si="33"/>
        <v>0</v>
      </c>
      <c r="AR231" s="152" t="s">
        <v>227</v>
      </c>
      <c r="AT231" s="152" t="s">
        <v>223</v>
      </c>
      <c r="AU231" s="152" t="s">
        <v>88</v>
      </c>
      <c r="AY231" s="13" t="s">
        <v>221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88</v>
      </c>
      <c r="BK231" s="153">
        <f t="shared" si="39"/>
        <v>0</v>
      </c>
      <c r="BL231" s="13" t="s">
        <v>227</v>
      </c>
      <c r="BM231" s="152" t="s">
        <v>555</v>
      </c>
    </row>
    <row r="232" spans="2:65" s="1" customFormat="1" ht="21.75" customHeight="1" x14ac:dyDescent="0.2">
      <c r="B232" s="139"/>
      <c r="C232" s="154" t="s">
        <v>556</v>
      </c>
      <c r="D232" s="154" t="s">
        <v>317</v>
      </c>
      <c r="E232" s="155" t="s">
        <v>557</v>
      </c>
      <c r="F232" s="156" t="s">
        <v>558</v>
      </c>
      <c r="G232" s="157" t="s">
        <v>333</v>
      </c>
      <c r="H232" s="158">
        <v>15</v>
      </c>
      <c r="I232" s="159"/>
      <c r="J232" s="160">
        <f t="shared" si="30"/>
        <v>0</v>
      </c>
      <c r="K232" s="161"/>
      <c r="L232" s="162"/>
      <c r="M232" s="163" t="s">
        <v>1</v>
      </c>
      <c r="N232" s="164" t="s">
        <v>41</v>
      </c>
      <c r="P232" s="150">
        <f t="shared" si="31"/>
        <v>0</v>
      </c>
      <c r="Q232" s="150">
        <v>0.996</v>
      </c>
      <c r="R232" s="150">
        <f t="shared" si="32"/>
        <v>14.94</v>
      </c>
      <c r="S232" s="150">
        <v>0</v>
      </c>
      <c r="T232" s="151">
        <f t="shared" si="33"/>
        <v>0</v>
      </c>
      <c r="AR232" s="152" t="s">
        <v>251</v>
      </c>
      <c r="AT232" s="152" t="s">
        <v>317</v>
      </c>
      <c r="AU232" s="152" t="s">
        <v>88</v>
      </c>
      <c r="AY232" s="13" t="s">
        <v>221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88</v>
      </c>
      <c r="BK232" s="153">
        <f t="shared" si="39"/>
        <v>0</v>
      </c>
      <c r="BL232" s="13" t="s">
        <v>227</v>
      </c>
      <c r="BM232" s="152" t="s">
        <v>559</v>
      </c>
    </row>
    <row r="233" spans="2:65" s="11" customFormat="1" ht="22.95" customHeight="1" x14ac:dyDescent="0.25">
      <c r="B233" s="127"/>
      <c r="D233" s="128" t="s">
        <v>74</v>
      </c>
      <c r="E233" s="137" t="s">
        <v>243</v>
      </c>
      <c r="F233" s="137" t="s">
        <v>560</v>
      </c>
      <c r="I233" s="130"/>
      <c r="J233" s="138">
        <f>BK233</f>
        <v>0</v>
      </c>
      <c r="L233" s="127"/>
      <c r="M233" s="132"/>
      <c r="P233" s="133">
        <f>SUM(P234:P248)</f>
        <v>0</v>
      </c>
      <c r="R233" s="133">
        <f>SUM(R234:R248)</f>
        <v>199.17290892091998</v>
      </c>
      <c r="T233" s="134">
        <f>SUM(T234:T248)</f>
        <v>0</v>
      </c>
      <c r="AR233" s="128" t="s">
        <v>82</v>
      </c>
      <c r="AT233" s="135" t="s">
        <v>74</v>
      </c>
      <c r="AU233" s="135" t="s">
        <v>82</v>
      </c>
      <c r="AY233" s="128" t="s">
        <v>221</v>
      </c>
      <c r="BK233" s="136">
        <f>SUM(BK234:BK248)</f>
        <v>0</v>
      </c>
    </row>
    <row r="234" spans="2:65" s="1" customFormat="1" ht="24.15" customHeight="1" x14ac:dyDescent="0.2">
      <c r="B234" s="139"/>
      <c r="C234" s="140" t="s">
        <v>561</v>
      </c>
      <c r="D234" s="140" t="s">
        <v>223</v>
      </c>
      <c r="E234" s="141" t="s">
        <v>562</v>
      </c>
      <c r="F234" s="142" t="s">
        <v>563</v>
      </c>
      <c r="G234" s="143" t="s">
        <v>263</v>
      </c>
      <c r="H234" s="144">
        <v>96.097999999999999</v>
      </c>
      <c r="I234" s="145"/>
      <c r="J234" s="146">
        <f t="shared" ref="J234:J248" si="40">ROUND(I234*H234,2)</f>
        <v>0</v>
      </c>
      <c r="K234" s="147"/>
      <c r="L234" s="28"/>
      <c r="M234" s="148" t="s">
        <v>1</v>
      </c>
      <c r="N234" s="149" t="s">
        <v>41</v>
      </c>
      <c r="P234" s="150">
        <f t="shared" ref="P234:P248" si="41">O234*H234</f>
        <v>0</v>
      </c>
      <c r="Q234" s="150">
        <v>4.1999999999999997E-3</v>
      </c>
      <c r="R234" s="150">
        <f t="shared" ref="R234:R248" si="42">Q234*H234</f>
        <v>0.40361159999999996</v>
      </c>
      <c r="S234" s="150">
        <v>0</v>
      </c>
      <c r="T234" s="151">
        <f t="shared" ref="T234:T248" si="43">S234*H234</f>
        <v>0</v>
      </c>
      <c r="AR234" s="152" t="s">
        <v>227</v>
      </c>
      <c r="AT234" s="152" t="s">
        <v>223</v>
      </c>
      <c r="AU234" s="152" t="s">
        <v>88</v>
      </c>
      <c r="AY234" s="13" t="s">
        <v>221</v>
      </c>
      <c r="BE234" s="153">
        <f t="shared" ref="BE234:BE248" si="44">IF(N234="základná",J234,0)</f>
        <v>0</v>
      </c>
      <c r="BF234" s="153">
        <f t="shared" ref="BF234:BF248" si="45">IF(N234="znížená",J234,0)</f>
        <v>0</v>
      </c>
      <c r="BG234" s="153">
        <f t="shared" ref="BG234:BG248" si="46">IF(N234="zákl. prenesená",J234,0)</f>
        <v>0</v>
      </c>
      <c r="BH234" s="153">
        <f t="shared" ref="BH234:BH248" si="47">IF(N234="zníž. prenesená",J234,0)</f>
        <v>0</v>
      </c>
      <c r="BI234" s="153">
        <f t="shared" ref="BI234:BI248" si="48">IF(N234="nulová",J234,0)</f>
        <v>0</v>
      </c>
      <c r="BJ234" s="13" t="s">
        <v>88</v>
      </c>
      <c r="BK234" s="153">
        <f t="shared" ref="BK234:BK248" si="49">ROUND(I234*H234,2)</f>
        <v>0</v>
      </c>
      <c r="BL234" s="13" t="s">
        <v>227</v>
      </c>
      <c r="BM234" s="152" t="s">
        <v>564</v>
      </c>
    </row>
    <row r="235" spans="2:65" s="1" customFormat="1" ht="24.15" customHeight="1" x14ac:dyDescent="0.2">
      <c r="B235" s="139"/>
      <c r="C235" s="140" t="s">
        <v>565</v>
      </c>
      <c r="D235" s="140" t="s">
        <v>223</v>
      </c>
      <c r="E235" s="141" t="s">
        <v>566</v>
      </c>
      <c r="F235" s="142" t="s">
        <v>567</v>
      </c>
      <c r="G235" s="143" t="s">
        <v>263</v>
      </c>
      <c r="H235" s="144">
        <v>96.097999999999999</v>
      </c>
      <c r="I235" s="145"/>
      <c r="J235" s="146">
        <f t="shared" si="40"/>
        <v>0</v>
      </c>
      <c r="K235" s="147"/>
      <c r="L235" s="28"/>
      <c r="M235" s="148" t="s">
        <v>1</v>
      </c>
      <c r="N235" s="149" t="s">
        <v>41</v>
      </c>
      <c r="P235" s="150">
        <f t="shared" si="41"/>
        <v>0</v>
      </c>
      <c r="Q235" s="150">
        <v>4.0000000000000002E-4</v>
      </c>
      <c r="R235" s="150">
        <f t="shared" si="42"/>
        <v>3.84392E-2</v>
      </c>
      <c r="S235" s="150">
        <v>0</v>
      </c>
      <c r="T235" s="151">
        <f t="shared" si="43"/>
        <v>0</v>
      </c>
      <c r="AR235" s="152" t="s">
        <v>227</v>
      </c>
      <c r="AT235" s="152" t="s">
        <v>223</v>
      </c>
      <c r="AU235" s="152" t="s">
        <v>88</v>
      </c>
      <c r="AY235" s="13" t="s">
        <v>221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88</v>
      </c>
      <c r="BK235" s="153">
        <f t="shared" si="49"/>
        <v>0</v>
      </c>
      <c r="BL235" s="13" t="s">
        <v>227</v>
      </c>
      <c r="BM235" s="152" t="s">
        <v>568</v>
      </c>
    </row>
    <row r="236" spans="2:65" s="1" customFormat="1" ht="24.15" customHeight="1" x14ac:dyDescent="0.2">
      <c r="B236" s="139"/>
      <c r="C236" s="140" t="s">
        <v>569</v>
      </c>
      <c r="D236" s="140" t="s">
        <v>223</v>
      </c>
      <c r="E236" s="141" t="s">
        <v>570</v>
      </c>
      <c r="F236" s="142" t="s">
        <v>571</v>
      </c>
      <c r="G236" s="143" t="s">
        <v>273</v>
      </c>
      <c r="H236" s="144">
        <v>119.35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41</v>
      </c>
      <c r="P236" s="150">
        <f t="shared" si="41"/>
        <v>0</v>
      </c>
      <c r="Q236" s="150">
        <v>1.9109999999999999E-3</v>
      </c>
      <c r="R236" s="150">
        <f t="shared" si="42"/>
        <v>0.22807784999999997</v>
      </c>
      <c r="S236" s="150">
        <v>0</v>
      </c>
      <c r="T236" s="151">
        <f t="shared" si="43"/>
        <v>0</v>
      </c>
      <c r="AR236" s="152" t="s">
        <v>227</v>
      </c>
      <c r="AT236" s="152" t="s">
        <v>223</v>
      </c>
      <c r="AU236" s="152" t="s">
        <v>88</v>
      </c>
      <c r="AY236" s="13" t="s">
        <v>221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88</v>
      </c>
      <c r="BK236" s="153">
        <f t="shared" si="49"/>
        <v>0</v>
      </c>
      <c r="BL236" s="13" t="s">
        <v>227</v>
      </c>
      <c r="BM236" s="152" t="s">
        <v>572</v>
      </c>
    </row>
    <row r="237" spans="2:65" s="1" customFormat="1" ht="21.75" customHeight="1" x14ac:dyDescent="0.2">
      <c r="B237" s="139"/>
      <c r="C237" s="140" t="s">
        <v>573</v>
      </c>
      <c r="D237" s="140" t="s">
        <v>223</v>
      </c>
      <c r="E237" s="141" t="s">
        <v>574</v>
      </c>
      <c r="F237" s="142" t="s">
        <v>575</v>
      </c>
      <c r="G237" s="143" t="s">
        <v>263</v>
      </c>
      <c r="H237" s="144">
        <v>96.097999999999999</v>
      </c>
      <c r="I237" s="145"/>
      <c r="J237" s="146">
        <f t="shared" si="40"/>
        <v>0</v>
      </c>
      <c r="K237" s="147"/>
      <c r="L237" s="28"/>
      <c r="M237" s="148" t="s">
        <v>1</v>
      </c>
      <c r="N237" s="149" t="s">
        <v>41</v>
      </c>
      <c r="P237" s="150">
        <f t="shared" si="41"/>
        <v>0</v>
      </c>
      <c r="Q237" s="150">
        <v>5.1539999999999997E-3</v>
      </c>
      <c r="R237" s="150">
        <f t="shared" si="42"/>
        <v>0.49528909199999999</v>
      </c>
      <c r="S237" s="150">
        <v>0</v>
      </c>
      <c r="T237" s="151">
        <f t="shared" si="43"/>
        <v>0</v>
      </c>
      <c r="AR237" s="152" t="s">
        <v>227</v>
      </c>
      <c r="AT237" s="152" t="s">
        <v>223</v>
      </c>
      <c r="AU237" s="152" t="s">
        <v>88</v>
      </c>
      <c r="AY237" s="13" t="s">
        <v>221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88</v>
      </c>
      <c r="BK237" s="153">
        <f t="shared" si="49"/>
        <v>0</v>
      </c>
      <c r="BL237" s="13" t="s">
        <v>227</v>
      </c>
      <c r="BM237" s="152" t="s">
        <v>576</v>
      </c>
    </row>
    <row r="238" spans="2:65" s="1" customFormat="1" ht="37.950000000000003" customHeight="1" x14ac:dyDescent="0.2">
      <c r="B238" s="139"/>
      <c r="C238" s="140" t="s">
        <v>577</v>
      </c>
      <c r="D238" s="140" t="s">
        <v>223</v>
      </c>
      <c r="E238" s="141" t="s">
        <v>578</v>
      </c>
      <c r="F238" s="142" t="s">
        <v>579</v>
      </c>
      <c r="G238" s="143" t="s">
        <v>263</v>
      </c>
      <c r="H238" s="144">
        <v>150.45699999999999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41</v>
      </c>
      <c r="P238" s="150">
        <f t="shared" si="41"/>
        <v>0</v>
      </c>
      <c r="Q238" s="150">
        <v>1.9236000000000001E-4</v>
      </c>
      <c r="R238" s="150">
        <f t="shared" si="42"/>
        <v>2.894190852E-2</v>
      </c>
      <c r="S238" s="150">
        <v>0</v>
      </c>
      <c r="T238" s="151">
        <f t="shared" si="43"/>
        <v>0</v>
      </c>
      <c r="AR238" s="152" t="s">
        <v>227</v>
      </c>
      <c r="AT238" s="152" t="s">
        <v>223</v>
      </c>
      <c r="AU238" s="152" t="s">
        <v>88</v>
      </c>
      <c r="AY238" s="13" t="s">
        <v>221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88</v>
      </c>
      <c r="BK238" s="153">
        <f t="shared" si="49"/>
        <v>0</v>
      </c>
      <c r="BL238" s="13" t="s">
        <v>227</v>
      </c>
      <c r="BM238" s="152" t="s">
        <v>580</v>
      </c>
    </row>
    <row r="239" spans="2:65" s="1" customFormat="1" ht="24.15" customHeight="1" x14ac:dyDescent="0.2">
      <c r="B239" s="139"/>
      <c r="C239" s="140" t="s">
        <v>581</v>
      </c>
      <c r="D239" s="140" t="s">
        <v>223</v>
      </c>
      <c r="E239" s="141" t="s">
        <v>582</v>
      </c>
      <c r="F239" s="142" t="s">
        <v>583</v>
      </c>
      <c r="G239" s="143" t="s">
        <v>263</v>
      </c>
      <c r="H239" s="144">
        <v>463.45800000000003</v>
      </c>
      <c r="I239" s="145"/>
      <c r="J239" s="146">
        <f t="shared" si="40"/>
        <v>0</v>
      </c>
      <c r="K239" s="147"/>
      <c r="L239" s="28"/>
      <c r="M239" s="148" t="s">
        <v>1</v>
      </c>
      <c r="N239" s="149" t="s">
        <v>41</v>
      </c>
      <c r="P239" s="150">
        <f t="shared" si="41"/>
        <v>0</v>
      </c>
      <c r="Q239" s="150">
        <v>3.3E-3</v>
      </c>
      <c r="R239" s="150">
        <f t="shared" si="42"/>
        <v>1.5294114000000001</v>
      </c>
      <c r="S239" s="150">
        <v>0</v>
      </c>
      <c r="T239" s="151">
        <f t="shared" si="43"/>
        <v>0</v>
      </c>
      <c r="AR239" s="152" t="s">
        <v>227</v>
      </c>
      <c r="AT239" s="152" t="s">
        <v>223</v>
      </c>
      <c r="AU239" s="152" t="s">
        <v>88</v>
      </c>
      <c r="AY239" s="13" t="s">
        <v>221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88</v>
      </c>
      <c r="BK239" s="153">
        <f t="shared" si="49"/>
        <v>0</v>
      </c>
      <c r="BL239" s="13" t="s">
        <v>227</v>
      </c>
      <c r="BM239" s="152" t="s">
        <v>584</v>
      </c>
    </row>
    <row r="240" spans="2:65" s="1" customFormat="1" ht="24.15" customHeight="1" x14ac:dyDescent="0.2">
      <c r="B240" s="139"/>
      <c r="C240" s="140" t="s">
        <v>585</v>
      </c>
      <c r="D240" s="140" t="s">
        <v>223</v>
      </c>
      <c r="E240" s="141" t="s">
        <v>586</v>
      </c>
      <c r="F240" s="142" t="s">
        <v>587</v>
      </c>
      <c r="G240" s="143" t="s">
        <v>263</v>
      </c>
      <c r="H240" s="144">
        <v>418.39800000000002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41</v>
      </c>
      <c r="P240" s="150">
        <f t="shared" si="41"/>
        <v>0</v>
      </c>
      <c r="Q240" s="150">
        <v>3.3633999999999997E-2</v>
      </c>
      <c r="R240" s="150">
        <f t="shared" si="42"/>
        <v>14.072398331999999</v>
      </c>
      <c r="S240" s="150">
        <v>0</v>
      </c>
      <c r="T240" s="151">
        <f t="shared" si="43"/>
        <v>0</v>
      </c>
      <c r="AR240" s="152" t="s">
        <v>227</v>
      </c>
      <c r="AT240" s="152" t="s">
        <v>223</v>
      </c>
      <c r="AU240" s="152" t="s">
        <v>88</v>
      </c>
      <c r="AY240" s="13" t="s">
        <v>221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88</v>
      </c>
      <c r="BK240" s="153">
        <f t="shared" si="49"/>
        <v>0</v>
      </c>
      <c r="BL240" s="13" t="s">
        <v>227</v>
      </c>
      <c r="BM240" s="152" t="s">
        <v>588</v>
      </c>
    </row>
    <row r="241" spans="2:65" s="1" customFormat="1" ht="24.15" customHeight="1" x14ac:dyDescent="0.2">
      <c r="B241" s="139"/>
      <c r="C241" s="140" t="s">
        <v>589</v>
      </c>
      <c r="D241" s="140" t="s">
        <v>223</v>
      </c>
      <c r="E241" s="141" t="s">
        <v>590</v>
      </c>
      <c r="F241" s="142" t="s">
        <v>591</v>
      </c>
      <c r="G241" s="143" t="s">
        <v>263</v>
      </c>
      <c r="H241" s="144">
        <v>45.06</v>
      </c>
      <c r="I241" s="145"/>
      <c r="J241" s="146">
        <f t="shared" si="40"/>
        <v>0</v>
      </c>
      <c r="K241" s="147"/>
      <c r="L241" s="28"/>
      <c r="M241" s="148" t="s">
        <v>1</v>
      </c>
      <c r="N241" s="149" t="s">
        <v>41</v>
      </c>
      <c r="P241" s="150">
        <f t="shared" si="41"/>
        <v>0</v>
      </c>
      <c r="Q241" s="150">
        <v>1.8686500000000002E-2</v>
      </c>
      <c r="R241" s="150">
        <f t="shared" si="42"/>
        <v>0.84201369000000015</v>
      </c>
      <c r="S241" s="150">
        <v>0</v>
      </c>
      <c r="T241" s="151">
        <f t="shared" si="43"/>
        <v>0</v>
      </c>
      <c r="AR241" s="152" t="s">
        <v>227</v>
      </c>
      <c r="AT241" s="152" t="s">
        <v>223</v>
      </c>
      <c r="AU241" s="152" t="s">
        <v>88</v>
      </c>
      <c r="AY241" s="13" t="s">
        <v>221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88</v>
      </c>
      <c r="BK241" s="153">
        <f t="shared" si="49"/>
        <v>0</v>
      </c>
      <c r="BL241" s="13" t="s">
        <v>227</v>
      </c>
      <c r="BM241" s="152" t="s">
        <v>592</v>
      </c>
    </row>
    <row r="242" spans="2:65" s="1" customFormat="1" ht="24.15" customHeight="1" x14ac:dyDescent="0.2">
      <c r="B242" s="139"/>
      <c r="C242" s="140" t="s">
        <v>593</v>
      </c>
      <c r="D242" s="140" t="s">
        <v>223</v>
      </c>
      <c r="E242" s="141" t="s">
        <v>594</v>
      </c>
      <c r="F242" s="142" t="s">
        <v>595</v>
      </c>
      <c r="G242" s="143" t="s">
        <v>226</v>
      </c>
      <c r="H242" s="144">
        <v>45.506999999999998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41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227</v>
      </c>
      <c r="AT242" s="152" t="s">
        <v>223</v>
      </c>
      <c r="AU242" s="152" t="s">
        <v>88</v>
      </c>
      <c r="AY242" s="13" t="s">
        <v>221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88</v>
      </c>
      <c r="BK242" s="153">
        <f t="shared" si="49"/>
        <v>0</v>
      </c>
      <c r="BL242" s="13" t="s">
        <v>227</v>
      </c>
      <c r="BM242" s="152" t="s">
        <v>596</v>
      </c>
    </row>
    <row r="243" spans="2:65" s="1" customFormat="1" ht="33" customHeight="1" x14ac:dyDescent="0.2">
      <c r="B243" s="139"/>
      <c r="C243" s="140" t="s">
        <v>597</v>
      </c>
      <c r="D243" s="140" t="s">
        <v>223</v>
      </c>
      <c r="E243" s="141" t="s">
        <v>598</v>
      </c>
      <c r="F243" s="142" t="s">
        <v>599</v>
      </c>
      <c r="G243" s="143" t="s">
        <v>226</v>
      </c>
      <c r="H243" s="144">
        <v>45.506999999999998</v>
      </c>
      <c r="I243" s="145"/>
      <c r="J243" s="146">
        <f t="shared" si="40"/>
        <v>0</v>
      </c>
      <c r="K243" s="147"/>
      <c r="L243" s="28"/>
      <c r="M243" s="148" t="s">
        <v>1</v>
      </c>
      <c r="N243" s="149" t="s">
        <v>41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227</v>
      </c>
      <c r="AT243" s="152" t="s">
        <v>223</v>
      </c>
      <c r="AU243" s="152" t="s">
        <v>88</v>
      </c>
      <c r="AY243" s="13" t="s">
        <v>221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88</v>
      </c>
      <c r="BK243" s="153">
        <f t="shared" si="49"/>
        <v>0</v>
      </c>
      <c r="BL243" s="13" t="s">
        <v>227</v>
      </c>
      <c r="BM243" s="152" t="s">
        <v>600</v>
      </c>
    </row>
    <row r="244" spans="2:65" s="1" customFormat="1" ht="24.15" customHeight="1" x14ac:dyDescent="0.2">
      <c r="B244" s="139"/>
      <c r="C244" s="140" t="s">
        <v>601</v>
      </c>
      <c r="D244" s="140" t="s">
        <v>223</v>
      </c>
      <c r="E244" s="141" t="s">
        <v>602</v>
      </c>
      <c r="F244" s="142" t="s">
        <v>603</v>
      </c>
      <c r="G244" s="143" t="s">
        <v>226</v>
      </c>
      <c r="H244" s="144">
        <v>45.506999999999998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41</v>
      </c>
      <c r="P244" s="150">
        <f t="shared" si="41"/>
        <v>0</v>
      </c>
      <c r="Q244" s="150">
        <v>2.4407212</v>
      </c>
      <c r="R244" s="150">
        <f t="shared" si="42"/>
        <v>111.0698996484</v>
      </c>
      <c r="S244" s="150">
        <v>0</v>
      </c>
      <c r="T244" s="151">
        <f t="shared" si="43"/>
        <v>0</v>
      </c>
      <c r="AR244" s="152" t="s">
        <v>227</v>
      </c>
      <c r="AT244" s="152" t="s">
        <v>223</v>
      </c>
      <c r="AU244" s="152" t="s">
        <v>88</v>
      </c>
      <c r="AY244" s="13" t="s">
        <v>221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88</v>
      </c>
      <c r="BK244" s="153">
        <f t="shared" si="49"/>
        <v>0</v>
      </c>
      <c r="BL244" s="13" t="s">
        <v>227</v>
      </c>
      <c r="BM244" s="152" t="s">
        <v>604</v>
      </c>
    </row>
    <row r="245" spans="2:65" s="1" customFormat="1" ht="21.75" customHeight="1" x14ac:dyDescent="0.2">
      <c r="B245" s="139"/>
      <c r="C245" s="140" t="s">
        <v>605</v>
      </c>
      <c r="D245" s="140" t="s">
        <v>223</v>
      </c>
      <c r="E245" s="141" t="s">
        <v>606</v>
      </c>
      <c r="F245" s="142" t="s">
        <v>607</v>
      </c>
      <c r="G245" s="143" t="s">
        <v>263</v>
      </c>
      <c r="H245" s="144">
        <v>537.03</v>
      </c>
      <c r="I245" s="145"/>
      <c r="J245" s="146">
        <f t="shared" si="40"/>
        <v>0</v>
      </c>
      <c r="K245" s="147"/>
      <c r="L245" s="28"/>
      <c r="M245" s="148" t="s">
        <v>1</v>
      </c>
      <c r="N245" s="149" t="s">
        <v>41</v>
      </c>
      <c r="P245" s="150">
        <f t="shared" si="41"/>
        <v>0</v>
      </c>
      <c r="Q245" s="150">
        <v>0.10299999999999999</v>
      </c>
      <c r="R245" s="150">
        <f t="shared" si="42"/>
        <v>55.314089999999993</v>
      </c>
      <c r="S245" s="150">
        <v>0</v>
      </c>
      <c r="T245" s="151">
        <f t="shared" si="43"/>
        <v>0</v>
      </c>
      <c r="AR245" s="152" t="s">
        <v>227</v>
      </c>
      <c r="AT245" s="152" t="s">
        <v>223</v>
      </c>
      <c r="AU245" s="152" t="s">
        <v>88</v>
      </c>
      <c r="AY245" s="13" t="s">
        <v>221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88</v>
      </c>
      <c r="BK245" s="153">
        <f t="shared" si="49"/>
        <v>0</v>
      </c>
      <c r="BL245" s="13" t="s">
        <v>227</v>
      </c>
      <c r="BM245" s="152" t="s">
        <v>608</v>
      </c>
    </row>
    <row r="246" spans="2:65" s="1" customFormat="1" ht="16.5" customHeight="1" x14ac:dyDescent="0.2">
      <c r="B246" s="139"/>
      <c r="C246" s="140" t="s">
        <v>609</v>
      </c>
      <c r="D246" s="140" t="s">
        <v>223</v>
      </c>
      <c r="E246" s="141" t="s">
        <v>610</v>
      </c>
      <c r="F246" s="142" t="s">
        <v>611</v>
      </c>
      <c r="G246" s="143" t="s">
        <v>263</v>
      </c>
      <c r="H246" s="144">
        <v>537.03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41</v>
      </c>
      <c r="P246" s="150">
        <f t="shared" si="41"/>
        <v>0</v>
      </c>
      <c r="Q246" s="150">
        <v>2.7539999999999999E-2</v>
      </c>
      <c r="R246" s="150">
        <f t="shared" si="42"/>
        <v>14.789806199999999</v>
      </c>
      <c r="S246" s="150">
        <v>0</v>
      </c>
      <c r="T246" s="151">
        <f t="shared" si="43"/>
        <v>0</v>
      </c>
      <c r="AR246" s="152" t="s">
        <v>227</v>
      </c>
      <c r="AT246" s="152" t="s">
        <v>223</v>
      </c>
      <c r="AU246" s="152" t="s">
        <v>88</v>
      </c>
      <c r="AY246" s="13" t="s">
        <v>221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88</v>
      </c>
      <c r="BK246" s="153">
        <f t="shared" si="49"/>
        <v>0</v>
      </c>
      <c r="BL246" s="13" t="s">
        <v>227</v>
      </c>
      <c r="BM246" s="152" t="s">
        <v>612</v>
      </c>
    </row>
    <row r="247" spans="2:65" s="1" customFormat="1" ht="24.15" customHeight="1" x14ac:dyDescent="0.2">
      <c r="B247" s="139"/>
      <c r="C247" s="140" t="s">
        <v>613</v>
      </c>
      <c r="D247" s="140" t="s">
        <v>223</v>
      </c>
      <c r="E247" s="141" t="s">
        <v>614</v>
      </c>
      <c r="F247" s="142" t="s">
        <v>615</v>
      </c>
      <c r="G247" s="143" t="s">
        <v>273</v>
      </c>
      <c r="H247" s="144">
        <v>39.75</v>
      </c>
      <c r="I247" s="145"/>
      <c r="J247" s="146">
        <f t="shared" si="40"/>
        <v>0</v>
      </c>
      <c r="K247" s="147"/>
      <c r="L247" s="28"/>
      <c r="M247" s="148" t="s">
        <v>1</v>
      </c>
      <c r="N247" s="149" t="s">
        <v>41</v>
      </c>
      <c r="P247" s="150">
        <f t="shared" si="41"/>
        <v>0</v>
      </c>
      <c r="Q247" s="150">
        <v>7.9399999999999991E-3</v>
      </c>
      <c r="R247" s="150">
        <f t="shared" si="42"/>
        <v>0.31561499999999998</v>
      </c>
      <c r="S247" s="150">
        <v>0</v>
      </c>
      <c r="T247" s="151">
        <f t="shared" si="43"/>
        <v>0</v>
      </c>
      <c r="AR247" s="152" t="s">
        <v>227</v>
      </c>
      <c r="AT247" s="152" t="s">
        <v>223</v>
      </c>
      <c r="AU247" s="152" t="s">
        <v>88</v>
      </c>
      <c r="AY247" s="13" t="s">
        <v>221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88</v>
      </c>
      <c r="BK247" s="153">
        <f t="shared" si="49"/>
        <v>0</v>
      </c>
      <c r="BL247" s="13" t="s">
        <v>227</v>
      </c>
      <c r="BM247" s="152" t="s">
        <v>616</v>
      </c>
    </row>
    <row r="248" spans="2:65" s="1" customFormat="1" ht="21.75" customHeight="1" x14ac:dyDescent="0.2">
      <c r="B248" s="139"/>
      <c r="C248" s="154" t="s">
        <v>617</v>
      </c>
      <c r="D248" s="154" t="s">
        <v>317</v>
      </c>
      <c r="E248" s="155" t="s">
        <v>618</v>
      </c>
      <c r="F248" s="156" t="s">
        <v>619</v>
      </c>
      <c r="G248" s="157" t="s">
        <v>273</v>
      </c>
      <c r="H248" s="158">
        <v>39.75</v>
      </c>
      <c r="I248" s="159"/>
      <c r="J248" s="160">
        <f t="shared" si="40"/>
        <v>0</v>
      </c>
      <c r="K248" s="161"/>
      <c r="L248" s="162"/>
      <c r="M248" s="163" t="s">
        <v>1</v>
      </c>
      <c r="N248" s="164" t="s">
        <v>41</v>
      </c>
      <c r="P248" s="150">
        <f t="shared" si="41"/>
        <v>0</v>
      </c>
      <c r="Q248" s="150">
        <v>1.14E-3</v>
      </c>
      <c r="R248" s="150">
        <f t="shared" si="42"/>
        <v>4.5315000000000001E-2</v>
      </c>
      <c r="S248" s="150">
        <v>0</v>
      </c>
      <c r="T248" s="151">
        <f t="shared" si="43"/>
        <v>0</v>
      </c>
      <c r="AR248" s="152" t="s">
        <v>251</v>
      </c>
      <c r="AT248" s="152" t="s">
        <v>317</v>
      </c>
      <c r="AU248" s="152" t="s">
        <v>88</v>
      </c>
      <c r="AY248" s="13" t="s">
        <v>221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88</v>
      </c>
      <c r="BK248" s="153">
        <f t="shared" si="49"/>
        <v>0</v>
      </c>
      <c r="BL248" s="13" t="s">
        <v>227</v>
      </c>
      <c r="BM248" s="152" t="s">
        <v>620</v>
      </c>
    </row>
    <row r="249" spans="2:65" s="11" customFormat="1" ht="22.95" customHeight="1" x14ac:dyDescent="0.25">
      <c r="B249" s="127"/>
      <c r="D249" s="128" t="s">
        <v>74</v>
      </c>
      <c r="E249" s="137" t="s">
        <v>256</v>
      </c>
      <c r="F249" s="137" t="s">
        <v>621</v>
      </c>
      <c r="I249" s="130"/>
      <c r="J249" s="138">
        <f>BK249</f>
        <v>0</v>
      </c>
      <c r="L249" s="127"/>
      <c r="M249" s="132"/>
      <c r="P249" s="133">
        <f>SUM(P250:P261)</f>
        <v>0</v>
      </c>
      <c r="R249" s="133">
        <f>SUM(R250:R261)</f>
        <v>41.273680923199997</v>
      </c>
      <c r="T249" s="134">
        <f>SUM(T250:T261)</f>
        <v>0</v>
      </c>
      <c r="AR249" s="128" t="s">
        <v>82</v>
      </c>
      <c r="AT249" s="135" t="s">
        <v>74</v>
      </c>
      <c r="AU249" s="135" t="s">
        <v>82</v>
      </c>
      <c r="AY249" s="128" t="s">
        <v>221</v>
      </c>
      <c r="BK249" s="136">
        <f>SUM(BK250:BK261)</f>
        <v>0</v>
      </c>
    </row>
    <row r="250" spans="2:65" s="1" customFormat="1" ht="33" customHeight="1" x14ac:dyDescent="0.2">
      <c r="B250" s="139"/>
      <c r="C250" s="140" t="s">
        <v>622</v>
      </c>
      <c r="D250" s="140" t="s">
        <v>223</v>
      </c>
      <c r="E250" s="141" t="s">
        <v>623</v>
      </c>
      <c r="F250" s="142" t="s">
        <v>624</v>
      </c>
      <c r="G250" s="143" t="s">
        <v>263</v>
      </c>
      <c r="H250" s="144">
        <v>360.39</v>
      </c>
      <c r="I250" s="145"/>
      <c r="J250" s="146">
        <f t="shared" ref="J250:J261" si="50">ROUND(I250*H250,2)</f>
        <v>0</v>
      </c>
      <c r="K250" s="147"/>
      <c r="L250" s="28"/>
      <c r="M250" s="148" t="s">
        <v>1</v>
      </c>
      <c r="N250" s="149" t="s">
        <v>41</v>
      </c>
      <c r="P250" s="150">
        <f t="shared" ref="P250:P261" si="51">O250*H250</f>
        <v>0</v>
      </c>
      <c r="Q250" s="150">
        <v>2.5710469999999999E-2</v>
      </c>
      <c r="R250" s="150">
        <f t="shared" ref="R250:R261" si="52">Q250*H250</f>
        <v>9.2657962832999985</v>
      </c>
      <c r="S250" s="150">
        <v>0</v>
      </c>
      <c r="T250" s="151">
        <f t="shared" ref="T250:T261" si="53">S250*H250</f>
        <v>0</v>
      </c>
      <c r="AR250" s="152" t="s">
        <v>227</v>
      </c>
      <c r="AT250" s="152" t="s">
        <v>223</v>
      </c>
      <c r="AU250" s="152" t="s">
        <v>88</v>
      </c>
      <c r="AY250" s="13" t="s">
        <v>221</v>
      </c>
      <c r="BE250" s="153">
        <f t="shared" ref="BE250:BE261" si="54">IF(N250="základná",J250,0)</f>
        <v>0</v>
      </c>
      <c r="BF250" s="153">
        <f t="shared" ref="BF250:BF261" si="55">IF(N250="znížená",J250,0)</f>
        <v>0</v>
      </c>
      <c r="BG250" s="153">
        <f t="shared" ref="BG250:BG261" si="56">IF(N250="zákl. prenesená",J250,0)</f>
        <v>0</v>
      </c>
      <c r="BH250" s="153">
        <f t="shared" ref="BH250:BH261" si="57">IF(N250="zníž. prenesená",J250,0)</f>
        <v>0</v>
      </c>
      <c r="BI250" s="153">
        <f t="shared" ref="BI250:BI261" si="58">IF(N250="nulová",J250,0)</f>
        <v>0</v>
      </c>
      <c r="BJ250" s="13" t="s">
        <v>88</v>
      </c>
      <c r="BK250" s="153">
        <f t="shared" ref="BK250:BK261" si="59">ROUND(I250*H250,2)</f>
        <v>0</v>
      </c>
      <c r="BL250" s="13" t="s">
        <v>227</v>
      </c>
      <c r="BM250" s="152" t="s">
        <v>625</v>
      </c>
    </row>
    <row r="251" spans="2:65" s="1" customFormat="1" ht="44.25" customHeight="1" x14ac:dyDescent="0.2">
      <c r="B251" s="139"/>
      <c r="C251" s="140" t="s">
        <v>626</v>
      </c>
      <c r="D251" s="140" t="s">
        <v>223</v>
      </c>
      <c r="E251" s="141" t="s">
        <v>627</v>
      </c>
      <c r="F251" s="142" t="s">
        <v>628</v>
      </c>
      <c r="G251" s="143" t="s">
        <v>263</v>
      </c>
      <c r="H251" s="144">
        <v>1081.17</v>
      </c>
      <c r="I251" s="145"/>
      <c r="J251" s="146">
        <f t="shared" si="50"/>
        <v>0</v>
      </c>
      <c r="K251" s="147"/>
      <c r="L251" s="28"/>
      <c r="M251" s="148" t="s">
        <v>1</v>
      </c>
      <c r="N251" s="149" t="s">
        <v>41</v>
      </c>
      <c r="P251" s="150">
        <f t="shared" si="51"/>
        <v>0</v>
      </c>
      <c r="Q251" s="150">
        <v>0</v>
      </c>
      <c r="R251" s="150">
        <f t="shared" si="52"/>
        <v>0</v>
      </c>
      <c r="S251" s="150">
        <v>0</v>
      </c>
      <c r="T251" s="151">
        <f t="shared" si="53"/>
        <v>0</v>
      </c>
      <c r="AR251" s="152" t="s">
        <v>227</v>
      </c>
      <c r="AT251" s="152" t="s">
        <v>223</v>
      </c>
      <c r="AU251" s="152" t="s">
        <v>88</v>
      </c>
      <c r="AY251" s="13" t="s">
        <v>221</v>
      </c>
      <c r="BE251" s="153">
        <f t="shared" si="54"/>
        <v>0</v>
      </c>
      <c r="BF251" s="153">
        <f t="shared" si="55"/>
        <v>0</v>
      </c>
      <c r="BG251" s="153">
        <f t="shared" si="56"/>
        <v>0</v>
      </c>
      <c r="BH251" s="153">
        <f t="shared" si="57"/>
        <v>0</v>
      </c>
      <c r="BI251" s="153">
        <f t="shared" si="58"/>
        <v>0</v>
      </c>
      <c r="BJ251" s="13" t="s">
        <v>88</v>
      </c>
      <c r="BK251" s="153">
        <f t="shared" si="59"/>
        <v>0</v>
      </c>
      <c r="BL251" s="13" t="s">
        <v>227</v>
      </c>
      <c r="BM251" s="152" t="s">
        <v>629</v>
      </c>
    </row>
    <row r="252" spans="2:65" s="1" customFormat="1" ht="33" customHeight="1" x14ac:dyDescent="0.2">
      <c r="B252" s="139"/>
      <c r="C252" s="140" t="s">
        <v>630</v>
      </c>
      <c r="D252" s="140" t="s">
        <v>223</v>
      </c>
      <c r="E252" s="141" t="s">
        <v>631</v>
      </c>
      <c r="F252" s="142" t="s">
        <v>632</v>
      </c>
      <c r="G252" s="143" t="s">
        <v>263</v>
      </c>
      <c r="H252" s="144">
        <v>360.39</v>
      </c>
      <c r="I252" s="145"/>
      <c r="J252" s="146">
        <f t="shared" si="50"/>
        <v>0</v>
      </c>
      <c r="K252" s="147"/>
      <c r="L252" s="28"/>
      <c r="M252" s="148" t="s">
        <v>1</v>
      </c>
      <c r="N252" s="149" t="s">
        <v>41</v>
      </c>
      <c r="P252" s="150">
        <f t="shared" si="51"/>
        <v>0</v>
      </c>
      <c r="Q252" s="150">
        <v>2.571E-2</v>
      </c>
      <c r="R252" s="150">
        <f t="shared" si="52"/>
        <v>9.2656268999999991</v>
      </c>
      <c r="S252" s="150">
        <v>0</v>
      </c>
      <c r="T252" s="151">
        <f t="shared" si="53"/>
        <v>0</v>
      </c>
      <c r="AR252" s="152" t="s">
        <v>227</v>
      </c>
      <c r="AT252" s="152" t="s">
        <v>223</v>
      </c>
      <c r="AU252" s="152" t="s">
        <v>88</v>
      </c>
      <c r="AY252" s="13" t="s">
        <v>221</v>
      </c>
      <c r="BE252" s="153">
        <f t="shared" si="54"/>
        <v>0</v>
      </c>
      <c r="BF252" s="153">
        <f t="shared" si="55"/>
        <v>0</v>
      </c>
      <c r="BG252" s="153">
        <f t="shared" si="56"/>
        <v>0</v>
      </c>
      <c r="BH252" s="153">
        <f t="shared" si="57"/>
        <v>0</v>
      </c>
      <c r="BI252" s="153">
        <f t="shared" si="58"/>
        <v>0</v>
      </c>
      <c r="BJ252" s="13" t="s">
        <v>88</v>
      </c>
      <c r="BK252" s="153">
        <f t="shared" si="59"/>
        <v>0</v>
      </c>
      <c r="BL252" s="13" t="s">
        <v>227</v>
      </c>
      <c r="BM252" s="152" t="s">
        <v>633</v>
      </c>
    </row>
    <row r="253" spans="2:65" s="1" customFormat="1" ht="24.15" customHeight="1" x14ac:dyDescent="0.2">
      <c r="B253" s="139"/>
      <c r="C253" s="140" t="s">
        <v>634</v>
      </c>
      <c r="D253" s="140" t="s">
        <v>223</v>
      </c>
      <c r="E253" s="141" t="s">
        <v>635</v>
      </c>
      <c r="F253" s="142" t="s">
        <v>636</v>
      </c>
      <c r="G253" s="143" t="s">
        <v>263</v>
      </c>
      <c r="H253" s="144">
        <v>537.03</v>
      </c>
      <c r="I253" s="145"/>
      <c r="J253" s="146">
        <f t="shared" si="50"/>
        <v>0</v>
      </c>
      <c r="K253" s="147"/>
      <c r="L253" s="28"/>
      <c r="M253" s="148" t="s">
        <v>1</v>
      </c>
      <c r="N253" s="149" t="s">
        <v>41</v>
      </c>
      <c r="P253" s="150">
        <f t="shared" si="51"/>
        <v>0</v>
      </c>
      <c r="Q253" s="150">
        <v>4.2198630000000001E-2</v>
      </c>
      <c r="R253" s="150">
        <f t="shared" si="52"/>
        <v>22.661930268900001</v>
      </c>
      <c r="S253" s="150">
        <v>0</v>
      </c>
      <c r="T253" s="151">
        <f t="shared" si="53"/>
        <v>0</v>
      </c>
      <c r="AR253" s="152" t="s">
        <v>227</v>
      </c>
      <c r="AT253" s="152" t="s">
        <v>223</v>
      </c>
      <c r="AU253" s="152" t="s">
        <v>88</v>
      </c>
      <c r="AY253" s="13" t="s">
        <v>221</v>
      </c>
      <c r="BE253" s="153">
        <f t="shared" si="54"/>
        <v>0</v>
      </c>
      <c r="BF253" s="153">
        <f t="shared" si="55"/>
        <v>0</v>
      </c>
      <c r="BG253" s="153">
        <f t="shared" si="56"/>
        <v>0</v>
      </c>
      <c r="BH253" s="153">
        <f t="shared" si="57"/>
        <v>0</v>
      </c>
      <c r="BI253" s="153">
        <f t="shared" si="58"/>
        <v>0</v>
      </c>
      <c r="BJ253" s="13" t="s">
        <v>88</v>
      </c>
      <c r="BK253" s="153">
        <f t="shared" si="59"/>
        <v>0</v>
      </c>
      <c r="BL253" s="13" t="s">
        <v>227</v>
      </c>
      <c r="BM253" s="152" t="s">
        <v>637</v>
      </c>
    </row>
    <row r="254" spans="2:65" s="1" customFormat="1" ht="16.5" customHeight="1" x14ac:dyDescent="0.2">
      <c r="B254" s="139"/>
      <c r="C254" s="140" t="s">
        <v>638</v>
      </c>
      <c r="D254" s="140" t="s">
        <v>223</v>
      </c>
      <c r="E254" s="141" t="s">
        <v>639</v>
      </c>
      <c r="F254" s="142" t="s">
        <v>640</v>
      </c>
      <c r="G254" s="143" t="s">
        <v>263</v>
      </c>
      <c r="H254" s="144">
        <v>537.03</v>
      </c>
      <c r="I254" s="145"/>
      <c r="J254" s="146">
        <f t="shared" si="50"/>
        <v>0</v>
      </c>
      <c r="K254" s="147"/>
      <c r="L254" s="28"/>
      <c r="M254" s="148" t="s">
        <v>1</v>
      </c>
      <c r="N254" s="149" t="s">
        <v>41</v>
      </c>
      <c r="P254" s="150">
        <f t="shared" si="51"/>
        <v>0</v>
      </c>
      <c r="Q254" s="150">
        <v>4.8999999999999998E-5</v>
      </c>
      <c r="R254" s="150">
        <f t="shared" si="52"/>
        <v>2.631447E-2</v>
      </c>
      <c r="S254" s="150">
        <v>0</v>
      </c>
      <c r="T254" s="151">
        <f t="shared" si="53"/>
        <v>0</v>
      </c>
      <c r="AR254" s="152" t="s">
        <v>227</v>
      </c>
      <c r="AT254" s="152" t="s">
        <v>223</v>
      </c>
      <c r="AU254" s="152" t="s">
        <v>88</v>
      </c>
      <c r="AY254" s="13" t="s">
        <v>221</v>
      </c>
      <c r="BE254" s="153">
        <f t="shared" si="54"/>
        <v>0</v>
      </c>
      <c r="BF254" s="153">
        <f t="shared" si="55"/>
        <v>0</v>
      </c>
      <c r="BG254" s="153">
        <f t="shared" si="56"/>
        <v>0</v>
      </c>
      <c r="BH254" s="153">
        <f t="shared" si="57"/>
        <v>0</v>
      </c>
      <c r="BI254" s="153">
        <f t="shared" si="58"/>
        <v>0</v>
      </c>
      <c r="BJ254" s="13" t="s">
        <v>88</v>
      </c>
      <c r="BK254" s="153">
        <f t="shared" si="59"/>
        <v>0</v>
      </c>
      <c r="BL254" s="13" t="s">
        <v>227</v>
      </c>
      <c r="BM254" s="152" t="s">
        <v>641</v>
      </c>
    </row>
    <row r="255" spans="2:65" s="1" customFormat="1" ht="24.15" customHeight="1" x14ac:dyDescent="0.2">
      <c r="B255" s="139"/>
      <c r="C255" s="140" t="s">
        <v>642</v>
      </c>
      <c r="D255" s="140" t="s">
        <v>223</v>
      </c>
      <c r="E255" s="141" t="s">
        <v>643</v>
      </c>
      <c r="F255" s="142" t="s">
        <v>644</v>
      </c>
      <c r="G255" s="143" t="s">
        <v>273</v>
      </c>
      <c r="H255" s="144">
        <v>15.9</v>
      </c>
      <c r="I255" s="145"/>
      <c r="J255" s="146">
        <f t="shared" si="50"/>
        <v>0</v>
      </c>
      <c r="K255" s="147"/>
      <c r="L255" s="28"/>
      <c r="M255" s="148" t="s">
        <v>1</v>
      </c>
      <c r="N255" s="149" t="s">
        <v>41</v>
      </c>
      <c r="P255" s="150">
        <f t="shared" si="51"/>
        <v>0</v>
      </c>
      <c r="Q255" s="150">
        <v>2.1000000000000001E-4</v>
      </c>
      <c r="R255" s="150">
        <f t="shared" si="52"/>
        <v>3.3390000000000004E-3</v>
      </c>
      <c r="S255" s="150">
        <v>0</v>
      </c>
      <c r="T255" s="151">
        <f t="shared" si="53"/>
        <v>0</v>
      </c>
      <c r="AR255" s="152" t="s">
        <v>227</v>
      </c>
      <c r="AT255" s="152" t="s">
        <v>223</v>
      </c>
      <c r="AU255" s="152" t="s">
        <v>88</v>
      </c>
      <c r="AY255" s="13" t="s">
        <v>221</v>
      </c>
      <c r="BE255" s="153">
        <f t="shared" si="54"/>
        <v>0</v>
      </c>
      <c r="BF255" s="153">
        <f t="shared" si="55"/>
        <v>0</v>
      </c>
      <c r="BG255" s="153">
        <f t="shared" si="56"/>
        <v>0</v>
      </c>
      <c r="BH255" s="153">
        <f t="shared" si="57"/>
        <v>0</v>
      </c>
      <c r="BI255" s="153">
        <f t="shared" si="58"/>
        <v>0</v>
      </c>
      <c r="BJ255" s="13" t="s">
        <v>88</v>
      </c>
      <c r="BK255" s="153">
        <f t="shared" si="59"/>
        <v>0</v>
      </c>
      <c r="BL255" s="13" t="s">
        <v>227</v>
      </c>
      <c r="BM255" s="152" t="s">
        <v>645</v>
      </c>
    </row>
    <row r="256" spans="2:65" s="1" customFormat="1" ht="16.5" customHeight="1" x14ac:dyDescent="0.2">
      <c r="B256" s="139"/>
      <c r="C256" s="140" t="s">
        <v>646</v>
      </c>
      <c r="D256" s="140" t="s">
        <v>223</v>
      </c>
      <c r="E256" s="141" t="s">
        <v>647</v>
      </c>
      <c r="F256" s="142" t="s">
        <v>648</v>
      </c>
      <c r="G256" s="143" t="s">
        <v>273</v>
      </c>
      <c r="H256" s="144">
        <v>47.7</v>
      </c>
      <c r="I256" s="145"/>
      <c r="J256" s="146">
        <f t="shared" si="50"/>
        <v>0</v>
      </c>
      <c r="K256" s="147"/>
      <c r="L256" s="28"/>
      <c r="M256" s="148" t="s">
        <v>1</v>
      </c>
      <c r="N256" s="149" t="s">
        <v>41</v>
      </c>
      <c r="P256" s="150">
        <f t="shared" si="51"/>
        <v>0</v>
      </c>
      <c r="Q256" s="150">
        <v>3.9899999999999999E-4</v>
      </c>
      <c r="R256" s="150">
        <f t="shared" si="52"/>
        <v>1.9032300000000002E-2</v>
      </c>
      <c r="S256" s="150">
        <v>0</v>
      </c>
      <c r="T256" s="151">
        <f t="shared" si="53"/>
        <v>0</v>
      </c>
      <c r="AR256" s="152" t="s">
        <v>227</v>
      </c>
      <c r="AT256" s="152" t="s">
        <v>223</v>
      </c>
      <c r="AU256" s="152" t="s">
        <v>88</v>
      </c>
      <c r="AY256" s="13" t="s">
        <v>221</v>
      </c>
      <c r="BE256" s="153">
        <f t="shared" si="54"/>
        <v>0</v>
      </c>
      <c r="BF256" s="153">
        <f t="shared" si="55"/>
        <v>0</v>
      </c>
      <c r="BG256" s="153">
        <f t="shared" si="56"/>
        <v>0</v>
      </c>
      <c r="BH256" s="153">
        <f t="shared" si="57"/>
        <v>0</v>
      </c>
      <c r="BI256" s="153">
        <f t="shared" si="58"/>
        <v>0</v>
      </c>
      <c r="BJ256" s="13" t="s">
        <v>88</v>
      </c>
      <c r="BK256" s="153">
        <f t="shared" si="59"/>
        <v>0</v>
      </c>
      <c r="BL256" s="13" t="s">
        <v>227</v>
      </c>
      <c r="BM256" s="152" t="s">
        <v>649</v>
      </c>
    </row>
    <row r="257" spans="2:65" s="1" customFormat="1" ht="24.15" customHeight="1" x14ac:dyDescent="0.2">
      <c r="B257" s="139"/>
      <c r="C257" s="140" t="s">
        <v>650</v>
      </c>
      <c r="D257" s="140" t="s">
        <v>223</v>
      </c>
      <c r="E257" s="141" t="s">
        <v>651</v>
      </c>
      <c r="F257" s="142" t="s">
        <v>652</v>
      </c>
      <c r="G257" s="143" t="s">
        <v>273</v>
      </c>
      <c r="H257" s="144">
        <v>15.9</v>
      </c>
      <c r="I257" s="145"/>
      <c r="J257" s="146">
        <f t="shared" si="50"/>
        <v>0</v>
      </c>
      <c r="K257" s="147"/>
      <c r="L257" s="28"/>
      <c r="M257" s="148" t="s">
        <v>1</v>
      </c>
      <c r="N257" s="149" t="s">
        <v>41</v>
      </c>
      <c r="P257" s="150">
        <f t="shared" si="51"/>
        <v>0</v>
      </c>
      <c r="Q257" s="150">
        <v>2.1000000000000001E-4</v>
      </c>
      <c r="R257" s="150">
        <f t="shared" si="52"/>
        <v>3.3390000000000004E-3</v>
      </c>
      <c r="S257" s="150">
        <v>0</v>
      </c>
      <c r="T257" s="151">
        <f t="shared" si="53"/>
        <v>0</v>
      </c>
      <c r="AR257" s="152" t="s">
        <v>227</v>
      </c>
      <c r="AT257" s="152" t="s">
        <v>223</v>
      </c>
      <c r="AU257" s="152" t="s">
        <v>88</v>
      </c>
      <c r="AY257" s="13" t="s">
        <v>221</v>
      </c>
      <c r="BE257" s="153">
        <f t="shared" si="54"/>
        <v>0</v>
      </c>
      <c r="BF257" s="153">
        <f t="shared" si="55"/>
        <v>0</v>
      </c>
      <c r="BG257" s="153">
        <f t="shared" si="56"/>
        <v>0</v>
      </c>
      <c r="BH257" s="153">
        <f t="shared" si="57"/>
        <v>0</v>
      </c>
      <c r="BI257" s="153">
        <f t="shared" si="58"/>
        <v>0</v>
      </c>
      <c r="BJ257" s="13" t="s">
        <v>88</v>
      </c>
      <c r="BK257" s="153">
        <f t="shared" si="59"/>
        <v>0</v>
      </c>
      <c r="BL257" s="13" t="s">
        <v>227</v>
      </c>
      <c r="BM257" s="152" t="s">
        <v>653</v>
      </c>
    </row>
    <row r="258" spans="2:65" s="1" customFormat="1" ht="16.5" customHeight="1" x14ac:dyDescent="0.2">
      <c r="B258" s="139"/>
      <c r="C258" s="140" t="s">
        <v>654</v>
      </c>
      <c r="D258" s="140" t="s">
        <v>223</v>
      </c>
      <c r="E258" s="141" t="s">
        <v>655</v>
      </c>
      <c r="F258" s="142" t="s">
        <v>656</v>
      </c>
      <c r="G258" s="143" t="s">
        <v>273</v>
      </c>
      <c r="H258" s="144">
        <v>161.11000000000001</v>
      </c>
      <c r="I258" s="145"/>
      <c r="J258" s="146">
        <f t="shared" si="50"/>
        <v>0</v>
      </c>
      <c r="K258" s="147"/>
      <c r="L258" s="28"/>
      <c r="M258" s="148" t="s">
        <v>1</v>
      </c>
      <c r="N258" s="149" t="s">
        <v>41</v>
      </c>
      <c r="P258" s="150">
        <f t="shared" si="51"/>
        <v>0</v>
      </c>
      <c r="Q258" s="150">
        <v>7.3499999999999998E-5</v>
      </c>
      <c r="R258" s="150">
        <f t="shared" si="52"/>
        <v>1.1841585E-2</v>
      </c>
      <c r="S258" s="150">
        <v>0</v>
      </c>
      <c r="T258" s="151">
        <f t="shared" si="53"/>
        <v>0</v>
      </c>
      <c r="AR258" s="152" t="s">
        <v>227</v>
      </c>
      <c r="AT258" s="152" t="s">
        <v>223</v>
      </c>
      <c r="AU258" s="152" t="s">
        <v>88</v>
      </c>
      <c r="AY258" s="13" t="s">
        <v>221</v>
      </c>
      <c r="BE258" s="153">
        <f t="shared" si="54"/>
        <v>0</v>
      </c>
      <c r="BF258" s="153">
        <f t="shared" si="55"/>
        <v>0</v>
      </c>
      <c r="BG258" s="153">
        <f t="shared" si="56"/>
        <v>0</v>
      </c>
      <c r="BH258" s="153">
        <f t="shared" si="57"/>
        <v>0</v>
      </c>
      <c r="BI258" s="153">
        <f t="shared" si="58"/>
        <v>0</v>
      </c>
      <c r="BJ258" s="13" t="s">
        <v>88</v>
      </c>
      <c r="BK258" s="153">
        <f t="shared" si="59"/>
        <v>0</v>
      </c>
      <c r="BL258" s="13" t="s">
        <v>227</v>
      </c>
      <c r="BM258" s="152" t="s">
        <v>657</v>
      </c>
    </row>
    <row r="259" spans="2:65" s="1" customFormat="1" ht="21.75" customHeight="1" x14ac:dyDescent="0.2">
      <c r="B259" s="139"/>
      <c r="C259" s="140" t="s">
        <v>658</v>
      </c>
      <c r="D259" s="140" t="s">
        <v>223</v>
      </c>
      <c r="E259" s="141" t="s">
        <v>659</v>
      </c>
      <c r="F259" s="142" t="s">
        <v>660</v>
      </c>
      <c r="G259" s="143" t="s">
        <v>273</v>
      </c>
      <c r="H259" s="144">
        <v>85.96</v>
      </c>
      <c r="I259" s="145"/>
      <c r="J259" s="146">
        <f t="shared" si="50"/>
        <v>0</v>
      </c>
      <c r="K259" s="147"/>
      <c r="L259" s="28"/>
      <c r="M259" s="148" t="s">
        <v>1</v>
      </c>
      <c r="N259" s="149" t="s">
        <v>41</v>
      </c>
      <c r="P259" s="150">
        <f t="shared" si="51"/>
        <v>0</v>
      </c>
      <c r="Q259" s="150">
        <v>9.4500000000000007E-5</v>
      </c>
      <c r="R259" s="150">
        <f t="shared" si="52"/>
        <v>8.1232200000000004E-3</v>
      </c>
      <c r="S259" s="150">
        <v>0</v>
      </c>
      <c r="T259" s="151">
        <f t="shared" si="53"/>
        <v>0</v>
      </c>
      <c r="AR259" s="152" t="s">
        <v>227</v>
      </c>
      <c r="AT259" s="152" t="s">
        <v>223</v>
      </c>
      <c r="AU259" s="152" t="s">
        <v>88</v>
      </c>
      <c r="AY259" s="13" t="s">
        <v>221</v>
      </c>
      <c r="BE259" s="153">
        <f t="shared" si="54"/>
        <v>0</v>
      </c>
      <c r="BF259" s="153">
        <f t="shared" si="55"/>
        <v>0</v>
      </c>
      <c r="BG259" s="153">
        <f t="shared" si="56"/>
        <v>0</v>
      </c>
      <c r="BH259" s="153">
        <f t="shared" si="57"/>
        <v>0</v>
      </c>
      <c r="BI259" s="153">
        <f t="shared" si="58"/>
        <v>0</v>
      </c>
      <c r="BJ259" s="13" t="s">
        <v>88</v>
      </c>
      <c r="BK259" s="153">
        <f t="shared" si="59"/>
        <v>0</v>
      </c>
      <c r="BL259" s="13" t="s">
        <v>227</v>
      </c>
      <c r="BM259" s="152" t="s">
        <v>661</v>
      </c>
    </row>
    <row r="260" spans="2:65" s="1" customFormat="1" ht="24.15" customHeight="1" x14ac:dyDescent="0.2">
      <c r="B260" s="139"/>
      <c r="C260" s="140" t="s">
        <v>662</v>
      </c>
      <c r="D260" s="140" t="s">
        <v>223</v>
      </c>
      <c r="E260" s="141" t="s">
        <v>663</v>
      </c>
      <c r="F260" s="142" t="s">
        <v>664</v>
      </c>
      <c r="G260" s="143" t="s">
        <v>273</v>
      </c>
      <c r="H260" s="144">
        <v>75.150000000000006</v>
      </c>
      <c r="I260" s="145"/>
      <c r="J260" s="146">
        <f t="shared" si="50"/>
        <v>0</v>
      </c>
      <c r="K260" s="147"/>
      <c r="L260" s="28"/>
      <c r="M260" s="148" t="s">
        <v>1</v>
      </c>
      <c r="N260" s="149" t="s">
        <v>41</v>
      </c>
      <c r="P260" s="150">
        <f t="shared" si="51"/>
        <v>0</v>
      </c>
      <c r="Q260" s="150">
        <v>1.05E-4</v>
      </c>
      <c r="R260" s="150">
        <f t="shared" si="52"/>
        <v>7.8907500000000002E-3</v>
      </c>
      <c r="S260" s="150">
        <v>0</v>
      </c>
      <c r="T260" s="151">
        <f t="shared" si="53"/>
        <v>0</v>
      </c>
      <c r="AR260" s="152" t="s">
        <v>227</v>
      </c>
      <c r="AT260" s="152" t="s">
        <v>223</v>
      </c>
      <c r="AU260" s="152" t="s">
        <v>88</v>
      </c>
      <c r="AY260" s="13" t="s">
        <v>221</v>
      </c>
      <c r="BE260" s="153">
        <f t="shared" si="54"/>
        <v>0</v>
      </c>
      <c r="BF260" s="153">
        <f t="shared" si="55"/>
        <v>0</v>
      </c>
      <c r="BG260" s="153">
        <f t="shared" si="56"/>
        <v>0</v>
      </c>
      <c r="BH260" s="153">
        <f t="shared" si="57"/>
        <v>0</v>
      </c>
      <c r="BI260" s="153">
        <f t="shared" si="58"/>
        <v>0</v>
      </c>
      <c r="BJ260" s="13" t="s">
        <v>88</v>
      </c>
      <c r="BK260" s="153">
        <f t="shared" si="59"/>
        <v>0</v>
      </c>
      <c r="BL260" s="13" t="s">
        <v>227</v>
      </c>
      <c r="BM260" s="152" t="s">
        <v>665</v>
      </c>
    </row>
    <row r="261" spans="2:65" s="1" customFormat="1" ht="24.15" customHeight="1" x14ac:dyDescent="0.2">
      <c r="B261" s="139"/>
      <c r="C261" s="140" t="s">
        <v>666</v>
      </c>
      <c r="D261" s="140" t="s">
        <v>223</v>
      </c>
      <c r="E261" s="141" t="s">
        <v>667</v>
      </c>
      <c r="F261" s="142" t="s">
        <v>668</v>
      </c>
      <c r="G261" s="143" t="s">
        <v>273</v>
      </c>
      <c r="H261" s="144">
        <v>155.80000000000001</v>
      </c>
      <c r="I261" s="145"/>
      <c r="J261" s="146">
        <f t="shared" si="50"/>
        <v>0</v>
      </c>
      <c r="K261" s="147"/>
      <c r="L261" s="28"/>
      <c r="M261" s="148" t="s">
        <v>1</v>
      </c>
      <c r="N261" s="149" t="s">
        <v>41</v>
      </c>
      <c r="P261" s="150">
        <f t="shared" si="51"/>
        <v>0</v>
      </c>
      <c r="Q261" s="150">
        <v>2.8700000000000001E-6</v>
      </c>
      <c r="R261" s="150">
        <f t="shared" si="52"/>
        <v>4.4714600000000005E-4</v>
      </c>
      <c r="S261" s="150">
        <v>0</v>
      </c>
      <c r="T261" s="151">
        <f t="shared" si="53"/>
        <v>0</v>
      </c>
      <c r="AR261" s="152" t="s">
        <v>227</v>
      </c>
      <c r="AT261" s="152" t="s">
        <v>223</v>
      </c>
      <c r="AU261" s="152" t="s">
        <v>88</v>
      </c>
      <c r="AY261" s="13" t="s">
        <v>221</v>
      </c>
      <c r="BE261" s="153">
        <f t="shared" si="54"/>
        <v>0</v>
      </c>
      <c r="BF261" s="153">
        <f t="shared" si="55"/>
        <v>0</v>
      </c>
      <c r="BG261" s="153">
        <f t="shared" si="56"/>
        <v>0</v>
      </c>
      <c r="BH261" s="153">
        <f t="shared" si="57"/>
        <v>0</v>
      </c>
      <c r="BI261" s="153">
        <f t="shared" si="58"/>
        <v>0</v>
      </c>
      <c r="BJ261" s="13" t="s">
        <v>88</v>
      </c>
      <c r="BK261" s="153">
        <f t="shared" si="59"/>
        <v>0</v>
      </c>
      <c r="BL261" s="13" t="s">
        <v>227</v>
      </c>
      <c r="BM261" s="152" t="s">
        <v>669</v>
      </c>
    </row>
    <row r="262" spans="2:65" s="11" customFormat="1" ht="22.95" customHeight="1" x14ac:dyDescent="0.25">
      <c r="B262" s="127"/>
      <c r="D262" s="128" t="s">
        <v>74</v>
      </c>
      <c r="E262" s="137" t="s">
        <v>622</v>
      </c>
      <c r="F262" s="137" t="s">
        <v>670</v>
      </c>
      <c r="I262" s="130"/>
      <c r="J262" s="138">
        <f>BK262</f>
        <v>0</v>
      </c>
      <c r="L262" s="127"/>
      <c r="M262" s="132"/>
      <c r="P262" s="133">
        <f>P263</f>
        <v>0</v>
      </c>
      <c r="R262" s="133">
        <f>R263</f>
        <v>0</v>
      </c>
      <c r="T262" s="134">
        <f>T263</f>
        <v>0</v>
      </c>
      <c r="AR262" s="128" t="s">
        <v>82</v>
      </c>
      <c r="AT262" s="135" t="s">
        <v>74</v>
      </c>
      <c r="AU262" s="135" t="s">
        <v>82</v>
      </c>
      <c r="AY262" s="128" t="s">
        <v>221</v>
      </c>
      <c r="BK262" s="136">
        <f>BK263</f>
        <v>0</v>
      </c>
    </row>
    <row r="263" spans="2:65" s="1" customFormat="1" ht="24.15" customHeight="1" x14ac:dyDescent="0.2">
      <c r="B263" s="139"/>
      <c r="C263" s="140" t="s">
        <v>671</v>
      </c>
      <c r="D263" s="140" t="s">
        <v>223</v>
      </c>
      <c r="E263" s="141" t="s">
        <v>672</v>
      </c>
      <c r="F263" s="142" t="s">
        <v>673</v>
      </c>
      <c r="G263" s="143" t="s">
        <v>254</v>
      </c>
      <c r="H263" s="144">
        <v>1151.3810000000001</v>
      </c>
      <c r="I263" s="145"/>
      <c r="J263" s="146">
        <f>ROUND(I263*H263,2)</f>
        <v>0</v>
      </c>
      <c r="K263" s="147"/>
      <c r="L263" s="28"/>
      <c r="M263" s="148" t="s">
        <v>1</v>
      </c>
      <c r="N263" s="149" t="s">
        <v>41</v>
      </c>
      <c r="P263" s="150">
        <f>O263*H263</f>
        <v>0</v>
      </c>
      <c r="Q263" s="150">
        <v>0</v>
      </c>
      <c r="R263" s="150">
        <f>Q263*H263</f>
        <v>0</v>
      </c>
      <c r="S263" s="150">
        <v>0</v>
      </c>
      <c r="T263" s="151">
        <f>S263*H263</f>
        <v>0</v>
      </c>
      <c r="AR263" s="152" t="s">
        <v>227</v>
      </c>
      <c r="AT263" s="152" t="s">
        <v>223</v>
      </c>
      <c r="AU263" s="152" t="s">
        <v>88</v>
      </c>
      <c r="AY263" s="13" t="s">
        <v>221</v>
      </c>
      <c r="BE263" s="153">
        <f>IF(N263="základná",J263,0)</f>
        <v>0</v>
      </c>
      <c r="BF263" s="153">
        <f>IF(N263="znížená",J263,0)</f>
        <v>0</v>
      </c>
      <c r="BG263" s="153">
        <f>IF(N263="zákl. prenesená",J263,0)</f>
        <v>0</v>
      </c>
      <c r="BH263" s="153">
        <f>IF(N263="zníž. prenesená",J263,0)</f>
        <v>0</v>
      </c>
      <c r="BI263" s="153">
        <f>IF(N263="nulová",J263,0)</f>
        <v>0</v>
      </c>
      <c r="BJ263" s="13" t="s">
        <v>88</v>
      </c>
      <c r="BK263" s="153">
        <f>ROUND(I263*H263,2)</f>
        <v>0</v>
      </c>
      <c r="BL263" s="13" t="s">
        <v>227</v>
      </c>
      <c r="BM263" s="152" t="s">
        <v>674</v>
      </c>
    </row>
    <row r="264" spans="2:65" s="11" customFormat="1" ht="25.95" customHeight="1" x14ac:dyDescent="0.25">
      <c r="B264" s="127"/>
      <c r="D264" s="128" t="s">
        <v>74</v>
      </c>
      <c r="E264" s="129" t="s">
        <v>675</v>
      </c>
      <c r="F264" s="129" t="s">
        <v>676</v>
      </c>
      <c r="I264" s="130"/>
      <c r="J264" s="131">
        <f>BK264</f>
        <v>0</v>
      </c>
      <c r="L264" s="127"/>
      <c r="M264" s="132"/>
      <c r="P264" s="133">
        <f>P265+P277+P284+P292+P295+P300+P312+P326+P346+P353+P357+P365+P370+P373</f>
        <v>0</v>
      </c>
      <c r="R264" s="133">
        <f>R265+R277+R284+R292+R295+R300+R312+R326+R346+R353+R357+R365+R370+R373</f>
        <v>49.952287098679989</v>
      </c>
      <c r="T264" s="134">
        <f>T265+T277+T284+T292+T295+T300+T312+T326+T346+T353+T357+T365+T370+T373</f>
        <v>0</v>
      </c>
      <c r="AR264" s="128" t="s">
        <v>88</v>
      </c>
      <c r="AT264" s="135" t="s">
        <v>74</v>
      </c>
      <c r="AU264" s="135" t="s">
        <v>75</v>
      </c>
      <c r="AY264" s="128" t="s">
        <v>221</v>
      </c>
      <c r="BK264" s="136">
        <f>BK265+BK277+BK284+BK292+BK295+BK300+BK312+BK326+BK346+BK353+BK357+BK365+BK370+BK373</f>
        <v>0</v>
      </c>
    </row>
    <row r="265" spans="2:65" s="11" customFormat="1" ht="22.95" customHeight="1" x14ac:dyDescent="0.25">
      <c r="B265" s="127"/>
      <c r="D265" s="128" t="s">
        <v>74</v>
      </c>
      <c r="E265" s="137" t="s">
        <v>677</v>
      </c>
      <c r="F265" s="137" t="s">
        <v>678</v>
      </c>
      <c r="I265" s="130"/>
      <c r="J265" s="138">
        <f>BK265</f>
        <v>0</v>
      </c>
      <c r="L265" s="127"/>
      <c r="M265" s="132"/>
      <c r="P265" s="133">
        <f>SUM(P266:P276)</f>
        <v>0</v>
      </c>
      <c r="R265" s="133">
        <f>SUM(R266:R276)</f>
        <v>1.6230277549999998</v>
      </c>
      <c r="T265" s="134">
        <f>SUM(T266:T276)</f>
        <v>0</v>
      </c>
      <c r="AR265" s="128" t="s">
        <v>88</v>
      </c>
      <c r="AT265" s="135" t="s">
        <v>74</v>
      </c>
      <c r="AU265" s="135" t="s">
        <v>82</v>
      </c>
      <c r="AY265" s="128" t="s">
        <v>221</v>
      </c>
      <c r="BK265" s="136">
        <f>SUM(BK266:BK276)</f>
        <v>0</v>
      </c>
    </row>
    <row r="266" spans="2:65" s="1" customFormat="1" ht="24.15" customHeight="1" x14ac:dyDescent="0.2">
      <c r="B266" s="139"/>
      <c r="C266" s="140" t="s">
        <v>679</v>
      </c>
      <c r="D266" s="140" t="s">
        <v>223</v>
      </c>
      <c r="E266" s="141" t="s">
        <v>680</v>
      </c>
      <c r="F266" s="142" t="s">
        <v>681</v>
      </c>
      <c r="G266" s="143" t="s">
        <v>263</v>
      </c>
      <c r="H266" s="144">
        <v>303.38</v>
      </c>
      <c r="I266" s="145"/>
      <c r="J266" s="146">
        <f t="shared" ref="J266:J276" si="60">ROUND(I266*H266,2)</f>
        <v>0</v>
      </c>
      <c r="K266" s="147"/>
      <c r="L266" s="28"/>
      <c r="M266" s="148" t="s">
        <v>1</v>
      </c>
      <c r="N266" s="149" t="s">
        <v>41</v>
      </c>
      <c r="P266" s="150">
        <f t="shared" ref="P266:P276" si="61">O266*H266</f>
        <v>0</v>
      </c>
      <c r="Q266" s="150">
        <v>0</v>
      </c>
      <c r="R266" s="150">
        <f t="shared" ref="R266:R276" si="62">Q266*H266</f>
        <v>0</v>
      </c>
      <c r="S266" s="150">
        <v>0</v>
      </c>
      <c r="T266" s="151">
        <f t="shared" ref="T266:T276" si="63">S266*H266</f>
        <v>0</v>
      </c>
      <c r="AR266" s="152" t="s">
        <v>285</v>
      </c>
      <c r="AT266" s="152" t="s">
        <v>223</v>
      </c>
      <c r="AU266" s="152" t="s">
        <v>88</v>
      </c>
      <c r="AY266" s="13" t="s">
        <v>221</v>
      </c>
      <c r="BE266" s="153">
        <f t="shared" ref="BE266:BE276" si="64">IF(N266="základná",J266,0)</f>
        <v>0</v>
      </c>
      <c r="BF266" s="153">
        <f t="shared" ref="BF266:BF276" si="65">IF(N266="znížená",J266,0)</f>
        <v>0</v>
      </c>
      <c r="BG266" s="153">
        <f t="shared" ref="BG266:BG276" si="66">IF(N266="zákl. prenesená",J266,0)</f>
        <v>0</v>
      </c>
      <c r="BH266" s="153">
        <f t="shared" ref="BH266:BH276" si="67">IF(N266="zníž. prenesená",J266,0)</f>
        <v>0</v>
      </c>
      <c r="BI266" s="153">
        <f t="shared" ref="BI266:BI276" si="68">IF(N266="nulová",J266,0)</f>
        <v>0</v>
      </c>
      <c r="BJ266" s="13" t="s">
        <v>88</v>
      </c>
      <c r="BK266" s="153">
        <f t="shared" ref="BK266:BK276" si="69">ROUND(I266*H266,2)</f>
        <v>0</v>
      </c>
      <c r="BL266" s="13" t="s">
        <v>285</v>
      </c>
      <c r="BM266" s="152" t="s">
        <v>682</v>
      </c>
    </row>
    <row r="267" spans="2:65" s="1" customFormat="1" ht="16.5" customHeight="1" x14ac:dyDescent="0.2">
      <c r="B267" s="139"/>
      <c r="C267" s="154" t="s">
        <v>683</v>
      </c>
      <c r="D267" s="154" t="s">
        <v>317</v>
      </c>
      <c r="E267" s="155" t="s">
        <v>318</v>
      </c>
      <c r="F267" s="156" t="s">
        <v>319</v>
      </c>
      <c r="G267" s="157" t="s">
        <v>263</v>
      </c>
      <c r="H267" s="158">
        <v>348.887</v>
      </c>
      <c r="I267" s="159"/>
      <c r="J267" s="160">
        <f t="shared" si="60"/>
        <v>0</v>
      </c>
      <c r="K267" s="161"/>
      <c r="L267" s="162"/>
      <c r="M267" s="163" t="s">
        <v>1</v>
      </c>
      <c r="N267" s="164" t="s">
        <v>41</v>
      </c>
      <c r="P267" s="150">
        <f t="shared" si="61"/>
        <v>0</v>
      </c>
      <c r="Q267" s="150">
        <v>2.9999999999999997E-4</v>
      </c>
      <c r="R267" s="150">
        <f t="shared" si="62"/>
        <v>0.10466609999999998</v>
      </c>
      <c r="S267" s="150">
        <v>0</v>
      </c>
      <c r="T267" s="151">
        <f t="shared" si="63"/>
        <v>0</v>
      </c>
      <c r="AR267" s="152" t="s">
        <v>351</v>
      </c>
      <c r="AT267" s="152" t="s">
        <v>317</v>
      </c>
      <c r="AU267" s="152" t="s">
        <v>88</v>
      </c>
      <c r="AY267" s="13" t="s">
        <v>221</v>
      </c>
      <c r="BE267" s="153">
        <f t="shared" si="64"/>
        <v>0</v>
      </c>
      <c r="BF267" s="153">
        <f t="shared" si="65"/>
        <v>0</v>
      </c>
      <c r="BG267" s="153">
        <f t="shared" si="66"/>
        <v>0</v>
      </c>
      <c r="BH267" s="153">
        <f t="shared" si="67"/>
        <v>0</v>
      </c>
      <c r="BI267" s="153">
        <f t="shared" si="68"/>
        <v>0</v>
      </c>
      <c r="BJ267" s="13" t="s">
        <v>88</v>
      </c>
      <c r="BK267" s="153">
        <f t="shared" si="69"/>
        <v>0</v>
      </c>
      <c r="BL267" s="13" t="s">
        <v>285</v>
      </c>
      <c r="BM267" s="152" t="s">
        <v>684</v>
      </c>
    </row>
    <row r="268" spans="2:65" s="1" customFormat="1" ht="21.75" customHeight="1" x14ac:dyDescent="0.2">
      <c r="B268" s="139"/>
      <c r="C268" s="140" t="s">
        <v>685</v>
      </c>
      <c r="D268" s="140" t="s">
        <v>223</v>
      </c>
      <c r="E268" s="141" t="s">
        <v>686</v>
      </c>
      <c r="F268" s="142" t="s">
        <v>687</v>
      </c>
      <c r="G268" s="143" t="s">
        <v>263</v>
      </c>
      <c r="H268" s="144">
        <v>42.48</v>
      </c>
      <c r="I268" s="145"/>
      <c r="J268" s="146">
        <f t="shared" si="60"/>
        <v>0</v>
      </c>
      <c r="K268" s="147"/>
      <c r="L268" s="28"/>
      <c r="M268" s="148" t="s">
        <v>1</v>
      </c>
      <c r="N268" s="149" t="s">
        <v>41</v>
      </c>
      <c r="P268" s="150">
        <f t="shared" si="61"/>
        <v>0</v>
      </c>
      <c r="Q268" s="150">
        <v>0</v>
      </c>
      <c r="R268" s="150">
        <f t="shared" si="62"/>
        <v>0</v>
      </c>
      <c r="S268" s="150">
        <v>0</v>
      </c>
      <c r="T268" s="151">
        <f t="shared" si="63"/>
        <v>0</v>
      </c>
      <c r="AR268" s="152" t="s">
        <v>285</v>
      </c>
      <c r="AT268" s="152" t="s">
        <v>223</v>
      </c>
      <c r="AU268" s="152" t="s">
        <v>88</v>
      </c>
      <c r="AY268" s="13" t="s">
        <v>221</v>
      </c>
      <c r="BE268" s="153">
        <f t="shared" si="64"/>
        <v>0</v>
      </c>
      <c r="BF268" s="153">
        <f t="shared" si="65"/>
        <v>0</v>
      </c>
      <c r="BG268" s="153">
        <f t="shared" si="66"/>
        <v>0</v>
      </c>
      <c r="BH268" s="153">
        <f t="shared" si="67"/>
        <v>0</v>
      </c>
      <c r="BI268" s="153">
        <f t="shared" si="68"/>
        <v>0</v>
      </c>
      <c r="BJ268" s="13" t="s">
        <v>88</v>
      </c>
      <c r="BK268" s="153">
        <f t="shared" si="69"/>
        <v>0</v>
      </c>
      <c r="BL268" s="13" t="s">
        <v>285</v>
      </c>
      <c r="BM268" s="152" t="s">
        <v>688</v>
      </c>
    </row>
    <row r="269" spans="2:65" s="1" customFormat="1" ht="16.5" customHeight="1" x14ac:dyDescent="0.2">
      <c r="B269" s="139"/>
      <c r="C269" s="154" t="s">
        <v>689</v>
      </c>
      <c r="D269" s="154" t="s">
        <v>317</v>
      </c>
      <c r="E269" s="155" t="s">
        <v>318</v>
      </c>
      <c r="F269" s="156" t="s">
        <v>319</v>
      </c>
      <c r="G269" s="157" t="s">
        <v>263</v>
      </c>
      <c r="H269" s="158">
        <v>50.975999999999999</v>
      </c>
      <c r="I269" s="159"/>
      <c r="J269" s="160">
        <f t="shared" si="60"/>
        <v>0</v>
      </c>
      <c r="K269" s="161"/>
      <c r="L269" s="162"/>
      <c r="M269" s="163" t="s">
        <v>1</v>
      </c>
      <c r="N269" s="164" t="s">
        <v>41</v>
      </c>
      <c r="P269" s="150">
        <f t="shared" si="61"/>
        <v>0</v>
      </c>
      <c r="Q269" s="150">
        <v>2.9999999999999997E-4</v>
      </c>
      <c r="R269" s="150">
        <f t="shared" si="62"/>
        <v>1.5292799999999999E-2</v>
      </c>
      <c r="S269" s="150">
        <v>0</v>
      </c>
      <c r="T269" s="151">
        <f t="shared" si="63"/>
        <v>0</v>
      </c>
      <c r="AR269" s="152" t="s">
        <v>351</v>
      </c>
      <c r="AT269" s="152" t="s">
        <v>317</v>
      </c>
      <c r="AU269" s="152" t="s">
        <v>88</v>
      </c>
      <c r="AY269" s="13" t="s">
        <v>221</v>
      </c>
      <c r="BE269" s="153">
        <f t="shared" si="64"/>
        <v>0</v>
      </c>
      <c r="BF269" s="153">
        <f t="shared" si="65"/>
        <v>0</v>
      </c>
      <c r="BG269" s="153">
        <f t="shared" si="66"/>
        <v>0</v>
      </c>
      <c r="BH269" s="153">
        <f t="shared" si="67"/>
        <v>0</v>
      </c>
      <c r="BI269" s="153">
        <f t="shared" si="68"/>
        <v>0</v>
      </c>
      <c r="BJ269" s="13" t="s">
        <v>88</v>
      </c>
      <c r="BK269" s="153">
        <f t="shared" si="69"/>
        <v>0</v>
      </c>
      <c r="BL269" s="13" t="s">
        <v>285</v>
      </c>
      <c r="BM269" s="152" t="s">
        <v>690</v>
      </c>
    </row>
    <row r="270" spans="2:65" s="1" customFormat="1" ht="24.15" customHeight="1" x14ac:dyDescent="0.2">
      <c r="B270" s="139"/>
      <c r="C270" s="140" t="s">
        <v>691</v>
      </c>
      <c r="D270" s="140" t="s">
        <v>223</v>
      </c>
      <c r="E270" s="141" t="s">
        <v>692</v>
      </c>
      <c r="F270" s="142" t="s">
        <v>693</v>
      </c>
      <c r="G270" s="143" t="s">
        <v>263</v>
      </c>
      <c r="H270" s="144">
        <v>42.48</v>
      </c>
      <c r="I270" s="145"/>
      <c r="J270" s="146">
        <f t="shared" si="60"/>
        <v>0</v>
      </c>
      <c r="K270" s="147"/>
      <c r="L270" s="28"/>
      <c r="M270" s="148" t="s">
        <v>1</v>
      </c>
      <c r="N270" s="149" t="s">
        <v>41</v>
      </c>
      <c r="P270" s="150">
        <f t="shared" si="61"/>
        <v>0</v>
      </c>
      <c r="Q270" s="150">
        <v>7.4999999999999993E-5</v>
      </c>
      <c r="R270" s="150">
        <f t="shared" si="62"/>
        <v>3.1859999999999996E-3</v>
      </c>
      <c r="S270" s="150">
        <v>0</v>
      </c>
      <c r="T270" s="151">
        <f t="shared" si="63"/>
        <v>0</v>
      </c>
      <c r="AR270" s="152" t="s">
        <v>285</v>
      </c>
      <c r="AT270" s="152" t="s">
        <v>223</v>
      </c>
      <c r="AU270" s="152" t="s">
        <v>88</v>
      </c>
      <c r="AY270" s="13" t="s">
        <v>221</v>
      </c>
      <c r="BE270" s="153">
        <f t="shared" si="64"/>
        <v>0</v>
      </c>
      <c r="BF270" s="153">
        <f t="shared" si="65"/>
        <v>0</v>
      </c>
      <c r="BG270" s="153">
        <f t="shared" si="66"/>
        <v>0</v>
      </c>
      <c r="BH270" s="153">
        <f t="shared" si="67"/>
        <v>0</v>
      </c>
      <c r="BI270" s="153">
        <f t="shared" si="68"/>
        <v>0</v>
      </c>
      <c r="BJ270" s="13" t="s">
        <v>88</v>
      </c>
      <c r="BK270" s="153">
        <f t="shared" si="69"/>
        <v>0</v>
      </c>
      <c r="BL270" s="13" t="s">
        <v>285</v>
      </c>
      <c r="BM270" s="152" t="s">
        <v>694</v>
      </c>
    </row>
    <row r="271" spans="2:65" s="1" customFormat="1" ht="24.15" customHeight="1" x14ac:dyDescent="0.2">
      <c r="B271" s="139"/>
      <c r="C271" s="154" t="s">
        <v>695</v>
      </c>
      <c r="D271" s="154" t="s">
        <v>317</v>
      </c>
      <c r="E271" s="155" t="s">
        <v>696</v>
      </c>
      <c r="F271" s="156" t="s">
        <v>697</v>
      </c>
      <c r="G271" s="157" t="s">
        <v>263</v>
      </c>
      <c r="H271" s="158">
        <v>50.975999999999999</v>
      </c>
      <c r="I271" s="159"/>
      <c r="J271" s="160">
        <f t="shared" si="60"/>
        <v>0</v>
      </c>
      <c r="K271" s="161"/>
      <c r="L271" s="162"/>
      <c r="M271" s="163" t="s">
        <v>1</v>
      </c>
      <c r="N271" s="164" t="s">
        <v>41</v>
      </c>
      <c r="P271" s="150">
        <f t="shared" si="61"/>
        <v>0</v>
      </c>
      <c r="Q271" s="150">
        <v>2E-3</v>
      </c>
      <c r="R271" s="150">
        <f t="shared" si="62"/>
        <v>0.101952</v>
      </c>
      <c r="S271" s="150">
        <v>0</v>
      </c>
      <c r="T271" s="151">
        <f t="shared" si="63"/>
        <v>0</v>
      </c>
      <c r="AR271" s="152" t="s">
        <v>351</v>
      </c>
      <c r="AT271" s="152" t="s">
        <v>317</v>
      </c>
      <c r="AU271" s="152" t="s">
        <v>88</v>
      </c>
      <c r="AY271" s="13" t="s">
        <v>221</v>
      </c>
      <c r="BE271" s="153">
        <f t="shared" si="64"/>
        <v>0</v>
      </c>
      <c r="BF271" s="153">
        <f t="shared" si="65"/>
        <v>0</v>
      </c>
      <c r="BG271" s="153">
        <f t="shared" si="66"/>
        <v>0</v>
      </c>
      <c r="BH271" s="153">
        <f t="shared" si="67"/>
        <v>0</v>
      </c>
      <c r="BI271" s="153">
        <f t="shared" si="68"/>
        <v>0</v>
      </c>
      <c r="BJ271" s="13" t="s">
        <v>88</v>
      </c>
      <c r="BK271" s="153">
        <f t="shared" si="69"/>
        <v>0</v>
      </c>
      <c r="BL271" s="13" t="s">
        <v>285</v>
      </c>
      <c r="BM271" s="152" t="s">
        <v>698</v>
      </c>
    </row>
    <row r="272" spans="2:65" s="1" customFormat="1" ht="37.950000000000003" customHeight="1" x14ac:dyDescent="0.2">
      <c r="B272" s="139"/>
      <c r="C272" s="140" t="s">
        <v>699</v>
      </c>
      <c r="D272" s="140" t="s">
        <v>223</v>
      </c>
      <c r="E272" s="141" t="s">
        <v>700</v>
      </c>
      <c r="F272" s="142" t="s">
        <v>701</v>
      </c>
      <c r="G272" s="143" t="s">
        <v>263</v>
      </c>
      <c r="H272" s="144">
        <v>303.38</v>
      </c>
      <c r="I272" s="145"/>
      <c r="J272" s="146">
        <f t="shared" si="60"/>
        <v>0</v>
      </c>
      <c r="K272" s="147"/>
      <c r="L272" s="28"/>
      <c r="M272" s="148" t="s">
        <v>1</v>
      </c>
      <c r="N272" s="149" t="s">
        <v>41</v>
      </c>
      <c r="P272" s="150">
        <f t="shared" si="61"/>
        <v>0</v>
      </c>
      <c r="Q272" s="150">
        <v>3.3000000000000003E-5</v>
      </c>
      <c r="R272" s="150">
        <f t="shared" si="62"/>
        <v>1.0011540000000001E-2</v>
      </c>
      <c r="S272" s="150">
        <v>0</v>
      </c>
      <c r="T272" s="151">
        <f t="shared" si="63"/>
        <v>0</v>
      </c>
      <c r="AR272" s="152" t="s">
        <v>285</v>
      </c>
      <c r="AT272" s="152" t="s">
        <v>223</v>
      </c>
      <c r="AU272" s="152" t="s">
        <v>88</v>
      </c>
      <c r="AY272" s="13" t="s">
        <v>221</v>
      </c>
      <c r="BE272" s="153">
        <f t="shared" si="64"/>
        <v>0</v>
      </c>
      <c r="BF272" s="153">
        <f t="shared" si="65"/>
        <v>0</v>
      </c>
      <c r="BG272" s="153">
        <f t="shared" si="66"/>
        <v>0</v>
      </c>
      <c r="BH272" s="153">
        <f t="shared" si="67"/>
        <v>0</v>
      </c>
      <c r="BI272" s="153">
        <f t="shared" si="68"/>
        <v>0</v>
      </c>
      <c r="BJ272" s="13" t="s">
        <v>88</v>
      </c>
      <c r="BK272" s="153">
        <f t="shared" si="69"/>
        <v>0</v>
      </c>
      <c r="BL272" s="13" t="s">
        <v>285</v>
      </c>
      <c r="BM272" s="152" t="s">
        <v>702</v>
      </c>
    </row>
    <row r="273" spans="2:65" s="1" customFormat="1" ht="33" customHeight="1" x14ac:dyDescent="0.2">
      <c r="B273" s="139"/>
      <c r="C273" s="154" t="s">
        <v>703</v>
      </c>
      <c r="D273" s="154" t="s">
        <v>317</v>
      </c>
      <c r="E273" s="155" t="s">
        <v>704</v>
      </c>
      <c r="F273" s="156" t="s">
        <v>705</v>
      </c>
      <c r="G273" s="157" t="s">
        <v>263</v>
      </c>
      <c r="H273" s="158">
        <v>348.887</v>
      </c>
      <c r="I273" s="159"/>
      <c r="J273" s="160">
        <f t="shared" si="60"/>
        <v>0</v>
      </c>
      <c r="K273" s="161"/>
      <c r="L273" s="162"/>
      <c r="M273" s="163" t="s">
        <v>1</v>
      </c>
      <c r="N273" s="164" t="s">
        <v>41</v>
      </c>
      <c r="P273" s="150">
        <f t="shared" si="61"/>
        <v>0</v>
      </c>
      <c r="Q273" s="150">
        <v>2.6199999999999999E-3</v>
      </c>
      <c r="R273" s="150">
        <f t="shared" si="62"/>
        <v>0.91408393999999993</v>
      </c>
      <c r="S273" s="150">
        <v>0</v>
      </c>
      <c r="T273" s="151">
        <f t="shared" si="63"/>
        <v>0</v>
      </c>
      <c r="AR273" s="152" t="s">
        <v>351</v>
      </c>
      <c r="AT273" s="152" t="s">
        <v>317</v>
      </c>
      <c r="AU273" s="152" t="s">
        <v>88</v>
      </c>
      <c r="AY273" s="13" t="s">
        <v>221</v>
      </c>
      <c r="BE273" s="153">
        <f t="shared" si="64"/>
        <v>0</v>
      </c>
      <c r="BF273" s="153">
        <f t="shared" si="65"/>
        <v>0</v>
      </c>
      <c r="BG273" s="153">
        <f t="shared" si="66"/>
        <v>0</v>
      </c>
      <c r="BH273" s="153">
        <f t="shared" si="67"/>
        <v>0</v>
      </c>
      <c r="BI273" s="153">
        <f t="shared" si="68"/>
        <v>0</v>
      </c>
      <c r="BJ273" s="13" t="s">
        <v>88</v>
      </c>
      <c r="BK273" s="153">
        <f t="shared" si="69"/>
        <v>0</v>
      </c>
      <c r="BL273" s="13" t="s">
        <v>285</v>
      </c>
      <c r="BM273" s="152" t="s">
        <v>706</v>
      </c>
    </row>
    <row r="274" spans="2:65" s="1" customFormat="1" ht="24.15" customHeight="1" x14ac:dyDescent="0.2">
      <c r="B274" s="139"/>
      <c r="C274" s="140" t="s">
        <v>707</v>
      </c>
      <c r="D274" s="140" t="s">
        <v>223</v>
      </c>
      <c r="E274" s="141" t="s">
        <v>708</v>
      </c>
      <c r="F274" s="142" t="s">
        <v>709</v>
      </c>
      <c r="G274" s="143" t="s">
        <v>263</v>
      </c>
      <c r="H274" s="144">
        <v>33.100999999999999</v>
      </c>
      <c r="I274" s="145"/>
      <c r="J274" s="146">
        <f t="shared" si="60"/>
        <v>0</v>
      </c>
      <c r="K274" s="147"/>
      <c r="L274" s="28"/>
      <c r="M274" s="148" t="s">
        <v>1</v>
      </c>
      <c r="N274" s="149" t="s">
        <v>41</v>
      </c>
      <c r="P274" s="150">
        <f t="shared" si="61"/>
        <v>0</v>
      </c>
      <c r="Q274" s="150">
        <v>4.5250000000000004E-3</v>
      </c>
      <c r="R274" s="150">
        <f t="shared" si="62"/>
        <v>0.14978202500000001</v>
      </c>
      <c r="S274" s="150">
        <v>0</v>
      </c>
      <c r="T274" s="151">
        <f t="shared" si="63"/>
        <v>0</v>
      </c>
      <c r="AR274" s="152" t="s">
        <v>285</v>
      </c>
      <c r="AT274" s="152" t="s">
        <v>223</v>
      </c>
      <c r="AU274" s="152" t="s">
        <v>88</v>
      </c>
      <c r="AY274" s="13" t="s">
        <v>221</v>
      </c>
      <c r="BE274" s="153">
        <f t="shared" si="64"/>
        <v>0</v>
      </c>
      <c r="BF274" s="153">
        <f t="shared" si="65"/>
        <v>0</v>
      </c>
      <c r="BG274" s="153">
        <f t="shared" si="66"/>
        <v>0</v>
      </c>
      <c r="BH274" s="153">
        <f t="shared" si="67"/>
        <v>0</v>
      </c>
      <c r="BI274" s="153">
        <f t="shared" si="68"/>
        <v>0</v>
      </c>
      <c r="BJ274" s="13" t="s">
        <v>88</v>
      </c>
      <c r="BK274" s="153">
        <f t="shared" si="69"/>
        <v>0</v>
      </c>
      <c r="BL274" s="13" t="s">
        <v>285</v>
      </c>
      <c r="BM274" s="152" t="s">
        <v>710</v>
      </c>
    </row>
    <row r="275" spans="2:65" s="1" customFormat="1" ht="24.15" customHeight="1" x14ac:dyDescent="0.2">
      <c r="B275" s="139"/>
      <c r="C275" s="140" t="s">
        <v>711</v>
      </c>
      <c r="D275" s="140" t="s">
        <v>223</v>
      </c>
      <c r="E275" s="141" t="s">
        <v>712</v>
      </c>
      <c r="F275" s="142" t="s">
        <v>713</v>
      </c>
      <c r="G275" s="143" t="s">
        <v>263</v>
      </c>
      <c r="H275" s="144">
        <v>71.614000000000004</v>
      </c>
      <c r="I275" s="145"/>
      <c r="J275" s="146">
        <f t="shared" si="60"/>
        <v>0</v>
      </c>
      <c r="K275" s="147"/>
      <c r="L275" s="28"/>
      <c r="M275" s="148" t="s">
        <v>1</v>
      </c>
      <c r="N275" s="149" t="s">
        <v>41</v>
      </c>
      <c r="P275" s="150">
        <f t="shared" si="61"/>
        <v>0</v>
      </c>
      <c r="Q275" s="150">
        <v>4.5250000000000004E-3</v>
      </c>
      <c r="R275" s="150">
        <f t="shared" si="62"/>
        <v>0.32405335000000007</v>
      </c>
      <c r="S275" s="150">
        <v>0</v>
      </c>
      <c r="T275" s="151">
        <f t="shared" si="63"/>
        <v>0</v>
      </c>
      <c r="AR275" s="152" t="s">
        <v>285</v>
      </c>
      <c r="AT275" s="152" t="s">
        <v>223</v>
      </c>
      <c r="AU275" s="152" t="s">
        <v>88</v>
      </c>
      <c r="AY275" s="13" t="s">
        <v>221</v>
      </c>
      <c r="BE275" s="153">
        <f t="shared" si="64"/>
        <v>0</v>
      </c>
      <c r="BF275" s="153">
        <f t="shared" si="65"/>
        <v>0</v>
      </c>
      <c r="BG275" s="153">
        <f t="shared" si="66"/>
        <v>0</v>
      </c>
      <c r="BH275" s="153">
        <f t="shared" si="67"/>
        <v>0</v>
      </c>
      <c r="BI275" s="153">
        <f t="shared" si="68"/>
        <v>0</v>
      </c>
      <c r="BJ275" s="13" t="s">
        <v>88</v>
      </c>
      <c r="BK275" s="153">
        <f t="shared" si="69"/>
        <v>0</v>
      </c>
      <c r="BL275" s="13" t="s">
        <v>285</v>
      </c>
      <c r="BM275" s="152" t="s">
        <v>714</v>
      </c>
    </row>
    <row r="276" spans="2:65" s="1" customFormat="1" ht="24.15" customHeight="1" x14ac:dyDescent="0.2">
      <c r="B276" s="139"/>
      <c r="C276" s="140" t="s">
        <v>715</v>
      </c>
      <c r="D276" s="140" t="s">
        <v>223</v>
      </c>
      <c r="E276" s="141" t="s">
        <v>716</v>
      </c>
      <c r="F276" s="142" t="s">
        <v>717</v>
      </c>
      <c r="G276" s="143" t="s">
        <v>718</v>
      </c>
      <c r="H276" s="165"/>
      <c r="I276" s="145"/>
      <c r="J276" s="146">
        <f t="shared" si="60"/>
        <v>0</v>
      </c>
      <c r="K276" s="147"/>
      <c r="L276" s="28"/>
      <c r="M276" s="148" t="s">
        <v>1</v>
      </c>
      <c r="N276" s="149" t="s">
        <v>41</v>
      </c>
      <c r="P276" s="150">
        <f t="shared" si="61"/>
        <v>0</v>
      </c>
      <c r="Q276" s="150">
        <v>0</v>
      </c>
      <c r="R276" s="150">
        <f t="shared" si="62"/>
        <v>0</v>
      </c>
      <c r="S276" s="150">
        <v>0</v>
      </c>
      <c r="T276" s="151">
        <f t="shared" si="63"/>
        <v>0</v>
      </c>
      <c r="AR276" s="152" t="s">
        <v>285</v>
      </c>
      <c r="AT276" s="152" t="s">
        <v>223</v>
      </c>
      <c r="AU276" s="152" t="s">
        <v>88</v>
      </c>
      <c r="AY276" s="13" t="s">
        <v>221</v>
      </c>
      <c r="BE276" s="153">
        <f t="shared" si="64"/>
        <v>0</v>
      </c>
      <c r="BF276" s="153">
        <f t="shared" si="65"/>
        <v>0</v>
      </c>
      <c r="BG276" s="153">
        <f t="shared" si="66"/>
        <v>0</v>
      </c>
      <c r="BH276" s="153">
        <f t="shared" si="67"/>
        <v>0</v>
      </c>
      <c r="BI276" s="153">
        <f t="shared" si="68"/>
        <v>0</v>
      </c>
      <c r="BJ276" s="13" t="s">
        <v>88</v>
      </c>
      <c r="BK276" s="153">
        <f t="shared" si="69"/>
        <v>0</v>
      </c>
      <c r="BL276" s="13" t="s">
        <v>285</v>
      </c>
      <c r="BM276" s="152" t="s">
        <v>719</v>
      </c>
    </row>
    <row r="277" spans="2:65" s="11" customFormat="1" ht="22.95" customHeight="1" x14ac:dyDescent="0.25">
      <c r="B277" s="127"/>
      <c r="D277" s="128" t="s">
        <v>74</v>
      </c>
      <c r="E277" s="137" t="s">
        <v>720</v>
      </c>
      <c r="F277" s="137" t="s">
        <v>721</v>
      </c>
      <c r="I277" s="130"/>
      <c r="J277" s="138">
        <f>BK277</f>
        <v>0</v>
      </c>
      <c r="L277" s="127"/>
      <c r="M277" s="132"/>
      <c r="P277" s="133">
        <f>SUM(P278:P283)</f>
        <v>0</v>
      </c>
      <c r="R277" s="133">
        <f>SUM(R278:R283)</f>
        <v>1.3078150800000001</v>
      </c>
      <c r="T277" s="134">
        <f>SUM(T278:T283)</f>
        <v>0</v>
      </c>
      <c r="AR277" s="128" t="s">
        <v>88</v>
      </c>
      <c r="AT277" s="135" t="s">
        <v>74</v>
      </c>
      <c r="AU277" s="135" t="s">
        <v>82</v>
      </c>
      <c r="AY277" s="128" t="s">
        <v>221</v>
      </c>
      <c r="BK277" s="136">
        <f>SUM(BK278:BK283)</f>
        <v>0</v>
      </c>
    </row>
    <row r="278" spans="2:65" s="1" customFormat="1" ht="21.75" customHeight="1" x14ac:dyDescent="0.2">
      <c r="B278" s="139"/>
      <c r="C278" s="140" t="s">
        <v>722</v>
      </c>
      <c r="D278" s="140" t="s">
        <v>223</v>
      </c>
      <c r="E278" s="141" t="s">
        <v>723</v>
      </c>
      <c r="F278" s="142" t="s">
        <v>724</v>
      </c>
      <c r="G278" s="143" t="s">
        <v>263</v>
      </c>
      <c r="H278" s="144">
        <v>315.8</v>
      </c>
      <c r="I278" s="145"/>
      <c r="J278" s="146">
        <f t="shared" ref="J278:J283" si="70">ROUND(I278*H278,2)</f>
        <v>0</v>
      </c>
      <c r="K278" s="147"/>
      <c r="L278" s="28"/>
      <c r="M278" s="148" t="s">
        <v>1</v>
      </c>
      <c r="N278" s="149" t="s">
        <v>41</v>
      </c>
      <c r="P278" s="150">
        <f t="shared" ref="P278:P283" si="71">O278*H278</f>
        <v>0</v>
      </c>
      <c r="Q278" s="150">
        <v>1.9999999999999999E-6</v>
      </c>
      <c r="R278" s="150">
        <f t="shared" ref="R278:R283" si="72">Q278*H278</f>
        <v>6.3159999999999996E-4</v>
      </c>
      <c r="S278" s="150">
        <v>0</v>
      </c>
      <c r="T278" s="151">
        <f t="shared" ref="T278:T283" si="73">S278*H278</f>
        <v>0</v>
      </c>
      <c r="AR278" s="152" t="s">
        <v>285</v>
      </c>
      <c r="AT278" s="152" t="s">
        <v>223</v>
      </c>
      <c r="AU278" s="152" t="s">
        <v>88</v>
      </c>
      <c r="AY278" s="13" t="s">
        <v>221</v>
      </c>
      <c r="BE278" s="153">
        <f t="shared" ref="BE278:BE283" si="74">IF(N278="základná",J278,0)</f>
        <v>0</v>
      </c>
      <c r="BF278" s="153">
        <f t="shared" ref="BF278:BF283" si="75">IF(N278="znížená",J278,0)</f>
        <v>0</v>
      </c>
      <c r="BG278" s="153">
        <f t="shared" ref="BG278:BG283" si="76">IF(N278="zákl. prenesená",J278,0)</f>
        <v>0</v>
      </c>
      <c r="BH278" s="153">
        <f t="shared" ref="BH278:BH283" si="77">IF(N278="zníž. prenesená",J278,0)</f>
        <v>0</v>
      </c>
      <c r="BI278" s="153">
        <f t="shared" ref="BI278:BI283" si="78">IF(N278="nulová",J278,0)</f>
        <v>0</v>
      </c>
      <c r="BJ278" s="13" t="s">
        <v>88</v>
      </c>
      <c r="BK278" s="153">
        <f t="shared" ref="BK278:BK283" si="79">ROUND(I278*H278,2)</f>
        <v>0</v>
      </c>
      <c r="BL278" s="13" t="s">
        <v>285</v>
      </c>
      <c r="BM278" s="152" t="s">
        <v>725</v>
      </c>
    </row>
    <row r="279" spans="2:65" s="1" customFormat="1" ht="16.5" customHeight="1" x14ac:dyDescent="0.2">
      <c r="B279" s="139"/>
      <c r="C279" s="154" t="s">
        <v>726</v>
      </c>
      <c r="D279" s="154" t="s">
        <v>317</v>
      </c>
      <c r="E279" s="155" t="s">
        <v>727</v>
      </c>
      <c r="F279" s="156" t="s">
        <v>728</v>
      </c>
      <c r="G279" s="157" t="s">
        <v>263</v>
      </c>
      <c r="H279" s="158">
        <v>417.64600000000002</v>
      </c>
      <c r="I279" s="159"/>
      <c r="J279" s="160">
        <f t="shared" si="70"/>
        <v>0</v>
      </c>
      <c r="K279" s="161"/>
      <c r="L279" s="162"/>
      <c r="M279" s="163" t="s">
        <v>1</v>
      </c>
      <c r="N279" s="164" t="s">
        <v>41</v>
      </c>
      <c r="P279" s="150">
        <f t="shared" si="71"/>
        <v>0</v>
      </c>
      <c r="Q279" s="150">
        <v>1.8000000000000001E-4</v>
      </c>
      <c r="R279" s="150">
        <f t="shared" si="72"/>
        <v>7.5176280000000012E-2</v>
      </c>
      <c r="S279" s="150">
        <v>0</v>
      </c>
      <c r="T279" s="151">
        <f t="shared" si="73"/>
        <v>0</v>
      </c>
      <c r="AR279" s="152" t="s">
        <v>351</v>
      </c>
      <c r="AT279" s="152" t="s">
        <v>317</v>
      </c>
      <c r="AU279" s="152" t="s">
        <v>88</v>
      </c>
      <c r="AY279" s="13" t="s">
        <v>221</v>
      </c>
      <c r="BE279" s="153">
        <f t="shared" si="74"/>
        <v>0</v>
      </c>
      <c r="BF279" s="153">
        <f t="shared" si="75"/>
        <v>0</v>
      </c>
      <c r="BG279" s="153">
        <f t="shared" si="76"/>
        <v>0</v>
      </c>
      <c r="BH279" s="153">
        <f t="shared" si="77"/>
        <v>0</v>
      </c>
      <c r="BI279" s="153">
        <f t="shared" si="78"/>
        <v>0</v>
      </c>
      <c r="BJ279" s="13" t="s">
        <v>88</v>
      </c>
      <c r="BK279" s="153">
        <f t="shared" si="79"/>
        <v>0</v>
      </c>
      <c r="BL279" s="13" t="s">
        <v>285</v>
      </c>
      <c r="BM279" s="152" t="s">
        <v>729</v>
      </c>
    </row>
    <row r="280" spans="2:65" s="1" customFormat="1" ht="37.950000000000003" customHeight="1" x14ac:dyDescent="0.2">
      <c r="B280" s="139"/>
      <c r="C280" s="140" t="s">
        <v>730</v>
      </c>
      <c r="D280" s="140" t="s">
        <v>223</v>
      </c>
      <c r="E280" s="141" t="s">
        <v>731</v>
      </c>
      <c r="F280" s="142" t="s">
        <v>732</v>
      </c>
      <c r="G280" s="143" t="s">
        <v>263</v>
      </c>
      <c r="H280" s="144">
        <v>380.24</v>
      </c>
      <c r="I280" s="145"/>
      <c r="J280" s="146">
        <f t="shared" si="70"/>
        <v>0</v>
      </c>
      <c r="K280" s="147"/>
      <c r="L280" s="28"/>
      <c r="M280" s="148" t="s">
        <v>1</v>
      </c>
      <c r="N280" s="149" t="s">
        <v>41</v>
      </c>
      <c r="P280" s="150">
        <f t="shared" si="71"/>
        <v>0</v>
      </c>
      <c r="Q280" s="150">
        <v>0</v>
      </c>
      <c r="R280" s="150">
        <f t="shared" si="72"/>
        <v>0</v>
      </c>
      <c r="S280" s="150">
        <v>0</v>
      </c>
      <c r="T280" s="151">
        <f t="shared" si="73"/>
        <v>0</v>
      </c>
      <c r="AR280" s="152" t="s">
        <v>227</v>
      </c>
      <c r="AT280" s="152" t="s">
        <v>223</v>
      </c>
      <c r="AU280" s="152" t="s">
        <v>88</v>
      </c>
      <c r="AY280" s="13" t="s">
        <v>221</v>
      </c>
      <c r="BE280" s="153">
        <f t="shared" si="74"/>
        <v>0</v>
      </c>
      <c r="BF280" s="153">
        <f t="shared" si="75"/>
        <v>0</v>
      </c>
      <c r="BG280" s="153">
        <f t="shared" si="76"/>
        <v>0</v>
      </c>
      <c r="BH280" s="153">
        <f t="shared" si="77"/>
        <v>0</v>
      </c>
      <c r="BI280" s="153">
        <f t="shared" si="78"/>
        <v>0</v>
      </c>
      <c r="BJ280" s="13" t="s">
        <v>88</v>
      </c>
      <c r="BK280" s="153">
        <f t="shared" si="79"/>
        <v>0</v>
      </c>
      <c r="BL280" s="13" t="s">
        <v>227</v>
      </c>
      <c r="BM280" s="152" t="s">
        <v>733</v>
      </c>
    </row>
    <row r="281" spans="2:65" s="1" customFormat="1" ht="24.15" customHeight="1" x14ac:dyDescent="0.2">
      <c r="B281" s="139"/>
      <c r="C281" s="154" t="s">
        <v>734</v>
      </c>
      <c r="D281" s="154" t="s">
        <v>317</v>
      </c>
      <c r="E281" s="155" t="s">
        <v>735</v>
      </c>
      <c r="F281" s="156" t="s">
        <v>736</v>
      </c>
      <c r="G281" s="157" t="s">
        <v>263</v>
      </c>
      <c r="H281" s="158">
        <v>437.27600000000001</v>
      </c>
      <c r="I281" s="159"/>
      <c r="J281" s="160">
        <f t="shared" si="70"/>
        <v>0</v>
      </c>
      <c r="K281" s="161"/>
      <c r="L281" s="162"/>
      <c r="M281" s="163" t="s">
        <v>1</v>
      </c>
      <c r="N281" s="164" t="s">
        <v>41</v>
      </c>
      <c r="P281" s="150">
        <f t="shared" si="71"/>
        <v>0</v>
      </c>
      <c r="Q281" s="150">
        <v>2.2000000000000001E-3</v>
      </c>
      <c r="R281" s="150">
        <f t="shared" si="72"/>
        <v>0.96200720000000006</v>
      </c>
      <c r="S281" s="150">
        <v>0</v>
      </c>
      <c r="T281" s="151">
        <f t="shared" si="73"/>
        <v>0</v>
      </c>
      <c r="AR281" s="152" t="s">
        <v>251</v>
      </c>
      <c r="AT281" s="152" t="s">
        <v>317</v>
      </c>
      <c r="AU281" s="152" t="s">
        <v>88</v>
      </c>
      <c r="AY281" s="13" t="s">
        <v>221</v>
      </c>
      <c r="BE281" s="153">
        <f t="shared" si="74"/>
        <v>0</v>
      </c>
      <c r="BF281" s="153">
        <f t="shared" si="75"/>
        <v>0</v>
      </c>
      <c r="BG281" s="153">
        <f t="shared" si="76"/>
        <v>0</v>
      </c>
      <c r="BH281" s="153">
        <f t="shared" si="77"/>
        <v>0</v>
      </c>
      <c r="BI281" s="153">
        <f t="shared" si="78"/>
        <v>0</v>
      </c>
      <c r="BJ281" s="13" t="s">
        <v>88</v>
      </c>
      <c r="BK281" s="153">
        <f t="shared" si="79"/>
        <v>0</v>
      </c>
      <c r="BL281" s="13" t="s">
        <v>227</v>
      </c>
      <c r="BM281" s="152" t="s">
        <v>737</v>
      </c>
    </row>
    <row r="282" spans="2:65" s="1" customFormat="1" ht="16.5" customHeight="1" x14ac:dyDescent="0.2">
      <c r="B282" s="139"/>
      <c r="C282" s="179" t="s">
        <v>738</v>
      </c>
      <c r="D282" s="179" t="s">
        <v>317</v>
      </c>
      <c r="E282" s="180" t="s">
        <v>739</v>
      </c>
      <c r="F282" s="181" t="s">
        <v>740</v>
      </c>
      <c r="G282" s="182" t="s">
        <v>333</v>
      </c>
      <c r="H282" s="183">
        <v>1800</v>
      </c>
      <c r="I282" s="184"/>
      <c r="J282" s="184">
        <f t="shared" si="70"/>
        <v>0</v>
      </c>
      <c r="K282" s="161"/>
      <c r="L282" s="162"/>
      <c r="M282" s="163" t="s">
        <v>1</v>
      </c>
      <c r="N282" s="164" t="s">
        <v>41</v>
      </c>
      <c r="P282" s="150">
        <f t="shared" si="71"/>
        <v>0</v>
      </c>
      <c r="Q282" s="150">
        <v>1.4999999999999999E-4</v>
      </c>
      <c r="R282" s="150">
        <f t="shared" si="72"/>
        <v>0.26999999999999996</v>
      </c>
      <c r="S282" s="150">
        <v>0</v>
      </c>
      <c r="T282" s="151">
        <f t="shared" si="73"/>
        <v>0</v>
      </c>
      <c r="AR282" s="152" t="s">
        <v>251</v>
      </c>
      <c r="AT282" s="152" t="s">
        <v>317</v>
      </c>
      <c r="AU282" s="152" t="s">
        <v>88</v>
      </c>
      <c r="AY282" s="13" t="s">
        <v>221</v>
      </c>
      <c r="BE282" s="153">
        <f t="shared" si="74"/>
        <v>0</v>
      </c>
      <c r="BF282" s="153">
        <f t="shared" si="75"/>
        <v>0</v>
      </c>
      <c r="BG282" s="153">
        <f t="shared" si="76"/>
        <v>0</v>
      </c>
      <c r="BH282" s="153">
        <f t="shared" si="77"/>
        <v>0</v>
      </c>
      <c r="BI282" s="153">
        <f t="shared" si="78"/>
        <v>0</v>
      </c>
      <c r="BJ282" s="13" t="s">
        <v>88</v>
      </c>
      <c r="BK282" s="153">
        <f t="shared" si="79"/>
        <v>0</v>
      </c>
      <c r="BL282" s="13" t="s">
        <v>227</v>
      </c>
      <c r="BM282" s="152" t="s">
        <v>741</v>
      </c>
    </row>
    <row r="283" spans="2:65" s="1" customFormat="1" ht="24.15" customHeight="1" x14ac:dyDescent="0.2">
      <c r="B283" s="139"/>
      <c r="C283" s="140" t="s">
        <v>742</v>
      </c>
      <c r="D283" s="140" t="s">
        <v>223</v>
      </c>
      <c r="E283" s="141" t="s">
        <v>743</v>
      </c>
      <c r="F283" s="142" t="s">
        <v>744</v>
      </c>
      <c r="G283" s="143" t="s">
        <v>718</v>
      </c>
      <c r="H283" s="165"/>
      <c r="I283" s="145"/>
      <c r="J283" s="146">
        <f t="shared" si="70"/>
        <v>0</v>
      </c>
      <c r="K283" s="147"/>
      <c r="L283" s="28"/>
      <c r="M283" s="148" t="s">
        <v>1</v>
      </c>
      <c r="N283" s="149" t="s">
        <v>41</v>
      </c>
      <c r="P283" s="150">
        <f t="shared" si="71"/>
        <v>0</v>
      </c>
      <c r="Q283" s="150">
        <v>0</v>
      </c>
      <c r="R283" s="150">
        <f t="shared" si="72"/>
        <v>0</v>
      </c>
      <c r="S283" s="150">
        <v>0</v>
      </c>
      <c r="T283" s="151">
        <f t="shared" si="73"/>
        <v>0</v>
      </c>
      <c r="AR283" s="152" t="s">
        <v>285</v>
      </c>
      <c r="AT283" s="152" t="s">
        <v>223</v>
      </c>
      <c r="AU283" s="152" t="s">
        <v>88</v>
      </c>
      <c r="AY283" s="13" t="s">
        <v>221</v>
      </c>
      <c r="BE283" s="153">
        <f t="shared" si="74"/>
        <v>0</v>
      </c>
      <c r="BF283" s="153">
        <f t="shared" si="75"/>
        <v>0</v>
      </c>
      <c r="BG283" s="153">
        <f t="shared" si="76"/>
        <v>0</v>
      </c>
      <c r="BH283" s="153">
        <f t="shared" si="77"/>
        <v>0</v>
      </c>
      <c r="BI283" s="153">
        <f t="shared" si="78"/>
        <v>0</v>
      </c>
      <c r="BJ283" s="13" t="s">
        <v>88</v>
      </c>
      <c r="BK283" s="153">
        <f t="shared" si="79"/>
        <v>0</v>
      </c>
      <c r="BL283" s="13" t="s">
        <v>285</v>
      </c>
      <c r="BM283" s="152" t="s">
        <v>745</v>
      </c>
    </row>
    <row r="284" spans="2:65" s="11" customFormat="1" ht="22.95" customHeight="1" x14ac:dyDescent="0.25">
      <c r="B284" s="127"/>
      <c r="D284" s="128" t="s">
        <v>74</v>
      </c>
      <c r="E284" s="137" t="s">
        <v>746</v>
      </c>
      <c r="F284" s="137" t="s">
        <v>747</v>
      </c>
      <c r="I284" s="130"/>
      <c r="J284" s="138">
        <f>BK284</f>
        <v>0</v>
      </c>
      <c r="L284" s="127"/>
      <c r="M284" s="132"/>
      <c r="P284" s="133">
        <f>SUM(P285:P291)</f>
        <v>0</v>
      </c>
      <c r="R284" s="133">
        <f>SUM(R285:R291)</f>
        <v>12.934982270000001</v>
      </c>
      <c r="T284" s="134">
        <f>SUM(T285:T291)</f>
        <v>0</v>
      </c>
      <c r="AR284" s="128" t="s">
        <v>88</v>
      </c>
      <c r="AT284" s="135" t="s">
        <v>74</v>
      </c>
      <c r="AU284" s="135" t="s">
        <v>82</v>
      </c>
      <c r="AY284" s="128" t="s">
        <v>221</v>
      </c>
      <c r="BK284" s="136">
        <f>SUM(BK285:BK291)</f>
        <v>0</v>
      </c>
    </row>
    <row r="285" spans="2:65" s="1" customFormat="1" ht="24.15" customHeight="1" x14ac:dyDescent="0.2">
      <c r="B285" s="139"/>
      <c r="C285" s="140" t="s">
        <v>748</v>
      </c>
      <c r="D285" s="140" t="s">
        <v>223</v>
      </c>
      <c r="E285" s="141" t="s">
        <v>749</v>
      </c>
      <c r="F285" s="142" t="s">
        <v>750</v>
      </c>
      <c r="G285" s="143" t="s">
        <v>263</v>
      </c>
      <c r="H285" s="144">
        <v>303.38</v>
      </c>
      <c r="I285" s="145"/>
      <c r="J285" s="146">
        <f t="shared" ref="J285:J291" si="80">ROUND(I285*H285,2)</f>
        <v>0</v>
      </c>
      <c r="K285" s="147"/>
      <c r="L285" s="28"/>
      <c r="M285" s="148" t="s">
        <v>1</v>
      </c>
      <c r="N285" s="149" t="s">
        <v>41</v>
      </c>
      <c r="P285" s="150">
        <f t="shared" ref="P285:P291" si="81">O285*H285</f>
        <v>0</v>
      </c>
      <c r="Q285" s="150">
        <v>0</v>
      </c>
      <c r="R285" s="150">
        <f t="shared" ref="R285:R291" si="82">Q285*H285</f>
        <v>0</v>
      </c>
      <c r="S285" s="150">
        <v>0</v>
      </c>
      <c r="T285" s="151">
        <f t="shared" ref="T285:T291" si="83">S285*H285</f>
        <v>0</v>
      </c>
      <c r="AR285" s="152" t="s">
        <v>285</v>
      </c>
      <c r="AT285" s="152" t="s">
        <v>223</v>
      </c>
      <c r="AU285" s="152" t="s">
        <v>88</v>
      </c>
      <c r="AY285" s="13" t="s">
        <v>221</v>
      </c>
      <c r="BE285" s="153">
        <f t="shared" ref="BE285:BE291" si="84">IF(N285="základná",J285,0)</f>
        <v>0</v>
      </c>
      <c r="BF285" s="153">
        <f t="shared" ref="BF285:BF291" si="85">IF(N285="znížená",J285,0)</f>
        <v>0</v>
      </c>
      <c r="BG285" s="153">
        <f t="shared" ref="BG285:BG291" si="86">IF(N285="zákl. prenesená",J285,0)</f>
        <v>0</v>
      </c>
      <c r="BH285" s="153">
        <f t="shared" ref="BH285:BH291" si="87">IF(N285="zníž. prenesená",J285,0)</f>
        <v>0</v>
      </c>
      <c r="BI285" s="153">
        <f t="shared" ref="BI285:BI291" si="88">IF(N285="nulová",J285,0)</f>
        <v>0</v>
      </c>
      <c r="BJ285" s="13" t="s">
        <v>88</v>
      </c>
      <c r="BK285" s="153">
        <f t="shared" ref="BK285:BK291" si="89">ROUND(I285*H285,2)</f>
        <v>0</v>
      </c>
      <c r="BL285" s="13" t="s">
        <v>285</v>
      </c>
      <c r="BM285" s="152" t="s">
        <v>751</v>
      </c>
    </row>
    <row r="286" spans="2:65" s="1" customFormat="1" ht="16.5" customHeight="1" x14ac:dyDescent="0.2">
      <c r="B286" s="139"/>
      <c r="C286" s="154" t="s">
        <v>752</v>
      </c>
      <c r="D286" s="154" t="s">
        <v>317</v>
      </c>
      <c r="E286" s="155" t="s">
        <v>753</v>
      </c>
      <c r="F286" s="156" t="s">
        <v>754</v>
      </c>
      <c r="G286" s="157" t="s">
        <v>263</v>
      </c>
      <c r="H286" s="158">
        <v>309.44799999999998</v>
      </c>
      <c r="I286" s="159"/>
      <c r="J286" s="160">
        <f t="shared" si="80"/>
        <v>0</v>
      </c>
      <c r="K286" s="161"/>
      <c r="L286" s="162"/>
      <c r="M286" s="163" t="s">
        <v>1</v>
      </c>
      <c r="N286" s="164" t="s">
        <v>41</v>
      </c>
      <c r="P286" s="150">
        <f t="shared" si="81"/>
        <v>0</v>
      </c>
      <c r="Q286" s="150">
        <v>2.1199999999999999E-3</v>
      </c>
      <c r="R286" s="150">
        <f t="shared" si="82"/>
        <v>0.65602975999999991</v>
      </c>
      <c r="S286" s="150">
        <v>0</v>
      </c>
      <c r="T286" s="151">
        <f t="shared" si="83"/>
        <v>0</v>
      </c>
      <c r="AR286" s="152" t="s">
        <v>351</v>
      </c>
      <c r="AT286" s="152" t="s">
        <v>317</v>
      </c>
      <c r="AU286" s="152" t="s">
        <v>88</v>
      </c>
      <c r="AY286" s="13" t="s">
        <v>221</v>
      </c>
      <c r="BE286" s="153">
        <f t="shared" si="84"/>
        <v>0</v>
      </c>
      <c r="BF286" s="153">
        <f t="shared" si="85"/>
        <v>0</v>
      </c>
      <c r="BG286" s="153">
        <f t="shared" si="86"/>
        <v>0</v>
      </c>
      <c r="BH286" s="153">
        <f t="shared" si="87"/>
        <v>0</v>
      </c>
      <c r="BI286" s="153">
        <f t="shared" si="88"/>
        <v>0</v>
      </c>
      <c r="BJ286" s="13" t="s">
        <v>88</v>
      </c>
      <c r="BK286" s="153">
        <f t="shared" si="89"/>
        <v>0</v>
      </c>
      <c r="BL286" s="13" t="s">
        <v>285</v>
      </c>
      <c r="BM286" s="152" t="s">
        <v>755</v>
      </c>
    </row>
    <row r="287" spans="2:65" s="1" customFormat="1" ht="33" customHeight="1" x14ac:dyDescent="0.2">
      <c r="B287" s="139"/>
      <c r="C287" s="173" t="s">
        <v>756</v>
      </c>
      <c r="D287" s="173" t="s">
        <v>223</v>
      </c>
      <c r="E287" s="174" t="s">
        <v>757</v>
      </c>
      <c r="F287" s="175" t="s">
        <v>758</v>
      </c>
      <c r="G287" s="176" t="s">
        <v>263</v>
      </c>
      <c r="H287" s="177">
        <v>315.8</v>
      </c>
      <c r="I287" s="178"/>
      <c r="J287" s="178">
        <f t="shared" si="80"/>
        <v>0</v>
      </c>
      <c r="K287" s="147"/>
      <c r="L287" s="28"/>
      <c r="M287" s="148" t="s">
        <v>1</v>
      </c>
      <c r="N287" s="149" t="s">
        <v>41</v>
      </c>
      <c r="P287" s="150">
        <f t="shared" si="81"/>
        <v>0</v>
      </c>
      <c r="Q287" s="150">
        <v>1.2E-4</v>
      </c>
      <c r="R287" s="150">
        <f t="shared" si="82"/>
        <v>3.7895999999999999E-2</v>
      </c>
      <c r="S287" s="150">
        <v>0</v>
      </c>
      <c r="T287" s="151">
        <f t="shared" si="83"/>
        <v>0</v>
      </c>
      <c r="AR287" s="152" t="s">
        <v>285</v>
      </c>
      <c r="AT287" s="152" t="s">
        <v>223</v>
      </c>
      <c r="AU287" s="152" t="s">
        <v>88</v>
      </c>
      <c r="AY287" s="13" t="s">
        <v>221</v>
      </c>
      <c r="BE287" s="153">
        <f t="shared" si="84"/>
        <v>0</v>
      </c>
      <c r="BF287" s="153">
        <f t="shared" si="85"/>
        <v>0</v>
      </c>
      <c r="BG287" s="153">
        <f t="shared" si="86"/>
        <v>0</v>
      </c>
      <c r="BH287" s="153">
        <f t="shared" si="87"/>
        <v>0</v>
      </c>
      <c r="BI287" s="153">
        <f t="shared" si="88"/>
        <v>0</v>
      </c>
      <c r="BJ287" s="13" t="s">
        <v>88</v>
      </c>
      <c r="BK287" s="153">
        <f t="shared" si="89"/>
        <v>0</v>
      </c>
      <c r="BL287" s="13" t="s">
        <v>285</v>
      </c>
      <c r="BM287" s="152" t="s">
        <v>759</v>
      </c>
    </row>
    <row r="288" spans="2:65" s="1" customFormat="1" ht="24.15" customHeight="1" x14ac:dyDescent="0.2">
      <c r="B288" s="139"/>
      <c r="C288" s="179" t="s">
        <v>760</v>
      </c>
      <c r="D288" s="179" t="s">
        <v>317</v>
      </c>
      <c r="E288" s="180" t="s">
        <v>761</v>
      </c>
      <c r="F288" s="181" t="s">
        <v>762</v>
      </c>
      <c r="G288" s="182" t="s">
        <v>263</v>
      </c>
      <c r="H288" s="183">
        <v>644.23199999999997</v>
      </c>
      <c r="I288" s="184"/>
      <c r="J288" s="184">
        <f t="shared" si="80"/>
        <v>0</v>
      </c>
      <c r="K288" s="161"/>
      <c r="L288" s="162"/>
      <c r="M288" s="163" t="s">
        <v>1</v>
      </c>
      <c r="N288" s="164" t="s">
        <v>41</v>
      </c>
      <c r="P288" s="150">
        <f t="shared" si="81"/>
        <v>0</v>
      </c>
      <c r="Q288" s="150">
        <v>1.89E-2</v>
      </c>
      <c r="R288" s="150">
        <f t="shared" si="82"/>
        <v>12.1759848</v>
      </c>
      <c r="S288" s="150">
        <v>0</v>
      </c>
      <c r="T288" s="151">
        <f t="shared" si="83"/>
        <v>0</v>
      </c>
      <c r="AR288" s="152" t="s">
        <v>351</v>
      </c>
      <c r="AT288" s="152" t="s">
        <v>317</v>
      </c>
      <c r="AU288" s="152" t="s">
        <v>88</v>
      </c>
      <c r="AY288" s="13" t="s">
        <v>221</v>
      </c>
      <c r="BE288" s="153">
        <f t="shared" si="84"/>
        <v>0</v>
      </c>
      <c r="BF288" s="153">
        <f t="shared" si="85"/>
        <v>0</v>
      </c>
      <c r="BG288" s="153">
        <f t="shared" si="86"/>
        <v>0</v>
      </c>
      <c r="BH288" s="153">
        <f t="shared" si="87"/>
        <v>0</v>
      </c>
      <c r="BI288" s="153">
        <f t="shared" si="88"/>
        <v>0</v>
      </c>
      <c r="BJ288" s="13" t="s">
        <v>88</v>
      </c>
      <c r="BK288" s="153">
        <f t="shared" si="89"/>
        <v>0</v>
      </c>
      <c r="BL288" s="13" t="s">
        <v>285</v>
      </c>
      <c r="BM288" s="152" t="s">
        <v>763</v>
      </c>
    </row>
    <row r="289" spans="2:65" s="1" customFormat="1" ht="21.75" customHeight="1" x14ac:dyDescent="0.2">
      <c r="B289" s="139"/>
      <c r="C289" s="140" t="s">
        <v>764</v>
      </c>
      <c r="D289" s="140" t="s">
        <v>223</v>
      </c>
      <c r="E289" s="141" t="s">
        <v>765</v>
      </c>
      <c r="F289" s="142" t="s">
        <v>766</v>
      </c>
      <c r="G289" s="143" t="s">
        <v>263</v>
      </c>
      <c r="H289" s="144">
        <v>64.44</v>
      </c>
      <c r="I289" s="145"/>
      <c r="J289" s="146">
        <f t="shared" si="80"/>
        <v>0</v>
      </c>
      <c r="K289" s="147"/>
      <c r="L289" s="28"/>
      <c r="M289" s="148" t="s">
        <v>1</v>
      </c>
      <c r="N289" s="149" t="s">
        <v>41</v>
      </c>
      <c r="P289" s="150">
        <f t="shared" si="81"/>
        <v>0</v>
      </c>
      <c r="Q289" s="150">
        <v>0</v>
      </c>
      <c r="R289" s="150">
        <f t="shared" si="82"/>
        <v>0</v>
      </c>
      <c r="S289" s="150">
        <v>0</v>
      </c>
      <c r="T289" s="151">
        <f t="shared" si="83"/>
        <v>0</v>
      </c>
      <c r="AR289" s="152" t="s">
        <v>285</v>
      </c>
      <c r="AT289" s="152" t="s">
        <v>223</v>
      </c>
      <c r="AU289" s="152" t="s">
        <v>88</v>
      </c>
      <c r="AY289" s="13" t="s">
        <v>221</v>
      </c>
      <c r="BE289" s="153">
        <f t="shared" si="84"/>
        <v>0</v>
      </c>
      <c r="BF289" s="153">
        <f t="shared" si="85"/>
        <v>0</v>
      </c>
      <c r="BG289" s="153">
        <f t="shared" si="86"/>
        <v>0</v>
      </c>
      <c r="BH289" s="153">
        <f t="shared" si="87"/>
        <v>0</v>
      </c>
      <c r="BI289" s="153">
        <f t="shared" si="88"/>
        <v>0</v>
      </c>
      <c r="BJ289" s="13" t="s">
        <v>88</v>
      </c>
      <c r="BK289" s="153">
        <f t="shared" si="89"/>
        <v>0</v>
      </c>
      <c r="BL289" s="13" t="s">
        <v>285</v>
      </c>
      <c r="BM289" s="152" t="s">
        <v>767</v>
      </c>
    </row>
    <row r="290" spans="2:65" s="1" customFormat="1" ht="24.15" customHeight="1" x14ac:dyDescent="0.2">
      <c r="B290" s="139"/>
      <c r="C290" s="154" t="s">
        <v>768</v>
      </c>
      <c r="D290" s="154" t="s">
        <v>317</v>
      </c>
      <c r="E290" s="155" t="s">
        <v>769</v>
      </c>
      <c r="F290" s="156" t="s">
        <v>770</v>
      </c>
      <c r="G290" s="157" t="s">
        <v>263</v>
      </c>
      <c r="H290" s="158">
        <v>65.728999999999999</v>
      </c>
      <c r="I290" s="159"/>
      <c r="J290" s="160">
        <f t="shared" si="80"/>
        <v>0</v>
      </c>
      <c r="K290" s="161"/>
      <c r="L290" s="162"/>
      <c r="M290" s="163" t="s">
        <v>1</v>
      </c>
      <c r="N290" s="164" t="s">
        <v>41</v>
      </c>
      <c r="P290" s="150">
        <f t="shared" si="81"/>
        <v>0</v>
      </c>
      <c r="Q290" s="150">
        <v>9.8999999999999999E-4</v>
      </c>
      <c r="R290" s="150">
        <f t="shared" si="82"/>
        <v>6.5071710000000005E-2</v>
      </c>
      <c r="S290" s="150">
        <v>0</v>
      </c>
      <c r="T290" s="151">
        <f t="shared" si="83"/>
        <v>0</v>
      </c>
      <c r="AR290" s="152" t="s">
        <v>351</v>
      </c>
      <c r="AT290" s="152" t="s">
        <v>317</v>
      </c>
      <c r="AU290" s="152" t="s">
        <v>88</v>
      </c>
      <c r="AY290" s="13" t="s">
        <v>221</v>
      </c>
      <c r="BE290" s="153">
        <f t="shared" si="84"/>
        <v>0</v>
      </c>
      <c r="BF290" s="153">
        <f t="shared" si="85"/>
        <v>0</v>
      </c>
      <c r="BG290" s="153">
        <f t="shared" si="86"/>
        <v>0</v>
      </c>
      <c r="BH290" s="153">
        <f t="shared" si="87"/>
        <v>0</v>
      </c>
      <c r="BI290" s="153">
        <f t="shared" si="88"/>
        <v>0</v>
      </c>
      <c r="BJ290" s="13" t="s">
        <v>88</v>
      </c>
      <c r="BK290" s="153">
        <f t="shared" si="89"/>
        <v>0</v>
      </c>
      <c r="BL290" s="13" t="s">
        <v>285</v>
      </c>
      <c r="BM290" s="152" t="s">
        <v>771</v>
      </c>
    </row>
    <row r="291" spans="2:65" s="1" customFormat="1" ht="24.15" customHeight="1" x14ac:dyDescent="0.2">
      <c r="B291" s="139"/>
      <c r="C291" s="140" t="s">
        <v>772</v>
      </c>
      <c r="D291" s="140" t="s">
        <v>223</v>
      </c>
      <c r="E291" s="141" t="s">
        <v>773</v>
      </c>
      <c r="F291" s="142" t="s">
        <v>774</v>
      </c>
      <c r="G291" s="143" t="s">
        <v>718</v>
      </c>
      <c r="H291" s="165"/>
      <c r="I291" s="145"/>
      <c r="J291" s="146">
        <f t="shared" si="80"/>
        <v>0</v>
      </c>
      <c r="K291" s="147"/>
      <c r="L291" s="28"/>
      <c r="M291" s="148" t="s">
        <v>1</v>
      </c>
      <c r="N291" s="149" t="s">
        <v>41</v>
      </c>
      <c r="P291" s="150">
        <f t="shared" si="81"/>
        <v>0</v>
      </c>
      <c r="Q291" s="150">
        <v>0</v>
      </c>
      <c r="R291" s="150">
        <f t="shared" si="82"/>
        <v>0</v>
      </c>
      <c r="S291" s="150">
        <v>0</v>
      </c>
      <c r="T291" s="151">
        <f t="shared" si="83"/>
        <v>0</v>
      </c>
      <c r="AR291" s="152" t="s">
        <v>285</v>
      </c>
      <c r="AT291" s="152" t="s">
        <v>223</v>
      </c>
      <c r="AU291" s="152" t="s">
        <v>88</v>
      </c>
      <c r="AY291" s="13" t="s">
        <v>221</v>
      </c>
      <c r="BE291" s="153">
        <f t="shared" si="84"/>
        <v>0</v>
      </c>
      <c r="BF291" s="153">
        <f t="shared" si="85"/>
        <v>0</v>
      </c>
      <c r="BG291" s="153">
        <f t="shared" si="86"/>
        <v>0</v>
      </c>
      <c r="BH291" s="153">
        <f t="shared" si="87"/>
        <v>0</v>
      </c>
      <c r="BI291" s="153">
        <f t="shared" si="88"/>
        <v>0</v>
      </c>
      <c r="BJ291" s="13" t="s">
        <v>88</v>
      </c>
      <c r="BK291" s="153">
        <f t="shared" si="89"/>
        <v>0</v>
      </c>
      <c r="BL291" s="13" t="s">
        <v>285</v>
      </c>
      <c r="BM291" s="152" t="s">
        <v>775</v>
      </c>
    </row>
    <row r="292" spans="2:65" s="11" customFormat="1" ht="22.95" customHeight="1" x14ac:dyDescent="0.25">
      <c r="B292" s="127"/>
      <c r="D292" s="128" t="s">
        <v>74</v>
      </c>
      <c r="E292" s="137" t="s">
        <v>776</v>
      </c>
      <c r="F292" s="137" t="s">
        <v>777</v>
      </c>
      <c r="I292" s="130"/>
      <c r="J292" s="138">
        <f>BK292</f>
        <v>0</v>
      </c>
      <c r="L292" s="127"/>
      <c r="M292" s="132"/>
      <c r="P292" s="133">
        <f>SUM(P293:P294)</f>
        <v>0</v>
      </c>
      <c r="R292" s="133">
        <f>SUM(R293:R294)</f>
        <v>0.72832665600000002</v>
      </c>
      <c r="T292" s="134">
        <f>SUM(T293:T294)</f>
        <v>0</v>
      </c>
      <c r="AR292" s="128" t="s">
        <v>88</v>
      </c>
      <c r="AT292" s="135" t="s">
        <v>74</v>
      </c>
      <c r="AU292" s="135" t="s">
        <v>82</v>
      </c>
      <c r="AY292" s="128" t="s">
        <v>221</v>
      </c>
      <c r="BK292" s="136">
        <f>SUM(BK293:BK294)</f>
        <v>0</v>
      </c>
    </row>
    <row r="293" spans="2:65" s="1" customFormat="1" ht="24.15" customHeight="1" x14ac:dyDescent="0.2">
      <c r="B293" s="139"/>
      <c r="C293" s="140" t="s">
        <v>778</v>
      </c>
      <c r="D293" s="140" t="s">
        <v>223</v>
      </c>
      <c r="E293" s="141" t="s">
        <v>779</v>
      </c>
      <c r="F293" s="142" t="s">
        <v>780</v>
      </c>
      <c r="G293" s="143" t="s">
        <v>263</v>
      </c>
      <c r="H293" s="144">
        <v>85.92</v>
      </c>
      <c r="I293" s="145"/>
      <c r="J293" s="146">
        <f>ROUND(I293*H293,2)</f>
        <v>0</v>
      </c>
      <c r="K293" s="147"/>
      <c r="L293" s="28"/>
      <c r="M293" s="148" t="s">
        <v>1</v>
      </c>
      <c r="N293" s="149" t="s">
        <v>41</v>
      </c>
      <c r="P293" s="150">
        <f>O293*H293</f>
        <v>0</v>
      </c>
      <c r="Q293" s="150">
        <v>8.4767999999999996E-3</v>
      </c>
      <c r="R293" s="150">
        <f>Q293*H293</f>
        <v>0.72832665600000002</v>
      </c>
      <c r="S293" s="150">
        <v>0</v>
      </c>
      <c r="T293" s="151">
        <f>S293*H293</f>
        <v>0</v>
      </c>
      <c r="AR293" s="152" t="s">
        <v>285</v>
      </c>
      <c r="AT293" s="152" t="s">
        <v>223</v>
      </c>
      <c r="AU293" s="152" t="s">
        <v>88</v>
      </c>
      <c r="AY293" s="13" t="s">
        <v>221</v>
      </c>
      <c r="BE293" s="153">
        <f>IF(N293="základná",J293,0)</f>
        <v>0</v>
      </c>
      <c r="BF293" s="153">
        <f>IF(N293="znížená",J293,0)</f>
        <v>0</v>
      </c>
      <c r="BG293" s="153">
        <f>IF(N293="zákl. prenesená",J293,0)</f>
        <v>0</v>
      </c>
      <c r="BH293" s="153">
        <f>IF(N293="zníž. prenesená",J293,0)</f>
        <v>0</v>
      </c>
      <c r="BI293" s="153">
        <f>IF(N293="nulová",J293,0)</f>
        <v>0</v>
      </c>
      <c r="BJ293" s="13" t="s">
        <v>88</v>
      </c>
      <c r="BK293" s="153">
        <f>ROUND(I293*H293,2)</f>
        <v>0</v>
      </c>
      <c r="BL293" s="13" t="s">
        <v>285</v>
      </c>
      <c r="BM293" s="152" t="s">
        <v>781</v>
      </c>
    </row>
    <row r="294" spans="2:65" s="1" customFormat="1" ht="24.15" customHeight="1" x14ac:dyDescent="0.2">
      <c r="B294" s="139"/>
      <c r="C294" s="140" t="s">
        <v>782</v>
      </c>
      <c r="D294" s="140" t="s">
        <v>223</v>
      </c>
      <c r="E294" s="141" t="s">
        <v>783</v>
      </c>
      <c r="F294" s="142" t="s">
        <v>784</v>
      </c>
      <c r="G294" s="143" t="s">
        <v>718</v>
      </c>
      <c r="H294" s="165"/>
      <c r="I294" s="145"/>
      <c r="J294" s="146">
        <f>ROUND(I294*H294,2)</f>
        <v>0</v>
      </c>
      <c r="K294" s="147"/>
      <c r="L294" s="28"/>
      <c r="M294" s="148" t="s">
        <v>1</v>
      </c>
      <c r="N294" s="149" t="s">
        <v>41</v>
      </c>
      <c r="P294" s="150">
        <f>O294*H294</f>
        <v>0</v>
      </c>
      <c r="Q294" s="150">
        <v>0</v>
      </c>
      <c r="R294" s="150">
        <f>Q294*H294</f>
        <v>0</v>
      </c>
      <c r="S294" s="150">
        <v>0</v>
      </c>
      <c r="T294" s="151">
        <f>S294*H294</f>
        <v>0</v>
      </c>
      <c r="AR294" s="152" t="s">
        <v>285</v>
      </c>
      <c r="AT294" s="152" t="s">
        <v>223</v>
      </c>
      <c r="AU294" s="152" t="s">
        <v>88</v>
      </c>
      <c r="AY294" s="13" t="s">
        <v>221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3" t="s">
        <v>88</v>
      </c>
      <c r="BK294" s="153">
        <f>ROUND(I294*H294,2)</f>
        <v>0</v>
      </c>
      <c r="BL294" s="13" t="s">
        <v>285</v>
      </c>
      <c r="BM294" s="152" t="s">
        <v>785</v>
      </c>
    </row>
    <row r="295" spans="2:65" s="11" customFormat="1" ht="22.95" customHeight="1" x14ac:dyDescent="0.25">
      <c r="B295" s="127"/>
      <c r="D295" s="128" t="s">
        <v>74</v>
      </c>
      <c r="E295" s="137" t="s">
        <v>786</v>
      </c>
      <c r="F295" s="137" t="s">
        <v>787</v>
      </c>
      <c r="I295" s="130"/>
      <c r="J295" s="138">
        <f>BK295</f>
        <v>0</v>
      </c>
      <c r="L295" s="127"/>
      <c r="M295" s="132"/>
      <c r="P295" s="133">
        <f>SUM(P296:P299)</f>
        <v>0</v>
      </c>
      <c r="R295" s="133">
        <f>SUM(R296:R299)</f>
        <v>15.10111686528</v>
      </c>
      <c r="T295" s="134">
        <f>SUM(T296:T299)</f>
        <v>0</v>
      </c>
      <c r="AR295" s="128" t="s">
        <v>88</v>
      </c>
      <c r="AT295" s="135" t="s">
        <v>74</v>
      </c>
      <c r="AU295" s="135" t="s">
        <v>82</v>
      </c>
      <c r="AY295" s="128" t="s">
        <v>221</v>
      </c>
      <c r="BK295" s="136">
        <f>SUM(BK296:BK299)</f>
        <v>0</v>
      </c>
    </row>
    <row r="296" spans="2:65" s="1" customFormat="1" ht="24.15" customHeight="1" x14ac:dyDescent="0.2">
      <c r="B296" s="139"/>
      <c r="C296" s="140" t="s">
        <v>788</v>
      </c>
      <c r="D296" s="140" t="s">
        <v>223</v>
      </c>
      <c r="E296" s="141" t="s">
        <v>789</v>
      </c>
      <c r="F296" s="142" t="s">
        <v>790</v>
      </c>
      <c r="G296" s="143" t="s">
        <v>263</v>
      </c>
      <c r="H296" s="144">
        <v>496.60899999999998</v>
      </c>
      <c r="I296" s="145"/>
      <c r="J296" s="146">
        <f>ROUND(I296*H296,2)</f>
        <v>0</v>
      </c>
      <c r="K296" s="147"/>
      <c r="L296" s="28"/>
      <c r="M296" s="148" t="s">
        <v>1</v>
      </c>
      <c r="N296" s="149" t="s">
        <v>41</v>
      </c>
      <c r="P296" s="150">
        <f>O296*H296</f>
        <v>0</v>
      </c>
      <c r="Q296" s="150">
        <v>2.1921920000000001E-2</v>
      </c>
      <c r="R296" s="150">
        <f>Q296*H296</f>
        <v>10.886622769280001</v>
      </c>
      <c r="S296" s="150">
        <v>0</v>
      </c>
      <c r="T296" s="151">
        <f>S296*H296</f>
        <v>0</v>
      </c>
      <c r="AR296" s="152" t="s">
        <v>285</v>
      </c>
      <c r="AT296" s="152" t="s">
        <v>223</v>
      </c>
      <c r="AU296" s="152" t="s">
        <v>88</v>
      </c>
      <c r="AY296" s="13" t="s">
        <v>221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88</v>
      </c>
      <c r="BK296" s="153">
        <f>ROUND(I296*H296,2)</f>
        <v>0</v>
      </c>
      <c r="BL296" s="13" t="s">
        <v>285</v>
      </c>
      <c r="BM296" s="152" t="s">
        <v>791</v>
      </c>
    </row>
    <row r="297" spans="2:65" s="1" customFormat="1" ht="21.75" customHeight="1" x14ac:dyDescent="0.2">
      <c r="B297" s="139"/>
      <c r="C297" s="140" t="s">
        <v>792</v>
      </c>
      <c r="D297" s="140" t="s">
        <v>223</v>
      </c>
      <c r="E297" s="141" t="s">
        <v>793</v>
      </c>
      <c r="F297" s="142" t="s">
        <v>794</v>
      </c>
      <c r="G297" s="143" t="s">
        <v>263</v>
      </c>
      <c r="H297" s="144">
        <v>249.14</v>
      </c>
      <c r="I297" s="145"/>
      <c r="J297" s="146">
        <f>ROUND(I297*H297,2)</f>
        <v>0</v>
      </c>
      <c r="K297" s="147"/>
      <c r="L297" s="28"/>
      <c r="M297" s="148" t="s">
        <v>1</v>
      </c>
      <c r="N297" s="149" t="s">
        <v>41</v>
      </c>
      <c r="P297" s="150">
        <f>O297*H297</f>
        <v>0</v>
      </c>
      <c r="Q297" s="150">
        <v>8.1264000000000006E-3</v>
      </c>
      <c r="R297" s="150">
        <f>Q297*H297</f>
        <v>2.0246112960000002</v>
      </c>
      <c r="S297" s="150">
        <v>0</v>
      </c>
      <c r="T297" s="151">
        <f>S297*H297</f>
        <v>0</v>
      </c>
      <c r="AR297" s="152" t="s">
        <v>285</v>
      </c>
      <c r="AT297" s="152" t="s">
        <v>223</v>
      </c>
      <c r="AU297" s="152" t="s">
        <v>88</v>
      </c>
      <c r="AY297" s="13" t="s">
        <v>221</v>
      </c>
      <c r="BE297" s="153">
        <f>IF(N297="základná",J297,0)</f>
        <v>0</v>
      </c>
      <c r="BF297" s="153">
        <f>IF(N297="znížená",J297,0)</f>
        <v>0</v>
      </c>
      <c r="BG297" s="153">
        <f>IF(N297="zákl. prenesená",J297,0)</f>
        <v>0</v>
      </c>
      <c r="BH297" s="153">
        <f>IF(N297="zníž. prenesená",J297,0)</f>
        <v>0</v>
      </c>
      <c r="BI297" s="153">
        <f>IF(N297="nulová",J297,0)</f>
        <v>0</v>
      </c>
      <c r="BJ297" s="13" t="s">
        <v>88</v>
      </c>
      <c r="BK297" s="153">
        <f>ROUND(I297*H297,2)</f>
        <v>0</v>
      </c>
      <c r="BL297" s="13" t="s">
        <v>285</v>
      </c>
      <c r="BM297" s="152" t="s">
        <v>795</v>
      </c>
    </row>
    <row r="298" spans="2:65" s="1" customFormat="1" ht="24.15" customHeight="1" x14ac:dyDescent="0.2">
      <c r="B298" s="139"/>
      <c r="C298" s="140" t="s">
        <v>796</v>
      </c>
      <c r="D298" s="140" t="s">
        <v>223</v>
      </c>
      <c r="E298" s="141" t="s">
        <v>797</v>
      </c>
      <c r="F298" s="142" t="s">
        <v>798</v>
      </c>
      <c r="G298" s="143" t="s">
        <v>263</v>
      </c>
      <c r="H298" s="144">
        <v>269.69</v>
      </c>
      <c r="I298" s="145"/>
      <c r="J298" s="146">
        <f>ROUND(I298*H298,2)</f>
        <v>0</v>
      </c>
      <c r="K298" s="147"/>
      <c r="L298" s="28"/>
      <c r="M298" s="148" t="s">
        <v>1</v>
      </c>
      <c r="N298" s="149" t="s">
        <v>41</v>
      </c>
      <c r="P298" s="150">
        <f>O298*H298</f>
        <v>0</v>
      </c>
      <c r="Q298" s="150">
        <v>8.1200000000000005E-3</v>
      </c>
      <c r="R298" s="150">
        <f>Q298*H298</f>
        <v>2.1898827999999999</v>
      </c>
      <c r="S298" s="150">
        <v>0</v>
      </c>
      <c r="T298" s="151">
        <f>S298*H298</f>
        <v>0</v>
      </c>
      <c r="AR298" s="152" t="s">
        <v>285</v>
      </c>
      <c r="AT298" s="152" t="s">
        <v>223</v>
      </c>
      <c r="AU298" s="152" t="s">
        <v>88</v>
      </c>
      <c r="AY298" s="13" t="s">
        <v>221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3" t="s">
        <v>88</v>
      </c>
      <c r="BK298" s="153">
        <f>ROUND(I298*H298,2)</f>
        <v>0</v>
      </c>
      <c r="BL298" s="13" t="s">
        <v>285</v>
      </c>
      <c r="BM298" s="152" t="s">
        <v>799</v>
      </c>
    </row>
    <row r="299" spans="2:65" s="1" customFormat="1" ht="21.75" customHeight="1" x14ac:dyDescent="0.2">
      <c r="B299" s="139"/>
      <c r="C299" s="140" t="s">
        <v>800</v>
      </c>
      <c r="D299" s="140" t="s">
        <v>223</v>
      </c>
      <c r="E299" s="141" t="s">
        <v>801</v>
      </c>
      <c r="F299" s="142" t="s">
        <v>802</v>
      </c>
      <c r="G299" s="143" t="s">
        <v>718</v>
      </c>
      <c r="H299" s="165"/>
      <c r="I299" s="145"/>
      <c r="J299" s="146">
        <f>ROUND(I299*H299,2)</f>
        <v>0</v>
      </c>
      <c r="K299" s="147"/>
      <c r="L299" s="28"/>
      <c r="M299" s="148" t="s">
        <v>1</v>
      </c>
      <c r="N299" s="149" t="s">
        <v>41</v>
      </c>
      <c r="P299" s="150">
        <f>O299*H299</f>
        <v>0</v>
      </c>
      <c r="Q299" s="150">
        <v>0</v>
      </c>
      <c r="R299" s="150">
        <f>Q299*H299</f>
        <v>0</v>
      </c>
      <c r="S299" s="150">
        <v>0</v>
      </c>
      <c r="T299" s="151">
        <f>S299*H299</f>
        <v>0</v>
      </c>
      <c r="AR299" s="152" t="s">
        <v>285</v>
      </c>
      <c r="AT299" s="152" t="s">
        <v>223</v>
      </c>
      <c r="AU299" s="152" t="s">
        <v>88</v>
      </c>
      <c r="AY299" s="13" t="s">
        <v>221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3" t="s">
        <v>88</v>
      </c>
      <c r="BK299" s="153">
        <f>ROUND(I299*H299,2)</f>
        <v>0</v>
      </c>
      <c r="BL299" s="13" t="s">
        <v>285</v>
      </c>
      <c r="BM299" s="152" t="s">
        <v>803</v>
      </c>
    </row>
    <row r="300" spans="2:65" s="11" customFormat="1" ht="22.95" customHeight="1" x14ac:dyDescent="0.25">
      <c r="B300" s="127"/>
      <c r="D300" s="128" t="s">
        <v>74</v>
      </c>
      <c r="E300" s="137" t="s">
        <v>804</v>
      </c>
      <c r="F300" s="137" t="s">
        <v>805</v>
      </c>
      <c r="I300" s="130"/>
      <c r="J300" s="138">
        <f>BK300</f>
        <v>0</v>
      </c>
      <c r="L300" s="127"/>
      <c r="M300" s="132"/>
      <c r="P300" s="133">
        <f>SUM(P301:P311)</f>
        <v>0</v>
      </c>
      <c r="R300" s="133">
        <f>SUM(R301:R311)</f>
        <v>2.4361244939000004</v>
      </c>
      <c r="T300" s="134">
        <f>SUM(T301:T311)</f>
        <v>0</v>
      </c>
      <c r="AR300" s="128" t="s">
        <v>88</v>
      </c>
      <c r="AT300" s="135" t="s">
        <v>74</v>
      </c>
      <c r="AU300" s="135" t="s">
        <v>82</v>
      </c>
      <c r="AY300" s="128" t="s">
        <v>221</v>
      </c>
      <c r="BK300" s="136">
        <f>SUM(BK301:BK311)</f>
        <v>0</v>
      </c>
    </row>
    <row r="301" spans="2:65" s="1" customFormat="1" ht="24.15" customHeight="1" x14ac:dyDescent="0.2">
      <c r="B301" s="139"/>
      <c r="C301" s="140" t="s">
        <v>806</v>
      </c>
      <c r="D301" s="140" t="s">
        <v>223</v>
      </c>
      <c r="E301" s="141" t="s">
        <v>807</v>
      </c>
      <c r="F301" s="142" t="s">
        <v>808</v>
      </c>
      <c r="G301" s="143" t="s">
        <v>273</v>
      </c>
      <c r="H301" s="144">
        <v>1</v>
      </c>
      <c r="I301" s="145"/>
      <c r="J301" s="146">
        <f t="shared" ref="J301:J311" si="90">ROUND(I301*H301,2)</f>
        <v>0</v>
      </c>
      <c r="K301" s="147"/>
      <c r="L301" s="28"/>
      <c r="M301" s="148" t="s">
        <v>1</v>
      </c>
      <c r="N301" s="149" t="s">
        <v>41</v>
      </c>
      <c r="P301" s="150">
        <f t="shared" ref="P301:P311" si="91">O301*H301</f>
        <v>0</v>
      </c>
      <c r="Q301" s="150">
        <v>3.8E-3</v>
      </c>
      <c r="R301" s="150">
        <f t="shared" ref="R301:R311" si="92">Q301*H301</f>
        <v>3.8E-3</v>
      </c>
      <c r="S301" s="150">
        <v>0</v>
      </c>
      <c r="T301" s="151">
        <f t="shared" ref="T301:T311" si="93">S301*H301</f>
        <v>0</v>
      </c>
      <c r="AR301" s="152" t="s">
        <v>285</v>
      </c>
      <c r="AT301" s="152" t="s">
        <v>223</v>
      </c>
      <c r="AU301" s="152" t="s">
        <v>88</v>
      </c>
      <c r="AY301" s="13" t="s">
        <v>221</v>
      </c>
      <c r="BE301" s="153">
        <f t="shared" ref="BE301:BE311" si="94">IF(N301="základná",J301,0)</f>
        <v>0</v>
      </c>
      <c r="BF301" s="153">
        <f t="shared" ref="BF301:BF311" si="95">IF(N301="znížená",J301,0)</f>
        <v>0</v>
      </c>
      <c r="BG301" s="153">
        <f t="shared" ref="BG301:BG311" si="96">IF(N301="zákl. prenesená",J301,0)</f>
        <v>0</v>
      </c>
      <c r="BH301" s="153">
        <f t="shared" ref="BH301:BH311" si="97">IF(N301="zníž. prenesená",J301,0)</f>
        <v>0</v>
      </c>
      <c r="BI301" s="153">
        <f t="shared" ref="BI301:BI311" si="98">IF(N301="nulová",J301,0)</f>
        <v>0</v>
      </c>
      <c r="BJ301" s="13" t="s">
        <v>88</v>
      </c>
      <c r="BK301" s="153">
        <f t="shared" ref="BK301:BK311" si="99">ROUND(I301*H301,2)</f>
        <v>0</v>
      </c>
      <c r="BL301" s="13" t="s">
        <v>285</v>
      </c>
      <c r="BM301" s="152" t="s">
        <v>809</v>
      </c>
    </row>
    <row r="302" spans="2:65" s="1" customFormat="1" ht="21.75" customHeight="1" x14ac:dyDescent="0.2">
      <c r="B302" s="139"/>
      <c r="C302" s="154" t="s">
        <v>810</v>
      </c>
      <c r="D302" s="154" t="s">
        <v>317</v>
      </c>
      <c r="E302" s="155" t="s">
        <v>811</v>
      </c>
      <c r="F302" s="156" t="s">
        <v>812</v>
      </c>
      <c r="G302" s="157" t="s">
        <v>333</v>
      </c>
      <c r="H302" s="158">
        <v>1</v>
      </c>
      <c r="I302" s="159"/>
      <c r="J302" s="160">
        <f t="shared" si="90"/>
        <v>0</v>
      </c>
      <c r="K302" s="161"/>
      <c r="L302" s="162"/>
      <c r="M302" s="163" t="s">
        <v>1</v>
      </c>
      <c r="N302" s="164" t="s">
        <v>41</v>
      </c>
      <c r="P302" s="150">
        <f t="shared" si="91"/>
        <v>0</v>
      </c>
      <c r="Q302" s="150">
        <v>1.4999999999999999E-2</v>
      </c>
      <c r="R302" s="150">
        <f t="shared" si="92"/>
        <v>1.4999999999999999E-2</v>
      </c>
      <c r="S302" s="150">
        <v>0</v>
      </c>
      <c r="T302" s="151">
        <f t="shared" si="93"/>
        <v>0</v>
      </c>
      <c r="AR302" s="152" t="s">
        <v>351</v>
      </c>
      <c r="AT302" s="152" t="s">
        <v>317</v>
      </c>
      <c r="AU302" s="152" t="s">
        <v>88</v>
      </c>
      <c r="AY302" s="13" t="s">
        <v>221</v>
      </c>
      <c r="BE302" s="153">
        <f t="shared" si="94"/>
        <v>0</v>
      </c>
      <c r="BF302" s="153">
        <f t="shared" si="95"/>
        <v>0</v>
      </c>
      <c r="BG302" s="153">
        <f t="shared" si="96"/>
        <v>0</v>
      </c>
      <c r="BH302" s="153">
        <f t="shared" si="97"/>
        <v>0</v>
      </c>
      <c r="BI302" s="153">
        <f t="shared" si="98"/>
        <v>0</v>
      </c>
      <c r="BJ302" s="13" t="s">
        <v>88</v>
      </c>
      <c r="BK302" s="153">
        <f t="shared" si="99"/>
        <v>0</v>
      </c>
      <c r="BL302" s="13" t="s">
        <v>285</v>
      </c>
      <c r="BM302" s="152" t="s">
        <v>813</v>
      </c>
    </row>
    <row r="303" spans="2:65" s="1" customFormat="1" ht="16.5" customHeight="1" x14ac:dyDescent="0.2">
      <c r="B303" s="139"/>
      <c r="C303" s="173" t="s">
        <v>814</v>
      </c>
      <c r="D303" s="173" t="s">
        <v>223</v>
      </c>
      <c r="E303" s="174" t="s">
        <v>815</v>
      </c>
      <c r="F303" s="175" t="s">
        <v>816</v>
      </c>
      <c r="G303" s="176" t="s">
        <v>263</v>
      </c>
      <c r="H303" s="177">
        <v>303.38</v>
      </c>
      <c r="I303" s="178"/>
      <c r="J303" s="178">
        <f t="shared" si="90"/>
        <v>0</v>
      </c>
      <c r="K303" s="147"/>
      <c r="L303" s="28"/>
      <c r="M303" s="148" t="s">
        <v>1</v>
      </c>
      <c r="N303" s="149" t="s">
        <v>41</v>
      </c>
      <c r="P303" s="150">
        <f t="shared" si="91"/>
        <v>0</v>
      </c>
      <c r="Q303" s="150">
        <v>4.8999999999999998E-3</v>
      </c>
      <c r="R303" s="150">
        <f t="shared" si="92"/>
        <v>1.4865619999999999</v>
      </c>
      <c r="S303" s="150">
        <v>0</v>
      </c>
      <c r="T303" s="151">
        <f t="shared" si="93"/>
        <v>0</v>
      </c>
      <c r="AR303" s="152" t="s">
        <v>285</v>
      </c>
      <c r="AT303" s="152" t="s">
        <v>223</v>
      </c>
      <c r="AU303" s="152" t="s">
        <v>88</v>
      </c>
      <c r="AY303" s="13" t="s">
        <v>221</v>
      </c>
      <c r="BE303" s="153">
        <f t="shared" si="94"/>
        <v>0</v>
      </c>
      <c r="BF303" s="153">
        <f t="shared" si="95"/>
        <v>0</v>
      </c>
      <c r="BG303" s="153">
        <f t="shared" si="96"/>
        <v>0</v>
      </c>
      <c r="BH303" s="153">
        <f t="shared" si="97"/>
        <v>0</v>
      </c>
      <c r="BI303" s="153">
        <f t="shared" si="98"/>
        <v>0</v>
      </c>
      <c r="BJ303" s="13" t="s">
        <v>88</v>
      </c>
      <c r="BK303" s="153">
        <f t="shared" si="99"/>
        <v>0</v>
      </c>
      <c r="BL303" s="13" t="s">
        <v>285</v>
      </c>
      <c r="BM303" s="152" t="s">
        <v>817</v>
      </c>
    </row>
    <row r="304" spans="2:65" s="1" customFormat="1" ht="24.15" customHeight="1" x14ac:dyDescent="0.2">
      <c r="B304" s="139"/>
      <c r="C304" s="140" t="s">
        <v>818</v>
      </c>
      <c r="D304" s="140" t="s">
        <v>223</v>
      </c>
      <c r="E304" s="141" t="s">
        <v>819</v>
      </c>
      <c r="F304" s="142" t="s">
        <v>820</v>
      </c>
      <c r="G304" s="143" t="s">
        <v>273</v>
      </c>
      <c r="H304" s="144">
        <v>71.599999999999994</v>
      </c>
      <c r="I304" s="145"/>
      <c r="J304" s="146">
        <f t="shared" si="90"/>
        <v>0</v>
      </c>
      <c r="K304" s="147"/>
      <c r="L304" s="28"/>
      <c r="M304" s="148" t="s">
        <v>1</v>
      </c>
      <c r="N304" s="149" t="s">
        <v>41</v>
      </c>
      <c r="P304" s="150">
        <f t="shared" si="91"/>
        <v>0</v>
      </c>
      <c r="Q304" s="150">
        <v>5.4911079999999998E-3</v>
      </c>
      <c r="R304" s="150">
        <f t="shared" si="92"/>
        <v>0.39316333279999993</v>
      </c>
      <c r="S304" s="150">
        <v>0</v>
      </c>
      <c r="T304" s="151">
        <f t="shared" si="93"/>
        <v>0</v>
      </c>
      <c r="AR304" s="152" t="s">
        <v>285</v>
      </c>
      <c r="AT304" s="152" t="s">
        <v>223</v>
      </c>
      <c r="AU304" s="152" t="s">
        <v>88</v>
      </c>
      <c r="AY304" s="13" t="s">
        <v>221</v>
      </c>
      <c r="BE304" s="153">
        <f t="shared" si="94"/>
        <v>0</v>
      </c>
      <c r="BF304" s="153">
        <f t="shared" si="95"/>
        <v>0</v>
      </c>
      <c r="BG304" s="153">
        <f t="shared" si="96"/>
        <v>0</v>
      </c>
      <c r="BH304" s="153">
        <f t="shared" si="97"/>
        <v>0</v>
      </c>
      <c r="BI304" s="153">
        <f t="shared" si="98"/>
        <v>0</v>
      </c>
      <c r="BJ304" s="13" t="s">
        <v>88</v>
      </c>
      <c r="BK304" s="153">
        <f t="shared" si="99"/>
        <v>0</v>
      </c>
      <c r="BL304" s="13" t="s">
        <v>285</v>
      </c>
      <c r="BM304" s="152" t="s">
        <v>821</v>
      </c>
    </row>
    <row r="305" spans="2:65" s="1" customFormat="1" ht="24.15" customHeight="1" x14ac:dyDescent="0.2">
      <c r="B305" s="139"/>
      <c r="C305" s="140" t="s">
        <v>822</v>
      </c>
      <c r="D305" s="140" t="s">
        <v>223</v>
      </c>
      <c r="E305" s="141" t="s">
        <v>823</v>
      </c>
      <c r="F305" s="142" t="s">
        <v>824</v>
      </c>
      <c r="G305" s="143" t="s">
        <v>273</v>
      </c>
      <c r="H305" s="144">
        <v>71.599999999999994</v>
      </c>
      <c r="I305" s="145"/>
      <c r="J305" s="146">
        <f t="shared" si="90"/>
        <v>0</v>
      </c>
      <c r="K305" s="147"/>
      <c r="L305" s="28"/>
      <c r="M305" s="148" t="s">
        <v>1</v>
      </c>
      <c r="N305" s="149" t="s">
        <v>41</v>
      </c>
      <c r="P305" s="150">
        <f t="shared" si="91"/>
        <v>0</v>
      </c>
      <c r="Q305" s="150">
        <v>6.2399500000000002E-3</v>
      </c>
      <c r="R305" s="150">
        <f t="shared" si="92"/>
        <v>0.44678041999999996</v>
      </c>
      <c r="S305" s="150">
        <v>0</v>
      </c>
      <c r="T305" s="151">
        <f t="shared" si="93"/>
        <v>0</v>
      </c>
      <c r="AR305" s="152" t="s">
        <v>285</v>
      </c>
      <c r="AT305" s="152" t="s">
        <v>223</v>
      </c>
      <c r="AU305" s="152" t="s">
        <v>88</v>
      </c>
      <c r="AY305" s="13" t="s">
        <v>221</v>
      </c>
      <c r="BE305" s="153">
        <f t="shared" si="94"/>
        <v>0</v>
      </c>
      <c r="BF305" s="153">
        <f t="shared" si="95"/>
        <v>0</v>
      </c>
      <c r="BG305" s="153">
        <f t="shared" si="96"/>
        <v>0</v>
      </c>
      <c r="BH305" s="153">
        <f t="shared" si="97"/>
        <v>0</v>
      </c>
      <c r="BI305" s="153">
        <f t="shared" si="98"/>
        <v>0</v>
      </c>
      <c r="BJ305" s="13" t="s">
        <v>88</v>
      </c>
      <c r="BK305" s="153">
        <f t="shared" si="99"/>
        <v>0</v>
      </c>
      <c r="BL305" s="13" t="s">
        <v>285</v>
      </c>
      <c r="BM305" s="152" t="s">
        <v>825</v>
      </c>
    </row>
    <row r="306" spans="2:65" s="1" customFormat="1" ht="24.15" customHeight="1" x14ac:dyDescent="0.2">
      <c r="B306" s="139"/>
      <c r="C306" s="140" t="s">
        <v>826</v>
      </c>
      <c r="D306" s="140" t="s">
        <v>223</v>
      </c>
      <c r="E306" s="141" t="s">
        <v>827</v>
      </c>
      <c r="F306" s="142" t="s">
        <v>828</v>
      </c>
      <c r="G306" s="143" t="s">
        <v>273</v>
      </c>
      <c r="H306" s="144">
        <v>66.69</v>
      </c>
      <c r="I306" s="145"/>
      <c r="J306" s="146">
        <f t="shared" si="90"/>
        <v>0</v>
      </c>
      <c r="K306" s="147"/>
      <c r="L306" s="28"/>
      <c r="M306" s="148" t="s">
        <v>1</v>
      </c>
      <c r="N306" s="149" t="s">
        <v>41</v>
      </c>
      <c r="P306" s="150">
        <f t="shared" si="91"/>
        <v>0</v>
      </c>
      <c r="Q306" s="150">
        <v>9.0718999999999999E-4</v>
      </c>
      <c r="R306" s="150">
        <f t="shared" si="92"/>
        <v>6.05005011E-2</v>
      </c>
      <c r="S306" s="150">
        <v>0</v>
      </c>
      <c r="T306" s="151">
        <f t="shared" si="93"/>
        <v>0</v>
      </c>
      <c r="AR306" s="152" t="s">
        <v>285</v>
      </c>
      <c r="AT306" s="152" t="s">
        <v>223</v>
      </c>
      <c r="AU306" s="152" t="s">
        <v>88</v>
      </c>
      <c r="AY306" s="13" t="s">
        <v>221</v>
      </c>
      <c r="BE306" s="153">
        <f t="shared" si="94"/>
        <v>0</v>
      </c>
      <c r="BF306" s="153">
        <f t="shared" si="95"/>
        <v>0</v>
      </c>
      <c r="BG306" s="153">
        <f t="shared" si="96"/>
        <v>0</v>
      </c>
      <c r="BH306" s="153">
        <f t="shared" si="97"/>
        <v>0</v>
      </c>
      <c r="BI306" s="153">
        <f t="shared" si="98"/>
        <v>0</v>
      </c>
      <c r="BJ306" s="13" t="s">
        <v>88</v>
      </c>
      <c r="BK306" s="153">
        <f t="shared" si="99"/>
        <v>0</v>
      </c>
      <c r="BL306" s="13" t="s">
        <v>285</v>
      </c>
      <c r="BM306" s="152" t="s">
        <v>829</v>
      </c>
    </row>
    <row r="307" spans="2:65" s="1" customFormat="1" ht="24.15" customHeight="1" x14ac:dyDescent="0.2">
      <c r="B307" s="139"/>
      <c r="C307" s="140" t="s">
        <v>830</v>
      </c>
      <c r="D307" s="140" t="s">
        <v>223</v>
      </c>
      <c r="E307" s="141" t="s">
        <v>831</v>
      </c>
      <c r="F307" s="142" t="s">
        <v>832</v>
      </c>
      <c r="G307" s="143" t="s">
        <v>333</v>
      </c>
      <c r="H307" s="144">
        <v>2</v>
      </c>
      <c r="I307" s="145"/>
      <c r="J307" s="146">
        <f t="shared" si="90"/>
        <v>0</v>
      </c>
      <c r="K307" s="147"/>
      <c r="L307" s="28"/>
      <c r="M307" s="148" t="s">
        <v>1</v>
      </c>
      <c r="N307" s="149" t="s">
        <v>41</v>
      </c>
      <c r="P307" s="150">
        <f t="shared" si="91"/>
        <v>0</v>
      </c>
      <c r="Q307" s="150">
        <v>3.2000000000000003E-4</v>
      </c>
      <c r="R307" s="150">
        <f t="shared" si="92"/>
        <v>6.4000000000000005E-4</v>
      </c>
      <c r="S307" s="150">
        <v>0</v>
      </c>
      <c r="T307" s="151">
        <f t="shared" si="93"/>
        <v>0</v>
      </c>
      <c r="AR307" s="152" t="s">
        <v>285</v>
      </c>
      <c r="AT307" s="152" t="s">
        <v>223</v>
      </c>
      <c r="AU307" s="152" t="s">
        <v>88</v>
      </c>
      <c r="AY307" s="13" t="s">
        <v>221</v>
      </c>
      <c r="BE307" s="153">
        <f t="shared" si="94"/>
        <v>0</v>
      </c>
      <c r="BF307" s="153">
        <f t="shared" si="95"/>
        <v>0</v>
      </c>
      <c r="BG307" s="153">
        <f t="shared" si="96"/>
        <v>0</v>
      </c>
      <c r="BH307" s="153">
        <f t="shared" si="97"/>
        <v>0</v>
      </c>
      <c r="BI307" s="153">
        <f t="shared" si="98"/>
        <v>0</v>
      </c>
      <c r="BJ307" s="13" t="s">
        <v>88</v>
      </c>
      <c r="BK307" s="153">
        <f t="shared" si="99"/>
        <v>0</v>
      </c>
      <c r="BL307" s="13" t="s">
        <v>285</v>
      </c>
      <c r="BM307" s="152" t="s">
        <v>833</v>
      </c>
    </row>
    <row r="308" spans="2:65" s="1" customFormat="1" ht="21.75" customHeight="1" x14ac:dyDescent="0.2">
      <c r="B308" s="139"/>
      <c r="C308" s="140" t="s">
        <v>834</v>
      </c>
      <c r="D308" s="140" t="s">
        <v>223</v>
      </c>
      <c r="E308" s="141" t="s">
        <v>835</v>
      </c>
      <c r="F308" s="142" t="s">
        <v>836</v>
      </c>
      <c r="G308" s="143" t="s">
        <v>273</v>
      </c>
      <c r="H308" s="144">
        <v>13.8</v>
      </c>
      <c r="I308" s="145"/>
      <c r="J308" s="146">
        <f t="shared" si="90"/>
        <v>0</v>
      </c>
      <c r="K308" s="147"/>
      <c r="L308" s="28"/>
      <c r="M308" s="148" t="s">
        <v>1</v>
      </c>
      <c r="N308" s="149" t="s">
        <v>41</v>
      </c>
      <c r="P308" s="150">
        <f t="shared" si="91"/>
        <v>0</v>
      </c>
      <c r="Q308" s="150">
        <v>2.0588E-3</v>
      </c>
      <c r="R308" s="150">
        <f t="shared" si="92"/>
        <v>2.841144E-2</v>
      </c>
      <c r="S308" s="150">
        <v>0</v>
      </c>
      <c r="T308" s="151">
        <f t="shared" si="93"/>
        <v>0</v>
      </c>
      <c r="AR308" s="152" t="s">
        <v>285</v>
      </c>
      <c r="AT308" s="152" t="s">
        <v>223</v>
      </c>
      <c r="AU308" s="152" t="s">
        <v>88</v>
      </c>
      <c r="AY308" s="13" t="s">
        <v>221</v>
      </c>
      <c r="BE308" s="153">
        <f t="shared" si="94"/>
        <v>0</v>
      </c>
      <c r="BF308" s="153">
        <f t="shared" si="95"/>
        <v>0</v>
      </c>
      <c r="BG308" s="153">
        <f t="shared" si="96"/>
        <v>0</v>
      </c>
      <c r="BH308" s="153">
        <f t="shared" si="97"/>
        <v>0</v>
      </c>
      <c r="BI308" s="153">
        <f t="shared" si="98"/>
        <v>0</v>
      </c>
      <c r="BJ308" s="13" t="s">
        <v>88</v>
      </c>
      <c r="BK308" s="153">
        <f t="shared" si="99"/>
        <v>0</v>
      </c>
      <c r="BL308" s="13" t="s">
        <v>285</v>
      </c>
      <c r="BM308" s="152" t="s">
        <v>837</v>
      </c>
    </row>
    <row r="309" spans="2:65" s="1" customFormat="1" ht="16.5" customHeight="1" x14ac:dyDescent="0.2">
      <c r="B309" s="139"/>
      <c r="C309" s="140" t="s">
        <v>838</v>
      </c>
      <c r="D309" s="140" t="s">
        <v>223</v>
      </c>
      <c r="E309" s="141" t="s">
        <v>839</v>
      </c>
      <c r="F309" s="142" t="s">
        <v>840</v>
      </c>
      <c r="G309" s="143" t="s">
        <v>333</v>
      </c>
      <c r="H309" s="144">
        <v>2</v>
      </c>
      <c r="I309" s="145"/>
      <c r="J309" s="146">
        <f t="shared" si="90"/>
        <v>0</v>
      </c>
      <c r="K309" s="147"/>
      <c r="L309" s="28"/>
      <c r="M309" s="148" t="s">
        <v>1</v>
      </c>
      <c r="N309" s="149" t="s">
        <v>41</v>
      </c>
      <c r="P309" s="150">
        <f t="shared" si="91"/>
        <v>0</v>
      </c>
      <c r="Q309" s="150">
        <v>3.1849999999999999E-4</v>
      </c>
      <c r="R309" s="150">
        <f t="shared" si="92"/>
        <v>6.3699999999999998E-4</v>
      </c>
      <c r="S309" s="150">
        <v>0</v>
      </c>
      <c r="T309" s="151">
        <f t="shared" si="93"/>
        <v>0</v>
      </c>
      <c r="AR309" s="152" t="s">
        <v>285</v>
      </c>
      <c r="AT309" s="152" t="s">
        <v>223</v>
      </c>
      <c r="AU309" s="152" t="s">
        <v>88</v>
      </c>
      <c r="AY309" s="13" t="s">
        <v>221</v>
      </c>
      <c r="BE309" s="153">
        <f t="shared" si="94"/>
        <v>0</v>
      </c>
      <c r="BF309" s="153">
        <f t="shared" si="95"/>
        <v>0</v>
      </c>
      <c r="BG309" s="153">
        <f t="shared" si="96"/>
        <v>0</v>
      </c>
      <c r="BH309" s="153">
        <f t="shared" si="97"/>
        <v>0</v>
      </c>
      <c r="BI309" s="153">
        <f t="shared" si="98"/>
        <v>0</v>
      </c>
      <c r="BJ309" s="13" t="s">
        <v>88</v>
      </c>
      <c r="BK309" s="153">
        <f t="shared" si="99"/>
        <v>0</v>
      </c>
      <c r="BL309" s="13" t="s">
        <v>285</v>
      </c>
      <c r="BM309" s="152" t="s">
        <v>841</v>
      </c>
    </row>
    <row r="310" spans="2:65" s="1" customFormat="1" ht="24.15" customHeight="1" x14ac:dyDescent="0.2">
      <c r="B310" s="139"/>
      <c r="C310" s="140" t="s">
        <v>842</v>
      </c>
      <c r="D310" s="140" t="s">
        <v>223</v>
      </c>
      <c r="E310" s="141" t="s">
        <v>843</v>
      </c>
      <c r="F310" s="142" t="s">
        <v>844</v>
      </c>
      <c r="G310" s="143" t="s">
        <v>333</v>
      </c>
      <c r="H310" s="144">
        <v>2</v>
      </c>
      <c r="I310" s="145"/>
      <c r="J310" s="146">
        <f t="shared" si="90"/>
        <v>0</v>
      </c>
      <c r="K310" s="147"/>
      <c r="L310" s="28"/>
      <c r="M310" s="148" t="s">
        <v>1</v>
      </c>
      <c r="N310" s="149" t="s">
        <v>41</v>
      </c>
      <c r="P310" s="150">
        <f t="shared" si="91"/>
        <v>0</v>
      </c>
      <c r="Q310" s="150">
        <v>3.1490000000000001E-4</v>
      </c>
      <c r="R310" s="150">
        <f t="shared" si="92"/>
        <v>6.2980000000000002E-4</v>
      </c>
      <c r="S310" s="150">
        <v>0</v>
      </c>
      <c r="T310" s="151">
        <f t="shared" si="93"/>
        <v>0</v>
      </c>
      <c r="AR310" s="152" t="s">
        <v>285</v>
      </c>
      <c r="AT310" s="152" t="s">
        <v>223</v>
      </c>
      <c r="AU310" s="152" t="s">
        <v>88</v>
      </c>
      <c r="AY310" s="13" t="s">
        <v>221</v>
      </c>
      <c r="BE310" s="153">
        <f t="shared" si="94"/>
        <v>0</v>
      </c>
      <c r="BF310" s="153">
        <f t="shared" si="95"/>
        <v>0</v>
      </c>
      <c r="BG310" s="153">
        <f t="shared" si="96"/>
        <v>0</v>
      </c>
      <c r="BH310" s="153">
        <f t="shared" si="97"/>
        <v>0</v>
      </c>
      <c r="BI310" s="153">
        <f t="shared" si="98"/>
        <v>0</v>
      </c>
      <c r="BJ310" s="13" t="s">
        <v>88</v>
      </c>
      <c r="BK310" s="153">
        <f t="shared" si="99"/>
        <v>0</v>
      </c>
      <c r="BL310" s="13" t="s">
        <v>285</v>
      </c>
      <c r="BM310" s="152" t="s">
        <v>845</v>
      </c>
    </row>
    <row r="311" spans="2:65" s="1" customFormat="1" ht="24.15" customHeight="1" x14ac:dyDescent="0.2">
      <c r="B311" s="139"/>
      <c r="C311" s="140" t="s">
        <v>846</v>
      </c>
      <c r="D311" s="140" t="s">
        <v>223</v>
      </c>
      <c r="E311" s="141" t="s">
        <v>847</v>
      </c>
      <c r="F311" s="142" t="s">
        <v>848</v>
      </c>
      <c r="G311" s="143" t="s">
        <v>718</v>
      </c>
      <c r="H311" s="165"/>
      <c r="I311" s="145"/>
      <c r="J311" s="146">
        <f t="shared" si="90"/>
        <v>0</v>
      </c>
      <c r="K311" s="147"/>
      <c r="L311" s="28"/>
      <c r="M311" s="148" t="s">
        <v>1</v>
      </c>
      <c r="N311" s="149" t="s">
        <v>41</v>
      </c>
      <c r="P311" s="150">
        <f t="shared" si="91"/>
        <v>0</v>
      </c>
      <c r="Q311" s="150">
        <v>0</v>
      </c>
      <c r="R311" s="150">
        <f t="shared" si="92"/>
        <v>0</v>
      </c>
      <c r="S311" s="150">
        <v>0</v>
      </c>
      <c r="T311" s="151">
        <f t="shared" si="93"/>
        <v>0</v>
      </c>
      <c r="AR311" s="152" t="s">
        <v>285</v>
      </c>
      <c r="AT311" s="152" t="s">
        <v>223</v>
      </c>
      <c r="AU311" s="152" t="s">
        <v>88</v>
      </c>
      <c r="AY311" s="13" t="s">
        <v>221</v>
      </c>
      <c r="BE311" s="153">
        <f t="shared" si="94"/>
        <v>0</v>
      </c>
      <c r="BF311" s="153">
        <f t="shared" si="95"/>
        <v>0</v>
      </c>
      <c r="BG311" s="153">
        <f t="shared" si="96"/>
        <v>0</v>
      </c>
      <c r="BH311" s="153">
        <f t="shared" si="97"/>
        <v>0</v>
      </c>
      <c r="BI311" s="153">
        <f t="shared" si="98"/>
        <v>0</v>
      </c>
      <c r="BJ311" s="13" t="s">
        <v>88</v>
      </c>
      <c r="BK311" s="153">
        <f t="shared" si="99"/>
        <v>0</v>
      </c>
      <c r="BL311" s="13" t="s">
        <v>285</v>
      </c>
      <c r="BM311" s="152" t="s">
        <v>849</v>
      </c>
    </row>
    <row r="312" spans="2:65" s="11" customFormat="1" ht="22.95" customHeight="1" x14ac:dyDescent="0.25">
      <c r="B312" s="127"/>
      <c r="D312" s="128" t="s">
        <v>74</v>
      </c>
      <c r="E312" s="137" t="s">
        <v>850</v>
      </c>
      <c r="F312" s="137" t="s">
        <v>851</v>
      </c>
      <c r="I312" s="130"/>
      <c r="J312" s="138">
        <f>BK312</f>
        <v>0</v>
      </c>
      <c r="L312" s="127"/>
      <c r="M312" s="132"/>
      <c r="P312" s="133">
        <f>SUM(P313:P325)</f>
        <v>0</v>
      </c>
      <c r="R312" s="133">
        <f>SUM(R313:R325)</f>
        <v>1.578865</v>
      </c>
      <c r="T312" s="134">
        <f>SUM(T313:T325)</f>
        <v>0</v>
      </c>
      <c r="AR312" s="128" t="s">
        <v>88</v>
      </c>
      <c r="AT312" s="135" t="s">
        <v>74</v>
      </c>
      <c r="AU312" s="135" t="s">
        <v>82</v>
      </c>
      <c r="AY312" s="128" t="s">
        <v>221</v>
      </c>
      <c r="BK312" s="136">
        <f>SUM(BK313:BK325)</f>
        <v>0</v>
      </c>
    </row>
    <row r="313" spans="2:65" s="1" customFormat="1" ht="24.15" customHeight="1" x14ac:dyDescent="0.2">
      <c r="B313" s="139"/>
      <c r="C313" s="140" t="s">
        <v>852</v>
      </c>
      <c r="D313" s="140" t="s">
        <v>223</v>
      </c>
      <c r="E313" s="141" t="s">
        <v>853</v>
      </c>
      <c r="F313" s="142" t="s">
        <v>854</v>
      </c>
      <c r="G313" s="143" t="s">
        <v>263</v>
      </c>
      <c r="H313" s="144">
        <v>33.494999999999997</v>
      </c>
      <c r="I313" s="145"/>
      <c r="J313" s="146">
        <f t="shared" ref="J313:J325" si="100">ROUND(I313*H313,2)</f>
        <v>0</v>
      </c>
      <c r="K313" s="147"/>
      <c r="L313" s="28"/>
      <c r="M313" s="148" t="s">
        <v>1</v>
      </c>
      <c r="N313" s="149" t="s">
        <v>41</v>
      </c>
      <c r="P313" s="150">
        <f t="shared" ref="P313:P325" si="101">O313*H313</f>
        <v>0</v>
      </c>
      <c r="Q313" s="150">
        <v>0</v>
      </c>
      <c r="R313" s="150">
        <f t="shared" ref="R313:R325" si="102">Q313*H313</f>
        <v>0</v>
      </c>
      <c r="S313" s="150">
        <v>0</v>
      </c>
      <c r="T313" s="151">
        <f t="shared" ref="T313:T325" si="103">S313*H313</f>
        <v>0</v>
      </c>
      <c r="AR313" s="152" t="s">
        <v>285</v>
      </c>
      <c r="AT313" s="152" t="s">
        <v>223</v>
      </c>
      <c r="AU313" s="152" t="s">
        <v>88</v>
      </c>
      <c r="AY313" s="13" t="s">
        <v>221</v>
      </c>
      <c r="BE313" s="153">
        <f t="shared" ref="BE313:BE325" si="104">IF(N313="základná",J313,0)</f>
        <v>0</v>
      </c>
      <c r="BF313" s="153">
        <f t="shared" ref="BF313:BF325" si="105">IF(N313="znížená",J313,0)</f>
        <v>0</v>
      </c>
      <c r="BG313" s="153">
        <f t="shared" ref="BG313:BG325" si="106">IF(N313="zákl. prenesená",J313,0)</f>
        <v>0</v>
      </c>
      <c r="BH313" s="153">
        <f t="shared" ref="BH313:BH325" si="107">IF(N313="zníž. prenesená",J313,0)</f>
        <v>0</v>
      </c>
      <c r="BI313" s="153">
        <f t="shared" ref="BI313:BI325" si="108">IF(N313="nulová",J313,0)</f>
        <v>0</v>
      </c>
      <c r="BJ313" s="13" t="s">
        <v>88</v>
      </c>
      <c r="BK313" s="153">
        <f t="shared" ref="BK313:BK325" si="109">ROUND(I313*H313,2)</f>
        <v>0</v>
      </c>
      <c r="BL313" s="13" t="s">
        <v>285</v>
      </c>
      <c r="BM313" s="152" t="s">
        <v>855</v>
      </c>
    </row>
    <row r="314" spans="2:65" s="1" customFormat="1" ht="24.15" customHeight="1" x14ac:dyDescent="0.2">
      <c r="B314" s="139"/>
      <c r="C314" s="140" t="s">
        <v>856</v>
      </c>
      <c r="D314" s="140" t="s">
        <v>223</v>
      </c>
      <c r="E314" s="141" t="s">
        <v>857</v>
      </c>
      <c r="F314" s="142" t="s">
        <v>858</v>
      </c>
      <c r="G314" s="143" t="s">
        <v>333</v>
      </c>
      <c r="H314" s="144">
        <v>25</v>
      </c>
      <c r="I314" s="145"/>
      <c r="J314" s="146">
        <f t="shared" si="100"/>
        <v>0</v>
      </c>
      <c r="K314" s="147"/>
      <c r="L314" s="28"/>
      <c r="M314" s="148" t="s">
        <v>1</v>
      </c>
      <c r="N314" s="149" t="s">
        <v>41</v>
      </c>
      <c r="P314" s="150">
        <f t="shared" si="101"/>
        <v>0</v>
      </c>
      <c r="Q314" s="150">
        <v>0</v>
      </c>
      <c r="R314" s="150">
        <f t="shared" si="102"/>
        <v>0</v>
      </c>
      <c r="S314" s="150">
        <v>0</v>
      </c>
      <c r="T314" s="151">
        <f t="shared" si="103"/>
        <v>0</v>
      </c>
      <c r="AR314" s="152" t="s">
        <v>285</v>
      </c>
      <c r="AT314" s="152" t="s">
        <v>223</v>
      </c>
      <c r="AU314" s="152" t="s">
        <v>88</v>
      </c>
      <c r="AY314" s="13" t="s">
        <v>221</v>
      </c>
      <c r="BE314" s="153">
        <f t="shared" si="104"/>
        <v>0</v>
      </c>
      <c r="BF314" s="153">
        <f t="shared" si="105"/>
        <v>0</v>
      </c>
      <c r="BG314" s="153">
        <f t="shared" si="106"/>
        <v>0</v>
      </c>
      <c r="BH314" s="153">
        <f t="shared" si="107"/>
        <v>0</v>
      </c>
      <c r="BI314" s="153">
        <f t="shared" si="108"/>
        <v>0</v>
      </c>
      <c r="BJ314" s="13" t="s">
        <v>88</v>
      </c>
      <c r="BK314" s="153">
        <f t="shared" si="109"/>
        <v>0</v>
      </c>
      <c r="BL314" s="13" t="s">
        <v>285</v>
      </c>
      <c r="BM314" s="152" t="s">
        <v>859</v>
      </c>
    </row>
    <row r="315" spans="2:65" s="1" customFormat="1" ht="24.15" customHeight="1" x14ac:dyDescent="0.2">
      <c r="B315" s="139"/>
      <c r="C315" s="154" t="s">
        <v>860</v>
      </c>
      <c r="D315" s="154" t="s">
        <v>317</v>
      </c>
      <c r="E315" s="155" t="s">
        <v>861</v>
      </c>
      <c r="F315" s="156" t="s">
        <v>862</v>
      </c>
      <c r="G315" s="157" t="s">
        <v>333</v>
      </c>
      <c r="H315" s="158">
        <v>30</v>
      </c>
      <c r="I315" s="159"/>
      <c r="J315" s="160">
        <f t="shared" si="100"/>
        <v>0</v>
      </c>
      <c r="K315" s="161"/>
      <c r="L315" s="162"/>
      <c r="M315" s="163" t="s">
        <v>1</v>
      </c>
      <c r="N315" s="164" t="s">
        <v>41</v>
      </c>
      <c r="P315" s="150">
        <f t="shared" si="101"/>
        <v>0</v>
      </c>
      <c r="Q315" s="150">
        <v>1E-3</v>
      </c>
      <c r="R315" s="150">
        <f t="shared" si="102"/>
        <v>0.03</v>
      </c>
      <c r="S315" s="150">
        <v>0</v>
      </c>
      <c r="T315" s="151">
        <f t="shared" si="103"/>
        <v>0</v>
      </c>
      <c r="AR315" s="152" t="s">
        <v>351</v>
      </c>
      <c r="AT315" s="152" t="s">
        <v>317</v>
      </c>
      <c r="AU315" s="152" t="s">
        <v>88</v>
      </c>
      <c r="AY315" s="13" t="s">
        <v>221</v>
      </c>
      <c r="BE315" s="153">
        <f t="shared" si="104"/>
        <v>0</v>
      </c>
      <c r="BF315" s="153">
        <f t="shared" si="105"/>
        <v>0</v>
      </c>
      <c r="BG315" s="153">
        <f t="shared" si="106"/>
        <v>0</v>
      </c>
      <c r="BH315" s="153">
        <f t="shared" si="107"/>
        <v>0</v>
      </c>
      <c r="BI315" s="153">
        <f t="shared" si="108"/>
        <v>0</v>
      </c>
      <c r="BJ315" s="13" t="s">
        <v>88</v>
      </c>
      <c r="BK315" s="153">
        <f t="shared" si="109"/>
        <v>0</v>
      </c>
      <c r="BL315" s="13" t="s">
        <v>285</v>
      </c>
      <c r="BM315" s="152" t="s">
        <v>863</v>
      </c>
    </row>
    <row r="316" spans="2:65" s="1" customFormat="1" ht="24.15" customHeight="1" x14ac:dyDescent="0.2">
      <c r="B316" s="139"/>
      <c r="C316" s="154" t="s">
        <v>864</v>
      </c>
      <c r="D316" s="154" t="s">
        <v>317</v>
      </c>
      <c r="E316" s="155" t="s">
        <v>865</v>
      </c>
      <c r="F316" s="156" t="s">
        <v>866</v>
      </c>
      <c r="G316" s="157" t="s">
        <v>333</v>
      </c>
      <c r="H316" s="158">
        <v>14</v>
      </c>
      <c r="I316" s="159"/>
      <c r="J316" s="160">
        <f t="shared" si="100"/>
        <v>0</v>
      </c>
      <c r="K316" s="161"/>
      <c r="L316" s="162"/>
      <c r="M316" s="163" t="s">
        <v>1</v>
      </c>
      <c r="N316" s="164" t="s">
        <v>41</v>
      </c>
      <c r="P316" s="150">
        <f t="shared" si="101"/>
        <v>0</v>
      </c>
      <c r="Q316" s="150">
        <v>2.5000000000000001E-2</v>
      </c>
      <c r="R316" s="150">
        <f t="shared" si="102"/>
        <v>0.35000000000000003</v>
      </c>
      <c r="S316" s="150">
        <v>0</v>
      </c>
      <c r="T316" s="151">
        <f t="shared" si="103"/>
        <v>0</v>
      </c>
      <c r="AR316" s="152" t="s">
        <v>351</v>
      </c>
      <c r="AT316" s="152" t="s">
        <v>317</v>
      </c>
      <c r="AU316" s="152" t="s">
        <v>88</v>
      </c>
      <c r="AY316" s="13" t="s">
        <v>221</v>
      </c>
      <c r="BE316" s="153">
        <f t="shared" si="104"/>
        <v>0</v>
      </c>
      <c r="BF316" s="153">
        <f t="shared" si="105"/>
        <v>0</v>
      </c>
      <c r="BG316" s="153">
        <f t="shared" si="106"/>
        <v>0</v>
      </c>
      <c r="BH316" s="153">
        <f t="shared" si="107"/>
        <v>0</v>
      </c>
      <c r="BI316" s="153">
        <f t="shared" si="108"/>
        <v>0</v>
      </c>
      <c r="BJ316" s="13" t="s">
        <v>88</v>
      </c>
      <c r="BK316" s="153">
        <f t="shared" si="109"/>
        <v>0</v>
      </c>
      <c r="BL316" s="13" t="s">
        <v>285</v>
      </c>
      <c r="BM316" s="152" t="s">
        <v>867</v>
      </c>
    </row>
    <row r="317" spans="2:65" s="1" customFormat="1" ht="24.15" customHeight="1" x14ac:dyDescent="0.2">
      <c r="B317" s="139"/>
      <c r="C317" s="154" t="s">
        <v>868</v>
      </c>
      <c r="D317" s="154" t="s">
        <v>317</v>
      </c>
      <c r="E317" s="155" t="s">
        <v>869</v>
      </c>
      <c r="F317" s="156" t="s">
        <v>870</v>
      </c>
      <c r="G317" s="157" t="s">
        <v>333</v>
      </c>
      <c r="H317" s="158">
        <v>10</v>
      </c>
      <c r="I317" s="159"/>
      <c r="J317" s="160">
        <f t="shared" si="100"/>
        <v>0</v>
      </c>
      <c r="K317" s="161"/>
      <c r="L317" s="162"/>
      <c r="M317" s="163" t="s">
        <v>1</v>
      </c>
      <c r="N317" s="164" t="s">
        <v>41</v>
      </c>
      <c r="P317" s="150">
        <f t="shared" si="101"/>
        <v>0</v>
      </c>
      <c r="Q317" s="150">
        <v>2.5000000000000001E-2</v>
      </c>
      <c r="R317" s="150">
        <f t="shared" si="102"/>
        <v>0.25</v>
      </c>
      <c r="S317" s="150">
        <v>0</v>
      </c>
      <c r="T317" s="151">
        <f t="shared" si="103"/>
        <v>0</v>
      </c>
      <c r="AR317" s="152" t="s">
        <v>351</v>
      </c>
      <c r="AT317" s="152" t="s">
        <v>317</v>
      </c>
      <c r="AU317" s="152" t="s">
        <v>88</v>
      </c>
      <c r="AY317" s="13" t="s">
        <v>221</v>
      </c>
      <c r="BE317" s="153">
        <f t="shared" si="104"/>
        <v>0</v>
      </c>
      <c r="BF317" s="153">
        <f t="shared" si="105"/>
        <v>0</v>
      </c>
      <c r="BG317" s="153">
        <f t="shared" si="106"/>
        <v>0</v>
      </c>
      <c r="BH317" s="153">
        <f t="shared" si="107"/>
        <v>0</v>
      </c>
      <c r="BI317" s="153">
        <f t="shared" si="108"/>
        <v>0</v>
      </c>
      <c r="BJ317" s="13" t="s">
        <v>88</v>
      </c>
      <c r="BK317" s="153">
        <f t="shared" si="109"/>
        <v>0</v>
      </c>
      <c r="BL317" s="13" t="s">
        <v>285</v>
      </c>
      <c r="BM317" s="152" t="s">
        <v>871</v>
      </c>
    </row>
    <row r="318" spans="2:65" s="1" customFormat="1" ht="24.15" customHeight="1" x14ac:dyDescent="0.2">
      <c r="B318" s="139"/>
      <c r="C318" s="154" t="s">
        <v>872</v>
      </c>
      <c r="D318" s="154" t="s">
        <v>317</v>
      </c>
      <c r="E318" s="155" t="s">
        <v>873</v>
      </c>
      <c r="F318" s="156" t="s">
        <v>874</v>
      </c>
      <c r="G318" s="157" t="s">
        <v>333</v>
      </c>
      <c r="H318" s="158">
        <v>1</v>
      </c>
      <c r="I318" s="159"/>
      <c r="J318" s="160">
        <f t="shared" si="100"/>
        <v>0</v>
      </c>
      <c r="K318" s="161"/>
      <c r="L318" s="162"/>
      <c r="M318" s="163" t="s">
        <v>1</v>
      </c>
      <c r="N318" s="164" t="s">
        <v>41</v>
      </c>
      <c r="P318" s="150">
        <f t="shared" si="101"/>
        <v>0</v>
      </c>
      <c r="Q318" s="150">
        <v>2.5000000000000001E-2</v>
      </c>
      <c r="R318" s="150">
        <f t="shared" si="102"/>
        <v>2.5000000000000001E-2</v>
      </c>
      <c r="S318" s="150">
        <v>0</v>
      </c>
      <c r="T318" s="151">
        <f t="shared" si="103"/>
        <v>0</v>
      </c>
      <c r="AR318" s="152" t="s">
        <v>351</v>
      </c>
      <c r="AT318" s="152" t="s">
        <v>317</v>
      </c>
      <c r="AU318" s="152" t="s">
        <v>88</v>
      </c>
      <c r="AY318" s="13" t="s">
        <v>221</v>
      </c>
      <c r="BE318" s="153">
        <f t="shared" si="104"/>
        <v>0</v>
      </c>
      <c r="BF318" s="153">
        <f t="shared" si="105"/>
        <v>0</v>
      </c>
      <c r="BG318" s="153">
        <f t="shared" si="106"/>
        <v>0</v>
      </c>
      <c r="BH318" s="153">
        <f t="shared" si="107"/>
        <v>0</v>
      </c>
      <c r="BI318" s="153">
        <f t="shared" si="108"/>
        <v>0</v>
      </c>
      <c r="BJ318" s="13" t="s">
        <v>88</v>
      </c>
      <c r="BK318" s="153">
        <f t="shared" si="109"/>
        <v>0</v>
      </c>
      <c r="BL318" s="13" t="s">
        <v>285</v>
      </c>
      <c r="BM318" s="152" t="s">
        <v>875</v>
      </c>
    </row>
    <row r="319" spans="2:65" s="1" customFormat="1" ht="33" customHeight="1" x14ac:dyDescent="0.2">
      <c r="B319" s="139"/>
      <c r="C319" s="140" t="s">
        <v>876</v>
      </c>
      <c r="D319" s="140" t="s">
        <v>223</v>
      </c>
      <c r="E319" s="141" t="s">
        <v>877</v>
      </c>
      <c r="F319" s="142" t="s">
        <v>878</v>
      </c>
      <c r="G319" s="143" t="s">
        <v>333</v>
      </c>
      <c r="H319" s="144">
        <v>5</v>
      </c>
      <c r="I319" s="145"/>
      <c r="J319" s="146">
        <f t="shared" si="100"/>
        <v>0</v>
      </c>
      <c r="K319" s="147"/>
      <c r="L319" s="28"/>
      <c r="M319" s="148" t="s">
        <v>1</v>
      </c>
      <c r="N319" s="149" t="s">
        <v>41</v>
      </c>
      <c r="P319" s="150">
        <f t="shared" si="101"/>
        <v>0</v>
      </c>
      <c r="Q319" s="150">
        <v>0</v>
      </c>
      <c r="R319" s="150">
        <f t="shared" si="102"/>
        <v>0</v>
      </c>
      <c r="S319" s="150">
        <v>0</v>
      </c>
      <c r="T319" s="151">
        <f t="shared" si="103"/>
        <v>0</v>
      </c>
      <c r="AR319" s="152" t="s">
        <v>285</v>
      </c>
      <c r="AT319" s="152" t="s">
        <v>223</v>
      </c>
      <c r="AU319" s="152" t="s">
        <v>88</v>
      </c>
      <c r="AY319" s="13" t="s">
        <v>221</v>
      </c>
      <c r="BE319" s="153">
        <f t="shared" si="104"/>
        <v>0</v>
      </c>
      <c r="BF319" s="153">
        <f t="shared" si="105"/>
        <v>0</v>
      </c>
      <c r="BG319" s="153">
        <f t="shared" si="106"/>
        <v>0</v>
      </c>
      <c r="BH319" s="153">
        <f t="shared" si="107"/>
        <v>0</v>
      </c>
      <c r="BI319" s="153">
        <f t="shared" si="108"/>
        <v>0</v>
      </c>
      <c r="BJ319" s="13" t="s">
        <v>88</v>
      </c>
      <c r="BK319" s="153">
        <f t="shared" si="109"/>
        <v>0</v>
      </c>
      <c r="BL319" s="13" t="s">
        <v>285</v>
      </c>
      <c r="BM319" s="152" t="s">
        <v>879</v>
      </c>
    </row>
    <row r="320" spans="2:65" s="1" customFormat="1" ht="24.15" customHeight="1" x14ac:dyDescent="0.2">
      <c r="B320" s="139"/>
      <c r="C320" s="154" t="s">
        <v>880</v>
      </c>
      <c r="D320" s="154" t="s">
        <v>317</v>
      </c>
      <c r="E320" s="155" t="s">
        <v>881</v>
      </c>
      <c r="F320" s="156" t="s">
        <v>882</v>
      </c>
      <c r="G320" s="157" t="s">
        <v>333</v>
      </c>
      <c r="H320" s="158">
        <v>5</v>
      </c>
      <c r="I320" s="159"/>
      <c r="J320" s="160">
        <f t="shared" si="100"/>
        <v>0</v>
      </c>
      <c r="K320" s="161"/>
      <c r="L320" s="162"/>
      <c r="M320" s="163" t="s">
        <v>1</v>
      </c>
      <c r="N320" s="164" t="s">
        <v>41</v>
      </c>
      <c r="P320" s="150">
        <f t="shared" si="101"/>
        <v>0</v>
      </c>
      <c r="Q320" s="150">
        <v>2.5000000000000001E-2</v>
      </c>
      <c r="R320" s="150">
        <f t="shared" si="102"/>
        <v>0.125</v>
      </c>
      <c r="S320" s="150">
        <v>0</v>
      </c>
      <c r="T320" s="151">
        <f t="shared" si="103"/>
        <v>0</v>
      </c>
      <c r="AR320" s="152" t="s">
        <v>351</v>
      </c>
      <c r="AT320" s="152" t="s">
        <v>317</v>
      </c>
      <c r="AU320" s="152" t="s">
        <v>88</v>
      </c>
      <c r="AY320" s="13" t="s">
        <v>221</v>
      </c>
      <c r="BE320" s="153">
        <f t="shared" si="104"/>
        <v>0</v>
      </c>
      <c r="BF320" s="153">
        <f t="shared" si="105"/>
        <v>0</v>
      </c>
      <c r="BG320" s="153">
        <f t="shared" si="106"/>
        <v>0</v>
      </c>
      <c r="BH320" s="153">
        <f t="shared" si="107"/>
        <v>0</v>
      </c>
      <c r="BI320" s="153">
        <f t="shared" si="108"/>
        <v>0</v>
      </c>
      <c r="BJ320" s="13" t="s">
        <v>88</v>
      </c>
      <c r="BK320" s="153">
        <f t="shared" si="109"/>
        <v>0</v>
      </c>
      <c r="BL320" s="13" t="s">
        <v>285</v>
      </c>
      <c r="BM320" s="152" t="s">
        <v>883</v>
      </c>
    </row>
    <row r="321" spans="2:65" s="1" customFormat="1" ht="21.75" customHeight="1" x14ac:dyDescent="0.2">
      <c r="B321" s="139"/>
      <c r="C321" s="140" t="s">
        <v>884</v>
      </c>
      <c r="D321" s="140" t="s">
        <v>223</v>
      </c>
      <c r="E321" s="141" t="s">
        <v>885</v>
      </c>
      <c r="F321" s="142" t="s">
        <v>886</v>
      </c>
      <c r="G321" s="143" t="s">
        <v>333</v>
      </c>
      <c r="H321" s="144">
        <v>25</v>
      </c>
      <c r="I321" s="145"/>
      <c r="J321" s="146">
        <f t="shared" si="100"/>
        <v>0</v>
      </c>
      <c r="K321" s="147"/>
      <c r="L321" s="28"/>
      <c r="M321" s="148" t="s">
        <v>1</v>
      </c>
      <c r="N321" s="149" t="s">
        <v>41</v>
      </c>
      <c r="P321" s="150">
        <f t="shared" si="101"/>
        <v>0</v>
      </c>
      <c r="Q321" s="150">
        <v>4.5399999999999998E-4</v>
      </c>
      <c r="R321" s="150">
        <f t="shared" si="102"/>
        <v>1.1349999999999999E-2</v>
      </c>
      <c r="S321" s="150">
        <v>0</v>
      </c>
      <c r="T321" s="151">
        <f t="shared" si="103"/>
        <v>0</v>
      </c>
      <c r="AR321" s="152" t="s">
        <v>285</v>
      </c>
      <c r="AT321" s="152" t="s">
        <v>223</v>
      </c>
      <c r="AU321" s="152" t="s">
        <v>88</v>
      </c>
      <c r="AY321" s="13" t="s">
        <v>221</v>
      </c>
      <c r="BE321" s="153">
        <f t="shared" si="104"/>
        <v>0</v>
      </c>
      <c r="BF321" s="153">
        <f t="shared" si="105"/>
        <v>0</v>
      </c>
      <c r="BG321" s="153">
        <f t="shared" si="106"/>
        <v>0</v>
      </c>
      <c r="BH321" s="153">
        <f t="shared" si="107"/>
        <v>0</v>
      </c>
      <c r="BI321" s="153">
        <f t="shared" si="108"/>
        <v>0</v>
      </c>
      <c r="BJ321" s="13" t="s">
        <v>88</v>
      </c>
      <c r="BK321" s="153">
        <f t="shared" si="109"/>
        <v>0</v>
      </c>
      <c r="BL321" s="13" t="s">
        <v>285</v>
      </c>
      <c r="BM321" s="152" t="s">
        <v>887</v>
      </c>
    </row>
    <row r="322" spans="2:65" s="1" customFormat="1" ht="33" customHeight="1" x14ac:dyDescent="0.2">
      <c r="B322" s="139"/>
      <c r="C322" s="154" t="s">
        <v>888</v>
      </c>
      <c r="D322" s="154" t="s">
        <v>317</v>
      </c>
      <c r="E322" s="155" t="s">
        <v>889</v>
      </c>
      <c r="F322" s="156" t="s">
        <v>890</v>
      </c>
      <c r="G322" s="157" t="s">
        <v>333</v>
      </c>
      <c r="H322" s="158">
        <v>25</v>
      </c>
      <c r="I322" s="159"/>
      <c r="J322" s="160">
        <f t="shared" si="100"/>
        <v>0</v>
      </c>
      <c r="K322" s="161"/>
      <c r="L322" s="162"/>
      <c r="M322" s="163" t="s">
        <v>1</v>
      </c>
      <c r="N322" s="164" t="s">
        <v>41</v>
      </c>
      <c r="P322" s="150">
        <f t="shared" si="101"/>
        <v>0</v>
      </c>
      <c r="Q322" s="150">
        <v>2.5000000000000001E-2</v>
      </c>
      <c r="R322" s="150">
        <f t="shared" si="102"/>
        <v>0.625</v>
      </c>
      <c r="S322" s="150">
        <v>0</v>
      </c>
      <c r="T322" s="151">
        <f t="shared" si="103"/>
        <v>0</v>
      </c>
      <c r="AR322" s="152" t="s">
        <v>351</v>
      </c>
      <c r="AT322" s="152" t="s">
        <v>317</v>
      </c>
      <c r="AU322" s="152" t="s">
        <v>88</v>
      </c>
      <c r="AY322" s="13" t="s">
        <v>221</v>
      </c>
      <c r="BE322" s="153">
        <f t="shared" si="104"/>
        <v>0</v>
      </c>
      <c r="BF322" s="153">
        <f t="shared" si="105"/>
        <v>0</v>
      </c>
      <c r="BG322" s="153">
        <f t="shared" si="106"/>
        <v>0</v>
      </c>
      <c r="BH322" s="153">
        <f t="shared" si="107"/>
        <v>0</v>
      </c>
      <c r="BI322" s="153">
        <f t="shared" si="108"/>
        <v>0</v>
      </c>
      <c r="BJ322" s="13" t="s">
        <v>88</v>
      </c>
      <c r="BK322" s="153">
        <f t="shared" si="109"/>
        <v>0</v>
      </c>
      <c r="BL322" s="13" t="s">
        <v>285</v>
      </c>
      <c r="BM322" s="152" t="s">
        <v>891</v>
      </c>
    </row>
    <row r="323" spans="2:65" s="1" customFormat="1" ht="21.75" customHeight="1" x14ac:dyDescent="0.2">
      <c r="B323" s="139"/>
      <c r="C323" s="140" t="s">
        <v>892</v>
      </c>
      <c r="D323" s="140" t="s">
        <v>223</v>
      </c>
      <c r="E323" s="141" t="s">
        <v>893</v>
      </c>
      <c r="F323" s="142" t="s">
        <v>894</v>
      </c>
      <c r="G323" s="143" t="s">
        <v>333</v>
      </c>
      <c r="H323" s="144">
        <v>5</v>
      </c>
      <c r="I323" s="145"/>
      <c r="J323" s="146">
        <f t="shared" si="100"/>
        <v>0</v>
      </c>
      <c r="K323" s="147"/>
      <c r="L323" s="28"/>
      <c r="M323" s="148" t="s">
        <v>1</v>
      </c>
      <c r="N323" s="149" t="s">
        <v>41</v>
      </c>
      <c r="P323" s="150">
        <f t="shared" si="101"/>
        <v>0</v>
      </c>
      <c r="Q323" s="150">
        <v>5.0299999999999997E-4</v>
      </c>
      <c r="R323" s="150">
        <f t="shared" si="102"/>
        <v>2.5149999999999999E-3</v>
      </c>
      <c r="S323" s="150">
        <v>0</v>
      </c>
      <c r="T323" s="151">
        <f t="shared" si="103"/>
        <v>0</v>
      </c>
      <c r="AR323" s="152" t="s">
        <v>285</v>
      </c>
      <c r="AT323" s="152" t="s">
        <v>223</v>
      </c>
      <c r="AU323" s="152" t="s">
        <v>88</v>
      </c>
      <c r="AY323" s="13" t="s">
        <v>221</v>
      </c>
      <c r="BE323" s="153">
        <f t="shared" si="104"/>
        <v>0</v>
      </c>
      <c r="BF323" s="153">
        <f t="shared" si="105"/>
        <v>0</v>
      </c>
      <c r="BG323" s="153">
        <f t="shared" si="106"/>
        <v>0</v>
      </c>
      <c r="BH323" s="153">
        <f t="shared" si="107"/>
        <v>0</v>
      </c>
      <c r="BI323" s="153">
        <f t="shared" si="108"/>
        <v>0</v>
      </c>
      <c r="BJ323" s="13" t="s">
        <v>88</v>
      </c>
      <c r="BK323" s="153">
        <f t="shared" si="109"/>
        <v>0</v>
      </c>
      <c r="BL323" s="13" t="s">
        <v>285</v>
      </c>
      <c r="BM323" s="152" t="s">
        <v>895</v>
      </c>
    </row>
    <row r="324" spans="2:65" s="1" customFormat="1" ht="33" customHeight="1" x14ac:dyDescent="0.2">
      <c r="B324" s="139"/>
      <c r="C324" s="154" t="s">
        <v>896</v>
      </c>
      <c r="D324" s="154" t="s">
        <v>317</v>
      </c>
      <c r="E324" s="155" t="s">
        <v>897</v>
      </c>
      <c r="F324" s="156" t="s">
        <v>898</v>
      </c>
      <c r="G324" s="157" t="s">
        <v>333</v>
      </c>
      <c r="H324" s="158">
        <v>5</v>
      </c>
      <c r="I324" s="159"/>
      <c r="J324" s="160">
        <f t="shared" si="100"/>
        <v>0</v>
      </c>
      <c r="K324" s="161"/>
      <c r="L324" s="162"/>
      <c r="M324" s="163" t="s">
        <v>1</v>
      </c>
      <c r="N324" s="164" t="s">
        <v>41</v>
      </c>
      <c r="P324" s="150">
        <f t="shared" si="101"/>
        <v>0</v>
      </c>
      <c r="Q324" s="150">
        <v>3.2000000000000001E-2</v>
      </c>
      <c r="R324" s="150">
        <f t="shared" si="102"/>
        <v>0.16</v>
      </c>
      <c r="S324" s="150">
        <v>0</v>
      </c>
      <c r="T324" s="151">
        <f t="shared" si="103"/>
        <v>0</v>
      </c>
      <c r="AR324" s="152" t="s">
        <v>351</v>
      </c>
      <c r="AT324" s="152" t="s">
        <v>317</v>
      </c>
      <c r="AU324" s="152" t="s">
        <v>88</v>
      </c>
      <c r="AY324" s="13" t="s">
        <v>221</v>
      </c>
      <c r="BE324" s="153">
        <f t="shared" si="104"/>
        <v>0</v>
      </c>
      <c r="BF324" s="153">
        <f t="shared" si="105"/>
        <v>0</v>
      </c>
      <c r="BG324" s="153">
        <f t="shared" si="106"/>
        <v>0</v>
      </c>
      <c r="BH324" s="153">
        <f t="shared" si="107"/>
        <v>0</v>
      </c>
      <c r="BI324" s="153">
        <f t="shared" si="108"/>
        <v>0</v>
      </c>
      <c r="BJ324" s="13" t="s">
        <v>88</v>
      </c>
      <c r="BK324" s="153">
        <f t="shared" si="109"/>
        <v>0</v>
      </c>
      <c r="BL324" s="13" t="s">
        <v>285</v>
      </c>
      <c r="BM324" s="152" t="s">
        <v>899</v>
      </c>
    </row>
    <row r="325" spans="2:65" s="1" customFormat="1" ht="24.15" customHeight="1" x14ac:dyDescent="0.2">
      <c r="B325" s="139"/>
      <c r="C325" s="140" t="s">
        <v>900</v>
      </c>
      <c r="D325" s="140" t="s">
        <v>223</v>
      </c>
      <c r="E325" s="141" t="s">
        <v>901</v>
      </c>
      <c r="F325" s="142" t="s">
        <v>902</v>
      </c>
      <c r="G325" s="143" t="s">
        <v>718</v>
      </c>
      <c r="H325" s="165"/>
      <c r="I325" s="145"/>
      <c r="J325" s="146">
        <f t="shared" si="100"/>
        <v>0</v>
      </c>
      <c r="K325" s="147"/>
      <c r="L325" s="28"/>
      <c r="M325" s="148" t="s">
        <v>1</v>
      </c>
      <c r="N325" s="149" t="s">
        <v>41</v>
      </c>
      <c r="P325" s="150">
        <f t="shared" si="101"/>
        <v>0</v>
      </c>
      <c r="Q325" s="150">
        <v>0</v>
      </c>
      <c r="R325" s="150">
        <f t="shared" si="102"/>
        <v>0</v>
      </c>
      <c r="S325" s="150">
        <v>0</v>
      </c>
      <c r="T325" s="151">
        <f t="shared" si="103"/>
        <v>0</v>
      </c>
      <c r="AR325" s="152" t="s">
        <v>285</v>
      </c>
      <c r="AT325" s="152" t="s">
        <v>223</v>
      </c>
      <c r="AU325" s="152" t="s">
        <v>88</v>
      </c>
      <c r="AY325" s="13" t="s">
        <v>221</v>
      </c>
      <c r="BE325" s="153">
        <f t="shared" si="104"/>
        <v>0</v>
      </c>
      <c r="BF325" s="153">
        <f t="shared" si="105"/>
        <v>0</v>
      </c>
      <c r="BG325" s="153">
        <f t="shared" si="106"/>
        <v>0</v>
      </c>
      <c r="BH325" s="153">
        <f t="shared" si="107"/>
        <v>0</v>
      </c>
      <c r="BI325" s="153">
        <f t="shared" si="108"/>
        <v>0</v>
      </c>
      <c r="BJ325" s="13" t="s">
        <v>88</v>
      </c>
      <c r="BK325" s="153">
        <f t="shared" si="109"/>
        <v>0</v>
      </c>
      <c r="BL325" s="13" t="s">
        <v>285</v>
      </c>
      <c r="BM325" s="152" t="s">
        <v>903</v>
      </c>
    </row>
    <row r="326" spans="2:65" s="11" customFormat="1" ht="22.95" customHeight="1" x14ac:dyDescent="0.25">
      <c r="B326" s="127"/>
      <c r="D326" s="128" t="s">
        <v>74</v>
      </c>
      <c r="E326" s="137" t="s">
        <v>904</v>
      </c>
      <c r="F326" s="137" t="s">
        <v>905</v>
      </c>
      <c r="I326" s="130"/>
      <c r="J326" s="138">
        <f>BK326</f>
        <v>0</v>
      </c>
      <c r="L326" s="127"/>
      <c r="M326" s="132"/>
      <c r="P326" s="133">
        <f>SUM(P327:P345)</f>
        <v>0</v>
      </c>
      <c r="R326" s="133">
        <f>SUM(R327:R345)</f>
        <v>1.1441193000000003</v>
      </c>
      <c r="T326" s="134">
        <f>SUM(T327:T345)</f>
        <v>0</v>
      </c>
      <c r="AR326" s="128" t="s">
        <v>88</v>
      </c>
      <c r="AT326" s="135" t="s">
        <v>74</v>
      </c>
      <c r="AU326" s="135" t="s">
        <v>82</v>
      </c>
      <c r="AY326" s="128" t="s">
        <v>221</v>
      </c>
      <c r="BK326" s="136">
        <f>SUM(BK327:BK345)</f>
        <v>0</v>
      </c>
    </row>
    <row r="327" spans="2:65" s="1" customFormat="1" ht="33" customHeight="1" x14ac:dyDescent="0.2">
      <c r="B327" s="139"/>
      <c r="C327" s="140" t="s">
        <v>906</v>
      </c>
      <c r="D327" s="140" t="s">
        <v>223</v>
      </c>
      <c r="E327" s="141" t="s">
        <v>907</v>
      </c>
      <c r="F327" s="142" t="s">
        <v>908</v>
      </c>
      <c r="G327" s="143" t="s">
        <v>273</v>
      </c>
      <c r="H327" s="144">
        <v>234.3</v>
      </c>
      <c r="I327" s="145"/>
      <c r="J327" s="146">
        <f t="shared" ref="J327:J345" si="110">ROUND(I327*H327,2)</f>
        <v>0</v>
      </c>
      <c r="K327" s="147"/>
      <c r="L327" s="28"/>
      <c r="M327" s="148" t="s">
        <v>1</v>
      </c>
      <c r="N327" s="149" t="s">
        <v>41</v>
      </c>
      <c r="P327" s="150">
        <f t="shared" ref="P327:P345" si="111">O327*H327</f>
        <v>0</v>
      </c>
      <c r="Q327" s="150">
        <v>2.1499999999999999E-4</v>
      </c>
      <c r="R327" s="150">
        <f t="shared" ref="R327:R345" si="112">Q327*H327</f>
        <v>5.0374500000000003E-2</v>
      </c>
      <c r="S327" s="150">
        <v>0</v>
      </c>
      <c r="T327" s="151">
        <f t="shared" ref="T327:T345" si="113">S327*H327</f>
        <v>0</v>
      </c>
      <c r="AR327" s="152" t="s">
        <v>285</v>
      </c>
      <c r="AT327" s="152" t="s">
        <v>223</v>
      </c>
      <c r="AU327" s="152" t="s">
        <v>88</v>
      </c>
      <c r="AY327" s="13" t="s">
        <v>221</v>
      </c>
      <c r="BE327" s="153">
        <f t="shared" ref="BE327:BE345" si="114">IF(N327="základná",J327,0)</f>
        <v>0</v>
      </c>
      <c r="BF327" s="153">
        <f t="shared" ref="BF327:BF345" si="115">IF(N327="znížená",J327,0)</f>
        <v>0</v>
      </c>
      <c r="BG327" s="153">
        <f t="shared" ref="BG327:BG345" si="116">IF(N327="zákl. prenesená",J327,0)</f>
        <v>0</v>
      </c>
      <c r="BH327" s="153">
        <f t="shared" ref="BH327:BH345" si="117">IF(N327="zníž. prenesená",J327,0)</f>
        <v>0</v>
      </c>
      <c r="BI327" s="153">
        <f t="shared" ref="BI327:BI345" si="118">IF(N327="nulová",J327,0)</f>
        <v>0</v>
      </c>
      <c r="BJ327" s="13" t="s">
        <v>88</v>
      </c>
      <c r="BK327" s="153">
        <f t="shared" ref="BK327:BK345" si="119">ROUND(I327*H327,2)</f>
        <v>0</v>
      </c>
      <c r="BL327" s="13" t="s">
        <v>285</v>
      </c>
      <c r="BM327" s="152" t="s">
        <v>909</v>
      </c>
    </row>
    <row r="328" spans="2:65" s="1" customFormat="1" ht="37.950000000000003" customHeight="1" x14ac:dyDescent="0.2">
      <c r="B328" s="139"/>
      <c r="C328" s="154" t="s">
        <v>910</v>
      </c>
      <c r="D328" s="154" t="s">
        <v>317</v>
      </c>
      <c r="E328" s="155" t="s">
        <v>911</v>
      </c>
      <c r="F328" s="156" t="s">
        <v>912</v>
      </c>
      <c r="G328" s="157" t="s">
        <v>273</v>
      </c>
      <c r="H328" s="158">
        <v>234.3</v>
      </c>
      <c r="I328" s="159"/>
      <c r="J328" s="160">
        <f t="shared" si="110"/>
        <v>0</v>
      </c>
      <c r="K328" s="161"/>
      <c r="L328" s="162"/>
      <c r="M328" s="163" t="s">
        <v>1</v>
      </c>
      <c r="N328" s="164" t="s">
        <v>41</v>
      </c>
      <c r="P328" s="150">
        <f t="shared" si="111"/>
        <v>0</v>
      </c>
      <c r="Q328" s="150">
        <v>1E-4</v>
      </c>
      <c r="R328" s="150">
        <f t="shared" si="112"/>
        <v>2.3430000000000003E-2</v>
      </c>
      <c r="S328" s="150">
        <v>0</v>
      </c>
      <c r="T328" s="151">
        <f t="shared" si="113"/>
        <v>0</v>
      </c>
      <c r="AR328" s="152" t="s">
        <v>351</v>
      </c>
      <c r="AT328" s="152" t="s">
        <v>317</v>
      </c>
      <c r="AU328" s="152" t="s">
        <v>88</v>
      </c>
      <c r="AY328" s="13" t="s">
        <v>221</v>
      </c>
      <c r="BE328" s="153">
        <f t="shared" si="114"/>
        <v>0</v>
      </c>
      <c r="BF328" s="153">
        <f t="shared" si="115"/>
        <v>0</v>
      </c>
      <c r="BG328" s="153">
        <f t="shared" si="116"/>
        <v>0</v>
      </c>
      <c r="BH328" s="153">
        <f t="shared" si="117"/>
        <v>0</v>
      </c>
      <c r="BI328" s="153">
        <f t="shared" si="118"/>
        <v>0</v>
      </c>
      <c r="BJ328" s="13" t="s">
        <v>88</v>
      </c>
      <c r="BK328" s="153">
        <f t="shared" si="119"/>
        <v>0</v>
      </c>
      <c r="BL328" s="13" t="s">
        <v>285</v>
      </c>
      <c r="BM328" s="152" t="s">
        <v>913</v>
      </c>
    </row>
    <row r="329" spans="2:65" s="1" customFormat="1" ht="37.950000000000003" customHeight="1" x14ac:dyDescent="0.2">
      <c r="B329" s="139"/>
      <c r="C329" s="154" t="s">
        <v>914</v>
      </c>
      <c r="D329" s="154" t="s">
        <v>317</v>
      </c>
      <c r="E329" s="155" t="s">
        <v>915</v>
      </c>
      <c r="F329" s="156" t="s">
        <v>916</v>
      </c>
      <c r="G329" s="157" t="s">
        <v>273</v>
      </c>
      <c r="H329" s="158">
        <v>234.3</v>
      </c>
      <c r="I329" s="159"/>
      <c r="J329" s="160">
        <f t="shared" si="110"/>
        <v>0</v>
      </c>
      <c r="K329" s="161"/>
      <c r="L329" s="162"/>
      <c r="M329" s="163" t="s">
        <v>1</v>
      </c>
      <c r="N329" s="164" t="s">
        <v>41</v>
      </c>
      <c r="P329" s="150">
        <f t="shared" si="111"/>
        <v>0</v>
      </c>
      <c r="Q329" s="150">
        <v>1E-4</v>
      </c>
      <c r="R329" s="150">
        <f t="shared" si="112"/>
        <v>2.3430000000000003E-2</v>
      </c>
      <c r="S329" s="150">
        <v>0</v>
      </c>
      <c r="T329" s="151">
        <f t="shared" si="113"/>
        <v>0</v>
      </c>
      <c r="AR329" s="152" t="s">
        <v>351</v>
      </c>
      <c r="AT329" s="152" t="s">
        <v>317</v>
      </c>
      <c r="AU329" s="152" t="s">
        <v>88</v>
      </c>
      <c r="AY329" s="13" t="s">
        <v>221</v>
      </c>
      <c r="BE329" s="153">
        <f t="shared" si="114"/>
        <v>0</v>
      </c>
      <c r="BF329" s="153">
        <f t="shared" si="115"/>
        <v>0</v>
      </c>
      <c r="BG329" s="153">
        <f t="shared" si="116"/>
        <v>0</v>
      </c>
      <c r="BH329" s="153">
        <f t="shared" si="117"/>
        <v>0</v>
      </c>
      <c r="BI329" s="153">
        <f t="shared" si="118"/>
        <v>0</v>
      </c>
      <c r="BJ329" s="13" t="s">
        <v>88</v>
      </c>
      <c r="BK329" s="153">
        <f t="shared" si="119"/>
        <v>0</v>
      </c>
      <c r="BL329" s="13" t="s">
        <v>285</v>
      </c>
      <c r="BM329" s="152" t="s">
        <v>917</v>
      </c>
    </row>
    <row r="330" spans="2:65" s="1" customFormat="1" ht="24.15" customHeight="1" x14ac:dyDescent="0.2">
      <c r="B330" s="139"/>
      <c r="C330" s="154" t="s">
        <v>918</v>
      </c>
      <c r="D330" s="154" t="s">
        <v>317</v>
      </c>
      <c r="E330" s="155" t="s">
        <v>919</v>
      </c>
      <c r="F330" s="156" t="s">
        <v>920</v>
      </c>
      <c r="G330" s="157" t="s">
        <v>333</v>
      </c>
      <c r="H330" s="158">
        <v>3</v>
      </c>
      <c r="I330" s="159"/>
      <c r="J330" s="160">
        <f t="shared" si="110"/>
        <v>0</v>
      </c>
      <c r="K330" s="161"/>
      <c r="L330" s="162"/>
      <c r="M330" s="163" t="s">
        <v>1</v>
      </c>
      <c r="N330" s="164" t="s">
        <v>41</v>
      </c>
      <c r="P330" s="150">
        <f t="shared" si="111"/>
        <v>0</v>
      </c>
      <c r="Q330" s="150">
        <v>3.2000000000000001E-2</v>
      </c>
      <c r="R330" s="150">
        <f t="shared" si="112"/>
        <v>9.6000000000000002E-2</v>
      </c>
      <c r="S330" s="150">
        <v>0</v>
      </c>
      <c r="T330" s="151">
        <f t="shared" si="113"/>
        <v>0</v>
      </c>
      <c r="AR330" s="152" t="s">
        <v>351</v>
      </c>
      <c r="AT330" s="152" t="s">
        <v>317</v>
      </c>
      <c r="AU330" s="152" t="s">
        <v>88</v>
      </c>
      <c r="AY330" s="13" t="s">
        <v>221</v>
      </c>
      <c r="BE330" s="153">
        <f t="shared" si="114"/>
        <v>0</v>
      </c>
      <c r="BF330" s="153">
        <f t="shared" si="115"/>
        <v>0</v>
      </c>
      <c r="BG330" s="153">
        <f t="shared" si="116"/>
        <v>0</v>
      </c>
      <c r="BH330" s="153">
        <f t="shared" si="117"/>
        <v>0</v>
      </c>
      <c r="BI330" s="153">
        <f t="shared" si="118"/>
        <v>0</v>
      </c>
      <c r="BJ330" s="13" t="s">
        <v>88</v>
      </c>
      <c r="BK330" s="153">
        <f t="shared" si="119"/>
        <v>0</v>
      </c>
      <c r="BL330" s="13" t="s">
        <v>285</v>
      </c>
      <c r="BM330" s="152" t="s">
        <v>921</v>
      </c>
    </row>
    <row r="331" spans="2:65" s="1" customFormat="1" ht="24.15" customHeight="1" x14ac:dyDescent="0.2">
      <c r="B331" s="139"/>
      <c r="C331" s="154" t="s">
        <v>922</v>
      </c>
      <c r="D331" s="154" t="s">
        <v>317</v>
      </c>
      <c r="E331" s="155" t="s">
        <v>923</v>
      </c>
      <c r="F331" s="156" t="s">
        <v>924</v>
      </c>
      <c r="G331" s="157" t="s">
        <v>333</v>
      </c>
      <c r="H331" s="158">
        <v>1</v>
      </c>
      <c r="I331" s="159"/>
      <c r="J331" s="160">
        <f t="shared" si="110"/>
        <v>0</v>
      </c>
      <c r="K331" s="161"/>
      <c r="L331" s="162"/>
      <c r="M331" s="163" t="s">
        <v>1</v>
      </c>
      <c r="N331" s="164" t="s">
        <v>41</v>
      </c>
      <c r="P331" s="150">
        <f t="shared" si="111"/>
        <v>0</v>
      </c>
      <c r="Q331" s="150">
        <v>3.2000000000000001E-2</v>
      </c>
      <c r="R331" s="150">
        <f t="shared" si="112"/>
        <v>3.2000000000000001E-2</v>
      </c>
      <c r="S331" s="150">
        <v>0</v>
      </c>
      <c r="T331" s="151">
        <f t="shared" si="113"/>
        <v>0</v>
      </c>
      <c r="AR331" s="152" t="s">
        <v>351</v>
      </c>
      <c r="AT331" s="152" t="s">
        <v>317</v>
      </c>
      <c r="AU331" s="152" t="s">
        <v>88</v>
      </c>
      <c r="AY331" s="13" t="s">
        <v>221</v>
      </c>
      <c r="BE331" s="153">
        <f t="shared" si="114"/>
        <v>0</v>
      </c>
      <c r="BF331" s="153">
        <f t="shared" si="115"/>
        <v>0</v>
      </c>
      <c r="BG331" s="153">
        <f t="shared" si="116"/>
        <v>0</v>
      </c>
      <c r="BH331" s="153">
        <f t="shared" si="117"/>
        <v>0</v>
      </c>
      <c r="BI331" s="153">
        <f t="shared" si="118"/>
        <v>0</v>
      </c>
      <c r="BJ331" s="13" t="s">
        <v>88</v>
      </c>
      <c r="BK331" s="153">
        <f t="shared" si="119"/>
        <v>0</v>
      </c>
      <c r="BL331" s="13" t="s">
        <v>285</v>
      </c>
      <c r="BM331" s="152" t="s">
        <v>925</v>
      </c>
    </row>
    <row r="332" spans="2:65" s="1" customFormat="1" ht="24.15" customHeight="1" x14ac:dyDescent="0.2">
      <c r="B332" s="139"/>
      <c r="C332" s="154" t="s">
        <v>926</v>
      </c>
      <c r="D332" s="154" t="s">
        <v>317</v>
      </c>
      <c r="E332" s="155" t="s">
        <v>927</v>
      </c>
      <c r="F332" s="156" t="s">
        <v>928</v>
      </c>
      <c r="G332" s="157" t="s">
        <v>333</v>
      </c>
      <c r="H332" s="158">
        <v>1</v>
      </c>
      <c r="I332" s="159"/>
      <c r="J332" s="160">
        <f t="shared" si="110"/>
        <v>0</v>
      </c>
      <c r="K332" s="161"/>
      <c r="L332" s="162"/>
      <c r="M332" s="163" t="s">
        <v>1</v>
      </c>
      <c r="N332" s="164" t="s">
        <v>41</v>
      </c>
      <c r="P332" s="150">
        <f t="shared" si="111"/>
        <v>0</v>
      </c>
      <c r="Q332" s="150">
        <v>3.2000000000000001E-2</v>
      </c>
      <c r="R332" s="150">
        <f t="shared" si="112"/>
        <v>3.2000000000000001E-2</v>
      </c>
      <c r="S332" s="150">
        <v>0</v>
      </c>
      <c r="T332" s="151">
        <f t="shared" si="113"/>
        <v>0</v>
      </c>
      <c r="AR332" s="152" t="s">
        <v>351</v>
      </c>
      <c r="AT332" s="152" t="s">
        <v>317</v>
      </c>
      <c r="AU332" s="152" t="s">
        <v>88</v>
      </c>
      <c r="AY332" s="13" t="s">
        <v>221</v>
      </c>
      <c r="BE332" s="153">
        <f t="shared" si="114"/>
        <v>0</v>
      </c>
      <c r="BF332" s="153">
        <f t="shared" si="115"/>
        <v>0</v>
      </c>
      <c r="BG332" s="153">
        <f t="shared" si="116"/>
        <v>0</v>
      </c>
      <c r="BH332" s="153">
        <f t="shared" si="117"/>
        <v>0</v>
      </c>
      <c r="BI332" s="153">
        <f t="shared" si="118"/>
        <v>0</v>
      </c>
      <c r="BJ332" s="13" t="s">
        <v>88</v>
      </c>
      <c r="BK332" s="153">
        <f t="shared" si="119"/>
        <v>0</v>
      </c>
      <c r="BL332" s="13" t="s">
        <v>285</v>
      </c>
      <c r="BM332" s="152" t="s">
        <v>929</v>
      </c>
    </row>
    <row r="333" spans="2:65" s="1" customFormat="1" ht="62.7" customHeight="1" x14ac:dyDescent="0.2">
      <c r="B333" s="139"/>
      <c r="C333" s="154" t="s">
        <v>930</v>
      </c>
      <c r="D333" s="154" t="s">
        <v>317</v>
      </c>
      <c r="E333" s="155" t="s">
        <v>931</v>
      </c>
      <c r="F333" s="156" t="s">
        <v>932</v>
      </c>
      <c r="G333" s="157" t="s">
        <v>333</v>
      </c>
      <c r="H333" s="158">
        <v>2</v>
      </c>
      <c r="I333" s="159"/>
      <c r="J333" s="160">
        <f t="shared" si="110"/>
        <v>0</v>
      </c>
      <c r="K333" s="161"/>
      <c r="L333" s="162"/>
      <c r="M333" s="163" t="s">
        <v>1</v>
      </c>
      <c r="N333" s="164" t="s">
        <v>41</v>
      </c>
      <c r="P333" s="150">
        <f t="shared" si="111"/>
        <v>0</v>
      </c>
      <c r="Q333" s="150">
        <v>3.2000000000000001E-2</v>
      </c>
      <c r="R333" s="150">
        <f t="shared" si="112"/>
        <v>6.4000000000000001E-2</v>
      </c>
      <c r="S333" s="150">
        <v>0</v>
      </c>
      <c r="T333" s="151">
        <f t="shared" si="113"/>
        <v>0</v>
      </c>
      <c r="AR333" s="152" t="s">
        <v>351</v>
      </c>
      <c r="AT333" s="152" t="s">
        <v>317</v>
      </c>
      <c r="AU333" s="152" t="s">
        <v>88</v>
      </c>
      <c r="AY333" s="13" t="s">
        <v>221</v>
      </c>
      <c r="BE333" s="153">
        <f t="shared" si="114"/>
        <v>0</v>
      </c>
      <c r="BF333" s="153">
        <f t="shared" si="115"/>
        <v>0</v>
      </c>
      <c r="BG333" s="153">
        <f t="shared" si="116"/>
        <v>0</v>
      </c>
      <c r="BH333" s="153">
        <f t="shared" si="117"/>
        <v>0</v>
      </c>
      <c r="BI333" s="153">
        <f t="shared" si="118"/>
        <v>0</v>
      </c>
      <c r="BJ333" s="13" t="s">
        <v>88</v>
      </c>
      <c r="BK333" s="153">
        <f t="shared" si="119"/>
        <v>0</v>
      </c>
      <c r="BL333" s="13" t="s">
        <v>285</v>
      </c>
      <c r="BM333" s="152" t="s">
        <v>933</v>
      </c>
    </row>
    <row r="334" spans="2:65" s="1" customFormat="1" ht="49.2" customHeight="1" x14ac:dyDescent="0.2">
      <c r="B334" s="139"/>
      <c r="C334" s="154" t="s">
        <v>934</v>
      </c>
      <c r="D334" s="154" t="s">
        <v>317</v>
      </c>
      <c r="E334" s="155" t="s">
        <v>935</v>
      </c>
      <c r="F334" s="156" t="s">
        <v>936</v>
      </c>
      <c r="G334" s="157" t="s">
        <v>333</v>
      </c>
      <c r="H334" s="158">
        <v>1</v>
      </c>
      <c r="I334" s="159"/>
      <c r="J334" s="160">
        <f t="shared" si="110"/>
        <v>0</v>
      </c>
      <c r="K334" s="161"/>
      <c r="L334" s="162"/>
      <c r="M334" s="163" t="s">
        <v>1</v>
      </c>
      <c r="N334" s="164" t="s">
        <v>41</v>
      </c>
      <c r="P334" s="150">
        <f t="shared" si="111"/>
        <v>0</v>
      </c>
      <c r="Q334" s="150">
        <v>3.2000000000000001E-2</v>
      </c>
      <c r="R334" s="150">
        <f t="shared" si="112"/>
        <v>3.2000000000000001E-2</v>
      </c>
      <c r="S334" s="150">
        <v>0</v>
      </c>
      <c r="T334" s="151">
        <f t="shared" si="113"/>
        <v>0</v>
      </c>
      <c r="AR334" s="152" t="s">
        <v>351</v>
      </c>
      <c r="AT334" s="152" t="s">
        <v>317</v>
      </c>
      <c r="AU334" s="152" t="s">
        <v>88</v>
      </c>
      <c r="AY334" s="13" t="s">
        <v>221</v>
      </c>
      <c r="BE334" s="153">
        <f t="shared" si="114"/>
        <v>0</v>
      </c>
      <c r="BF334" s="153">
        <f t="shared" si="115"/>
        <v>0</v>
      </c>
      <c r="BG334" s="153">
        <f t="shared" si="116"/>
        <v>0</v>
      </c>
      <c r="BH334" s="153">
        <f t="shared" si="117"/>
        <v>0</v>
      </c>
      <c r="BI334" s="153">
        <f t="shared" si="118"/>
        <v>0</v>
      </c>
      <c r="BJ334" s="13" t="s">
        <v>88</v>
      </c>
      <c r="BK334" s="153">
        <f t="shared" si="119"/>
        <v>0</v>
      </c>
      <c r="BL334" s="13" t="s">
        <v>285</v>
      </c>
      <c r="BM334" s="152" t="s">
        <v>937</v>
      </c>
    </row>
    <row r="335" spans="2:65" s="1" customFormat="1" ht="24.15" customHeight="1" x14ac:dyDescent="0.2">
      <c r="B335" s="139"/>
      <c r="C335" s="154" t="s">
        <v>938</v>
      </c>
      <c r="D335" s="154" t="s">
        <v>317</v>
      </c>
      <c r="E335" s="155" t="s">
        <v>939</v>
      </c>
      <c r="F335" s="156" t="s">
        <v>940</v>
      </c>
      <c r="G335" s="157" t="s">
        <v>333</v>
      </c>
      <c r="H335" s="158">
        <v>1</v>
      </c>
      <c r="I335" s="159"/>
      <c r="J335" s="160">
        <f t="shared" si="110"/>
        <v>0</v>
      </c>
      <c r="K335" s="161"/>
      <c r="L335" s="162"/>
      <c r="M335" s="163" t="s">
        <v>1</v>
      </c>
      <c r="N335" s="164" t="s">
        <v>41</v>
      </c>
      <c r="P335" s="150">
        <f t="shared" si="111"/>
        <v>0</v>
      </c>
      <c r="Q335" s="150">
        <v>3.2000000000000001E-2</v>
      </c>
      <c r="R335" s="150">
        <f t="shared" si="112"/>
        <v>3.2000000000000001E-2</v>
      </c>
      <c r="S335" s="150">
        <v>0</v>
      </c>
      <c r="T335" s="151">
        <f t="shared" si="113"/>
        <v>0</v>
      </c>
      <c r="AR335" s="152" t="s">
        <v>351</v>
      </c>
      <c r="AT335" s="152" t="s">
        <v>317</v>
      </c>
      <c r="AU335" s="152" t="s">
        <v>88</v>
      </c>
      <c r="AY335" s="13" t="s">
        <v>221</v>
      </c>
      <c r="BE335" s="153">
        <f t="shared" si="114"/>
        <v>0</v>
      </c>
      <c r="BF335" s="153">
        <f t="shared" si="115"/>
        <v>0</v>
      </c>
      <c r="BG335" s="153">
        <f t="shared" si="116"/>
        <v>0</v>
      </c>
      <c r="BH335" s="153">
        <f t="shared" si="117"/>
        <v>0</v>
      </c>
      <c r="BI335" s="153">
        <f t="shared" si="118"/>
        <v>0</v>
      </c>
      <c r="BJ335" s="13" t="s">
        <v>88</v>
      </c>
      <c r="BK335" s="153">
        <f t="shared" si="119"/>
        <v>0</v>
      </c>
      <c r="BL335" s="13" t="s">
        <v>285</v>
      </c>
      <c r="BM335" s="152" t="s">
        <v>941</v>
      </c>
    </row>
    <row r="336" spans="2:65" s="1" customFormat="1" ht="37.950000000000003" customHeight="1" x14ac:dyDescent="0.2">
      <c r="B336" s="139"/>
      <c r="C336" s="154" t="s">
        <v>942</v>
      </c>
      <c r="D336" s="154" t="s">
        <v>317</v>
      </c>
      <c r="E336" s="155" t="s">
        <v>943</v>
      </c>
      <c r="F336" s="156" t="s">
        <v>944</v>
      </c>
      <c r="G336" s="157" t="s">
        <v>333</v>
      </c>
      <c r="H336" s="158">
        <v>6</v>
      </c>
      <c r="I336" s="159"/>
      <c r="J336" s="160">
        <f t="shared" si="110"/>
        <v>0</v>
      </c>
      <c r="K336" s="161"/>
      <c r="L336" s="162"/>
      <c r="M336" s="163" t="s">
        <v>1</v>
      </c>
      <c r="N336" s="164" t="s">
        <v>41</v>
      </c>
      <c r="P336" s="150">
        <f t="shared" si="111"/>
        <v>0</v>
      </c>
      <c r="Q336" s="150">
        <v>3.2000000000000001E-2</v>
      </c>
      <c r="R336" s="150">
        <f t="shared" si="112"/>
        <v>0.192</v>
      </c>
      <c r="S336" s="150">
        <v>0</v>
      </c>
      <c r="T336" s="151">
        <f t="shared" si="113"/>
        <v>0</v>
      </c>
      <c r="AR336" s="152" t="s">
        <v>351</v>
      </c>
      <c r="AT336" s="152" t="s">
        <v>317</v>
      </c>
      <c r="AU336" s="152" t="s">
        <v>88</v>
      </c>
      <c r="AY336" s="13" t="s">
        <v>221</v>
      </c>
      <c r="BE336" s="153">
        <f t="shared" si="114"/>
        <v>0</v>
      </c>
      <c r="BF336" s="153">
        <f t="shared" si="115"/>
        <v>0</v>
      </c>
      <c r="BG336" s="153">
        <f t="shared" si="116"/>
        <v>0</v>
      </c>
      <c r="BH336" s="153">
        <f t="shared" si="117"/>
        <v>0</v>
      </c>
      <c r="BI336" s="153">
        <f t="shared" si="118"/>
        <v>0</v>
      </c>
      <c r="BJ336" s="13" t="s">
        <v>88</v>
      </c>
      <c r="BK336" s="153">
        <f t="shared" si="119"/>
        <v>0</v>
      </c>
      <c r="BL336" s="13" t="s">
        <v>285</v>
      </c>
      <c r="BM336" s="152" t="s">
        <v>945</v>
      </c>
    </row>
    <row r="337" spans="2:65" s="1" customFormat="1" ht="37.950000000000003" customHeight="1" x14ac:dyDescent="0.2">
      <c r="B337" s="139"/>
      <c r="C337" s="154" t="s">
        <v>946</v>
      </c>
      <c r="D337" s="154" t="s">
        <v>317</v>
      </c>
      <c r="E337" s="155" t="s">
        <v>947</v>
      </c>
      <c r="F337" s="156" t="s">
        <v>948</v>
      </c>
      <c r="G337" s="157" t="s">
        <v>333</v>
      </c>
      <c r="H337" s="158">
        <v>2</v>
      </c>
      <c r="I337" s="159"/>
      <c r="J337" s="160">
        <f t="shared" si="110"/>
        <v>0</v>
      </c>
      <c r="K337" s="161"/>
      <c r="L337" s="162"/>
      <c r="M337" s="163" t="s">
        <v>1</v>
      </c>
      <c r="N337" s="164" t="s">
        <v>41</v>
      </c>
      <c r="P337" s="150">
        <f t="shared" si="111"/>
        <v>0</v>
      </c>
      <c r="Q337" s="150">
        <v>3.2000000000000001E-2</v>
      </c>
      <c r="R337" s="150">
        <f t="shared" si="112"/>
        <v>6.4000000000000001E-2</v>
      </c>
      <c r="S337" s="150">
        <v>0</v>
      </c>
      <c r="T337" s="151">
        <f t="shared" si="113"/>
        <v>0</v>
      </c>
      <c r="AR337" s="152" t="s">
        <v>351</v>
      </c>
      <c r="AT337" s="152" t="s">
        <v>317</v>
      </c>
      <c r="AU337" s="152" t="s">
        <v>88</v>
      </c>
      <c r="AY337" s="13" t="s">
        <v>221</v>
      </c>
      <c r="BE337" s="153">
        <f t="shared" si="114"/>
        <v>0</v>
      </c>
      <c r="BF337" s="153">
        <f t="shared" si="115"/>
        <v>0</v>
      </c>
      <c r="BG337" s="153">
        <f t="shared" si="116"/>
        <v>0</v>
      </c>
      <c r="BH337" s="153">
        <f t="shared" si="117"/>
        <v>0</v>
      </c>
      <c r="BI337" s="153">
        <f t="shared" si="118"/>
        <v>0</v>
      </c>
      <c r="BJ337" s="13" t="s">
        <v>88</v>
      </c>
      <c r="BK337" s="153">
        <f t="shared" si="119"/>
        <v>0</v>
      </c>
      <c r="BL337" s="13" t="s">
        <v>285</v>
      </c>
      <c r="BM337" s="152" t="s">
        <v>949</v>
      </c>
    </row>
    <row r="338" spans="2:65" s="1" customFormat="1" ht="37.950000000000003" customHeight="1" x14ac:dyDescent="0.2">
      <c r="B338" s="139"/>
      <c r="C338" s="154" t="s">
        <v>950</v>
      </c>
      <c r="D338" s="154" t="s">
        <v>317</v>
      </c>
      <c r="E338" s="155" t="s">
        <v>951</v>
      </c>
      <c r="F338" s="156" t="s">
        <v>952</v>
      </c>
      <c r="G338" s="157" t="s">
        <v>333</v>
      </c>
      <c r="H338" s="158">
        <v>1</v>
      </c>
      <c r="I338" s="159"/>
      <c r="J338" s="160">
        <f t="shared" si="110"/>
        <v>0</v>
      </c>
      <c r="K338" s="161"/>
      <c r="L338" s="162"/>
      <c r="M338" s="163" t="s">
        <v>1</v>
      </c>
      <c r="N338" s="164" t="s">
        <v>41</v>
      </c>
      <c r="P338" s="150">
        <f t="shared" si="111"/>
        <v>0</v>
      </c>
      <c r="Q338" s="150">
        <v>3.2000000000000001E-2</v>
      </c>
      <c r="R338" s="150">
        <f t="shared" si="112"/>
        <v>3.2000000000000001E-2</v>
      </c>
      <c r="S338" s="150">
        <v>0</v>
      </c>
      <c r="T338" s="151">
        <f t="shared" si="113"/>
        <v>0</v>
      </c>
      <c r="AR338" s="152" t="s">
        <v>351</v>
      </c>
      <c r="AT338" s="152" t="s">
        <v>317</v>
      </c>
      <c r="AU338" s="152" t="s">
        <v>88</v>
      </c>
      <c r="AY338" s="13" t="s">
        <v>221</v>
      </c>
      <c r="BE338" s="153">
        <f t="shared" si="114"/>
        <v>0</v>
      </c>
      <c r="BF338" s="153">
        <f t="shared" si="115"/>
        <v>0</v>
      </c>
      <c r="BG338" s="153">
        <f t="shared" si="116"/>
        <v>0</v>
      </c>
      <c r="BH338" s="153">
        <f t="shared" si="117"/>
        <v>0</v>
      </c>
      <c r="BI338" s="153">
        <f t="shared" si="118"/>
        <v>0</v>
      </c>
      <c r="BJ338" s="13" t="s">
        <v>88</v>
      </c>
      <c r="BK338" s="153">
        <f t="shared" si="119"/>
        <v>0</v>
      </c>
      <c r="BL338" s="13" t="s">
        <v>285</v>
      </c>
      <c r="BM338" s="152" t="s">
        <v>953</v>
      </c>
    </row>
    <row r="339" spans="2:65" s="1" customFormat="1" ht="49.2" customHeight="1" x14ac:dyDescent="0.2">
      <c r="B339" s="139"/>
      <c r="C339" s="154" t="s">
        <v>954</v>
      </c>
      <c r="D339" s="154" t="s">
        <v>317</v>
      </c>
      <c r="E339" s="155" t="s">
        <v>955</v>
      </c>
      <c r="F339" s="156" t="s">
        <v>956</v>
      </c>
      <c r="G339" s="157" t="s">
        <v>333</v>
      </c>
      <c r="H339" s="158">
        <v>1</v>
      </c>
      <c r="I339" s="159"/>
      <c r="J339" s="160">
        <f t="shared" si="110"/>
        <v>0</v>
      </c>
      <c r="K339" s="161"/>
      <c r="L339" s="162"/>
      <c r="M339" s="163" t="s">
        <v>1</v>
      </c>
      <c r="N339" s="164" t="s">
        <v>41</v>
      </c>
      <c r="P339" s="150">
        <f t="shared" si="111"/>
        <v>0</v>
      </c>
      <c r="Q339" s="150">
        <v>3.2000000000000001E-2</v>
      </c>
      <c r="R339" s="150">
        <f t="shared" si="112"/>
        <v>3.2000000000000001E-2</v>
      </c>
      <c r="S339" s="150">
        <v>0</v>
      </c>
      <c r="T339" s="151">
        <f t="shared" si="113"/>
        <v>0</v>
      </c>
      <c r="AR339" s="152" t="s">
        <v>351</v>
      </c>
      <c r="AT339" s="152" t="s">
        <v>317</v>
      </c>
      <c r="AU339" s="152" t="s">
        <v>88</v>
      </c>
      <c r="AY339" s="13" t="s">
        <v>221</v>
      </c>
      <c r="BE339" s="153">
        <f t="shared" si="114"/>
        <v>0</v>
      </c>
      <c r="BF339" s="153">
        <f t="shared" si="115"/>
        <v>0</v>
      </c>
      <c r="BG339" s="153">
        <f t="shared" si="116"/>
        <v>0</v>
      </c>
      <c r="BH339" s="153">
        <f t="shared" si="117"/>
        <v>0</v>
      </c>
      <c r="BI339" s="153">
        <f t="shared" si="118"/>
        <v>0</v>
      </c>
      <c r="BJ339" s="13" t="s">
        <v>88</v>
      </c>
      <c r="BK339" s="153">
        <f t="shared" si="119"/>
        <v>0</v>
      </c>
      <c r="BL339" s="13" t="s">
        <v>285</v>
      </c>
      <c r="BM339" s="152" t="s">
        <v>957</v>
      </c>
    </row>
    <row r="340" spans="2:65" s="1" customFormat="1" ht="44.25" customHeight="1" x14ac:dyDescent="0.2">
      <c r="B340" s="139"/>
      <c r="C340" s="154" t="s">
        <v>958</v>
      </c>
      <c r="D340" s="154" t="s">
        <v>317</v>
      </c>
      <c r="E340" s="155" t="s">
        <v>959</v>
      </c>
      <c r="F340" s="156" t="s">
        <v>960</v>
      </c>
      <c r="G340" s="157" t="s">
        <v>333</v>
      </c>
      <c r="H340" s="158">
        <v>1</v>
      </c>
      <c r="I340" s="159"/>
      <c r="J340" s="160">
        <f t="shared" si="110"/>
        <v>0</v>
      </c>
      <c r="K340" s="161"/>
      <c r="L340" s="162"/>
      <c r="M340" s="163" t="s">
        <v>1</v>
      </c>
      <c r="N340" s="164" t="s">
        <v>41</v>
      </c>
      <c r="P340" s="150">
        <f t="shared" si="111"/>
        <v>0</v>
      </c>
      <c r="Q340" s="150">
        <v>3.2000000000000001E-2</v>
      </c>
      <c r="R340" s="150">
        <f t="shared" si="112"/>
        <v>3.2000000000000001E-2</v>
      </c>
      <c r="S340" s="150">
        <v>0</v>
      </c>
      <c r="T340" s="151">
        <f t="shared" si="113"/>
        <v>0</v>
      </c>
      <c r="AR340" s="152" t="s">
        <v>351</v>
      </c>
      <c r="AT340" s="152" t="s">
        <v>317</v>
      </c>
      <c r="AU340" s="152" t="s">
        <v>88</v>
      </c>
      <c r="AY340" s="13" t="s">
        <v>221</v>
      </c>
      <c r="BE340" s="153">
        <f t="shared" si="114"/>
        <v>0</v>
      </c>
      <c r="BF340" s="153">
        <f t="shared" si="115"/>
        <v>0</v>
      </c>
      <c r="BG340" s="153">
        <f t="shared" si="116"/>
        <v>0</v>
      </c>
      <c r="BH340" s="153">
        <f t="shared" si="117"/>
        <v>0</v>
      </c>
      <c r="BI340" s="153">
        <f t="shared" si="118"/>
        <v>0</v>
      </c>
      <c r="BJ340" s="13" t="s">
        <v>88</v>
      </c>
      <c r="BK340" s="153">
        <f t="shared" si="119"/>
        <v>0</v>
      </c>
      <c r="BL340" s="13" t="s">
        <v>285</v>
      </c>
      <c r="BM340" s="152" t="s">
        <v>961</v>
      </c>
    </row>
    <row r="341" spans="2:65" s="1" customFormat="1" ht="24.15" customHeight="1" x14ac:dyDescent="0.2">
      <c r="B341" s="139"/>
      <c r="C341" s="140" t="s">
        <v>962</v>
      </c>
      <c r="D341" s="140" t="s">
        <v>223</v>
      </c>
      <c r="E341" s="141" t="s">
        <v>963</v>
      </c>
      <c r="F341" s="142" t="s">
        <v>964</v>
      </c>
      <c r="G341" s="143" t="s">
        <v>965</v>
      </c>
      <c r="H341" s="144">
        <v>834.56</v>
      </c>
      <c r="I341" s="145"/>
      <c r="J341" s="146">
        <f t="shared" si="110"/>
        <v>0</v>
      </c>
      <c r="K341" s="147"/>
      <c r="L341" s="28"/>
      <c r="M341" s="148" t="s">
        <v>1</v>
      </c>
      <c r="N341" s="149" t="s">
        <v>41</v>
      </c>
      <c r="P341" s="150">
        <f t="shared" si="111"/>
        <v>0</v>
      </c>
      <c r="Q341" s="150">
        <v>8.0000000000000007E-5</v>
      </c>
      <c r="R341" s="150">
        <f t="shared" si="112"/>
        <v>6.6764799999999999E-2</v>
      </c>
      <c r="S341" s="150">
        <v>0</v>
      </c>
      <c r="T341" s="151">
        <f t="shared" si="113"/>
        <v>0</v>
      </c>
      <c r="AR341" s="152" t="s">
        <v>285</v>
      </c>
      <c r="AT341" s="152" t="s">
        <v>223</v>
      </c>
      <c r="AU341" s="152" t="s">
        <v>88</v>
      </c>
      <c r="AY341" s="13" t="s">
        <v>221</v>
      </c>
      <c r="BE341" s="153">
        <f t="shared" si="114"/>
        <v>0</v>
      </c>
      <c r="BF341" s="153">
        <f t="shared" si="115"/>
        <v>0</v>
      </c>
      <c r="BG341" s="153">
        <f t="shared" si="116"/>
        <v>0</v>
      </c>
      <c r="BH341" s="153">
        <f t="shared" si="117"/>
        <v>0</v>
      </c>
      <c r="BI341" s="153">
        <f t="shared" si="118"/>
        <v>0</v>
      </c>
      <c r="BJ341" s="13" t="s">
        <v>88</v>
      </c>
      <c r="BK341" s="153">
        <f t="shared" si="119"/>
        <v>0</v>
      </c>
      <c r="BL341" s="13" t="s">
        <v>285</v>
      </c>
      <c r="BM341" s="152" t="s">
        <v>966</v>
      </c>
    </row>
    <row r="342" spans="2:65" s="1" customFormat="1" ht="24.15" customHeight="1" x14ac:dyDescent="0.2">
      <c r="B342" s="139"/>
      <c r="C342" s="154" t="s">
        <v>967</v>
      </c>
      <c r="D342" s="154" t="s">
        <v>317</v>
      </c>
      <c r="E342" s="155" t="s">
        <v>968</v>
      </c>
      <c r="F342" s="156" t="s">
        <v>969</v>
      </c>
      <c r="G342" s="157" t="s">
        <v>965</v>
      </c>
      <c r="H342" s="158">
        <v>959.74400000000003</v>
      </c>
      <c r="I342" s="159"/>
      <c r="J342" s="160">
        <f t="shared" si="110"/>
        <v>0</v>
      </c>
      <c r="K342" s="161"/>
      <c r="L342" s="162"/>
      <c r="M342" s="163" t="s">
        <v>1</v>
      </c>
      <c r="N342" s="164" t="s">
        <v>41</v>
      </c>
      <c r="P342" s="150">
        <f t="shared" si="111"/>
        <v>0</v>
      </c>
      <c r="Q342" s="150">
        <v>0</v>
      </c>
      <c r="R342" s="150">
        <f t="shared" si="112"/>
        <v>0</v>
      </c>
      <c r="S342" s="150">
        <v>0</v>
      </c>
      <c r="T342" s="151">
        <f t="shared" si="113"/>
        <v>0</v>
      </c>
      <c r="AR342" s="152" t="s">
        <v>351</v>
      </c>
      <c r="AT342" s="152" t="s">
        <v>317</v>
      </c>
      <c r="AU342" s="152" t="s">
        <v>88</v>
      </c>
      <c r="AY342" s="13" t="s">
        <v>221</v>
      </c>
      <c r="BE342" s="153">
        <f t="shared" si="114"/>
        <v>0</v>
      </c>
      <c r="BF342" s="153">
        <f t="shared" si="115"/>
        <v>0</v>
      </c>
      <c r="BG342" s="153">
        <f t="shared" si="116"/>
        <v>0</v>
      </c>
      <c r="BH342" s="153">
        <f t="shared" si="117"/>
        <v>0</v>
      </c>
      <c r="BI342" s="153">
        <f t="shared" si="118"/>
        <v>0</v>
      </c>
      <c r="BJ342" s="13" t="s">
        <v>88</v>
      </c>
      <c r="BK342" s="153">
        <f t="shared" si="119"/>
        <v>0</v>
      </c>
      <c r="BL342" s="13" t="s">
        <v>285</v>
      </c>
      <c r="BM342" s="152" t="s">
        <v>970</v>
      </c>
    </row>
    <row r="343" spans="2:65" s="1" customFormat="1" ht="16.5" customHeight="1" x14ac:dyDescent="0.2">
      <c r="B343" s="139"/>
      <c r="C343" s="173" t="s">
        <v>3702</v>
      </c>
      <c r="D343" s="173" t="s">
        <v>223</v>
      </c>
      <c r="E343" s="174" t="s">
        <v>971</v>
      </c>
      <c r="F343" s="175" t="s">
        <v>972</v>
      </c>
      <c r="G343" s="176" t="s">
        <v>333</v>
      </c>
      <c r="H343" s="177">
        <v>2</v>
      </c>
      <c r="I343" s="178"/>
      <c r="J343" s="178">
        <f t="shared" si="110"/>
        <v>0</v>
      </c>
      <c r="K343" s="147"/>
      <c r="L343" s="28"/>
      <c r="M343" s="148" t="s">
        <v>1</v>
      </c>
      <c r="N343" s="149" t="s">
        <v>41</v>
      </c>
      <c r="P343" s="150">
        <f t="shared" si="111"/>
        <v>0</v>
      </c>
      <c r="Q343" s="150">
        <v>6.0000000000000002E-5</v>
      </c>
      <c r="R343" s="150">
        <f t="shared" si="112"/>
        <v>1.2E-4</v>
      </c>
      <c r="S343" s="150">
        <v>0</v>
      </c>
      <c r="T343" s="151">
        <f t="shared" si="113"/>
        <v>0</v>
      </c>
      <c r="AR343" s="152" t="s">
        <v>285</v>
      </c>
      <c r="AT343" s="152" t="s">
        <v>223</v>
      </c>
      <c r="AU343" s="152" t="s">
        <v>88</v>
      </c>
      <c r="AY343" s="13" t="s">
        <v>221</v>
      </c>
      <c r="BE343" s="153">
        <f t="shared" si="114"/>
        <v>0</v>
      </c>
      <c r="BF343" s="153">
        <f t="shared" si="115"/>
        <v>0</v>
      </c>
      <c r="BG343" s="153">
        <f t="shared" si="116"/>
        <v>0</v>
      </c>
      <c r="BH343" s="153">
        <f t="shared" si="117"/>
        <v>0</v>
      </c>
      <c r="BI343" s="153">
        <f t="shared" si="118"/>
        <v>0</v>
      </c>
      <c r="BJ343" s="13" t="s">
        <v>88</v>
      </c>
      <c r="BK343" s="153">
        <f t="shared" si="119"/>
        <v>0</v>
      </c>
      <c r="BL343" s="13" t="s">
        <v>285</v>
      </c>
      <c r="BM343" s="152" t="s">
        <v>973</v>
      </c>
    </row>
    <row r="344" spans="2:65" s="1" customFormat="1" ht="24.15" customHeight="1" x14ac:dyDescent="0.2">
      <c r="B344" s="139"/>
      <c r="C344" s="179" t="s">
        <v>3703</v>
      </c>
      <c r="D344" s="179" t="s">
        <v>317</v>
      </c>
      <c r="E344" s="180" t="s">
        <v>974</v>
      </c>
      <c r="F344" s="181" t="s">
        <v>975</v>
      </c>
      <c r="G344" s="182" t="s">
        <v>333</v>
      </c>
      <c r="H344" s="183">
        <v>2</v>
      </c>
      <c r="I344" s="184"/>
      <c r="J344" s="184">
        <f t="shared" si="110"/>
        <v>0</v>
      </c>
      <c r="K344" s="161"/>
      <c r="L344" s="162"/>
      <c r="M344" s="163" t="s">
        <v>1</v>
      </c>
      <c r="N344" s="164" t="s">
        <v>41</v>
      </c>
      <c r="P344" s="150">
        <f t="shared" si="111"/>
        <v>0</v>
      </c>
      <c r="Q344" s="150">
        <v>0.17</v>
      </c>
      <c r="R344" s="150">
        <f t="shared" si="112"/>
        <v>0.34</v>
      </c>
      <c r="S344" s="150">
        <v>0</v>
      </c>
      <c r="T344" s="151">
        <f t="shared" si="113"/>
        <v>0</v>
      </c>
      <c r="AR344" s="152" t="s">
        <v>351</v>
      </c>
      <c r="AT344" s="152" t="s">
        <v>317</v>
      </c>
      <c r="AU344" s="152" t="s">
        <v>88</v>
      </c>
      <c r="AY344" s="13" t="s">
        <v>221</v>
      </c>
      <c r="BE344" s="153">
        <f t="shared" si="114"/>
        <v>0</v>
      </c>
      <c r="BF344" s="153">
        <f t="shared" si="115"/>
        <v>0</v>
      </c>
      <c r="BG344" s="153">
        <f t="shared" si="116"/>
        <v>0</v>
      </c>
      <c r="BH344" s="153">
        <f t="shared" si="117"/>
        <v>0</v>
      </c>
      <c r="BI344" s="153">
        <f t="shared" si="118"/>
        <v>0</v>
      </c>
      <c r="BJ344" s="13" t="s">
        <v>88</v>
      </c>
      <c r="BK344" s="153">
        <f t="shared" si="119"/>
        <v>0</v>
      </c>
      <c r="BL344" s="13" t="s">
        <v>285</v>
      </c>
      <c r="BM344" s="152" t="s">
        <v>976</v>
      </c>
    </row>
    <row r="345" spans="2:65" s="1" customFormat="1" ht="24.15" customHeight="1" x14ac:dyDescent="0.2">
      <c r="B345" s="139"/>
      <c r="C345" s="140" t="s">
        <v>977</v>
      </c>
      <c r="D345" s="140" t="s">
        <v>223</v>
      </c>
      <c r="E345" s="141" t="s">
        <v>978</v>
      </c>
      <c r="F345" s="142" t="s">
        <v>979</v>
      </c>
      <c r="G345" s="143" t="s">
        <v>718</v>
      </c>
      <c r="H345" s="165"/>
      <c r="I345" s="145"/>
      <c r="J345" s="146">
        <f t="shared" si="110"/>
        <v>0</v>
      </c>
      <c r="K345" s="147"/>
      <c r="L345" s="28"/>
      <c r="M345" s="148" t="s">
        <v>1</v>
      </c>
      <c r="N345" s="149" t="s">
        <v>41</v>
      </c>
      <c r="P345" s="150">
        <f t="shared" si="111"/>
        <v>0</v>
      </c>
      <c r="Q345" s="150">
        <v>0</v>
      </c>
      <c r="R345" s="150">
        <f t="shared" si="112"/>
        <v>0</v>
      </c>
      <c r="S345" s="150">
        <v>0</v>
      </c>
      <c r="T345" s="151">
        <f t="shared" si="113"/>
        <v>0</v>
      </c>
      <c r="AR345" s="152" t="s">
        <v>285</v>
      </c>
      <c r="AT345" s="152" t="s">
        <v>223</v>
      </c>
      <c r="AU345" s="152" t="s">
        <v>88</v>
      </c>
      <c r="AY345" s="13" t="s">
        <v>221</v>
      </c>
      <c r="BE345" s="153">
        <f t="shared" si="114"/>
        <v>0</v>
      </c>
      <c r="BF345" s="153">
        <f t="shared" si="115"/>
        <v>0</v>
      </c>
      <c r="BG345" s="153">
        <f t="shared" si="116"/>
        <v>0</v>
      </c>
      <c r="BH345" s="153">
        <f t="shared" si="117"/>
        <v>0</v>
      </c>
      <c r="BI345" s="153">
        <f t="shared" si="118"/>
        <v>0</v>
      </c>
      <c r="BJ345" s="13" t="s">
        <v>88</v>
      </c>
      <c r="BK345" s="153">
        <f t="shared" si="119"/>
        <v>0</v>
      </c>
      <c r="BL345" s="13" t="s">
        <v>285</v>
      </c>
      <c r="BM345" s="152" t="s">
        <v>980</v>
      </c>
    </row>
    <row r="346" spans="2:65" s="11" customFormat="1" ht="22.95" customHeight="1" x14ac:dyDescent="0.25">
      <c r="B346" s="127"/>
      <c r="D346" s="128" t="s">
        <v>74</v>
      </c>
      <c r="E346" s="137" t="s">
        <v>981</v>
      </c>
      <c r="F346" s="137" t="s">
        <v>982</v>
      </c>
      <c r="I346" s="130"/>
      <c r="J346" s="138">
        <f>BK346</f>
        <v>0</v>
      </c>
      <c r="L346" s="127"/>
      <c r="M346" s="132"/>
      <c r="P346" s="133">
        <f>SUM(P347:P352)</f>
        <v>0</v>
      </c>
      <c r="R346" s="133">
        <f>SUM(R347:R352)</f>
        <v>6.3206090679999996</v>
      </c>
      <c r="T346" s="134">
        <f>SUM(T347:T352)</f>
        <v>0</v>
      </c>
      <c r="AR346" s="128" t="s">
        <v>88</v>
      </c>
      <c r="AT346" s="135" t="s">
        <v>74</v>
      </c>
      <c r="AU346" s="135" t="s">
        <v>82</v>
      </c>
      <c r="AY346" s="128" t="s">
        <v>221</v>
      </c>
      <c r="BK346" s="136">
        <f>SUM(BK347:BK352)</f>
        <v>0</v>
      </c>
    </row>
    <row r="347" spans="2:65" s="1" customFormat="1" ht="24.15" customHeight="1" x14ac:dyDescent="0.2">
      <c r="B347" s="139"/>
      <c r="C347" s="140" t="s">
        <v>983</v>
      </c>
      <c r="D347" s="140" t="s">
        <v>223</v>
      </c>
      <c r="E347" s="141" t="s">
        <v>984</v>
      </c>
      <c r="F347" s="142" t="s">
        <v>985</v>
      </c>
      <c r="G347" s="143" t="s">
        <v>263</v>
      </c>
      <c r="H347" s="144">
        <v>12.864000000000001</v>
      </c>
      <c r="I347" s="145"/>
      <c r="J347" s="146">
        <f t="shared" ref="J347:J352" si="120">ROUND(I347*H347,2)</f>
        <v>0</v>
      </c>
      <c r="K347" s="147"/>
      <c r="L347" s="28"/>
      <c r="M347" s="148" t="s">
        <v>1</v>
      </c>
      <c r="N347" s="149" t="s">
        <v>41</v>
      </c>
      <c r="P347" s="150">
        <f t="shared" ref="P347:P352" si="121">O347*H347</f>
        <v>0</v>
      </c>
      <c r="Q347" s="150">
        <v>3.7499999999999999E-3</v>
      </c>
      <c r="R347" s="150">
        <f t="shared" ref="R347:R352" si="122">Q347*H347</f>
        <v>4.8239999999999998E-2</v>
      </c>
      <c r="S347" s="150">
        <v>0</v>
      </c>
      <c r="T347" s="151">
        <f t="shared" ref="T347:T352" si="123">S347*H347</f>
        <v>0</v>
      </c>
      <c r="AR347" s="152" t="s">
        <v>285</v>
      </c>
      <c r="AT347" s="152" t="s">
        <v>223</v>
      </c>
      <c r="AU347" s="152" t="s">
        <v>88</v>
      </c>
      <c r="AY347" s="13" t="s">
        <v>221</v>
      </c>
      <c r="BE347" s="153">
        <f t="shared" ref="BE347:BE352" si="124">IF(N347="základná",J347,0)</f>
        <v>0</v>
      </c>
      <c r="BF347" s="153">
        <f t="shared" ref="BF347:BF352" si="125">IF(N347="znížená",J347,0)</f>
        <v>0</v>
      </c>
      <c r="BG347" s="153">
        <f t="shared" ref="BG347:BG352" si="126">IF(N347="zákl. prenesená",J347,0)</f>
        <v>0</v>
      </c>
      <c r="BH347" s="153">
        <f t="shared" ref="BH347:BH352" si="127">IF(N347="zníž. prenesená",J347,0)</f>
        <v>0</v>
      </c>
      <c r="BI347" s="153">
        <f t="shared" ref="BI347:BI352" si="128">IF(N347="nulová",J347,0)</f>
        <v>0</v>
      </c>
      <c r="BJ347" s="13" t="s">
        <v>88</v>
      </c>
      <c r="BK347" s="153">
        <f t="shared" ref="BK347:BK352" si="129">ROUND(I347*H347,2)</f>
        <v>0</v>
      </c>
      <c r="BL347" s="13" t="s">
        <v>285</v>
      </c>
      <c r="BM347" s="152" t="s">
        <v>986</v>
      </c>
    </row>
    <row r="348" spans="2:65" s="1" customFormat="1" ht="16.5" customHeight="1" x14ac:dyDescent="0.2">
      <c r="B348" s="139"/>
      <c r="C348" s="140" t="s">
        <v>987</v>
      </c>
      <c r="D348" s="140" t="s">
        <v>223</v>
      </c>
      <c r="E348" s="141" t="s">
        <v>988</v>
      </c>
      <c r="F348" s="142" t="s">
        <v>989</v>
      </c>
      <c r="G348" s="143" t="s">
        <v>273</v>
      </c>
      <c r="H348" s="144">
        <v>428</v>
      </c>
      <c r="I348" s="145"/>
      <c r="J348" s="146">
        <f t="shared" si="120"/>
        <v>0</v>
      </c>
      <c r="K348" s="147"/>
      <c r="L348" s="28"/>
      <c r="M348" s="148" t="s">
        <v>1</v>
      </c>
      <c r="N348" s="149" t="s">
        <v>41</v>
      </c>
      <c r="P348" s="150">
        <f t="shared" si="121"/>
        <v>0</v>
      </c>
      <c r="Q348" s="150">
        <v>8.9614999999999996E-4</v>
      </c>
      <c r="R348" s="150">
        <f t="shared" si="122"/>
        <v>0.38355220000000001</v>
      </c>
      <c r="S348" s="150">
        <v>0</v>
      </c>
      <c r="T348" s="151">
        <f t="shared" si="123"/>
        <v>0</v>
      </c>
      <c r="AR348" s="152" t="s">
        <v>285</v>
      </c>
      <c r="AT348" s="152" t="s">
        <v>223</v>
      </c>
      <c r="AU348" s="152" t="s">
        <v>88</v>
      </c>
      <c r="AY348" s="13" t="s">
        <v>221</v>
      </c>
      <c r="BE348" s="153">
        <f t="shared" si="124"/>
        <v>0</v>
      </c>
      <c r="BF348" s="153">
        <f t="shared" si="125"/>
        <v>0</v>
      </c>
      <c r="BG348" s="153">
        <f t="shared" si="126"/>
        <v>0</v>
      </c>
      <c r="BH348" s="153">
        <f t="shared" si="127"/>
        <v>0</v>
      </c>
      <c r="BI348" s="153">
        <f t="shared" si="128"/>
        <v>0</v>
      </c>
      <c r="BJ348" s="13" t="s">
        <v>88</v>
      </c>
      <c r="BK348" s="153">
        <f t="shared" si="129"/>
        <v>0</v>
      </c>
      <c r="BL348" s="13" t="s">
        <v>285</v>
      </c>
      <c r="BM348" s="152" t="s">
        <v>990</v>
      </c>
    </row>
    <row r="349" spans="2:65" s="1" customFormat="1" ht="24.15" customHeight="1" x14ac:dyDescent="0.2">
      <c r="B349" s="139"/>
      <c r="C349" s="140" t="s">
        <v>991</v>
      </c>
      <c r="D349" s="140" t="s">
        <v>223</v>
      </c>
      <c r="E349" s="141" t="s">
        <v>992</v>
      </c>
      <c r="F349" s="142" t="s">
        <v>993</v>
      </c>
      <c r="G349" s="143" t="s">
        <v>273</v>
      </c>
      <c r="H349" s="144">
        <v>18.32</v>
      </c>
      <c r="I349" s="145"/>
      <c r="J349" s="146">
        <f t="shared" si="120"/>
        <v>0</v>
      </c>
      <c r="K349" s="147"/>
      <c r="L349" s="28"/>
      <c r="M349" s="148" t="s">
        <v>1</v>
      </c>
      <c r="N349" s="149" t="s">
        <v>41</v>
      </c>
      <c r="P349" s="150">
        <f t="shared" si="121"/>
        <v>0</v>
      </c>
      <c r="Q349" s="150">
        <v>9.1365000000000001E-4</v>
      </c>
      <c r="R349" s="150">
        <f t="shared" si="122"/>
        <v>1.6738068000000002E-2</v>
      </c>
      <c r="S349" s="150">
        <v>0</v>
      </c>
      <c r="T349" s="151">
        <f t="shared" si="123"/>
        <v>0</v>
      </c>
      <c r="AR349" s="152" t="s">
        <v>285</v>
      </c>
      <c r="AT349" s="152" t="s">
        <v>223</v>
      </c>
      <c r="AU349" s="152" t="s">
        <v>88</v>
      </c>
      <c r="AY349" s="13" t="s">
        <v>221</v>
      </c>
      <c r="BE349" s="153">
        <f t="shared" si="124"/>
        <v>0</v>
      </c>
      <c r="BF349" s="153">
        <f t="shared" si="125"/>
        <v>0</v>
      </c>
      <c r="BG349" s="153">
        <f t="shared" si="126"/>
        <v>0</v>
      </c>
      <c r="BH349" s="153">
        <f t="shared" si="127"/>
        <v>0</v>
      </c>
      <c r="BI349" s="153">
        <f t="shared" si="128"/>
        <v>0</v>
      </c>
      <c r="BJ349" s="13" t="s">
        <v>88</v>
      </c>
      <c r="BK349" s="153">
        <f t="shared" si="129"/>
        <v>0</v>
      </c>
      <c r="BL349" s="13" t="s">
        <v>285</v>
      </c>
      <c r="BM349" s="152" t="s">
        <v>994</v>
      </c>
    </row>
    <row r="350" spans="2:65" s="1" customFormat="1" ht="16.5" customHeight="1" x14ac:dyDescent="0.2">
      <c r="B350" s="139"/>
      <c r="C350" s="140" t="s">
        <v>995</v>
      </c>
      <c r="D350" s="140" t="s">
        <v>223</v>
      </c>
      <c r="E350" s="141" t="s">
        <v>996</v>
      </c>
      <c r="F350" s="142" t="s">
        <v>997</v>
      </c>
      <c r="G350" s="143" t="s">
        <v>263</v>
      </c>
      <c r="H350" s="144">
        <v>356.4</v>
      </c>
      <c r="I350" s="145"/>
      <c r="J350" s="146">
        <f t="shared" si="120"/>
        <v>0</v>
      </c>
      <c r="K350" s="147"/>
      <c r="L350" s="28"/>
      <c r="M350" s="148" t="s">
        <v>1</v>
      </c>
      <c r="N350" s="149" t="s">
        <v>41</v>
      </c>
      <c r="P350" s="150">
        <f t="shared" si="121"/>
        <v>0</v>
      </c>
      <c r="Q350" s="150">
        <v>3.777E-3</v>
      </c>
      <c r="R350" s="150">
        <f t="shared" si="122"/>
        <v>1.3461227999999998</v>
      </c>
      <c r="S350" s="150">
        <v>0</v>
      </c>
      <c r="T350" s="151">
        <f t="shared" si="123"/>
        <v>0</v>
      </c>
      <c r="AR350" s="152" t="s">
        <v>285</v>
      </c>
      <c r="AT350" s="152" t="s">
        <v>223</v>
      </c>
      <c r="AU350" s="152" t="s">
        <v>88</v>
      </c>
      <c r="AY350" s="13" t="s">
        <v>221</v>
      </c>
      <c r="BE350" s="153">
        <f t="shared" si="124"/>
        <v>0</v>
      </c>
      <c r="BF350" s="153">
        <f t="shared" si="125"/>
        <v>0</v>
      </c>
      <c r="BG350" s="153">
        <f t="shared" si="126"/>
        <v>0</v>
      </c>
      <c r="BH350" s="153">
        <f t="shared" si="127"/>
        <v>0</v>
      </c>
      <c r="BI350" s="153">
        <f t="shared" si="128"/>
        <v>0</v>
      </c>
      <c r="BJ350" s="13" t="s">
        <v>88</v>
      </c>
      <c r="BK350" s="153">
        <f t="shared" si="129"/>
        <v>0</v>
      </c>
      <c r="BL350" s="13" t="s">
        <v>285</v>
      </c>
      <c r="BM350" s="152" t="s">
        <v>998</v>
      </c>
    </row>
    <row r="351" spans="2:65" s="1" customFormat="1" ht="16.5" customHeight="1" x14ac:dyDescent="0.2">
      <c r="B351" s="139"/>
      <c r="C351" s="154" t="s">
        <v>999</v>
      </c>
      <c r="D351" s="154" t="s">
        <v>317</v>
      </c>
      <c r="E351" s="155" t="s">
        <v>1000</v>
      </c>
      <c r="F351" s="156" t="s">
        <v>1001</v>
      </c>
      <c r="G351" s="157" t="s">
        <v>263</v>
      </c>
      <c r="H351" s="158">
        <v>377.16300000000001</v>
      </c>
      <c r="I351" s="159"/>
      <c r="J351" s="160">
        <f t="shared" si="120"/>
        <v>0</v>
      </c>
      <c r="K351" s="161"/>
      <c r="L351" s="162"/>
      <c r="M351" s="163" t="s">
        <v>1</v>
      </c>
      <c r="N351" s="164" t="s">
        <v>41</v>
      </c>
      <c r="P351" s="150">
        <f t="shared" si="121"/>
        <v>0</v>
      </c>
      <c r="Q351" s="150">
        <v>1.2E-2</v>
      </c>
      <c r="R351" s="150">
        <f t="shared" si="122"/>
        <v>4.5259559999999999</v>
      </c>
      <c r="S351" s="150">
        <v>0</v>
      </c>
      <c r="T351" s="151">
        <f t="shared" si="123"/>
        <v>0</v>
      </c>
      <c r="AR351" s="152" t="s">
        <v>351</v>
      </c>
      <c r="AT351" s="152" t="s">
        <v>317</v>
      </c>
      <c r="AU351" s="152" t="s">
        <v>88</v>
      </c>
      <c r="AY351" s="13" t="s">
        <v>221</v>
      </c>
      <c r="BE351" s="153">
        <f t="shared" si="124"/>
        <v>0</v>
      </c>
      <c r="BF351" s="153">
        <f t="shared" si="125"/>
        <v>0</v>
      </c>
      <c r="BG351" s="153">
        <f t="shared" si="126"/>
        <v>0</v>
      </c>
      <c r="BH351" s="153">
        <f t="shared" si="127"/>
        <v>0</v>
      </c>
      <c r="BI351" s="153">
        <f t="shared" si="128"/>
        <v>0</v>
      </c>
      <c r="BJ351" s="13" t="s">
        <v>88</v>
      </c>
      <c r="BK351" s="153">
        <f t="shared" si="129"/>
        <v>0</v>
      </c>
      <c r="BL351" s="13" t="s">
        <v>285</v>
      </c>
      <c r="BM351" s="152" t="s">
        <v>1002</v>
      </c>
    </row>
    <row r="352" spans="2:65" s="1" customFormat="1" ht="24.15" customHeight="1" x14ac:dyDescent="0.2">
      <c r="B352" s="139"/>
      <c r="C352" s="140" t="s">
        <v>1003</v>
      </c>
      <c r="D352" s="140" t="s">
        <v>223</v>
      </c>
      <c r="E352" s="141" t="s">
        <v>1004</v>
      </c>
      <c r="F352" s="142" t="s">
        <v>1005</v>
      </c>
      <c r="G352" s="143" t="s">
        <v>718</v>
      </c>
      <c r="H352" s="165"/>
      <c r="I352" s="145"/>
      <c r="J352" s="146">
        <f t="shared" si="120"/>
        <v>0</v>
      </c>
      <c r="K352" s="147"/>
      <c r="L352" s="28"/>
      <c r="M352" s="148" t="s">
        <v>1</v>
      </c>
      <c r="N352" s="149" t="s">
        <v>41</v>
      </c>
      <c r="P352" s="150">
        <f t="shared" si="121"/>
        <v>0</v>
      </c>
      <c r="Q352" s="150">
        <v>0</v>
      </c>
      <c r="R352" s="150">
        <f t="shared" si="122"/>
        <v>0</v>
      </c>
      <c r="S352" s="150">
        <v>0</v>
      </c>
      <c r="T352" s="151">
        <f t="shared" si="123"/>
        <v>0</v>
      </c>
      <c r="AR352" s="152" t="s">
        <v>285</v>
      </c>
      <c r="AT352" s="152" t="s">
        <v>223</v>
      </c>
      <c r="AU352" s="152" t="s">
        <v>88</v>
      </c>
      <c r="AY352" s="13" t="s">
        <v>221</v>
      </c>
      <c r="BE352" s="153">
        <f t="shared" si="124"/>
        <v>0</v>
      </c>
      <c r="BF352" s="153">
        <f t="shared" si="125"/>
        <v>0</v>
      </c>
      <c r="BG352" s="153">
        <f t="shared" si="126"/>
        <v>0</v>
      </c>
      <c r="BH352" s="153">
        <f t="shared" si="127"/>
        <v>0</v>
      </c>
      <c r="BI352" s="153">
        <f t="shared" si="128"/>
        <v>0</v>
      </c>
      <c r="BJ352" s="13" t="s">
        <v>88</v>
      </c>
      <c r="BK352" s="153">
        <f t="shared" si="129"/>
        <v>0</v>
      </c>
      <c r="BL352" s="13" t="s">
        <v>285</v>
      </c>
      <c r="BM352" s="152" t="s">
        <v>1006</v>
      </c>
    </row>
    <row r="353" spans="2:65" s="11" customFormat="1" ht="22.95" customHeight="1" x14ac:dyDescent="0.25">
      <c r="B353" s="127"/>
      <c r="D353" s="128" t="s">
        <v>74</v>
      </c>
      <c r="E353" s="137" t="s">
        <v>1007</v>
      </c>
      <c r="F353" s="137" t="s">
        <v>1008</v>
      </c>
      <c r="I353" s="130"/>
      <c r="J353" s="138">
        <f>BK353</f>
        <v>0</v>
      </c>
      <c r="L353" s="127"/>
      <c r="M353" s="132"/>
      <c r="P353" s="133">
        <f>SUM(P354:P356)</f>
        <v>0</v>
      </c>
      <c r="R353" s="133">
        <f>SUM(R354:R356)</f>
        <v>0.96293400000000007</v>
      </c>
      <c r="T353" s="134">
        <f>SUM(T354:T356)</f>
        <v>0</v>
      </c>
      <c r="AR353" s="128" t="s">
        <v>88</v>
      </c>
      <c r="AT353" s="135" t="s">
        <v>74</v>
      </c>
      <c r="AU353" s="135" t="s">
        <v>82</v>
      </c>
      <c r="AY353" s="128" t="s">
        <v>221</v>
      </c>
      <c r="BK353" s="136">
        <f>SUM(BK354:BK356)</f>
        <v>0</v>
      </c>
    </row>
    <row r="354" spans="2:65" s="1" customFormat="1" ht="24.15" customHeight="1" x14ac:dyDescent="0.2">
      <c r="B354" s="139"/>
      <c r="C354" s="140" t="s">
        <v>1009</v>
      </c>
      <c r="D354" s="140" t="s">
        <v>223</v>
      </c>
      <c r="E354" s="141" t="s">
        <v>1010</v>
      </c>
      <c r="F354" s="142" t="s">
        <v>1011</v>
      </c>
      <c r="G354" s="143" t="s">
        <v>263</v>
      </c>
      <c r="H354" s="144">
        <v>30.3</v>
      </c>
      <c r="I354" s="145"/>
      <c r="J354" s="146">
        <f>ROUND(I354*H354,2)</f>
        <v>0</v>
      </c>
      <c r="K354" s="147"/>
      <c r="L354" s="28"/>
      <c r="M354" s="148" t="s">
        <v>1</v>
      </c>
      <c r="N354" s="149" t="s">
        <v>41</v>
      </c>
      <c r="P354" s="150">
        <f>O354*H354</f>
        <v>0</v>
      </c>
      <c r="Q354" s="150">
        <v>1.393E-2</v>
      </c>
      <c r="R354" s="150">
        <f>Q354*H354</f>
        <v>0.42207899999999998</v>
      </c>
      <c r="S354" s="150">
        <v>0</v>
      </c>
      <c r="T354" s="151">
        <f>S354*H354</f>
        <v>0</v>
      </c>
      <c r="AR354" s="152" t="s">
        <v>285</v>
      </c>
      <c r="AT354" s="152" t="s">
        <v>223</v>
      </c>
      <c r="AU354" s="152" t="s">
        <v>88</v>
      </c>
      <c r="AY354" s="13" t="s">
        <v>221</v>
      </c>
      <c r="BE354" s="153">
        <f>IF(N354="základná",J354,0)</f>
        <v>0</v>
      </c>
      <c r="BF354" s="153">
        <f>IF(N354="znížená",J354,0)</f>
        <v>0</v>
      </c>
      <c r="BG354" s="153">
        <f>IF(N354="zákl. prenesená",J354,0)</f>
        <v>0</v>
      </c>
      <c r="BH354" s="153">
        <f>IF(N354="zníž. prenesená",J354,0)</f>
        <v>0</v>
      </c>
      <c r="BI354" s="153">
        <f>IF(N354="nulová",J354,0)</f>
        <v>0</v>
      </c>
      <c r="BJ354" s="13" t="s">
        <v>88</v>
      </c>
      <c r="BK354" s="153">
        <f>ROUND(I354*H354,2)</f>
        <v>0</v>
      </c>
      <c r="BL354" s="13" t="s">
        <v>285</v>
      </c>
      <c r="BM354" s="152" t="s">
        <v>1012</v>
      </c>
    </row>
    <row r="355" spans="2:65" s="1" customFormat="1" ht="24.15" customHeight="1" x14ac:dyDescent="0.2">
      <c r="B355" s="139"/>
      <c r="C355" s="179" t="s">
        <v>1013</v>
      </c>
      <c r="D355" s="179" t="s">
        <v>317</v>
      </c>
      <c r="E355" s="180" t="s">
        <v>1014</v>
      </c>
      <c r="F355" s="181" t="s">
        <v>1015</v>
      </c>
      <c r="G355" s="182" t="s">
        <v>263</v>
      </c>
      <c r="H355" s="183">
        <v>31.815000000000001</v>
      </c>
      <c r="I355" s="184"/>
      <c r="J355" s="184">
        <f>ROUND(I355*H355,2)</f>
        <v>0</v>
      </c>
      <c r="K355" s="161"/>
      <c r="L355" s="162"/>
      <c r="M355" s="163" t="s">
        <v>1</v>
      </c>
      <c r="N355" s="164" t="s">
        <v>41</v>
      </c>
      <c r="P355" s="150">
        <f>O355*H355</f>
        <v>0</v>
      </c>
      <c r="Q355" s="150">
        <v>1.7000000000000001E-2</v>
      </c>
      <c r="R355" s="150">
        <f>Q355*H355</f>
        <v>0.54085500000000009</v>
      </c>
      <c r="S355" s="150">
        <v>0</v>
      </c>
      <c r="T355" s="151">
        <f>S355*H355</f>
        <v>0</v>
      </c>
      <c r="AR355" s="152" t="s">
        <v>351</v>
      </c>
      <c r="AT355" s="152" t="s">
        <v>317</v>
      </c>
      <c r="AU355" s="152" t="s">
        <v>88</v>
      </c>
      <c r="AY355" s="13" t="s">
        <v>221</v>
      </c>
      <c r="BE355" s="153">
        <f>IF(N355="základná",J355,0)</f>
        <v>0</v>
      </c>
      <c r="BF355" s="153">
        <f>IF(N355="znížená",J355,0)</f>
        <v>0</v>
      </c>
      <c r="BG355" s="153">
        <f>IF(N355="zákl. prenesená",J355,0)</f>
        <v>0</v>
      </c>
      <c r="BH355" s="153">
        <f>IF(N355="zníž. prenesená",J355,0)</f>
        <v>0</v>
      </c>
      <c r="BI355" s="153">
        <f>IF(N355="nulová",J355,0)</f>
        <v>0</v>
      </c>
      <c r="BJ355" s="13" t="s">
        <v>88</v>
      </c>
      <c r="BK355" s="153">
        <f>ROUND(I355*H355,2)</f>
        <v>0</v>
      </c>
      <c r="BL355" s="13" t="s">
        <v>285</v>
      </c>
      <c r="BM355" s="152" t="s">
        <v>1016</v>
      </c>
    </row>
    <row r="356" spans="2:65" s="1" customFormat="1" ht="24.15" customHeight="1" x14ac:dyDescent="0.2">
      <c r="B356" s="139"/>
      <c r="C356" s="140" t="s">
        <v>1017</v>
      </c>
      <c r="D356" s="140" t="s">
        <v>223</v>
      </c>
      <c r="E356" s="141" t="s">
        <v>1018</v>
      </c>
      <c r="F356" s="142" t="s">
        <v>1019</v>
      </c>
      <c r="G356" s="143" t="s">
        <v>718</v>
      </c>
      <c r="H356" s="165"/>
      <c r="I356" s="145"/>
      <c r="J356" s="146">
        <f>ROUND(I356*H356,2)</f>
        <v>0</v>
      </c>
      <c r="K356" s="147"/>
      <c r="L356" s="28"/>
      <c r="M356" s="148" t="s">
        <v>1</v>
      </c>
      <c r="N356" s="149" t="s">
        <v>41</v>
      </c>
      <c r="P356" s="150">
        <f>O356*H356</f>
        <v>0</v>
      </c>
      <c r="Q356" s="150">
        <v>0</v>
      </c>
      <c r="R356" s="150">
        <f>Q356*H356</f>
        <v>0</v>
      </c>
      <c r="S356" s="150">
        <v>0</v>
      </c>
      <c r="T356" s="151">
        <f>S356*H356</f>
        <v>0</v>
      </c>
      <c r="AR356" s="152" t="s">
        <v>285</v>
      </c>
      <c r="AT356" s="152" t="s">
        <v>223</v>
      </c>
      <c r="AU356" s="152" t="s">
        <v>88</v>
      </c>
      <c r="AY356" s="13" t="s">
        <v>221</v>
      </c>
      <c r="BE356" s="153">
        <f>IF(N356="základná",J356,0)</f>
        <v>0</v>
      </c>
      <c r="BF356" s="153">
        <f>IF(N356="znížená",J356,0)</f>
        <v>0</v>
      </c>
      <c r="BG356" s="153">
        <f>IF(N356="zákl. prenesená",J356,0)</f>
        <v>0</v>
      </c>
      <c r="BH356" s="153">
        <f>IF(N356="zníž. prenesená",J356,0)</f>
        <v>0</v>
      </c>
      <c r="BI356" s="153">
        <f>IF(N356="nulová",J356,0)</f>
        <v>0</v>
      </c>
      <c r="BJ356" s="13" t="s">
        <v>88</v>
      </c>
      <c r="BK356" s="153">
        <f>ROUND(I356*H356,2)</f>
        <v>0</v>
      </c>
      <c r="BL356" s="13" t="s">
        <v>285</v>
      </c>
      <c r="BM356" s="152" t="s">
        <v>1020</v>
      </c>
    </row>
    <row r="357" spans="2:65" s="11" customFormat="1" ht="22.95" customHeight="1" x14ac:dyDescent="0.25">
      <c r="B357" s="127"/>
      <c r="D357" s="128" t="s">
        <v>74</v>
      </c>
      <c r="E357" s="137" t="s">
        <v>1021</v>
      </c>
      <c r="F357" s="137" t="s">
        <v>1022</v>
      </c>
      <c r="I357" s="130"/>
      <c r="J357" s="138">
        <f>BK357</f>
        <v>0</v>
      </c>
      <c r="L357" s="127"/>
      <c r="M357" s="132"/>
      <c r="P357" s="133">
        <f>SUM(P358:P364)</f>
        <v>0</v>
      </c>
      <c r="R357" s="133">
        <f>SUM(R358:R364)</f>
        <v>0.10777022999999999</v>
      </c>
      <c r="T357" s="134">
        <f>SUM(T358:T364)</f>
        <v>0</v>
      </c>
      <c r="AR357" s="128" t="s">
        <v>88</v>
      </c>
      <c r="AT357" s="135" t="s">
        <v>74</v>
      </c>
      <c r="AU357" s="135" t="s">
        <v>82</v>
      </c>
      <c r="AY357" s="128" t="s">
        <v>221</v>
      </c>
      <c r="BK357" s="136">
        <f>SUM(BK358:BK364)</f>
        <v>0</v>
      </c>
    </row>
    <row r="358" spans="2:65" s="1" customFormat="1" ht="24.15" customHeight="1" x14ac:dyDescent="0.2">
      <c r="B358" s="139"/>
      <c r="C358" s="140" t="s">
        <v>1023</v>
      </c>
      <c r="D358" s="140" t="s">
        <v>223</v>
      </c>
      <c r="E358" s="141" t="s">
        <v>1024</v>
      </c>
      <c r="F358" s="142" t="s">
        <v>1025</v>
      </c>
      <c r="G358" s="143" t="s">
        <v>273</v>
      </c>
      <c r="H358" s="144">
        <v>192</v>
      </c>
      <c r="I358" s="145"/>
      <c r="J358" s="146">
        <f t="shared" ref="J358:J364" si="130">ROUND(I358*H358,2)</f>
        <v>0</v>
      </c>
      <c r="K358" s="147"/>
      <c r="L358" s="28"/>
      <c r="M358" s="148" t="s">
        <v>1</v>
      </c>
      <c r="N358" s="149" t="s">
        <v>41</v>
      </c>
      <c r="P358" s="150">
        <f t="shared" ref="P358:P364" si="131">O358*H358</f>
        <v>0</v>
      </c>
      <c r="Q358" s="150">
        <v>7.5000000000000002E-6</v>
      </c>
      <c r="R358" s="150">
        <f t="shared" ref="R358:R364" si="132">Q358*H358</f>
        <v>1.4400000000000001E-3</v>
      </c>
      <c r="S358" s="150">
        <v>0</v>
      </c>
      <c r="T358" s="151">
        <f t="shared" ref="T358:T364" si="133">S358*H358</f>
        <v>0</v>
      </c>
      <c r="AR358" s="152" t="s">
        <v>285</v>
      </c>
      <c r="AT358" s="152" t="s">
        <v>223</v>
      </c>
      <c r="AU358" s="152" t="s">
        <v>88</v>
      </c>
      <c r="AY358" s="13" t="s">
        <v>221</v>
      </c>
      <c r="BE358" s="153">
        <f t="shared" ref="BE358:BE364" si="134">IF(N358="základná",J358,0)</f>
        <v>0</v>
      </c>
      <c r="BF358" s="153">
        <f t="shared" ref="BF358:BF364" si="135">IF(N358="znížená",J358,0)</f>
        <v>0</v>
      </c>
      <c r="BG358" s="153">
        <f t="shared" ref="BG358:BG364" si="136">IF(N358="zákl. prenesená",J358,0)</f>
        <v>0</v>
      </c>
      <c r="BH358" s="153">
        <f t="shared" ref="BH358:BH364" si="137">IF(N358="zníž. prenesená",J358,0)</f>
        <v>0</v>
      </c>
      <c r="BI358" s="153">
        <f t="shared" ref="BI358:BI364" si="138">IF(N358="nulová",J358,0)</f>
        <v>0</v>
      </c>
      <c r="BJ358" s="13" t="s">
        <v>88</v>
      </c>
      <c r="BK358" s="153">
        <f t="shared" ref="BK358:BK364" si="139">ROUND(I358*H358,2)</f>
        <v>0</v>
      </c>
      <c r="BL358" s="13" t="s">
        <v>285</v>
      </c>
      <c r="BM358" s="152" t="s">
        <v>1026</v>
      </c>
    </row>
    <row r="359" spans="2:65" s="1" customFormat="1" ht="16.5" customHeight="1" x14ac:dyDescent="0.2">
      <c r="B359" s="139"/>
      <c r="C359" s="154" t="s">
        <v>1027</v>
      </c>
      <c r="D359" s="154" t="s">
        <v>317</v>
      </c>
      <c r="E359" s="155" t="s">
        <v>1028</v>
      </c>
      <c r="F359" s="156" t="s">
        <v>1029</v>
      </c>
      <c r="G359" s="157" t="s">
        <v>273</v>
      </c>
      <c r="H359" s="158">
        <v>193.92</v>
      </c>
      <c r="I359" s="159"/>
      <c r="J359" s="160">
        <f t="shared" si="130"/>
        <v>0</v>
      </c>
      <c r="K359" s="161"/>
      <c r="L359" s="162"/>
      <c r="M359" s="163" t="s">
        <v>1</v>
      </c>
      <c r="N359" s="164" t="s">
        <v>41</v>
      </c>
      <c r="P359" s="150">
        <f t="shared" si="131"/>
        <v>0</v>
      </c>
      <c r="Q359" s="150">
        <v>5.0000000000000001E-4</v>
      </c>
      <c r="R359" s="150">
        <f t="shared" si="132"/>
        <v>9.6959999999999991E-2</v>
      </c>
      <c r="S359" s="150">
        <v>0</v>
      </c>
      <c r="T359" s="151">
        <f t="shared" si="133"/>
        <v>0</v>
      </c>
      <c r="AR359" s="152" t="s">
        <v>351</v>
      </c>
      <c r="AT359" s="152" t="s">
        <v>317</v>
      </c>
      <c r="AU359" s="152" t="s">
        <v>88</v>
      </c>
      <c r="AY359" s="13" t="s">
        <v>221</v>
      </c>
      <c r="BE359" s="153">
        <f t="shared" si="134"/>
        <v>0</v>
      </c>
      <c r="BF359" s="153">
        <f t="shared" si="135"/>
        <v>0</v>
      </c>
      <c r="BG359" s="153">
        <f t="shared" si="136"/>
        <v>0</v>
      </c>
      <c r="BH359" s="153">
        <f t="shared" si="137"/>
        <v>0</v>
      </c>
      <c r="BI359" s="153">
        <f t="shared" si="138"/>
        <v>0</v>
      </c>
      <c r="BJ359" s="13" t="s">
        <v>88</v>
      </c>
      <c r="BK359" s="153">
        <f t="shared" si="139"/>
        <v>0</v>
      </c>
      <c r="BL359" s="13" t="s">
        <v>285</v>
      </c>
      <c r="BM359" s="152" t="s">
        <v>1030</v>
      </c>
    </row>
    <row r="360" spans="2:65" s="1" customFormat="1" ht="16.5" customHeight="1" x14ac:dyDescent="0.2">
      <c r="B360" s="139"/>
      <c r="C360" s="140" t="s">
        <v>1031</v>
      </c>
      <c r="D360" s="140" t="s">
        <v>223</v>
      </c>
      <c r="E360" s="141" t="s">
        <v>1032</v>
      </c>
      <c r="F360" s="142" t="s">
        <v>1033</v>
      </c>
      <c r="G360" s="143" t="s">
        <v>273</v>
      </c>
      <c r="H360" s="144">
        <v>26</v>
      </c>
      <c r="I360" s="145"/>
      <c r="J360" s="146">
        <f t="shared" si="130"/>
        <v>0</v>
      </c>
      <c r="K360" s="147"/>
      <c r="L360" s="28"/>
      <c r="M360" s="148" t="s">
        <v>1</v>
      </c>
      <c r="N360" s="149" t="s">
        <v>41</v>
      </c>
      <c r="P360" s="150">
        <f t="shared" si="131"/>
        <v>0</v>
      </c>
      <c r="Q360" s="150">
        <v>1.2500000000000001E-5</v>
      </c>
      <c r="R360" s="150">
        <f t="shared" si="132"/>
        <v>3.2500000000000004E-4</v>
      </c>
      <c r="S360" s="150">
        <v>0</v>
      </c>
      <c r="T360" s="151">
        <f t="shared" si="133"/>
        <v>0</v>
      </c>
      <c r="AR360" s="152" t="s">
        <v>285</v>
      </c>
      <c r="AT360" s="152" t="s">
        <v>223</v>
      </c>
      <c r="AU360" s="152" t="s">
        <v>88</v>
      </c>
      <c r="AY360" s="13" t="s">
        <v>221</v>
      </c>
      <c r="BE360" s="153">
        <f t="shared" si="134"/>
        <v>0</v>
      </c>
      <c r="BF360" s="153">
        <f t="shared" si="135"/>
        <v>0</v>
      </c>
      <c r="BG360" s="153">
        <f t="shared" si="136"/>
        <v>0</v>
      </c>
      <c r="BH360" s="153">
        <f t="shared" si="137"/>
        <v>0</v>
      </c>
      <c r="BI360" s="153">
        <f t="shared" si="138"/>
        <v>0</v>
      </c>
      <c r="BJ360" s="13" t="s">
        <v>88</v>
      </c>
      <c r="BK360" s="153">
        <f t="shared" si="139"/>
        <v>0</v>
      </c>
      <c r="BL360" s="13" t="s">
        <v>285</v>
      </c>
      <c r="BM360" s="152" t="s">
        <v>1034</v>
      </c>
    </row>
    <row r="361" spans="2:65" s="1" customFormat="1" ht="16.5" customHeight="1" x14ac:dyDescent="0.2">
      <c r="B361" s="139"/>
      <c r="C361" s="154" t="s">
        <v>1035</v>
      </c>
      <c r="D361" s="154" t="s">
        <v>317</v>
      </c>
      <c r="E361" s="155" t="s">
        <v>1036</v>
      </c>
      <c r="F361" s="156" t="s">
        <v>1037</v>
      </c>
      <c r="G361" s="157" t="s">
        <v>273</v>
      </c>
      <c r="H361" s="158">
        <v>26.26</v>
      </c>
      <c r="I361" s="159"/>
      <c r="J361" s="160">
        <f t="shared" si="130"/>
        <v>0</v>
      </c>
      <c r="K361" s="161"/>
      <c r="L361" s="162"/>
      <c r="M361" s="163" t="s">
        <v>1</v>
      </c>
      <c r="N361" s="164" t="s">
        <v>41</v>
      </c>
      <c r="P361" s="150">
        <f t="shared" si="131"/>
        <v>0</v>
      </c>
      <c r="Q361" s="150">
        <v>2.0000000000000001E-4</v>
      </c>
      <c r="R361" s="150">
        <f t="shared" si="132"/>
        <v>5.2520000000000006E-3</v>
      </c>
      <c r="S361" s="150">
        <v>0</v>
      </c>
      <c r="T361" s="151">
        <f t="shared" si="133"/>
        <v>0</v>
      </c>
      <c r="AR361" s="152" t="s">
        <v>351</v>
      </c>
      <c r="AT361" s="152" t="s">
        <v>317</v>
      </c>
      <c r="AU361" s="152" t="s">
        <v>88</v>
      </c>
      <c r="AY361" s="13" t="s">
        <v>221</v>
      </c>
      <c r="BE361" s="153">
        <f t="shared" si="134"/>
        <v>0</v>
      </c>
      <c r="BF361" s="153">
        <f t="shared" si="135"/>
        <v>0</v>
      </c>
      <c r="BG361" s="153">
        <f t="shared" si="136"/>
        <v>0</v>
      </c>
      <c r="BH361" s="153">
        <f t="shared" si="137"/>
        <v>0</v>
      </c>
      <c r="BI361" s="153">
        <f t="shared" si="138"/>
        <v>0</v>
      </c>
      <c r="BJ361" s="13" t="s">
        <v>88</v>
      </c>
      <c r="BK361" s="153">
        <f t="shared" si="139"/>
        <v>0</v>
      </c>
      <c r="BL361" s="13" t="s">
        <v>285</v>
      </c>
      <c r="BM361" s="152" t="s">
        <v>1038</v>
      </c>
    </row>
    <row r="362" spans="2:65" s="1" customFormat="1" ht="24.15" customHeight="1" x14ac:dyDescent="0.2">
      <c r="B362" s="139"/>
      <c r="C362" s="140" t="s">
        <v>1039</v>
      </c>
      <c r="D362" s="140" t="s">
        <v>223</v>
      </c>
      <c r="E362" s="141" t="s">
        <v>1040</v>
      </c>
      <c r="F362" s="142" t="s">
        <v>1041</v>
      </c>
      <c r="G362" s="143" t="s">
        <v>263</v>
      </c>
      <c r="H362" s="144">
        <v>180.63</v>
      </c>
      <c r="I362" s="145"/>
      <c r="J362" s="146">
        <f t="shared" si="130"/>
        <v>0</v>
      </c>
      <c r="K362" s="147"/>
      <c r="L362" s="28"/>
      <c r="M362" s="148" t="s">
        <v>1</v>
      </c>
      <c r="N362" s="149" t="s">
        <v>41</v>
      </c>
      <c r="P362" s="150">
        <f t="shared" si="131"/>
        <v>0</v>
      </c>
      <c r="Q362" s="150">
        <v>2.0999999999999999E-5</v>
      </c>
      <c r="R362" s="150">
        <f t="shared" si="132"/>
        <v>3.7932299999999999E-3</v>
      </c>
      <c r="S362" s="150">
        <v>0</v>
      </c>
      <c r="T362" s="151">
        <f t="shared" si="133"/>
        <v>0</v>
      </c>
      <c r="AR362" s="152" t="s">
        <v>285</v>
      </c>
      <c r="AT362" s="152" t="s">
        <v>223</v>
      </c>
      <c r="AU362" s="152" t="s">
        <v>88</v>
      </c>
      <c r="AY362" s="13" t="s">
        <v>221</v>
      </c>
      <c r="BE362" s="153">
        <f t="shared" si="134"/>
        <v>0</v>
      </c>
      <c r="BF362" s="153">
        <f t="shared" si="135"/>
        <v>0</v>
      </c>
      <c r="BG362" s="153">
        <f t="shared" si="136"/>
        <v>0</v>
      </c>
      <c r="BH362" s="153">
        <f t="shared" si="137"/>
        <v>0</v>
      </c>
      <c r="BI362" s="153">
        <f t="shared" si="138"/>
        <v>0</v>
      </c>
      <c r="BJ362" s="13" t="s">
        <v>88</v>
      </c>
      <c r="BK362" s="153">
        <f t="shared" si="139"/>
        <v>0</v>
      </c>
      <c r="BL362" s="13" t="s">
        <v>285</v>
      </c>
      <c r="BM362" s="152" t="s">
        <v>1042</v>
      </c>
    </row>
    <row r="363" spans="2:65" s="1" customFormat="1" ht="16.5" customHeight="1" x14ac:dyDescent="0.2">
      <c r="B363" s="139"/>
      <c r="C363" s="154" t="s">
        <v>1043</v>
      </c>
      <c r="D363" s="154" t="s">
        <v>317</v>
      </c>
      <c r="E363" s="155" t="s">
        <v>1044</v>
      </c>
      <c r="F363" s="156" t="s">
        <v>1045</v>
      </c>
      <c r="G363" s="157" t="s">
        <v>263</v>
      </c>
      <c r="H363" s="158">
        <v>184.24299999999999</v>
      </c>
      <c r="I363" s="159"/>
      <c r="J363" s="160">
        <f t="shared" si="130"/>
        <v>0</v>
      </c>
      <c r="K363" s="161"/>
      <c r="L363" s="162"/>
      <c r="M363" s="163" t="s">
        <v>1</v>
      </c>
      <c r="N363" s="164" t="s">
        <v>41</v>
      </c>
      <c r="P363" s="150">
        <f t="shared" si="131"/>
        <v>0</v>
      </c>
      <c r="Q363" s="150">
        <v>0</v>
      </c>
      <c r="R363" s="150">
        <f t="shared" si="132"/>
        <v>0</v>
      </c>
      <c r="S363" s="150">
        <v>0</v>
      </c>
      <c r="T363" s="151">
        <f t="shared" si="133"/>
        <v>0</v>
      </c>
      <c r="AR363" s="152" t="s">
        <v>351</v>
      </c>
      <c r="AT363" s="152" t="s">
        <v>317</v>
      </c>
      <c r="AU363" s="152" t="s">
        <v>88</v>
      </c>
      <c r="AY363" s="13" t="s">
        <v>221</v>
      </c>
      <c r="BE363" s="153">
        <f t="shared" si="134"/>
        <v>0</v>
      </c>
      <c r="BF363" s="153">
        <f t="shared" si="135"/>
        <v>0</v>
      </c>
      <c r="BG363" s="153">
        <f t="shared" si="136"/>
        <v>0</v>
      </c>
      <c r="BH363" s="153">
        <f t="shared" si="137"/>
        <v>0</v>
      </c>
      <c r="BI363" s="153">
        <f t="shared" si="138"/>
        <v>0</v>
      </c>
      <c r="BJ363" s="13" t="s">
        <v>88</v>
      </c>
      <c r="BK363" s="153">
        <f t="shared" si="139"/>
        <v>0</v>
      </c>
      <c r="BL363" s="13" t="s">
        <v>285</v>
      </c>
      <c r="BM363" s="152" t="s">
        <v>1046</v>
      </c>
    </row>
    <row r="364" spans="2:65" s="1" customFormat="1" ht="24.15" customHeight="1" x14ac:dyDescent="0.2">
      <c r="B364" s="139"/>
      <c r="C364" s="140" t="s">
        <v>1047</v>
      </c>
      <c r="D364" s="140" t="s">
        <v>223</v>
      </c>
      <c r="E364" s="141" t="s">
        <v>1048</v>
      </c>
      <c r="F364" s="142" t="s">
        <v>1049</v>
      </c>
      <c r="G364" s="143" t="s">
        <v>718</v>
      </c>
      <c r="H364" s="165"/>
      <c r="I364" s="145"/>
      <c r="J364" s="146">
        <f t="shared" si="130"/>
        <v>0</v>
      </c>
      <c r="K364" s="147"/>
      <c r="L364" s="28"/>
      <c r="M364" s="148" t="s">
        <v>1</v>
      </c>
      <c r="N364" s="149" t="s">
        <v>41</v>
      </c>
      <c r="P364" s="150">
        <f t="shared" si="131"/>
        <v>0</v>
      </c>
      <c r="Q364" s="150">
        <v>0</v>
      </c>
      <c r="R364" s="150">
        <f t="shared" si="132"/>
        <v>0</v>
      </c>
      <c r="S364" s="150">
        <v>0</v>
      </c>
      <c r="T364" s="151">
        <f t="shared" si="133"/>
        <v>0</v>
      </c>
      <c r="AR364" s="152" t="s">
        <v>285</v>
      </c>
      <c r="AT364" s="152" t="s">
        <v>223</v>
      </c>
      <c r="AU364" s="152" t="s">
        <v>88</v>
      </c>
      <c r="AY364" s="13" t="s">
        <v>221</v>
      </c>
      <c r="BE364" s="153">
        <f t="shared" si="134"/>
        <v>0</v>
      </c>
      <c r="BF364" s="153">
        <f t="shared" si="135"/>
        <v>0</v>
      </c>
      <c r="BG364" s="153">
        <f t="shared" si="136"/>
        <v>0</v>
      </c>
      <c r="BH364" s="153">
        <f t="shared" si="137"/>
        <v>0</v>
      </c>
      <c r="BI364" s="153">
        <f t="shared" si="138"/>
        <v>0</v>
      </c>
      <c r="BJ364" s="13" t="s">
        <v>88</v>
      </c>
      <c r="BK364" s="153">
        <f t="shared" si="139"/>
        <v>0</v>
      </c>
      <c r="BL364" s="13" t="s">
        <v>285</v>
      </c>
      <c r="BM364" s="152" t="s">
        <v>1050</v>
      </c>
    </row>
    <row r="365" spans="2:65" s="11" customFormat="1" ht="22.95" customHeight="1" x14ac:dyDescent="0.25">
      <c r="B365" s="127"/>
      <c r="D365" s="128" t="s">
        <v>74</v>
      </c>
      <c r="E365" s="137" t="s">
        <v>1051</v>
      </c>
      <c r="F365" s="137" t="s">
        <v>1052</v>
      </c>
      <c r="I365" s="130"/>
      <c r="J365" s="138">
        <f>BK365</f>
        <v>0</v>
      </c>
      <c r="L365" s="127"/>
      <c r="M365" s="132"/>
      <c r="P365" s="133">
        <f>SUM(P366:P369)</f>
        <v>0</v>
      </c>
      <c r="R365" s="133">
        <f>SUM(R366:R369)</f>
        <v>5.1550077504999994</v>
      </c>
      <c r="T365" s="134">
        <f>SUM(T366:T369)</f>
        <v>0</v>
      </c>
      <c r="AR365" s="128" t="s">
        <v>88</v>
      </c>
      <c r="AT365" s="135" t="s">
        <v>74</v>
      </c>
      <c r="AU365" s="135" t="s">
        <v>82</v>
      </c>
      <c r="AY365" s="128" t="s">
        <v>221</v>
      </c>
      <c r="BK365" s="136">
        <f>SUM(BK366:BK369)</f>
        <v>0</v>
      </c>
    </row>
    <row r="366" spans="2:65" s="1" customFormat="1" ht="24.15" customHeight="1" x14ac:dyDescent="0.2">
      <c r="B366" s="139"/>
      <c r="C366" s="140" t="s">
        <v>1053</v>
      </c>
      <c r="D366" s="140" t="s">
        <v>223</v>
      </c>
      <c r="E366" s="141" t="s">
        <v>1054</v>
      </c>
      <c r="F366" s="142" t="s">
        <v>1055</v>
      </c>
      <c r="G366" s="143" t="s">
        <v>263</v>
      </c>
      <c r="H366" s="144">
        <v>320.86900000000003</v>
      </c>
      <c r="I366" s="145"/>
      <c r="J366" s="146">
        <f>ROUND(I366*H366,2)</f>
        <v>0</v>
      </c>
      <c r="K366" s="147"/>
      <c r="L366" s="28"/>
      <c r="M366" s="148" t="s">
        <v>1</v>
      </c>
      <c r="N366" s="149" t="s">
        <v>41</v>
      </c>
      <c r="P366" s="150">
        <f>O366*H366</f>
        <v>0</v>
      </c>
      <c r="Q366" s="150">
        <v>3.3644999999999999E-3</v>
      </c>
      <c r="R366" s="150">
        <f>Q366*H366</f>
        <v>1.0795637505</v>
      </c>
      <c r="S366" s="150">
        <v>0</v>
      </c>
      <c r="T366" s="151">
        <f>S366*H366</f>
        <v>0</v>
      </c>
      <c r="AR366" s="152" t="s">
        <v>285</v>
      </c>
      <c r="AT366" s="152" t="s">
        <v>223</v>
      </c>
      <c r="AU366" s="152" t="s">
        <v>88</v>
      </c>
      <c r="AY366" s="13" t="s">
        <v>221</v>
      </c>
      <c r="BE366" s="153">
        <f>IF(N366="základná",J366,0)</f>
        <v>0</v>
      </c>
      <c r="BF366" s="153">
        <f>IF(N366="znížená",J366,0)</f>
        <v>0</v>
      </c>
      <c r="BG366" s="153">
        <f>IF(N366="zákl. prenesená",J366,0)</f>
        <v>0</v>
      </c>
      <c r="BH366" s="153">
        <f>IF(N366="zníž. prenesená",J366,0)</f>
        <v>0</v>
      </c>
      <c r="BI366" s="153">
        <f>IF(N366="nulová",J366,0)</f>
        <v>0</v>
      </c>
      <c r="BJ366" s="13" t="s">
        <v>88</v>
      </c>
      <c r="BK366" s="153">
        <f>ROUND(I366*H366,2)</f>
        <v>0</v>
      </c>
      <c r="BL366" s="13" t="s">
        <v>285</v>
      </c>
      <c r="BM366" s="152" t="s">
        <v>1056</v>
      </c>
    </row>
    <row r="367" spans="2:65" s="1" customFormat="1" ht="16.5" customHeight="1" x14ac:dyDescent="0.2">
      <c r="B367" s="139"/>
      <c r="C367" s="154" t="s">
        <v>1057</v>
      </c>
      <c r="D367" s="154" t="s">
        <v>317</v>
      </c>
      <c r="E367" s="155" t="s">
        <v>1058</v>
      </c>
      <c r="F367" s="156" t="s">
        <v>1059</v>
      </c>
      <c r="G367" s="157" t="s">
        <v>263</v>
      </c>
      <c r="H367" s="158">
        <v>336.91199999999998</v>
      </c>
      <c r="I367" s="159"/>
      <c r="J367" s="160">
        <f>ROUND(I367*H367,2)</f>
        <v>0</v>
      </c>
      <c r="K367" s="161"/>
      <c r="L367" s="162"/>
      <c r="M367" s="163" t="s">
        <v>1</v>
      </c>
      <c r="N367" s="164" t="s">
        <v>41</v>
      </c>
      <c r="P367" s="150">
        <f>O367*H367</f>
        <v>0</v>
      </c>
      <c r="Q367" s="150">
        <v>1.2E-2</v>
      </c>
      <c r="R367" s="150">
        <f>Q367*H367</f>
        <v>4.0429439999999994</v>
      </c>
      <c r="S367" s="150">
        <v>0</v>
      </c>
      <c r="T367" s="151">
        <f>S367*H367</f>
        <v>0</v>
      </c>
      <c r="AR367" s="152" t="s">
        <v>351</v>
      </c>
      <c r="AT367" s="152" t="s">
        <v>317</v>
      </c>
      <c r="AU367" s="152" t="s">
        <v>88</v>
      </c>
      <c r="AY367" s="13" t="s">
        <v>221</v>
      </c>
      <c r="BE367" s="153">
        <f>IF(N367="základná",J367,0)</f>
        <v>0</v>
      </c>
      <c r="BF367" s="153">
        <f>IF(N367="znížená",J367,0)</f>
        <v>0</v>
      </c>
      <c r="BG367" s="153">
        <f>IF(N367="zákl. prenesená",J367,0)</f>
        <v>0</v>
      </c>
      <c r="BH367" s="153">
        <f>IF(N367="zníž. prenesená",J367,0)</f>
        <v>0</v>
      </c>
      <c r="BI367" s="153">
        <f>IF(N367="nulová",J367,0)</f>
        <v>0</v>
      </c>
      <c r="BJ367" s="13" t="s">
        <v>88</v>
      </c>
      <c r="BK367" s="153">
        <f>ROUND(I367*H367,2)</f>
        <v>0</v>
      </c>
      <c r="BL367" s="13" t="s">
        <v>285</v>
      </c>
      <c r="BM367" s="152" t="s">
        <v>1060</v>
      </c>
    </row>
    <row r="368" spans="2:65" s="1" customFormat="1" ht="24.15" customHeight="1" x14ac:dyDescent="0.2">
      <c r="B368" s="139"/>
      <c r="C368" s="140" t="s">
        <v>1061</v>
      </c>
      <c r="D368" s="140" t="s">
        <v>223</v>
      </c>
      <c r="E368" s="141" t="s">
        <v>1062</v>
      </c>
      <c r="F368" s="142" t="s">
        <v>1063</v>
      </c>
      <c r="G368" s="143" t="s">
        <v>273</v>
      </c>
      <c r="H368" s="144">
        <v>65</v>
      </c>
      <c r="I368" s="145"/>
      <c r="J368" s="146">
        <f>ROUND(I368*H368,2)</f>
        <v>0</v>
      </c>
      <c r="K368" s="147"/>
      <c r="L368" s="28"/>
      <c r="M368" s="148" t="s">
        <v>1</v>
      </c>
      <c r="N368" s="149" t="s">
        <v>41</v>
      </c>
      <c r="P368" s="150">
        <f>O368*H368</f>
        <v>0</v>
      </c>
      <c r="Q368" s="150">
        <v>5.0000000000000001E-4</v>
      </c>
      <c r="R368" s="150">
        <f>Q368*H368</f>
        <v>3.2500000000000001E-2</v>
      </c>
      <c r="S368" s="150">
        <v>0</v>
      </c>
      <c r="T368" s="151">
        <f>S368*H368</f>
        <v>0</v>
      </c>
      <c r="AR368" s="152" t="s">
        <v>285</v>
      </c>
      <c r="AT368" s="152" t="s">
        <v>223</v>
      </c>
      <c r="AU368" s="152" t="s">
        <v>88</v>
      </c>
      <c r="AY368" s="13" t="s">
        <v>221</v>
      </c>
      <c r="BE368" s="153">
        <f>IF(N368="základná",J368,0)</f>
        <v>0</v>
      </c>
      <c r="BF368" s="153">
        <f>IF(N368="znížená",J368,0)</f>
        <v>0</v>
      </c>
      <c r="BG368" s="153">
        <f>IF(N368="zákl. prenesená",J368,0)</f>
        <v>0</v>
      </c>
      <c r="BH368" s="153">
        <f>IF(N368="zníž. prenesená",J368,0)</f>
        <v>0</v>
      </c>
      <c r="BI368" s="153">
        <f>IF(N368="nulová",J368,0)</f>
        <v>0</v>
      </c>
      <c r="BJ368" s="13" t="s">
        <v>88</v>
      </c>
      <c r="BK368" s="153">
        <f>ROUND(I368*H368,2)</f>
        <v>0</v>
      </c>
      <c r="BL368" s="13" t="s">
        <v>285</v>
      </c>
      <c r="BM368" s="152" t="s">
        <v>1064</v>
      </c>
    </row>
    <row r="369" spans="2:65" s="1" customFormat="1" ht="24.15" customHeight="1" x14ac:dyDescent="0.2">
      <c r="B369" s="139"/>
      <c r="C369" s="140" t="s">
        <v>1065</v>
      </c>
      <c r="D369" s="140" t="s">
        <v>223</v>
      </c>
      <c r="E369" s="141" t="s">
        <v>1066</v>
      </c>
      <c r="F369" s="142" t="s">
        <v>1067</v>
      </c>
      <c r="G369" s="143" t="s">
        <v>718</v>
      </c>
      <c r="H369" s="165"/>
      <c r="I369" s="145"/>
      <c r="J369" s="146">
        <f>ROUND(I369*H369,2)</f>
        <v>0</v>
      </c>
      <c r="K369" s="147"/>
      <c r="L369" s="28"/>
      <c r="M369" s="148" t="s">
        <v>1</v>
      </c>
      <c r="N369" s="149" t="s">
        <v>41</v>
      </c>
      <c r="P369" s="150">
        <f>O369*H369</f>
        <v>0</v>
      </c>
      <c r="Q369" s="150">
        <v>0</v>
      </c>
      <c r="R369" s="150">
        <f>Q369*H369</f>
        <v>0</v>
      </c>
      <c r="S369" s="150">
        <v>0</v>
      </c>
      <c r="T369" s="151">
        <f>S369*H369</f>
        <v>0</v>
      </c>
      <c r="AR369" s="152" t="s">
        <v>285</v>
      </c>
      <c r="AT369" s="152" t="s">
        <v>223</v>
      </c>
      <c r="AU369" s="152" t="s">
        <v>88</v>
      </c>
      <c r="AY369" s="13" t="s">
        <v>221</v>
      </c>
      <c r="BE369" s="153">
        <f>IF(N369="základná",J369,0)</f>
        <v>0</v>
      </c>
      <c r="BF369" s="153">
        <f>IF(N369="znížená",J369,0)</f>
        <v>0</v>
      </c>
      <c r="BG369" s="153">
        <f>IF(N369="zákl. prenesená",J369,0)</f>
        <v>0</v>
      </c>
      <c r="BH369" s="153">
        <f>IF(N369="zníž. prenesená",J369,0)</f>
        <v>0</v>
      </c>
      <c r="BI369" s="153">
        <f>IF(N369="nulová",J369,0)</f>
        <v>0</v>
      </c>
      <c r="BJ369" s="13" t="s">
        <v>88</v>
      </c>
      <c r="BK369" s="153">
        <f>ROUND(I369*H369,2)</f>
        <v>0</v>
      </c>
      <c r="BL369" s="13" t="s">
        <v>285</v>
      </c>
      <c r="BM369" s="152" t="s">
        <v>1068</v>
      </c>
    </row>
    <row r="370" spans="2:65" s="11" customFormat="1" ht="22.95" customHeight="1" x14ac:dyDescent="0.25">
      <c r="B370" s="127"/>
      <c r="D370" s="128" t="s">
        <v>74</v>
      </c>
      <c r="E370" s="137" t="s">
        <v>1069</v>
      </c>
      <c r="F370" s="137" t="s">
        <v>1070</v>
      </c>
      <c r="I370" s="130"/>
      <c r="J370" s="138">
        <f>BK370</f>
        <v>0</v>
      </c>
      <c r="L370" s="127"/>
      <c r="M370" s="132"/>
      <c r="P370" s="133">
        <f>SUM(P371:P372)</f>
        <v>0</v>
      </c>
      <c r="R370" s="133">
        <f>SUM(R371:R372)</f>
        <v>6.9306300000000001E-3</v>
      </c>
      <c r="T370" s="134">
        <f>SUM(T371:T372)</f>
        <v>0</v>
      </c>
      <c r="AR370" s="128" t="s">
        <v>88</v>
      </c>
      <c r="AT370" s="135" t="s">
        <v>74</v>
      </c>
      <c r="AU370" s="135" t="s">
        <v>82</v>
      </c>
      <c r="AY370" s="128" t="s">
        <v>221</v>
      </c>
      <c r="BK370" s="136">
        <f>SUM(BK371:BK372)</f>
        <v>0</v>
      </c>
    </row>
    <row r="371" spans="2:65" s="1" customFormat="1" ht="24.15" customHeight="1" x14ac:dyDescent="0.2">
      <c r="B371" s="139"/>
      <c r="C371" s="140" t="s">
        <v>1071</v>
      </c>
      <c r="D371" s="140" t="s">
        <v>223</v>
      </c>
      <c r="E371" s="141" t="s">
        <v>1072</v>
      </c>
      <c r="F371" s="142" t="s">
        <v>1073</v>
      </c>
      <c r="G371" s="143" t="s">
        <v>263</v>
      </c>
      <c r="H371" s="144">
        <v>28.5</v>
      </c>
      <c r="I371" s="145"/>
      <c r="J371" s="146">
        <f>ROUND(I371*H371,2)</f>
        <v>0</v>
      </c>
      <c r="K371" s="147"/>
      <c r="L371" s="28"/>
      <c r="M371" s="148" t="s">
        <v>1</v>
      </c>
      <c r="N371" s="149" t="s">
        <v>41</v>
      </c>
      <c r="P371" s="150">
        <f>O371*H371</f>
        <v>0</v>
      </c>
      <c r="Q371" s="150">
        <v>1.6184000000000001E-4</v>
      </c>
      <c r="R371" s="150">
        <f>Q371*H371</f>
        <v>4.6124400000000006E-3</v>
      </c>
      <c r="S371" s="150">
        <v>0</v>
      </c>
      <c r="T371" s="151">
        <f>S371*H371</f>
        <v>0</v>
      </c>
      <c r="AR371" s="152" t="s">
        <v>285</v>
      </c>
      <c r="AT371" s="152" t="s">
        <v>223</v>
      </c>
      <c r="AU371" s="152" t="s">
        <v>88</v>
      </c>
      <c r="AY371" s="13" t="s">
        <v>221</v>
      </c>
      <c r="BE371" s="153">
        <f>IF(N371="základná",J371,0)</f>
        <v>0</v>
      </c>
      <c r="BF371" s="153">
        <f>IF(N371="znížená",J371,0)</f>
        <v>0</v>
      </c>
      <c r="BG371" s="153">
        <f>IF(N371="zákl. prenesená",J371,0)</f>
        <v>0</v>
      </c>
      <c r="BH371" s="153">
        <f>IF(N371="zníž. prenesená",J371,0)</f>
        <v>0</v>
      </c>
      <c r="BI371" s="153">
        <f>IF(N371="nulová",J371,0)</f>
        <v>0</v>
      </c>
      <c r="BJ371" s="13" t="s">
        <v>88</v>
      </c>
      <c r="BK371" s="153">
        <f>ROUND(I371*H371,2)</f>
        <v>0</v>
      </c>
      <c r="BL371" s="13" t="s">
        <v>285</v>
      </c>
      <c r="BM371" s="152" t="s">
        <v>1074</v>
      </c>
    </row>
    <row r="372" spans="2:65" s="1" customFormat="1" ht="24.15" customHeight="1" x14ac:dyDescent="0.2">
      <c r="B372" s="139"/>
      <c r="C372" s="140" t="s">
        <v>1075</v>
      </c>
      <c r="D372" s="140" t="s">
        <v>223</v>
      </c>
      <c r="E372" s="141" t="s">
        <v>1076</v>
      </c>
      <c r="F372" s="142" t="s">
        <v>1077</v>
      </c>
      <c r="G372" s="143" t="s">
        <v>263</v>
      </c>
      <c r="H372" s="144">
        <v>28.5</v>
      </c>
      <c r="I372" s="145"/>
      <c r="J372" s="146">
        <f>ROUND(I372*H372,2)</f>
        <v>0</v>
      </c>
      <c r="K372" s="147"/>
      <c r="L372" s="28"/>
      <c r="M372" s="148" t="s">
        <v>1</v>
      </c>
      <c r="N372" s="149" t="s">
        <v>41</v>
      </c>
      <c r="P372" s="150">
        <f>O372*H372</f>
        <v>0</v>
      </c>
      <c r="Q372" s="150">
        <v>8.1340000000000004E-5</v>
      </c>
      <c r="R372" s="150">
        <f>Q372*H372</f>
        <v>2.3181899999999999E-3</v>
      </c>
      <c r="S372" s="150">
        <v>0</v>
      </c>
      <c r="T372" s="151">
        <f>S372*H372</f>
        <v>0</v>
      </c>
      <c r="AR372" s="152" t="s">
        <v>285</v>
      </c>
      <c r="AT372" s="152" t="s">
        <v>223</v>
      </c>
      <c r="AU372" s="152" t="s">
        <v>88</v>
      </c>
      <c r="AY372" s="13" t="s">
        <v>221</v>
      </c>
      <c r="BE372" s="153">
        <f>IF(N372="základná",J372,0)</f>
        <v>0</v>
      </c>
      <c r="BF372" s="153">
        <f>IF(N372="znížená",J372,0)</f>
        <v>0</v>
      </c>
      <c r="BG372" s="153">
        <f>IF(N372="zákl. prenesená",J372,0)</f>
        <v>0</v>
      </c>
      <c r="BH372" s="153">
        <f>IF(N372="zníž. prenesená",J372,0)</f>
        <v>0</v>
      </c>
      <c r="BI372" s="153">
        <f>IF(N372="nulová",J372,0)</f>
        <v>0</v>
      </c>
      <c r="BJ372" s="13" t="s">
        <v>88</v>
      </c>
      <c r="BK372" s="153">
        <f>ROUND(I372*H372,2)</f>
        <v>0</v>
      </c>
      <c r="BL372" s="13" t="s">
        <v>285</v>
      </c>
      <c r="BM372" s="152" t="s">
        <v>1078</v>
      </c>
    </row>
    <row r="373" spans="2:65" s="11" customFormat="1" ht="22.95" customHeight="1" x14ac:dyDescent="0.25">
      <c r="B373" s="127"/>
      <c r="D373" s="128" t="s">
        <v>74</v>
      </c>
      <c r="E373" s="137" t="s">
        <v>1079</v>
      </c>
      <c r="F373" s="137" t="s">
        <v>1080</v>
      </c>
      <c r="I373" s="130"/>
      <c r="J373" s="138">
        <f>BK373</f>
        <v>0</v>
      </c>
      <c r="L373" s="127"/>
      <c r="M373" s="132"/>
      <c r="P373" s="133">
        <f>SUM(P374:P375)</f>
        <v>0</v>
      </c>
      <c r="R373" s="133">
        <f>SUM(R374:R375)</f>
        <v>0.54465799999999998</v>
      </c>
      <c r="T373" s="134">
        <f>SUM(T374:T375)</f>
        <v>0</v>
      </c>
      <c r="AR373" s="128" t="s">
        <v>88</v>
      </c>
      <c r="AT373" s="135" t="s">
        <v>74</v>
      </c>
      <c r="AU373" s="135" t="s">
        <v>82</v>
      </c>
      <c r="AY373" s="128" t="s">
        <v>221</v>
      </c>
      <c r="BK373" s="136">
        <f>SUM(BK374:BK375)</f>
        <v>0</v>
      </c>
    </row>
    <row r="374" spans="2:65" s="1" customFormat="1" ht="24.15" customHeight="1" x14ac:dyDescent="0.2">
      <c r="B374" s="139"/>
      <c r="C374" s="140" t="s">
        <v>1081</v>
      </c>
      <c r="D374" s="140" t="s">
        <v>223</v>
      </c>
      <c r="E374" s="141" t="s">
        <v>1082</v>
      </c>
      <c r="F374" s="142" t="s">
        <v>1083</v>
      </c>
      <c r="G374" s="143" t="s">
        <v>263</v>
      </c>
      <c r="H374" s="144">
        <v>1089.316</v>
      </c>
      <c r="I374" s="145"/>
      <c r="J374" s="146">
        <f>ROUND(I374*H374,2)</f>
        <v>0</v>
      </c>
      <c r="K374" s="147"/>
      <c r="L374" s="28"/>
      <c r="M374" s="148" t="s">
        <v>1</v>
      </c>
      <c r="N374" s="149" t="s">
        <v>41</v>
      </c>
      <c r="P374" s="150">
        <f>O374*H374</f>
        <v>0</v>
      </c>
      <c r="Q374" s="150">
        <v>1E-4</v>
      </c>
      <c r="R374" s="150">
        <f>Q374*H374</f>
        <v>0.1089316</v>
      </c>
      <c r="S374" s="150">
        <v>0</v>
      </c>
      <c r="T374" s="151">
        <f>S374*H374</f>
        <v>0</v>
      </c>
      <c r="AR374" s="152" t="s">
        <v>285</v>
      </c>
      <c r="AT374" s="152" t="s">
        <v>223</v>
      </c>
      <c r="AU374" s="152" t="s">
        <v>88</v>
      </c>
      <c r="AY374" s="13" t="s">
        <v>221</v>
      </c>
      <c r="BE374" s="153">
        <f>IF(N374="základná",J374,0)</f>
        <v>0</v>
      </c>
      <c r="BF374" s="153">
        <f>IF(N374="znížená",J374,0)</f>
        <v>0</v>
      </c>
      <c r="BG374" s="153">
        <f>IF(N374="zákl. prenesená",J374,0)</f>
        <v>0</v>
      </c>
      <c r="BH374" s="153">
        <f>IF(N374="zníž. prenesená",J374,0)</f>
        <v>0</v>
      </c>
      <c r="BI374" s="153">
        <f>IF(N374="nulová",J374,0)</f>
        <v>0</v>
      </c>
      <c r="BJ374" s="13" t="s">
        <v>88</v>
      </c>
      <c r="BK374" s="153">
        <f>ROUND(I374*H374,2)</f>
        <v>0</v>
      </c>
      <c r="BL374" s="13" t="s">
        <v>285</v>
      </c>
      <c r="BM374" s="152" t="s">
        <v>1084</v>
      </c>
    </row>
    <row r="375" spans="2:65" s="1" customFormat="1" ht="33" customHeight="1" x14ac:dyDescent="0.2">
      <c r="B375" s="139"/>
      <c r="C375" s="140" t="s">
        <v>1085</v>
      </c>
      <c r="D375" s="140" t="s">
        <v>223</v>
      </c>
      <c r="E375" s="141" t="s">
        <v>1086</v>
      </c>
      <c r="F375" s="142" t="s">
        <v>1087</v>
      </c>
      <c r="G375" s="143" t="s">
        <v>263</v>
      </c>
      <c r="H375" s="144">
        <v>1089.316</v>
      </c>
      <c r="I375" s="145"/>
      <c r="J375" s="146">
        <f>ROUND(I375*H375,2)</f>
        <v>0</v>
      </c>
      <c r="K375" s="147"/>
      <c r="L375" s="28"/>
      <c r="M375" s="166" t="s">
        <v>1</v>
      </c>
      <c r="N375" s="167" t="s">
        <v>41</v>
      </c>
      <c r="O375" s="168"/>
      <c r="P375" s="169">
        <f>O375*H375</f>
        <v>0</v>
      </c>
      <c r="Q375" s="169">
        <v>4.0000000000000002E-4</v>
      </c>
      <c r="R375" s="169">
        <f>Q375*H375</f>
        <v>0.43572640000000001</v>
      </c>
      <c r="S375" s="169">
        <v>0</v>
      </c>
      <c r="T375" s="170">
        <f>S375*H375</f>
        <v>0</v>
      </c>
      <c r="AR375" s="152" t="s">
        <v>285</v>
      </c>
      <c r="AT375" s="152" t="s">
        <v>223</v>
      </c>
      <c r="AU375" s="152" t="s">
        <v>88</v>
      </c>
      <c r="AY375" s="13" t="s">
        <v>221</v>
      </c>
      <c r="BE375" s="153">
        <f>IF(N375="základná",J375,0)</f>
        <v>0</v>
      </c>
      <c r="BF375" s="153">
        <f>IF(N375="znížená",J375,0)</f>
        <v>0</v>
      </c>
      <c r="BG375" s="153">
        <f>IF(N375="zákl. prenesená",J375,0)</f>
        <v>0</v>
      </c>
      <c r="BH375" s="153">
        <f>IF(N375="zníž. prenesená",J375,0)</f>
        <v>0</v>
      </c>
      <c r="BI375" s="153">
        <f>IF(N375="nulová",J375,0)</f>
        <v>0</v>
      </c>
      <c r="BJ375" s="13" t="s">
        <v>88</v>
      </c>
      <c r="BK375" s="153">
        <f>ROUND(I375*H375,2)</f>
        <v>0</v>
      </c>
      <c r="BL375" s="13" t="s">
        <v>285</v>
      </c>
      <c r="BM375" s="152" t="s">
        <v>1088</v>
      </c>
    </row>
    <row r="376" spans="2:65" s="1" customFormat="1" ht="6.9" customHeight="1" x14ac:dyDescent="0.2">
      <c r="B376" s="43"/>
      <c r="C376" s="44"/>
      <c r="D376" s="44"/>
      <c r="E376" s="44"/>
      <c r="F376" s="44"/>
      <c r="G376" s="44"/>
      <c r="H376" s="44"/>
      <c r="I376" s="44"/>
      <c r="J376" s="44"/>
      <c r="K376" s="44"/>
      <c r="L376" s="28"/>
    </row>
  </sheetData>
  <autoFilter ref="C142:K375" xr:uid="{00000000-0009-0000-0000-000001000000}"/>
  <mergeCells count="12">
    <mergeCell ref="E135:H135"/>
    <mergeCell ref="L2:V2"/>
    <mergeCell ref="E85:H85"/>
    <mergeCell ref="E87:H87"/>
    <mergeCell ref="E89:H89"/>
    <mergeCell ref="E131:H131"/>
    <mergeCell ref="E133:H13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63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152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3137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3182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ROUND(J126,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ROUND((SUM(BE126:BE162)),  2)</f>
        <v>0</v>
      </c>
      <c r="G35" s="96"/>
      <c r="H35" s="96"/>
      <c r="I35" s="97">
        <v>0.2</v>
      </c>
      <c r="J35" s="95">
        <f>ROUND(((SUM(BE126:BE162))*I35),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ROUND((SUM(BF126:BF162)),  2)</f>
        <v>0</v>
      </c>
      <c r="G36" s="96"/>
      <c r="H36" s="96"/>
      <c r="I36" s="97">
        <v>0.2</v>
      </c>
      <c r="J36" s="95">
        <f>ROUND(((SUM(BF126:BF162))*I36),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ROUND((SUM(BG126:BG162)),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ROUND((SUM(BH126:BH162)),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ROUND((SUM(BI126:BI162)),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3137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09.2 - SO 09.2 Napojenie ČOV na elektrickú energiu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J126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2044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47" s="9" customFormat="1" ht="19.95" customHeight="1" x14ac:dyDescent="0.2">
      <c r="B100" s="114"/>
      <c r="D100" s="115" t="s">
        <v>2045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9" customFormat="1" ht="19.95" customHeight="1" x14ac:dyDescent="0.2">
      <c r="B101" s="114"/>
      <c r="D101" s="115" t="s">
        <v>2169</v>
      </c>
      <c r="E101" s="116"/>
      <c r="F101" s="116"/>
      <c r="G101" s="116"/>
      <c r="H101" s="116"/>
      <c r="I101" s="116"/>
      <c r="J101" s="117">
        <f>J147</f>
        <v>0</v>
      </c>
      <c r="L101" s="114"/>
    </row>
    <row r="102" spans="2:47" s="8" customFormat="1" ht="24.9" customHeight="1" x14ac:dyDescent="0.2">
      <c r="B102" s="110"/>
      <c r="D102" s="111" t="s">
        <v>2170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47" s="9" customFormat="1" ht="19.95" customHeight="1" x14ac:dyDescent="0.2">
      <c r="B103" s="114"/>
      <c r="D103" s="115" t="s">
        <v>2047</v>
      </c>
      <c r="E103" s="116"/>
      <c r="F103" s="116"/>
      <c r="G103" s="116"/>
      <c r="H103" s="116"/>
      <c r="I103" s="116"/>
      <c r="J103" s="117">
        <f>J158</f>
        <v>0</v>
      </c>
      <c r="L103" s="114"/>
    </row>
    <row r="104" spans="2:47" s="8" customFormat="1" ht="24.9" customHeight="1" x14ac:dyDescent="0.2">
      <c r="B104" s="110"/>
      <c r="D104" s="111" t="s">
        <v>2171</v>
      </c>
      <c r="E104" s="112"/>
      <c r="F104" s="112"/>
      <c r="G104" s="112"/>
      <c r="H104" s="112"/>
      <c r="I104" s="112"/>
      <c r="J104" s="113">
        <f>J161</f>
        <v>0</v>
      </c>
      <c r="L104" s="110"/>
    </row>
    <row r="105" spans="2:47" s="1" customFormat="1" ht="21.75" customHeight="1" x14ac:dyDescent="0.2">
      <c r="B105" s="28"/>
      <c r="L105" s="28"/>
    </row>
    <row r="106" spans="2:47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6.9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4.9" customHeight="1" x14ac:dyDescent="0.2">
      <c r="B111" s="28"/>
      <c r="C111" s="17" t="s">
        <v>207</v>
      </c>
      <c r="L111" s="28"/>
    </row>
    <row r="112" spans="2:47" s="1" customFormat="1" ht="6.9" customHeight="1" x14ac:dyDescent="0.2">
      <c r="B112" s="28"/>
      <c r="L112" s="28"/>
    </row>
    <row r="113" spans="2:63" s="1" customFormat="1" ht="12" customHeight="1" x14ac:dyDescent="0.2">
      <c r="B113" s="28"/>
      <c r="C113" s="23" t="s">
        <v>15</v>
      </c>
      <c r="L113" s="28"/>
    </row>
    <row r="114" spans="2:63" s="1" customFormat="1" ht="26.25" customHeight="1" x14ac:dyDescent="0.2">
      <c r="B114" s="28"/>
      <c r="E114" s="232" t="str">
        <f>E7</f>
        <v>Revitalizácia bývalej priemyselnej zóny na Šavoľskej ceste - BROWN FIELD Fiľakovo</v>
      </c>
      <c r="F114" s="233"/>
      <c r="G114" s="233"/>
      <c r="H114" s="233"/>
      <c r="L114" s="28"/>
    </row>
    <row r="115" spans="2:63" ht="12" customHeight="1" x14ac:dyDescent="0.2">
      <c r="B115" s="16"/>
      <c r="C115" s="23" t="s">
        <v>175</v>
      </c>
      <c r="L115" s="16"/>
    </row>
    <row r="116" spans="2:63" s="1" customFormat="1" ht="16.5" customHeight="1" x14ac:dyDescent="0.2">
      <c r="B116" s="28"/>
      <c r="E116" s="232" t="s">
        <v>3137</v>
      </c>
      <c r="F116" s="231"/>
      <c r="G116" s="231"/>
      <c r="H116" s="231"/>
      <c r="L116" s="28"/>
    </row>
    <row r="117" spans="2:63" s="1" customFormat="1" ht="12" customHeight="1" x14ac:dyDescent="0.2">
      <c r="B117" s="28"/>
      <c r="C117" s="23" t="s">
        <v>177</v>
      </c>
      <c r="L117" s="28"/>
    </row>
    <row r="118" spans="2:63" s="1" customFormat="1" ht="16.5" customHeight="1" x14ac:dyDescent="0.2">
      <c r="B118" s="28"/>
      <c r="E118" s="228" t="str">
        <f>E11</f>
        <v>09.2 - SO 09.2 Napojenie ČOV na elektrickú energiu</v>
      </c>
      <c r="F118" s="231"/>
      <c r="G118" s="231"/>
      <c r="H118" s="231"/>
      <c r="L118" s="28"/>
    </row>
    <row r="119" spans="2:63" s="1" customFormat="1" ht="6.9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F14</f>
        <v>Fiľakovo</v>
      </c>
      <c r="I120" s="23" t="s">
        <v>21</v>
      </c>
      <c r="J120" s="51" t="str">
        <f>IF(J14="","",J14)</f>
        <v>15. 8. 2022</v>
      </c>
      <c r="L120" s="28"/>
    </row>
    <row r="121" spans="2:63" s="1" customFormat="1" ht="6.9" customHeight="1" x14ac:dyDescent="0.2">
      <c r="B121" s="28"/>
      <c r="L121" s="28"/>
    </row>
    <row r="122" spans="2:63" s="1" customFormat="1" ht="15.15" customHeight="1" x14ac:dyDescent="0.2">
      <c r="B122" s="28"/>
      <c r="C122" s="23" t="s">
        <v>23</v>
      </c>
      <c r="F122" s="21" t="str">
        <f>E17</f>
        <v>Mesto Fiľakovo</v>
      </c>
      <c r="I122" s="23" t="s">
        <v>29</v>
      </c>
      <c r="J122" s="26" t="str">
        <f>E23</f>
        <v>KApAR, s.r.o., Prešov</v>
      </c>
      <c r="L122" s="28"/>
    </row>
    <row r="123" spans="2:63" s="1" customFormat="1" ht="15.15" customHeight="1" x14ac:dyDescent="0.2">
      <c r="B123" s="28"/>
      <c r="C123" s="23" t="s">
        <v>27</v>
      </c>
      <c r="F123" s="21" t="str">
        <f>IF(E20="","",E20)</f>
        <v>Vyplň údaj</v>
      </c>
      <c r="I123" s="23" t="s">
        <v>32</v>
      </c>
      <c r="J123" s="26" t="str">
        <f>E26</f>
        <v xml:space="preserve">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208</v>
      </c>
      <c r="D125" s="120" t="s">
        <v>60</v>
      </c>
      <c r="E125" s="120" t="s">
        <v>56</v>
      </c>
      <c r="F125" s="120" t="s">
        <v>57</v>
      </c>
      <c r="G125" s="120" t="s">
        <v>209</v>
      </c>
      <c r="H125" s="120" t="s">
        <v>210</v>
      </c>
      <c r="I125" s="120" t="s">
        <v>211</v>
      </c>
      <c r="J125" s="121" t="s">
        <v>181</v>
      </c>
      <c r="K125" s="122" t="s">
        <v>212</v>
      </c>
      <c r="L125" s="118"/>
      <c r="M125" s="57" t="s">
        <v>1</v>
      </c>
      <c r="N125" s="58" t="s">
        <v>39</v>
      </c>
      <c r="O125" s="58" t="s">
        <v>213</v>
      </c>
      <c r="P125" s="58" t="s">
        <v>214</v>
      </c>
      <c r="Q125" s="58" t="s">
        <v>215</v>
      </c>
      <c r="R125" s="58" t="s">
        <v>216</v>
      </c>
      <c r="S125" s="58" t="s">
        <v>217</v>
      </c>
      <c r="T125" s="59" t="s">
        <v>218</v>
      </c>
    </row>
    <row r="126" spans="2:63" s="1" customFormat="1" ht="22.95" customHeight="1" x14ac:dyDescent="0.3">
      <c r="B126" s="28"/>
      <c r="C126" s="62" t="s">
        <v>182</v>
      </c>
      <c r="J126" s="123">
        <f>BK126</f>
        <v>0</v>
      </c>
      <c r="L126" s="28"/>
      <c r="M126" s="60"/>
      <c r="N126" s="52"/>
      <c r="O126" s="52"/>
      <c r="P126" s="124">
        <f>P127+P155+P161</f>
        <v>0</v>
      </c>
      <c r="Q126" s="52"/>
      <c r="R126" s="124">
        <f>R127+R155+R161</f>
        <v>0</v>
      </c>
      <c r="S126" s="52"/>
      <c r="T126" s="125">
        <f>T127+T155+T161</f>
        <v>0</v>
      </c>
      <c r="AT126" s="13" t="s">
        <v>74</v>
      </c>
      <c r="AU126" s="13" t="s">
        <v>183</v>
      </c>
      <c r="BK126" s="126">
        <f>BK127+BK155+BK161</f>
        <v>0</v>
      </c>
    </row>
    <row r="127" spans="2:63" s="11" customFormat="1" ht="25.95" customHeight="1" x14ac:dyDescent="0.25">
      <c r="B127" s="127"/>
      <c r="D127" s="128" t="s">
        <v>74</v>
      </c>
      <c r="E127" s="129" t="s">
        <v>317</v>
      </c>
      <c r="F127" s="129" t="s">
        <v>2049</v>
      </c>
      <c r="I127" s="130"/>
      <c r="J127" s="131">
        <f>BK127</f>
        <v>0</v>
      </c>
      <c r="L127" s="127"/>
      <c r="M127" s="132"/>
      <c r="P127" s="133">
        <f>P128+P147</f>
        <v>0</v>
      </c>
      <c r="R127" s="133">
        <f>R128+R147</f>
        <v>0</v>
      </c>
      <c r="T127" s="134">
        <f>T128+T147</f>
        <v>0</v>
      </c>
      <c r="AR127" s="128" t="s">
        <v>232</v>
      </c>
      <c r="AT127" s="135" t="s">
        <v>74</v>
      </c>
      <c r="AU127" s="135" t="s">
        <v>75</v>
      </c>
      <c r="AY127" s="128" t="s">
        <v>221</v>
      </c>
      <c r="BK127" s="136">
        <f>BK128+BK147</f>
        <v>0</v>
      </c>
    </row>
    <row r="128" spans="2:63" s="11" customFormat="1" ht="22.95" customHeight="1" x14ac:dyDescent="0.25">
      <c r="B128" s="127"/>
      <c r="D128" s="128" t="s">
        <v>74</v>
      </c>
      <c r="E128" s="137" t="s">
        <v>2050</v>
      </c>
      <c r="F128" s="137" t="s">
        <v>2051</v>
      </c>
      <c r="I128" s="130"/>
      <c r="J128" s="138">
        <f>BK128</f>
        <v>0</v>
      </c>
      <c r="L128" s="127"/>
      <c r="M128" s="132"/>
      <c r="P128" s="133">
        <f>SUM(P129:P146)</f>
        <v>0</v>
      </c>
      <c r="R128" s="133">
        <f>SUM(R129:R146)</f>
        <v>0</v>
      </c>
      <c r="T128" s="134">
        <f>SUM(T129:T146)</f>
        <v>0</v>
      </c>
      <c r="AR128" s="128" t="s">
        <v>232</v>
      </c>
      <c r="AT128" s="135" t="s">
        <v>74</v>
      </c>
      <c r="AU128" s="135" t="s">
        <v>82</v>
      </c>
      <c r="AY128" s="128" t="s">
        <v>221</v>
      </c>
      <c r="BK128" s="136">
        <f>SUM(BK129:BK146)</f>
        <v>0</v>
      </c>
    </row>
    <row r="129" spans="2:65" s="1" customFormat="1" ht="21.75" customHeight="1" x14ac:dyDescent="0.2">
      <c r="B129" s="139"/>
      <c r="C129" s="140" t="s">
        <v>82</v>
      </c>
      <c r="D129" s="140" t="s">
        <v>223</v>
      </c>
      <c r="E129" s="141" t="s">
        <v>2064</v>
      </c>
      <c r="F129" s="142" t="s">
        <v>2065</v>
      </c>
      <c r="G129" s="143" t="s">
        <v>273</v>
      </c>
      <c r="H129" s="144">
        <v>25</v>
      </c>
      <c r="I129" s="145"/>
      <c r="J129" s="146">
        <f t="shared" ref="J129:J146" si="0">ROUND(I129*H129,2)</f>
        <v>0</v>
      </c>
      <c r="K129" s="147"/>
      <c r="L129" s="28"/>
      <c r="M129" s="148" t="s">
        <v>1</v>
      </c>
      <c r="N129" s="149" t="s">
        <v>41</v>
      </c>
      <c r="P129" s="150">
        <f t="shared" ref="P129:P146" si="1">O129*H129</f>
        <v>0</v>
      </c>
      <c r="Q129" s="150">
        <v>0</v>
      </c>
      <c r="R129" s="150">
        <f t="shared" ref="R129:R146" si="2">Q129*H129</f>
        <v>0</v>
      </c>
      <c r="S129" s="150">
        <v>0</v>
      </c>
      <c r="T129" s="151">
        <f t="shared" ref="T129:T146" si="3">S129*H129</f>
        <v>0</v>
      </c>
      <c r="AR129" s="152" t="s">
        <v>480</v>
      </c>
      <c r="AT129" s="152" t="s">
        <v>223</v>
      </c>
      <c r="AU129" s="152" t="s">
        <v>88</v>
      </c>
      <c r="AY129" s="13" t="s">
        <v>221</v>
      </c>
      <c r="BE129" s="153">
        <f t="shared" ref="BE129:BE146" si="4">IF(N129="základná",J129,0)</f>
        <v>0</v>
      </c>
      <c r="BF129" s="153">
        <f t="shared" ref="BF129:BF146" si="5">IF(N129="znížená",J129,0)</f>
        <v>0</v>
      </c>
      <c r="BG129" s="153">
        <f t="shared" ref="BG129:BG146" si="6">IF(N129="zákl. prenesená",J129,0)</f>
        <v>0</v>
      </c>
      <c r="BH129" s="153">
        <f t="shared" ref="BH129:BH146" si="7">IF(N129="zníž. prenesená",J129,0)</f>
        <v>0</v>
      </c>
      <c r="BI129" s="153">
        <f t="shared" ref="BI129:BI146" si="8">IF(N129="nulová",J129,0)</f>
        <v>0</v>
      </c>
      <c r="BJ129" s="13" t="s">
        <v>88</v>
      </c>
      <c r="BK129" s="153">
        <f t="shared" ref="BK129:BK146" si="9">ROUND(I129*H129,2)</f>
        <v>0</v>
      </c>
      <c r="BL129" s="13" t="s">
        <v>480</v>
      </c>
      <c r="BM129" s="152" t="s">
        <v>88</v>
      </c>
    </row>
    <row r="130" spans="2:65" s="1" customFormat="1" ht="16.5" customHeight="1" x14ac:dyDescent="0.2">
      <c r="B130" s="139"/>
      <c r="C130" s="154" t="s">
        <v>88</v>
      </c>
      <c r="D130" s="154" t="s">
        <v>317</v>
      </c>
      <c r="E130" s="155" t="s">
        <v>2066</v>
      </c>
      <c r="F130" s="156" t="s">
        <v>2067</v>
      </c>
      <c r="G130" s="157" t="s">
        <v>273</v>
      </c>
      <c r="H130" s="158">
        <v>25</v>
      </c>
      <c r="I130" s="159"/>
      <c r="J130" s="160">
        <f t="shared" si="0"/>
        <v>0</v>
      </c>
      <c r="K130" s="161"/>
      <c r="L130" s="162"/>
      <c r="M130" s="163" t="s">
        <v>1</v>
      </c>
      <c r="N130" s="164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1460</v>
      </c>
      <c r="AT130" s="152" t="s">
        <v>317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480</v>
      </c>
      <c r="BM130" s="152" t="s">
        <v>227</v>
      </c>
    </row>
    <row r="131" spans="2:65" s="1" customFormat="1" ht="21.75" customHeight="1" x14ac:dyDescent="0.2">
      <c r="B131" s="139"/>
      <c r="C131" s="140" t="s">
        <v>232</v>
      </c>
      <c r="D131" s="140" t="s">
        <v>223</v>
      </c>
      <c r="E131" s="141" t="s">
        <v>2072</v>
      </c>
      <c r="F131" s="142" t="s">
        <v>2073</v>
      </c>
      <c r="G131" s="143" t="s">
        <v>273</v>
      </c>
      <c r="H131" s="144">
        <v>55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480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480</v>
      </c>
      <c r="BM131" s="152" t="s">
        <v>243</v>
      </c>
    </row>
    <row r="132" spans="2:65" s="1" customFormat="1" ht="16.5" customHeight="1" x14ac:dyDescent="0.2">
      <c r="B132" s="139"/>
      <c r="C132" s="154" t="s">
        <v>227</v>
      </c>
      <c r="D132" s="154" t="s">
        <v>317</v>
      </c>
      <c r="E132" s="155" t="s">
        <v>2074</v>
      </c>
      <c r="F132" s="156" t="s">
        <v>2075</v>
      </c>
      <c r="G132" s="157" t="s">
        <v>273</v>
      </c>
      <c r="H132" s="158">
        <v>55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1460</v>
      </c>
      <c r="AT132" s="152" t="s">
        <v>317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480</v>
      </c>
      <c r="BM132" s="152" t="s">
        <v>251</v>
      </c>
    </row>
    <row r="133" spans="2:65" s="1" customFormat="1" ht="21.75" customHeight="1" x14ac:dyDescent="0.2">
      <c r="B133" s="139"/>
      <c r="C133" s="140" t="s">
        <v>239</v>
      </c>
      <c r="D133" s="140" t="s">
        <v>223</v>
      </c>
      <c r="E133" s="141" t="s">
        <v>2521</v>
      </c>
      <c r="F133" s="142" t="s">
        <v>2522</v>
      </c>
      <c r="G133" s="143" t="s">
        <v>273</v>
      </c>
      <c r="H133" s="144">
        <v>175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480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480</v>
      </c>
      <c r="BM133" s="152" t="s">
        <v>153</v>
      </c>
    </row>
    <row r="134" spans="2:65" s="1" customFormat="1" ht="16.5" customHeight="1" x14ac:dyDescent="0.2">
      <c r="B134" s="139"/>
      <c r="C134" s="154" t="s">
        <v>243</v>
      </c>
      <c r="D134" s="154" t="s">
        <v>317</v>
      </c>
      <c r="E134" s="155" t="s">
        <v>2523</v>
      </c>
      <c r="F134" s="156" t="s">
        <v>2524</v>
      </c>
      <c r="G134" s="157" t="s">
        <v>273</v>
      </c>
      <c r="H134" s="158">
        <v>175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1460</v>
      </c>
      <c r="AT134" s="152" t="s">
        <v>317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480</v>
      </c>
      <c r="BM134" s="152" t="s">
        <v>165</v>
      </c>
    </row>
    <row r="135" spans="2:65" s="1" customFormat="1" ht="24.15" customHeight="1" x14ac:dyDescent="0.2">
      <c r="B135" s="139"/>
      <c r="C135" s="140" t="s">
        <v>247</v>
      </c>
      <c r="D135" s="140" t="s">
        <v>223</v>
      </c>
      <c r="E135" s="141" t="s">
        <v>2084</v>
      </c>
      <c r="F135" s="142" t="s">
        <v>2085</v>
      </c>
      <c r="G135" s="143" t="s">
        <v>273</v>
      </c>
      <c r="H135" s="144">
        <v>50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480</v>
      </c>
      <c r="AT135" s="152" t="s">
        <v>223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480</v>
      </c>
      <c r="BM135" s="152" t="s">
        <v>171</v>
      </c>
    </row>
    <row r="136" spans="2:65" s="1" customFormat="1" ht="16.5" customHeight="1" x14ac:dyDescent="0.2">
      <c r="B136" s="139"/>
      <c r="C136" s="154" t="s">
        <v>251</v>
      </c>
      <c r="D136" s="154" t="s">
        <v>317</v>
      </c>
      <c r="E136" s="155" t="s">
        <v>2086</v>
      </c>
      <c r="F136" s="156" t="s">
        <v>2087</v>
      </c>
      <c r="G136" s="157" t="s">
        <v>273</v>
      </c>
      <c r="H136" s="158">
        <v>50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1460</v>
      </c>
      <c r="AT136" s="152" t="s">
        <v>317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480</v>
      </c>
      <c r="BM136" s="152" t="s">
        <v>285</v>
      </c>
    </row>
    <row r="137" spans="2:65" s="1" customFormat="1" ht="16.5" customHeight="1" x14ac:dyDescent="0.2">
      <c r="B137" s="139"/>
      <c r="C137" s="140" t="s">
        <v>256</v>
      </c>
      <c r="D137" s="140" t="s">
        <v>223</v>
      </c>
      <c r="E137" s="141" t="s">
        <v>2141</v>
      </c>
      <c r="F137" s="142" t="s">
        <v>2569</v>
      </c>
      <c r="G137" s="143" t="s">
        <v>273</v>
      </c>
      <c r="H137" s="144">
        <v>175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480</v>
      </c>
      <c r="AT137" s="152" t="s">
        <v>223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480</v>
      </c>
      <c r="BM137" s="152" t="s">
        <v>293</v>
      </c>
    </row>
    <row r="138" spans="2:65" s="1" customFormat="1" ht="24.15" customHeight="1" x14ac:dyDescent="0.2">
      <c r="B138" s="139"/>
      <c r="C138" s="140" t="s">
        <v>153</v>
      </c>
      <c r="D138" s="140" t="s">
        <v>223</v>
      </c>
      <c r="E138" s="141" t="s">
        <v>3183</v>
      </c>
      <c r="F138" s="142" t="s">
        <v>3184</v>
      </c>
      <c r="G138" s="143" t="s">
        <v>333</v>
      </c>
      <c r="H138" s="144">
        <v>63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480</v>
      </c>
      <c r="AT138" s="152" t="s">
        <v>223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480</v>
      </c>
      <c r="BM138" s="152" t="s">
        <v>7</v>
      </c>
    </row>
    <row r="139" spans="2:65" s="1" customFormat="1" ht="16.5" customHeight="1" x14ac:dyDescent="0.2">
      <c r="B139" s="139"/>
      <c r="C139" s="154" t="s">
        <v>162</v>
      </c>
      <c r="D139" s="154" t="s">
        <v>317</v>
      </c>
      <c r="E139" s="155" t="s">
        <v>3185</v>
      </c>
      <c r="F139" s="156" t="s">
        <v>3186</v>
      </c>
      <c r="G139" s="157" t="s">
        <v>333</v>
      </c>
      <c r="H139" s="158">
        <v>63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1460</v>
      </c>
      <c r="AT139" s="152" t="s">
        <v>317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480</v>
      </c>
      <c r="BM139" s="152" t="s">
        <v>308</v>
      </c>
    </row>
    <row r="140" spans="2:65" s="1" customFormat="1" ht="24.15" customHeight="1" x14ac:dyDescent="0.2">
      <c r="B140" s="139"/>
      <c r="C140" s="140" t="s">
        <v>165</v>
      </c>
      <c r="D140" s="140" t="s">
        <v>223</v>
      </c>
      <c r="E140" s="141" t="s">
        <v>2680</v>
      </c>
      <c r="F140" s="142" t="s">
        <v>2681</v>
      </c>
      <c r="G140" s="143" t="s">
        <v>273</v>
      </c>
      <c r="H140" s="144">
        <v>175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480</v>
      </c>
      <c r="AT140" s="152" t="s">
        <v>223</v>
      </c>
      <c r="AU140" s="152" t="s">
        <v>88</v>
      </c>
      <c r="AY140" s="13" t="s">
        <v>221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480</v>
      </c>
      <c r="BM140" s="152" t="s">
        <v>316</v>
      </c>
    </row>
    <row r="141" spans="2:65" s="1" customFormat="1" ht="24.15" customHeight="1" x14ac:dyDescent="0.2">
      <c r="B141" s="139"/>
      <c r="C141" s="154" t="s">
        <v>168</v>
      </c>
      <c r="D141" s="154" t="s">
        <v>317</v>
      </c>
      <c r="E141" s="155" t="s">
        <v>2682</v>
      </c>
      <c r="F141" s="156" t="s">
        <v>2683</v>
      </c>
      <c r="G141" s="157" t="s">
        <v>273</v>
      </c>
      <c r="H141" s="158">
        <v>175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1460</v>
      </c>
      <c r="AT141" s="152" t="s">
        <v>317</v>
      </c>
      <c r="AU141" s="152" t="s">
        <v>88</v>
      </c>
      <c r="AY141" s="13" t="s">
        <v>221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480</v>
      </c>
      <c r="BM141" s="152" t="s">
        <v>326</v>
      </c>
    </row>
    <row r="142" spans="2:65" s="1" customFormat="1" ht="24.15" customHeight="1" x14ac:dyDescent="0.2">
      <c r="B142" s="139"/>
      <c r="C142" s="140" t="s">
        <v>171</v>
      </c>
      <c r="D142" s="140" t="s">
        <v>223</v>
      </c>
      <c r="E142" s="141" t="s">
        <v>2688</v>
      </c>
      <c r="F142" s="142" t="s">
        <v>2689</v>
      </c>
      <c r="G142" s="143" t="s">
        <v>273</v>
      </c>
      <c r="H142" s="144">
        <v>1.5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480</v>
      </c>
      <c r="AT142" s="152" t="s">
        <v>223</v>
      </c>
      <c r="AU142" s="152" t="s">
        <v>88</v>
      </c>
      <c r="AY142" s="13" t="s">
        <v>221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480</v>
      </c>
      <c r="BM142" s="152" t="s">
        <v>335</v>
      </c>
    </row>
    <row r="143" spans="2:65" s="1" customFormat="1" ht="24.15" customHeight="1" x14ac:dyDescent="0.2">
      <c r="B143" s="139"/>
      <c r="C143" s="140" t="s">
        <v>281</v>
      </c>
      <c r="D143" s="140" t="s">
        <v>223</v>
      </c>
      <c r="E143" s="141" t="s">
        <v>2602</v>
      </c>
      <c r="F143" s="142" t="s">
        <v>2603</v>
      </c>
      <c r="G143" s="143" t="s">
        <v>273</v>
      </c>
      <c r="H143" s="144">
        <v>18.5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480</v>
      </c>
      <c r="AT143" s="152" t="s">
        <v>223</v>
      </c>
      <c r="AU143" s="152" t="s">
        <v>88</v>
      </c>
      <c r="AY143" s="13" t="s">
        <v>221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480</v>
      </c>
      <c r="BM143" s="152" t="s">
        <v>343</v>
      </c>
    </row>
    <row r="144" spans="2:65" s="1" customFormat="1" ht="16.5" customHeight="1" x14ac:dyDescent="0.2">
      <c r="B144" s="139"/>
      <c r="C144" s="154" t="s">
        <v>285</v>
      </c>
      <c r="D144" s="154" t="s">
        <v>317</v>
      </c>
      <c r="E144" s="155" t="s">
        <v>2604</v>
      </c>
      <c r="F144" s="156" t="s">
        <v>2605</v>
      </c>
      <c r="G144" s="157" t="s">
        <v>965</v>
      </c>
      <c r="H144" s="158">
        <v>19.3</v>
      </c>
      <c r="I144" s="159"/>
      <c r="J144" s="160">
        <f t="shared" si="0"/>
        <v>0</v>
      </c>
      <c r="K144" s="161"/>
      <c r="L144" s="162"/>
      <c r="M144" s="163" t="s">
        <v>1</v>
      </c>
      <c r="N144" s="164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1460</v>
      </c>
      <c r="AT144" s="152" t="s">
        <v>317</v>
      </c>
      <c r="AU144" s="152" t="s">
        <v>88</v>
      </c>
      <c r="AY144" s="13" t="s">
        <v>221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480</v>
      </c>
      <c r="BM144" s="152" t="s">
        <v>351</v>
      </c>
    </row>
    <row r="145" spans="2:65" s="1" customFormat="1" ht="16.5" customHeight="1" x14ac:dyDescent="0.2">
      <c r="B145" s="139"/>
      <c r="C145" s="140" t="s">
        <v>289</v>
      </c>
      <c r="D145" s="140" t="s">
        <v>223</v>
      </c>
      <c r="E145" s="141" t="s">
        <v>3187</v>
      </c>
      <c r="F145" s="142" t="s">
        <v>3188</v>
      </c>
      <c r="G145" s="143" t="s">
        <v>333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480</v>
      </c>
      <c r="AT145" s="152" t="s">
        <v>223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480</v>
      </c>
      <c r="BM145" s="152" t="s">
        <v>359</v>
      </c>
    </row>
    <row r="146" spans="2:65" s="1" customFormat="1" ht="16.5" customHeight="1" x14ac:dyDescent="0.2">
      <c r="B146" s="139"/>
      <c r="C146" s="154" t="s">
        <v>293</v>
      </c>
      <c r="D146" s="154" t="s">
        <v>317</v>
      </c>
      <c r="E146" s="155" t="s">
        <v>3189</v>
      </c>
      <c r="F146" s="156" t="s">
        <v>3190</v>
      </c>
      <c r="G146" s="157" t="s">
        <v>333</v>
      </c>
      <c r="H146" s="158">
        <v>1</v>
      </c>
      <c r="I146" s="159"/>
      <c r="J146" s="160">
        <f t="shared" si="0"/>
        <v>0</v>
      </c>
      <c r="K146" s="161"/>
      <c r="L146" s="162"/>
      <c r="M146" s="163" t="s">
        <v>1</v>
      </c>
      <c r="N146" s="164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1460</v>
      </c>
      <c r="AT146" s="152" t="s">
        <v>317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480</v>
      </c>
      <c r="BM146" s="152" t="s">
        <v>367</v>
      </c>
    </row>
    <row r="147" spans="2:65" s="11" customFormat="1" ht="22.95" customHeight="1" x14ac:dyDescent="0.25">
      <c r="B147" s="127"/>
      <c r="D147" s="128" t="s">
        <v>74</v>
      </c>
      <c r="E147" s="137" t="s">
        <v>2192</v>
      </c>
      <c r="F147" s="137" t="s">
        <v>2193</v>
      </c>
      <c r="I147" s="130"/>
      <c r="J147" s="138">
        <f>BK147</f>
        <v>0</v>
      </c>
      <c r="L147" s="127"/>
      <c r="M147" s="132"/>
      <c r="P147" s="133">
        <f>SUM(P148:P154)</f>
        <v>0</v>
      </c>
      <c r="R147" s="133">
        <f>SUM(R148:R154)</f>
        <v>0</v>
      </c>
      <c r="T147" s="134">
        <f>SUM(T148:T154)</f>
        <v>0</v>
      </c>
      <c r="AR147" s="128" t="s">
        <v>232</v>
      </c>
      <c r="AT147" s="135" t="s">
        <v>74</v>
      </c>
      <c r="AU147" s="135" t="s">
        <v>82</v>
      </c>
      <c r="AY147" s="128" t="s">
        <v>221</v>
      </c>
      <c r="BK147" s="136">
        <f>SUM(BK148:BK154)</f>
        <v>0</v>
      </c>
    </row>
    <row r="148" spans="2:65" s="1" customFormat="1" ht="24.15" customHeight="1" x14ac:dyDescent="0.2">
      <c r="B148" s="139"/>
      <c r="C148" s="140" t="s">
        <v>297</v>
      </c>
      <c r="D148" s="140" t="s">
        <v>223</v>
      </c>
      <c r="E148" s="141" t="s">
        <v>2690</v>
      </c>
      <c r="F148" s="142" t="s">
        <v>2691</v>
      </c>
      <c r="G148" s="143" t="s">
        <v>273</v>
      </c>
      <c r="H148" s="144">
        <v>175</v>
      </c>
      <c r="I148" s="145"/>
      <c r="J148" s="146">
        <f t="shared" ref="J148:J154" si="10">ROUND(I148*H148,2)</f>
        <v>0</v>
      </c>
      <c r="K148" s="147"/>
      <c r="L148" s="28"/>
      <c r="M148" s="148" t="s">
        <v>1</v>
      </c>
      <c r="N148" s="149" t="s">
        <v>41</v>
      </c>
      <c r="P148" s="150">
        <f t="shared" ref="P148:P154" si="11">O148*H148</f>
        <v>0</v>
      </c>
      <c r="Q148" s="150">
        <v>0</v>
      </c>
      <c r="R148" s="150">
        <f t="shared" ref="R148:R154" si="12">Q148*H148</f>
        <v>0</v>
      </c>
      <c r="S148" s="150">
        <v>0</v>
      </c>
      <c r="T148" s="151">
        <f t="shared" ref="T148:T154" si="13">S148*H148</f>
        <v>0</v>
      </c>
      <c r="AR148" s="152" t="s">
        <v>480</v>
      </c>
      <c r="AT148" s="152" t="s">
        <v>223</v>
      </c>
      <c r="AU148" s="152" t="s">
        <v>88</v>
      </c>
      <c r="AY148" s="13" t="s">
        <v>221</v>
      </c>
      <c r="BE148" s="153">
        <f t="shared" ref="BE148:BE154" si="14">IF(N148="základná",J148,0)</f>
        <v>0</v>
      </c>
      <c r="BF148" s="153">
        <f t="shared" ref="BF148:BF154" si="15">IF(N148="znížená",J148,0)</f>
        <v>0</v>
      </c>
      <c r="BG148" s="153">
        <f t="shared" ref="BG148:BG154" si="16">IF(N148="zákl. prenesená",J148,0)</f>
        <v>0</v>
      </c>
      <c r="BH148" s="153">
        <f t="shared" ref="BH148:BH154" si="17">IF(N148="zníž. prenesená",J148,0)</f>
        <v>0</v>
      </c>
      <c r="BI148" s="153">
        <f t="shared" ref="BI148:BI154" si="18">IF(N148="nulová",J148,0)</f>
        <v>0</v>
      </c>
      <c r="BJ148" s="13" t="s">
        <v>88</v>
      </c>
      <c r="BK148" s="153">
        <f t="shared" ref="BK148:BK154" si="19">ROUND(I148*H148,2)</f>
        <v>0</v>
      </c>
      <c r="BL148" s="13" t="s">
        <v>480</v>
      </c>
      <c r="BM148" s="152" t="s">
        <v>375</v>
      </c>
    </row>
    <row r="149" spans="2:65" s="1" customFormat="1" ht="33" customHeight="1" x14ac:dyDescent="0.2">
      <c r="B149" s="139"/>
      <c r="C149" s="140" t="s">
        <v>7</v>
      </c>
      <c r="D149" s="140" t="s">
        <v>223</v>
      </c>
      <c r="E149" s="141" t="s">
        <v>2198</v>
      </c>
      <c r="F149" s="142" t="s">
        <v>2199</v>
      </c>
      <c r="G149" s="143" t="s">
        <v>273</v>
      </c>
      <c r="H149" s="144">
        <v>175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480</v>
      </c>
      <c r="AT149" s="152" t="s">
        <v>223</v>
      </c>
      <c r="AU149" s="152" t="s">
        <v>88</v>
      </c>
      <c r="AY149" s="13" t="s">
        <v>221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480</v>
      </c>
      <c r="BM149" s="152" t="s">
        <v>383</v>
      </c>
    </row>
    <row r="150" spans="2:65" s="1" customFormat="1" ht="16.5" customHeight="1" x14ac:dyDescent="0.2">
      <c r="B150" s="139"/>
      <c r="C150" s="154" t="s">
        <v>304</v>
      </c>
      <c r="D150" s="154" t="s">
        <v>317</v>
      </c>
      <c r="E150" s="155" t="s">
        <v>2200</v>
      </c>
      <c r="F150" s="156" t="s">
        <v>2201</v>
      </c>
      <c r="G150" s="157" t="s">
        <v>254</v>
      </c>
      <c r="H150" s="158">
        <v>17.5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1460</v>
      </c>
      <c r="AT150" s="152" t="s">
        <v>317</v>
      </c>
      <c r="AU150" s="152" t="s">
        <v>88</v>
      </c>
      <c r="AY150" s="13" t="s">
        <v>221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480</v>
      </c>
      <c r="BM150" s="152" t="s">
        <v>391</v>
      </c>
    </row>
    <row r="151" spans="2:65" s="1" customFormat="1" ht="24.15" customHeight="1" x14ac:dyDescent="0.2">
      <c r="B151" s="139"/>
      <c r="C151" s="140" t="s">
        <v>308</v>
      </c>
      <c r="D151" s="140" t="s">
        <v>223</v>
      </c>
      <c r="E151" s="141" t="s">
        <v>2202</v>
      </c>
      <c r="F151" s="142" t="s">
        <v>2203</v>
      </c>
      <c r="G151" s="143" t="s">
        <v>273</v>
      </c>
      <c r="H151" s="144">
        <v>175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480</v>
      </c>
      <c r="AT151" s="152" t="s">
        <v>223</v>
      </c>
      <c r="AU151" s="152" t="s">
        <v>88</v>
      </c>
      <c r="AY151" s="13" t="s">
        <v>221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480</v>
      </c>
      <c r="BM151" s="152" t="s">
        <v>399</v>
      </c>
    </row>
    <row r="152" spans="2:65" s="1" customFormat="1" ht="24.15" customHeight="1" x14ac:dyDescent="0.2">
      <c r="B152" s="139"/>
      <c r="C152" s="154" t="s">
        <v>312</v>
      </c>
      <c r="D152" s="154" t="s">
        <v>317</v>
      </c>
      <c r="E152" s="155" t="s">
        <v>2204</v>
      </c>
      <c r="F152" s="156" t="s">
        <v>2205</v>
      </c>
      <c r="G152" s="157" t="s">
        <v>273</v>
      </c>
      <c r="H152" s="158">
        <v>175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1460</v>
      </c>
      <c r="AT152" s="152" t="s">
        <v>317</v>
      </c>
      <c r="AU152" s="152" t="s">
        <v>88</v>
      </c>
      <c r="AY152" s="13" t="s">
        <v>221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480</v>
      </c>
      <c r="BM152" s="152" t="s">
        <v>408</v>
      </c>
    </row>
    <row r="153" spans="2:65" s="1" customFormat="1" ht="24.15" customHeight="1" x14ac:dyDescent="0.2">
      <c r="B153" s="139"/>
      <c r="C153" s="140" t="s">
        <v>316</v>
      </c>
      <c r="D153" s="140" t="s">
        <v>223</v>
      </c>
      <c r="E153" s="141" t="s">
        <v>2692</v>
      </c>
      <c r="F153" s="142" t="s">
        <v>2693</v>
      </c>
      <c r="G153" s="143" t="s">
        <v>273</v>
      </c>
      <c r="H153" s="144">
        <v>175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480</v>
      </c>
      <c r="AT153" s="152" t="s">
        <v>223</v>
      </c>
      <c r="AU153" s="152" t="s">
        <v>88</v>
      </c>
      <c r="AY153" s="13" t="s">
        <v>221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480</v>
      </c>
      <c r="BM153" s="152" t="s">
        <v>416</v>
      </c>
    </row>
    <row r="154" spans="2:65" s="1" customFormat="1" ht="33" customHeight="1" x14ac:dyDescent="0.2">
      <c r="B154" s="139"/>
      <c r="C154" s="140" t="s">
        <v>322</v>
      </c>
      <c r="D154" s="140" t="s">
        <v>223</v>
      </c>
      <c r="E154" s="141" t="s">
        <v>2208</v>
      </c>
      <c r="F154" s="142" t="s">
        <v>2209</v>
      </c>
      <c r="G154" s="143" t="s">
        <v>263</v>
      </c>
      <c r="H154" s="144">
        <v>60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480</v>
      </c>
      <c r="AT154" s="152" t="s">
        <v>223</v>
      </c>
      <c r="AU154" s="152" t="s">
        <v>88</v>
      </c>
      <c r="AY154" s="13" t="s">
        <v>221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480</v>
      </c>
      <c r="BM154" s="152" t="s">
        <v>424</v>
      </c>
    </row>
    <row r="155" spans="2:65" s="11" customFormat="1" ht="25.95" customHeight="1" x14ac:dyDescent="0.25">
      <c r="B155" s="127"/>
      <c r="D155" s="128" t="s">
        <v>74</v>
      </c>
      <c r="E155" s="129" t="s">
        <v>2147</v>
      </c>
      <c r="F155" s="129" t="s">
        <v>2148</v>
      </c>
      <c r="I155" s="130"/>
      <c r="J155" s="131">
        <f>BK155</f>
        <v>0</v>
      </c>
      <c r="L155" s="127"/>
      <c r="M155" s="132"/>
      <c r="P155" s="133">
        <f>P156+P157+P158</f>
        <v>0</v>
      </c>
      <c r="R155" s="133">
        <f>R156+R157+R158</f>
        <v>0</v>
      </c>
      <c r="T155" s="134">
        <f>T156+T157+T158</f>
        <v>0</v>
      </c>
      <c r="AR155" s="128" t="s">
        <v>227</v>
      </c>
      <c r="AT155" s="135" t="s">
        <v>74</v>
      </c>
      <c r="AU155" s="135" t="s">
        <v>75</v>
      </c>
      <c r="AY155" s="128" t="s">
        <v>221</v>
      </c>
      <c r="BK155" s="136">
        <f>BK156+BK157+BK158</f>
        <v>0</v>
      </c>
    </row>
    <row r="156" spans="2:65" s="1" customFormat="1" ht="24.15" customHeight="1" x14ac:dyDescent="0.2">
      <c r="B156" s="139"/>
      <c r="C156" s="140" t="s">
        <v>326</v>
      </c>
      <c r="D156" s="140" t="s">
        <v>223</v>
      </c>
      <c r="E156" s="141" t="s">
        <v>2149</v>
      </c>
      <c r="F156" s="142" t="s">
        <v>3191</v>
      </c>
      <c r="G156" s="143" t="s">
        <v>2151</v>
      </c>
      <c r="H156" s="144">
        <v>4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2152</v>
      </c>
      <c r="AT156" s="152" t="s">
        <v>223</v>
      </c>
      <c r="AU156" s="152" t="s">
        <v>82</v>
      </c>
      <c r="AY156" s="13" t="s">
        <v>221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88</v>
      </c>
      <c r="BK156" s="153">
        <f>ROUND(I156*H156,2)</f>
        <v>0</v>
      </c>
      <c r="BL156" s="13" t="s">
        <v>2152</v>
      </c>
      <c r="BM156" s="152" t="s">
        <v>432</v>
      </c>
    </row>
    <row r="157" spans="2:65" s="1" customFormat="1" ht="16.5" customHeight="1" x14ac:dyDescent="0.2">
      <c r="B157" s="139"/>
      <c r="C157" s="140" t="s">
        <v>330</v>
      </c>
      <c r="D157" s="140" t="s">
        <v>223</v>
      </c>
      <c r="E157" s="141" t="s">
        <v>2153</v>
      </c>
      <c r="F157" s="142" t="s">
        <v>2154</v>
      </c>
      <c r="G157" s="143" t="s">
        <v>2151</v>
      </c>
      <c r="H157" s="144">
        <v>2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2152</v>
      </c>
      <c r="AT157" s="152" t="s">
        <v>223</v>
      </c>
      <c r="AU157" s="152" t="s">
        <v>82</v>
      </c>
      <c r="AY157" s="13" t="s">
        <v>221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88</v>
      </c>
      <c r="BK157" s="153">
        <f>ROUND(I157*H157,2)</f>
        <v>0</v>
      </c>
      <c r="BL157" s="13" t="s">
        <v>2152</v>
      </c>
      <c r="BM157" s="152" t="s">
        <v>440</v>
      </c>
    </row>
    <row r="158" spans="2:65" s="11" customFormat="1" ht="22.95" customHeight="1" x14ac:dyDescent="0.25">
      <c r="B158" s="127"/>
      <c r="D158" s="128" t="s">
        <v>74</v>
      </c>
      <c r="E158" s="137" t="s">
        <v>2155</v>
      </c>
      <c r="F158" s="137" t="s">
        <v>2156</v>
      </c>
      <c r="I158" s="130"/>
      <c r="J158" s="138">
        <f>BK158</f>
        <v>0</v>
      </c>
      <c r="L158" s="127"/>
      <c r="M158" s="132"/>
      <c r="P158" s="133">
        <f>SUM(P159:P160)</f>
        <v>0</v>
      </c>
      <c r="R158" s="133">
        <f>SUM(R159:R160)</f>
        <v>0</v>
      </c>
      <c r="T158" s="134">
        <f>SUM(T159:T160)</f>
        <v>0</v>
      </c>
      <c r="AR158" s="128" t="s">
        <v>232</v>
      </c>
      <c r="AT158" s="135" t="s">
        <v>74</v>
      </c>
      <c r="AU158" s="135" t="s">
        <v>82</v>
      </c>
      <c r="AY158" s="128" t="s">
        <v>221</v>
      </c>
      <c r="BK158" s="136">
        <f>SUM(BK159:BK160)</f>
        <v>0</v>
      </c>
    </row>
    <row r="159" spans="2:65" s="1" customFormat="1" ht="37.950000000000003" customHeight="1" x14ac:dyDescent="0.2">
      <c r="B159" s="139"/>
      <c r="C159" s="140" t="s">
        <v>335</v>
      </c>
      <c r="D159" s="140" t="s">
        <v>223</v>
      </c>
      <c r="E159" s="141" t="s">
        <v>2157</v>
      </c>
      <c r="F159" s="142" t="s">
        <v>2158</v>
      </c>
      <c r="G159" s="143" t="s">
        <v>2151</v>
      </c>
      <c r="H159" s="144">
        <v>1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480</v>
      </c>
      <c r="AT159" s="152" t="s">
        <v>223</v>
      </c>
      <c r="AU159" s="152" t="s">
        <v>88</v>
      </c>
      <c r="AY159" s="13" t="s">
        <v>221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88</v>
      </c>
      <c r="BK159" s="153">
        <f>ROUND(I159*H159,2)</f>
        <v>0</v>
      </c>
      <c r="BL159" s="13" t="s">
        <v>480</v>
      </c>
      <c r="BM159" s="152" t="s">
        <v>448</v>
      </c>
    </row>
    <row r="160" spans="2:65" s="1" customFormat="1" ht="37.950000000000003" customHeight="1" x14ac:dyDescent="0.2">
      <c r="B160" s="139"/>
      <c r="C160" s="140" t="s">
        <v>339</v>
      </c>
      <c r="D160" s="140" t="s">
        <v>223</v>
      </c>
      <c r="E160" s="141" t="s">
        <v>2159</v>
      </c>
      <c r="F160" s="142" t="s">
        <v>2160</v>
      </c>
      <c r="G160" s="143" t="s">
        <v>2151</v>
      </c>
      <c r="H160" s="144">
        <v>8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41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480</v>
      </c>
      <c r="AT160" s="152" t="s">
        <v>223</v>
      </c>
      <c r="AU160" s="152" t="s">
        <v>88</v>
      </c>
      <c r="AY160" s="13" t="s">
        <v>221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88</v>
      </c>
      <c r="BK160" s="153">
        <f>ROUND(I160*H160,2)</f>
        <v>0</v>
      </c>
      <c r="BL160" s="13" t="s">
        <v>480</v>
      </c>
      <c r="BM160" s="152" t="s">
        <v>456</v>
      </c>
    </row>
    <row r="161" spans="2:65" s="11" customFormat="1" ht="25.95" customHeight="1" x14ac:dyDescent="0.25">
      <c r="B161" s="127"/>
      <c r="D161" s="128" t="s">
        <v>74</v>
      </c>
      <c r="E161" s="129" t="s">
        <v>2210</v>
      </c>
      <c r="F161" s="129" t="s">
        <v>2211</v>
      </c>
      <c r="I161" s="130"/>
      <c r="J161" s="131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</v>
      </c>
      <c r="AR161" s="128" t="s">
        <v>239</v>
      </c>
      <c r="AT161" s="135" t="s">
        <v>74</v>
      </c>
      <c r="AU161" s="135" t="s">
        <v>75</v>
      </c>
      <c r="AY161" s="128" t="s">
        <v>221</v>
      </c>
      <c r="BK161" s="136">
        <f>BK162</f>
        <v>0</v>
      </c>
    </row>
    <row r="162" spans="2:65" s="1" customFormat="1" ht="16.5" customHeight="1" x14ac:dyDescent="0.2">
      <c r="B162" s="139"/>
      <c r="C162" s="154" t="s">
        <v>343</v>
      </c>
      <c r="D162" s="154" t="s">
        <v>317</v>
      </c>
      <c r="E162" s="155" t="s">
        <v>2166</v>
      </c>
      <c r="F162" s="156" t="s">
        <v>2167</v>
      </c>
      <c r="G162" s="157" t="s">
        <v>2165</v>
      </c>
      <c r="H162" s="158">
        <v>1</v>
      </c>
      <c r="I162" s="159"/>
      <c r="J162" s="160">
        <f>ROUND(I162*H162,2)</f>
        <v>0</v>
      </c>
      <c r="K162" s="161"/>
      <c r="L162" s="162"/>
      <c r="M162" s="171" t="s">
        <v>1</v>
      </c>
      <c r="N162" s="172" t="s">
        <v>41</v>
      </c>
      <c r="O162" s="168"/>
      <c r="P162" s="169">
        <f>O162*H162</f>
        <v>0</v>
      </c>
      <c r="Q162" s="169">
        <v>0</v>
      </c>
      <c r="R162" s="169">
        <f>Q162*H162</f>
        <v>0</v>
      </c>
      <c r="S162" s="169">
        <v>0</v>
      </c>
      <c r="T162" s="170">
        <f>S162*H162</f>
        <v>0</v>
      </c>
      <c r="AR162" s="152" t="s">
        <v>251</v>
      </c>
      <c r="AT162" s="152" t="s">
        <v>317</v>
      </c>
      <c r="AU162" s="152" t="s">
        <v>82</v>
      </c>
      <c r="AY162" s="13" t="s">
        <v>221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88</v>
      </c>
      <c r="BK162" s="153">
        <f>ROUND(I162*H162,2)</f>
        <v>0</v>
      </c>
      <c r="BL162" s="13" t="s">
        <v>227</v>
      </c>
      <c r="BM162" s="152" t="s">
        <v>464</v>
      </c>
    </row>
    <row r="163" spans="2:65" s="1" customFormat="1" ht="6.9" customHeight="1" x14ac:dyDescent="0.2">
      <c r="B163" s="43"/>
      <c r="C163" s="44"/>
      <c r="D163" s="44"/>
      <c r="E163" s="44"/>
      <c r="F163" s="44"/>
      <c r="G163" s="44"/>
      <c r="H163" s="44"/>
      <c r="I163" s="44"/>
      <c r="J163" s="44"/>
      <c r="K163" s="44"/>
      <c r="L163" s="28"/>
    </row>
  </sheetData>
  <autoFilter ref="C125:K162" xr:uid="{00000000-0009-0000-0000-00001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52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158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3192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3193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ROUND(J127,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ROUND((SUM(BE127:BE151)),  2)</f>
        <v>0</v>
      </c>
      <c r="G35" s="96"/>
      <c r="H35" s="96"/>
      <c r="I35" s="97">
        <v>0.2</v>
      </c>
      <c r="J35" s="95">
        <f>ROUND(((SUM(BE127:BE151))*I35),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ROUND((SUM(BF127:BF151)),  2)</f>
        <v>0</v>
      </c>
      <c r="G36" s="96"/>
      <c r="H36" s="96"/>
      <c r="I36" s="97">
        <v>0.2</v>
      </c>
      <c r="J36" s="95">
        <f>ROUND(((SUM(BF127:BF151))*I36),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ROUND((SUM(BG127:BG151)),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ROUND((SUM(BH127:BH151)),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ROUND((SUM(BI127:BI151)),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3192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10.1 - SO 10.1 Trafostanica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J127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2044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95" customHeight="1" x14ac:dyDescent="0.2">
      <c r="B100" s="114"/>
      <c r="D100" s="115" t="s">
        <v>3194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9.95" customHeight="1" x14ac:dyDescent="0.2">
      <c r="B101" s="114"/>
      <c r="D101" s="115" t="s">
        <v>2045</v>
      </c>
      <c r="E101" s="116"/>
      <c r="F101" s="116"/>
      <c r="G101" s="116"/>
      <c r="H101" s="116"/>
      <c r="I101" s="116"/>
      <c r="J101" s="117">
        <f>J138</f>
        <v>0</v>
      </c>
      <c r="L101" s="114"/>
    </row>
    <row r="102" spans="2:47" s="9" customFormat="1" ht="19.95" customHeight="1" x14ac:dyDescent="0.2">
      <c r="B102" s="114"/>
      <c r="D102" s="115" t="s">
        <v>3195</v>
      </c>
      <c r="E102" s="116"/>
      <c r="F102" s="116"/>
      <c r="G102" s="116"/>
      <c r="H102" s="116"/>
      <c r="I102" s="116"/>
      <c r="J102" s="117">
        <f>J140</f>
        <v>0</v>
      </c>
      <c r="L102" s="114"/>
    </row>
    <row r="103" spans="2:47" s="9" customFormat="1" ht="19.95" customHeight="1" x14ac:dyDescent="0.2">
      <c r="B103" s="114"/>
      <c r="D103" s="115" t="s">
        <v>3196</v>
      </c>
      <c r="E103" s="116"/>
      <c r="F103" s="116"/>
      <c r="G103" s="116"/>
      <c r="H103" s="116"/>
      <c r="I103" s="116"/>
      <c r="J103" s="117">
        <f>J142</f>
        <v>0</v>
      </c>
      <c r="L103" s="114"/>
    </row>
    <row r="104" spans="2:47" s="9" customFormat="1" ht="19.95" customHeight="1" x14ac:dyDescent="0.2">
      <c r="B104" s="114"/>
      <c r="D104" s="115" t="s">
        <v>3197</v>
      </c>
      <c r="E104" s="116"/>
      <c r="F104" s="116"/>
      <c r="G104" s="116"/>
      <c r="H104" s="116"/>
      <c r="I104" s="116"/>
      <c r="J104" s="117">
        <f>J144</f>
        <v>0</v>
      </c>
      <c r="L104" s="114"/>
    </row>
    <row r="105" spans="2:47" s="8" customFormat="1" ht="24.9" customHeight="1" x14ac:dyDescent="0.2">
      <c r="B105" s="110"/>
      <c r="D105" s="111" t="s">
        <v>3198</v>
      </c>
      <c r="E105" s="112"/>
      <c r="F105" s="112"/>
      <c r="G105" s="112"/>
      <c r="H105" s="112"/>
      <c r="I105" s="112"/>
      <c r="J105" s="113">
        <f>J149</f>
        <v>0</v>
      </c>
      <c r="L105" s="110"/>
    </row>
    <row r="106" spans="2:47" s="1" customFormat="1" ht="21.75" customHeight="1" x14ac:dyDescent="0.2">
      <c r="B106" s="28"/>
      <c r="L106" s="28"/>
    </row>
    <row r="107" spans="2:47" s="1" customFormat="1" ht="6.9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" customHeight="1" x14ac:dyDescent="0.2">
      <c r="B112" s="28"/>
      <c r="C112" s="17" t="s">
        <v>207</v>
      </c>
      <c r="L112" s="28"/>
    </row>
    <row r="113" spans="2:63" s="1" customFormat="1" ht="6.9" customHeight="1" x14ac:dyDescent="0.2">
      <c r="B113" s="28"/>
      <c r="L113" s="28"/>
    </row>
    <row r="114" spans="2:63" s="1" customFormat="1" ht="12" customHeight="1" x14ac:dyDescent="0.2">
      <c r="B114" s="28"/>
      <c r="C114" s="23" t="s">
        <v>15</v>
      </c>
      <c r="L114" s="28"/>
    </row>
    <row r="115" spans="2:63" s="1" customFormat="1" ht="26.25" customHeight="1" x14ac:dyDescent="0.2">
      <c r="B115" s="28"/>
      <c r="E115" s="232" t="str">
        <f>E7</f>
        <v>Revitalizácia bývalej priemyselnej zóny na Šavoľskej ceste - BROWN FIELD Fiľakovo</v>
      </c>
      <c r="F115" s="233"/>
      <c r="G115" s="233"/>
      <c r="H115" s="233"/>
      <c r="L115" s="28"/>
    </row>
    <row r="116" spans="2:63" ht="12" customHeight="1" x14ac:dyDescent="0.2">
      <c r="B116" s="16"/>
      <c r="C116" s="23" t="s">
        <v>175</v>
      </c>
      <c r="L116" s="16"/>
    </row>
    <row r="117" spans="2:63" s="1" customFormat="1" ht="16.5" customHeight="1" x14ac:dyDescent="0.2">
      <c r="B117" s="28"/>
      <c r="E117" s="232" t="s">
        <v>3192</v>
      </c>
      <c r="F117" s="231"/>
      <c r="G117" s="231"/>
      <c r="H117" s="231"/>
      <c r="L117" s="28"/>
    </row>
    <row r="118" spans="2:63" s="1" customFormat="1" ht="12" customHeight="1" x14ac:dyDescent="0.2">
      <c r="B118" s="28"/>
      <c r="C118" s="23" t="s">
        <v>177</v>
      </c>
      <c r="L118" s="28"/>
    </row>
    <row r="119" spans="2:63" s="1" customFormat="1" ht="16.5" customHeight="1" x14ac:dyDescent="0.2">
      <c r="B119" s="28"/>
      <c r="E119" s="228" t="str">
        <f>E11</f>
        <v>10.1 - SO 10.1 Trafostanica</v>
      </c>
      <c r="F119" s="231"/>
      <c r="G119" s="231"/>
      <c r="H119" s="231"/>
      <c r="L119" s="28"/>
    </row>
    <row r="120" spans="2:63" s="1" customFormat="1" ht="6.9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F14</f>
        <v>Fiľakovo</v>
      </c>
      <c r="I121" s="23" t="s">
        <v>21</v>
      </c>
      <c r="J121" s="51" t="str">
        <f>IF(J14="","",J14)</f>
        <v>15. 8. 2022</v>
      </c>
      <c r="L121" s="28"/>
    </row>
    <row r="122" spans="2:63" s="1" customFormat="1" ht="6.9" customHeight="1" x14ac:dyDescent="0.2">
      <c r="B122" s="28"/>
      <c r="L122" s="28"/>
    </row>
    <row r="123" spans="2:63" s="1" customFormat="1" ht="15.15" customHeight="1" x14ac:dyDescent="0.2">
      <c r="B123" s="28"/>
      <c r="C123" s="23" t="s">
        <v>23</v>
      </c>
      <c r="F123" s="21" t="str">
        <f>E17</f>
        <v>Mesto Fiľakovo</v>
      </c>
      <c r="I123" s="23" t="s">
        <v>29</v>
      </c>
      <c r="J123" s="26" t="str">
        <f>E23</f>
        <v>KApAR, s.r.o., Prešov</v>
      </c>
      <c r="L123" s="28"/>
    </row>
    <row r="124" spans="2:63" s="1" customFormat="1" ht="15.15" customHeight="1" x14ac:dyDescent="0.2">
      <c r="B124" s="28"/>
      <c r="C124" s="23" t="s">
        <v>27</v>
      </c>
      <c r="F124" s="21" t="str">
        <f>IF(E20="","",E20)</f>
        <v>Vyplň údaj</v>
      </c>
      <c r="I124" s="23" t="s">
        <v>32</v>
      </c>
      <c r="J124" s="26" t="str">
        <f>E26</f>
        <v xml:space="preserve"> 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8"/>
      <c r="C126" s="119" t="s">
        <v>208</v>
      </c>
      <c r="D126" s="120" t="s">
        <v>60</v>
      </c>
      <c r="E126" s="120" t="s">
        <v>56</v>
      </c>
      <c r="F126" s="120" t="s">
        <v>57</v>
      </c>
      <c r="G126" s="120" t="s">
        <v>209</v>
      </c>
      <c r="H126" s="120" t="s">
        <v>210</v>
      </c>
      <c r="I126" s="120" t="s">
        <v>211</v>
      </c>
      <c r="J126" s="121" t="s">
        <v>181</v>
      </c>
      <c r="K126" s="122" t="s">
        <v>212</v>
      </c>
      <c r="L126" s="118"/>
      <c r="M126" s="57" t="s">
        <v>1</v>
      </c>
      <c r="N126" s="58" t="s">
        <v>39</v>
      </c>
      <c r="O126" s="58" t="s">
        <v>213</v>
      </c>
      <c r="P126" s="58" t="s">
        <v>214</v>
      </c>
      <c r="Q126" s="58" t="s">
        <v>215</v>
      </c>
      <c r="R126" s="58" t="s">
        <v>216</v>
      </c>
      <c r="S126" s="58" t="s">
        <v>217</v>
      </c>
      <c r="T126" s="59" t="s">
        <v>218</v>
      </c>
    </row>
    <row r="127" spans="2:63" s="1" customFormat="1" ht="22.95" customHeight="1" x14ac:dyDescent="0.3">
      <c r="B127" s="28"/>
      <c r="C127" s="62" t="s">
        <v>182</v>
      </c>
      <c r="J127" s="123">
        <f>BK127</f>
        <v>0</v>
      </c>
      <c r="L127" s="28"/>
      <c r="M127" s="60"/>
      <c r="N127" s="52"/>
      <c r="O127" s="52"/>
      <c r="P127" s="124">
        <f>P128+P149</f>
        <v>0</v>
      </c>
      <c r="Q127" s="52"/>
      <c r="R127" s="124">
        <f>R128+R149</f>
        <v>0</v>
      </c>
      <c r="S127" s="52"/>
      <c r="T127" s="125">
        <f>T128+T149</f>
        <v>0</v>
      </c>
      <c r="AT127" s="13" t="s">
        <v>74</v>
      </c>
      <c r="AU127" s="13" t="s">
        <v>183</v>
      </c>
      <c r="BK127" s="126">
        <f>BK128+BK149</f>
        <v>0</v>
      </c>
    </row>
    <row r="128" spans="2:63" s="11" customFormat="1" ht="25.95" customHeight="1" x14ac:dyDescent="0.25">
      <c r="B128" s="127"/>
      <c r="D128" s="128" t="s">
        <v>74</v>
      </c>
      <c r="E128" s="129" t="s">
        <v>317</v>
      </c>
      <c r="F128" s="129" t="s">
        <v>2049</v>
      </c>
      <c r="I128" s="130"/>
      <c r="J128" s="131">
        <f>BK128</f>
        <v>0</v>
      </c>
      <c r="L128" s="127"/>
      <c r="M128" s="132"/>
      <c r="P128" s="133">
        <f>P129+P138+P140+P142+P144</f>
        <v>0</v>
      </c>
      <c r="R128" s="133">
        <f>R129+R138+R140+R142+R144</f>
        <v>0</v>
      </c>
      <c r="T128" s="134">
        <f>T129+T138+T140+T142+T144</f>
        <v>0</v>
      </c>
      <c r="AR128" s="128" t="s">
        <v>232</v>
      </c>
      <c r="AT128" s="135" t="s">
        <v>74</v>
      </c>
      <c r="AU128" s="135" t="s">
        <v>75</v>
      </c>
      <c r="AY128" s="128" t="s">
        <v>221</v>
      </c>
      <c r="BK128" s="136">
        <f>BK129+BK138+BK140+BK142+BK144</f>
        <v>0</v>
      </c>
    </row>
    <row r="129" spans="2:65" s="11" customFormat="1" ht="22.95" customHeight="1" x14ac:dyDescent="0.25">
      <c r="B129" s="127"/>
      <c r="D129" s="128" t="s">
        <v>74</v>
      </c>
      <c r="E129" s="137" t="s">
        <v>3199</v>
      </c>
      <c r="F129" s="137" t="s">
        <v>3200</v>
      </c>
      <c r="I129" s="130"/>
      <c r="J129" s="138">
        <f>BK129</f>
        <v>0</v>
      </c>
      <c r="L129" s="127"/>
      <c r="M129" s="132"/>
      <c r="P129" s="133">
        <f>SUM(P130:P137)</f>
        <v>0</v>
      </c>
      <c r="R129" s="133">
        <f>SUM(R130:R137)</f>
        <v>0</v>
      </c>
      <c r="T129" s="134">
        <f>SUM(T130:T137)</f>
        <v>0</v>
      </c>
      <c r="AR129" s="128" t="s">
        <v>82</v>
      </c>
      <c r="AT129" s="135" t="s">
        <v>74</v>
      </c>
      <c r="AU129" s="135" t="s">
        <v>82</v>
      </c>
      <c r="AY129" s="128" t="s">
        <v>221</v>
      </c>
      <c r="BK129" s="136">
        <f>SUM(BK130:BK137)</f>
        <v>0</v>
      </c>
    </row>
    <row r="130" spans="2:65" s="1" customFormat="1" ht="24.15" customHeight="1" x14ac:dyDescent="0.2">
      <c r="B130" s="139"/>
      <c r="C130" s="154" t="s">
        <v>82</v>
      </c>
      <c r="D130" s="154" t="s">
        <v>317</v>
      </c>
      <c r="E130" s="155" t="s">
        <v>3201</v>
      </c>
      <c r="F130" s="156" t="s">
        <v>3202</v>
      </c>
      <c r="G130" s="157" t="s">
        <v>965</v>
      </c>
      <c r="H130" s="158">
        <v>65</v>
      </c>
      <c r="I130" s="159"/>
      <c r="J130" s="160">
        <f t="shared" ref="J130:J137" si="0">ROUND(I130*H130,2)</f>
        <v>0</v>
      </c>
      <c r="K130" s="161"/>
      <c r="L130" s="162"/>
      <c r="M130" s="163" t="s">
        <v>1</v>
      </c>
      <c r="N130" s="164" t="s">
        <v>41</v>
      </c>
      <c r="P130" s="150">
        <f t="shared" ref="P130:P137" si="1">O130*H130</f>
        <v>0</v>
      </c>
      <c r="Q130" s="150">
        <v>0</v>
      </c>
      <c r="R130" s="150">
        <f t="shared" ref="R130:R137" si="2">Q130*H130</f>
        <v>0</v>
      </c>
      <c r="S130" s="150">
        <v>0</v>
      </c>
      <c r="T130" s="151">
        <f t="shared" ref="T130:T137" si="3">S130*H130</f>
        <v>0</v>
      </c>
      <c r="AR130" s="152" t="s">
        <v>1460</v>
      </c>
      <c r="AT130" s="152" t="s">
        <v>317</v>
      </c>
      <c r="AU130" s="152" t="s">
        <v>88</v>
      </c>
      <c r="AY130" s="13" t="s">
        <v>221</v>
      </c>
      <c r="BE130" s="153">
        <f t="shared" ref="BE130:BE137" si="4">IF(N130="základná",J130,0)</f>
        <v>0</v>
      </c>
      <c r="BF130" s="153">
        <f t="shared" ref="BF130:BF137" si="5">IF(N130="znížená",J130,0)</f>
        <v>0</v>
      </c>
      <c r="BG130" s="153">
        <f t="shared" ref="BG130:BG137" si="6">IF(N130="zákl. prenesená",J130,0)</f>
        <v>0</v>
      </c>
      <c r="BH130" s="153">
        <f t="shared" ref="BH130:BH137" si="7">IF(N130="zníž. prenesená",J130,0)</f>
        <v>0</v>
      </c>
      <c r="BI130" s="153">
        <f t="shared" ref="BI130:BI137" si="8">IF(N130="nulová",J130,0)</f>
        <v>0</v>
      </c>
      <c r="BJ130" s="13" t="s">
        <v>88</v>
      </c>
      <c r="BK130" s="153">
        <f t="shared" ref="BK130:BK137" si="9">ROUND(I130*H130,2)</f>
        <v>0</v>
      </c>
      <c r="BL130" s="13" t="s">
        <v>480</v>
      </c>
      <c r="BM130" s="152" t="s">
        <v>88</v>
      </c>
    </row>
    <row r="131" spans="2:65" s="1" customFormat="1" ht="24.15" customHeight="1" x14ac:dyDescent="0.2">
      <c r="B131" s="139"/>
      <c r="C131" s="154" t="s">
        <v>88</v>
      </c>
      <c r="D131" s="154" t="s">
        <v>317</v>
      </c>
      <c r="E131" s="155" t="s">
        <v>3203</v>
      </c>
      <c r="F131" s="156" t="s">
        <v>3204</v>
      </c>
      <c r="G131" s="157" t="s">
        <v>333</v>
      </c>
      <c r="H131" s="158">
        <v>18</v>
      </c>
      <c r="I131" s="159"/>
      <c r="J131" s="160">
        <f t="shared" si="0"/>
        <v>0</v>
      </c>
      <c r="K131" s="161"/>
      <c r="L131" s="162"/>
      <c r="M131" s="163" t="s">
        <v>1</v>
      </c>
      <c r="N131" s="164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1460</v>
      </c>
      <c r="AT131" s="152" t="s">
        <v>317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480</v>
      </c>
      <c r="BM131" s="152" t="s">
        <v>227</v>
      </c>
    </row>
    <row r="132" spans="2:65" s="1" customFormat="1" ht="24.15" customHeight="1" x14ac:dyDescent="0.2">
      <c r="B132" s="139"/>
      <c r="C132" s="154" t="s">
        <v>232</v>
      </c>
      <c r="D132" s="154" t="s">
        <v>317</v>
      </c>
      <c r="E132" s="155" t="s">
        <v>3205</v>
      </c>
      <c r="F132" s="156" t="s">
        <v>3206</v>
      </c>
      <c r="G132" s="157" t="s">
        <v>333</v>
      </c>
      <c r="H132" s="158">
        <v>20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1460</v>
      </c>
      <c r="AT132" s="152" t="s">
        <v>317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480</v>
      </c>
      <c r="BM132" s="152" t="s">
        <v>243</v>
      </c>
    </row>
    <row r="133" spans="2:65" s="1" customFormat="1" ht="24.15" customHeight="1" x14ac:dyDescent="0.2">
      <c r="B133" s="139"/>
      <c r="C133" s="154" t="s">
        <v>227</v>
      </c>
      <c r="D133" s="154" t="s">
        <v>317</v>
      </c>
      <c r="E133" s="155" t="s">
        <v>3207</v>
      </c>
      <c r="F133" s="156" t="s">
        <v>3208</v>
      </c>
      <c r="G133" s="157" t="s">
        <v>333</v>
      </c>
      <c r="H133" s="158">
        <v>4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1460</v>
      </c>
      <c r="AT133" s="152" t="s">
        <v>317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480</v>
      </c>
      <c r="BM133" s="152" t="s">
        <v>251</v>
      </c>
    </row>
    <row r="134" spans="2:65" s="1" customFormat="1" ht="16.5" customHeight="1" x14ac:dyDescent="0.2">
      <c r="B134" s="139"/>
      <c r="C134" s="154" t="s">
        <v>239</v>
      </c>
      <c r="D134" s="154" t="s">
        <v>317</v>
      </c>
      <c r="E134" s="155" t="s">
        <v>3209</v>
      </c>
      <c r="F134" s="156" t="s">
        <v>3210</v>
      </c>
      <c r="G134" s="157" t="s">
        <v>333</v>
      </c>
      <c r="H134" s="158">
        <v>4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1460</v>
      </c>
      <c r="AT134" s="152" t="s">
        <v>317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480</v>
      </c>
      <c r="BM134" s="152" t="s">
        <v>153</v>
      </c>
    </row>
    <row r="135" spans="2:65" s="1" customFormat="1" ht="16.5" customHeight="1" x14ac:dyDescent="0.2">
      <c r="B135" s="139"/>
      <c r="C135" s="154" t="s">
        <v>243</v>
      </c>
      <c r="D135" s="154" t="s">
        <v>317</v>
      </c>
      <c r="E135" s="155" t="s">
        <v>3211</v>
      </c>
      <c r="F135" s="156" t="s">
        <v>3212</v>
      </c>
      <c r="G135" s="157" t="s">
        <v>254</v>
      </c>
      <c r="H135" s="158">
        <v>5.76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1460</v>
      </c>
      <c r="AT135" s="152" t="s">
        <v>317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480</v>
      </c>
      <c r="BM135" s="152" t="s">
        <v>165</v>
      </c>
    </row>
    <row r="136" spans="2:65" s="1" customFormat="1" ht="16.5" customHeight="1" x14ac:dyDescent="0.2">
      <c r="B136" s="139"/>
      <c r="C136" s="154" t="s">
        <v>247</v>
      </c>
      <c r="D136" s="154" t="s">
        <v>317</v>
      </c>
      <c r="E136" s="155" t="s">
        <v>3213</v>
      </c>
      <c r="F136" s="156" t="s">
        <v>3214</v>
      </c>
      <c r="G136" s="157" t="s">
        <v>254</v>
      </c>
      <c r="H136" s="158">
        <v>3.84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1460</v>
      </c>
      <c r="AT136" s="152" t="s">
        <v>317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480</v>
      </c>
      <c r="BM136" s="152" t="s">
        <v>171</v>
      </c>
    </row>
    <row r="137" spans="2:65" s="1" customFormat="1" ht="16.5" customHeight="1" x14ac:dyDescent="0.2">
      <c r="B137" s="139"/>
      <c r="C137" s="154" t="s">
        <v>251</v>
      </c>
      <c r="D137" s="154" t="s">
        <v>317</v>
      </c>
      <c r="E137" s="155" t="s">
        <v>3215</v>
      </c>
      <c r="F137" s="156" t="s">
        <v>3216</v>
      </c>
      <c r="G137" s="157" t="s">
        <v>263</v>
      </c>
      <c r="H137" s="158">
        <v>55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1460</v>
      </c>
      <c r="AT137" s="152" t="s">
        <v>317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480</v>
      </c>
      <c r="BM137" s="152" t="s">
        <v>285</v>
      </c>
    </row>
    <row r="138" spans="2:65" s="11" customFormat="1" ht="22.95" customHeight="1" x14ac:dyDescent="0.25">
      <c r="B138" s="127"/>
      <c r="D138" s="128" t="s">
        <v>74</v>
      </c>
      <c r="E138" s="137" t="s">
        <v>2050</v>
      </c>
      <c r="F138" s="137" t="s">
        <v>2051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0</v>
      </c>
      <c r="T138" s="134">
        <f>T139</f>
        <v>0</v>
      </c>
      <c r="AR138" s="128" t="s">
        <v>232</v>
      </c>
      <c r="AT138" s="135" t="s">
        <v>74</v>
      </c>
      <c r="AU138" s="135" t="s">
        <v>82</v>
      </c>
      <c r="AY138" s="128" t="s">
        <v>221</v>
      </c>
      <c r="BK138" s="136">
        <f>BK139</f>
        <v>0</v>
      </c>
    </row>
    <row r="139" spans="2:65" s="1" customFormat="1" ht="16.5" customHeight="1" x14ac:dyDescent="0.2">
      <c r="B139" s="139"/>
      <c r="C139" s="154" t="s">
        <v>256</v>
      </c>
      <c r="D139" s="154" t="s">
        <v>317</v>
      </c>
      <c r="E139" s="155" t="s">
        <v>3217</v>
      </c>
      <c r="F139" s="156" t="s">
        <v>3218</v>
      </c>
      <c r="G139" s="157" t="s">
        <v>333</v>
      </c>
      <c r="H139" s="158">
        <v>1</v>
      </c>
      <c r="I139" s="159"/>
      <c r="J139" s="160">
        <f>ROUND(I139*H139,2)</f>
        <v>0</v>
      </c>
      <c r="K139" s="161"/>
      <c r="L139" s="162"/>
      <c r="M139" s="163" t="s">
        <v>1</v>
      </c>
      <c r="N139" s="164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1460</v>
      </c>
      <c r="AT139" s="152" t="s">
        <v>317</v>
      </c>
      <c r="AU139" s="152" t="s">
        <v>88</v>
      </c>
      <c r="AY139" s="13" t="s">
        <v>221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88</v>
      </c>
      <c r="BK139" s="153">
        <f>ROUND(I139*H139,2)</f>
        <v>0</v>
      </c>
      <c r="BL139" s="13" t="s">
        <v>480</v>
      </c>
      <c r="BM139" s="152" t="s">
        <v>293</v>
      </c>
    </row>
    <row r="140" spans="2:65" s="11" customFormat="1" ht="22.95" customHeight="1" x14ac:dyDescent="0.25">
      <c r="B140" s="127"/>
      <c r="D140" s="128" t="s">
        <v>74</v>
      </c>
      <c r="E140" s="137" t="s">
        <v>3219</v>
      </c>
      <c r="F140" s="137" t="s">
        <v>3220</v>
      </c>
      <c r="I140" s="130"/>
      <c r="J140" s="138">
        <f>BK140</f>
        <v>0</v>
      </c>
      <c r="L140" s="127"/>
      <c r="M140" s="132"/>
      <c r="P140" s="133">
        <f>P141</f>
        <v>0</v>
      </c>
      <c r="R140" s="133">
        <f>R141</f>
        <v>0</v>
      </c>
      <c r="T140" s="134">
        <f>T141</f>
        <v>0</v>
      </c>
      <c r="AR140" s="128" t="s">
        <v>239</v>
      </c>
      <c r="AT140" s="135" t="s">
        <v>74</v>
      </c>
      <c r="AU140" s="135" t="s">
        <v>82</v>
      </c>
      <c r="AY140" s="128" t="s">
        <v>221</v>
      </c>
      <c r="BK140" s="136">
        <f>BK141</f>
        <v>0</v>
      </c>
    </row>
    <row r="141" spans="2:65" s="1" customFormat="1" ht="16.5" customHeight="1" x14ac:dyDescent="0.2">
      <c r="B141" s="139"/>
      <c r="C141" s="140" t="s">
        <v>153</v>
      </c>
      <c r="D141" s="140" t="s">
        <v>223</v>
      </c>
      <c r="E141" s="141" t="s">
        <v>3221</v>
      </c>
      <c r="F141" s="142" t="s">
        <v>3222</v>
      </c>
      <c r="G141" s="143" t="s">
        <v>47</v>
      </c>
      <c r="H141" s="144">
        <v>1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41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480</v>
      </c>
      <c r="AT141" s="152" t="s">
        <v>223</v>
      </c>
      <c r="AU141" s="152" t="s">
        <v>88</v>
      </c>
      <c r="AY141" s="13" t="s">
        <v>221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88</v>
      </c>
      <c r="BK141" s="153">
        <f>ROUND(I141*H141,2)</f>
        <v>0</v>
      </c>
      <c r="BL141" s="13" t="s">
        <v>480</v>
      </c>
      <c r="BM141" s="152" t="s">
        <v>359</v>
      </c>
    </row>
    <row r="142" spans="2:65" s="11" customFormat="1" ht="22.95" customHeight="1" x14ac:dyDescent="0.25">
      <c r="B142" s="127"/>
      <c r="D142" s="128" t="s">
        <v>74</v>
      </c>
      <c r="E142" s="137" t="s">
        <v>3223</v>
      </c>
      <c r="F142" s="137" t="s">
        <v>3224</v>
      </c>
      <c r="I142" s="130"/>
      <c r="J142" s="138">
        <f>BK142</f>
        <v>0</v>
      </c>
      <c r="L142" s="127"/>
      <c r="M142" s="132"/>
      <c r="P142" s="133">
        <f>P143</f>
        <v>0</v>
      </c>
      <c r="R142" s="133">
        <f>R143</f>
        <v>0</v>
      </c>
      <c r="T142" s="134">
        <f>T143</f>
        <v>0</v>
      </c>
      <c r="AR142" s="128" t="s">
        <v>239</v>
      </c>
      <c r="AT142" s="135" t="s">
        <v>74</v>
      </c>
      <c r="AU142" s="135" t="s">
        <v>82</v>
      </c>
      <c r="AY142" s="128" t="s">
        <v>221</v>
      </c>
      <c r="BK142" s="136">
        <f>BK143</f>
        <v>0</v>
      </c>
    </row>
    <row r="143" spans="2:65" s="1" customFormat="1" ht="16.5" customHeight="1" x14ac:dyDescent="0.2">
      <c r="B143" s="139"/>
      <c r="C143" s="140" t="s">
        <v>162</v>
      </c>
      <c r="D143" s="140" t="s">
        <v>223</v>
      </c>
      <c r="E143" s="141" t="s">
        <v>3225</v>
      </c>
      <c r="F143" s="142" t="s">
        <v>3226</v>
      </c>
      <c r="G143" s="143" t="s">
        <v>273</v>
      </c>
      <c r="H143" s="144">
        <v>30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480</v>
      </c>
      <c r="AT143" s="152" t="s">
        <v>223</v>
      </c>
      <c r="AU143" s="152" t="s">
        <v>88</v>
      </c>
      <c r="AY143" s="13" t="s">
        <v>221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88</v>
      </c>
      <c r="BK143" s="153">
        <f>ROUND(I143*H143,2)</f>
        <v>0</v>
      </c>
      <c r="BL143" s="13" t="s">
        <v>480</v>
      </c>
      <c r="BM143" s="152" t="s">
        <v>351</v>
      </c>
    </row>
    <row r="144" spans="2:65" s="11" customFormat="1" ht="22.95" customHeight="1" x14ac:dyDescent="0.25">
      <c r="B144" s="127"/>
      <c r="D144" s="128" t="s">
        <v>74</v>
      </c>
      <c r="E144" s="137" t="s">
        <v>3227</v>
      </c>
      <c r="F144" s="137" t="s">
        <v>3228</v>
      </c>
      <c r="I144" s="130"/>
      <c r="J144" s="138">
        <f>BK144</f>
        <v>0</v>
      </c>
      <c r="L144" s="127"/>
      <c r="M144" s="132"/>
      <c r="P144" s="133">
        <f>SUM(P145:P148)</f>
        <v>0</v>
      </c>
      <c r="R144" s="133">
        <f>SUM(R145:R148)</f>
        <v>0</v>
      </c>
      <c r="T144" s="134">
        <f>SUM(T145:T148)</f>
        <v>0</v>
      </c>
      <c r="AR144" s="128" t="s">
        <v>239</v>
      </c>
      <c r="AT144" s="135" t="s">
        <v>74</v>
      </c>
      <c r="AU144" s="135" t="s">
        <v>82</v>
      </c>
      <c r="AY144" s="128" t="s">
        <v>221</v>
      </c>
      <c r="BK144" s="136">
        <f>SUM(BK145:BK148)</f>
        <v>0</v>
      </c>
    </row>
    <row r="145" spans="2:65" s="1" customFormat="1" ht="24.15" customHeight="1" x14ac:dyDescent="0.2">
      <c r="B145" s="139"/>
      <c r="C145" s="140" t="s">
        <v>165</v>
      </c>
      <c r="D145" s="140" t="s">
        <v>223</v>
      </c>
      <c r="E145" s="141" t="s">
        <v>3229</v>
      </c>
      <c r="F145" s="142" t="s">
        <v>3230</v>
      </c>
      <c r="G145" s="143" t="s">
        <v>273</v>
      </c>
      <c r="H145" s="144">
        <v>65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480</v>
      </c>
      <c r="AT145" s="152" t="s">
        <v>223</v>
      </c>
      <c r="AU145" s="152" t="s">
        <v>88</v>
      </c>
      <c r="AY145" s="13" t="s">
        <v>221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88</v>
      </c>
      <c r="BK145" s="153">
        <f>ROUND(I145*H145,2)</f>
        <v>0</v>
      </c>
      <c r="BL145" s="13" t="s">
        <v>480</v>
      </c>
      <c r="BM145" s="152" t="s">
        <v>316</v>
      </c>
    </row>
    <row r="146" spans="2:65" s="1" customFormat="1" ht="16.5" customHeight="1" x14ac:dyDescent="0.2">
      <c r="B146" s="139"/>
      <c r="C146" s="140" t="s">
        <v>168</v>
      </c>
      <c r="D146" s="140" t="s">
        <v>223</v>
      </c>
      <c r="E146" s="141" t="s">
        <v>3231</v>
      </c>
      <c r="F146" s="142" t="s">
        <v>3232</v>
      </c>
      <c r="G146" s="143" t="s">
        <v>333</v>
      </c>
      <c r="H146" s="144">
        <v>4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480</v>
      </c>
      <c r="AT146" s="152" t="s">
        <v>223</v>
      </c>
      <c r="AU146" s="152" t="s">
        <v>88</v>
      </c>
      <c r="AY146" s="13" t="s">
        <v>221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88</v>
      </c>
      <c r="BK146" s="153">
        <f>ROUND(I146*H146,2)</f>
        <v>0</v>
      </c>
      <c r="BL146" s="13" t="s">
        <v>480</v>
      </c>
      <c r="BM146" s="152" t="s">
        <v>326</v>
      </c>
    </row>
    <row r="147" spans="2:65" s="1" customFormat="1" ht="16.5" customHeight="1" x14ac:dyDescent="0.2">
      <c r="B147" s="139"/>
      <c r="C147" s="140" t="s">
        <v>171</v>
      </c>
      <c r="D147" s="140" t="s">
        <v>223</v>
      </c>
      <c r="E147" s="141" t="s">
        <v>3233</v>
      </c>
      <c r="F147" s="142" t="s">
        <v>3234</v>
      </c>
      <c r="G147" s="143" t="s">
        <v>333</v>
      </c>
      <c r="H147" s="144">
        <v>18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480</v>
      </c>
      <c r="AT147" s="152" t="s">
        <v>223</v>
      </c>
      <c r="AU147" s="152" t="s">
        <v>88</v>
      </c>
      <c r="AY147" s="13" t="s">
        <v>221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88</v>
      </c>
      <c r="BK147" s="153">
        <f>ROUND(I147*H147,2)</f>
        <v>0</v>
      </c>
      <c r="BL147" s="13" t="s">
        <v>480</v>
      </c>
      <c r="BM147" s="152" t="s">
        <v>335</v>
      </c>
    </row>
    <row r="148" spans="2:65" s="1" customFormat="1" ht="16.5" customHeight="1" x14ac:dyDescent="0.2">
      <c r="B148" s="139"/>
      <c r="C148" s="140" t="s">
        <v>281</v>
      </c>
      <c r="D148" s="140" t="s">
        <v>223</v>
      </c>
      <c r="E148" s="141" t="s">
        <v>3235</v>
      </c>
      <c r="F148" s="142" t="s">
        <v>3236</v>
      </c>
      <c r="G148" s="143" t="s">
        <v>333</v>
      </c>
      <c r="H148" s="144">
        <v>20</v>
      </c>
      <c r="I148" s="145"/>
      <c r="J148" s="146">
        <f>ROUND(I148*H148,2)</f>
        <v>0</v>
      </c>
      <c r="K148" s="147"/>
      <c r="L148" s="28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480</v>
      </c>
      <c r="AT148" s="152" t="s">
        <v>223</v>
      </c>
      <c r="AU148" s="152" t="s">
        <v>88</v>
      </c>
      <c r="AY148" s="13" t="s">
        <v>221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88</v>
      </c>
      <c r="BK148" s="153">
        <f>ROUND(I148*H148,2)</f>
        <v>0</v>
      </c>
      <c r="BL148" s="13" t="s">
        <v>480</v>
      </c>
      <c r="BM148" s="152" t="s">
        <v>343</v>
      </c>
    </row>
    <row r="149" spans="2:65" s="11" customFormat="1" ht="25.95" customHeight="1" x14ac:dyDescent="0.25">
      <c r="B149" s="127"/>
      <c r="D149" s="128" t="s">
        <v>74</v>
      </c>
      <c r="E149" s="129" t="s">
        <v>2192</v>
      </c>
      <c r="F149" s="129" t="s">
        <v>3237</v>
      </c>
      <c r="I149" s="130"/>
      <c r="J149" s="131">
        <f>BK149</f>
        <v>0</v>
      </c>
      <c r="L149" s="127"/>
      <c r="M149" s="132"/>
      <c r="P149" s="133">
        <f>SUM(P150:P151)</f>
        <v>0</v>
      </c>
      <c r="R149" s="133">
        <f>SUM(R150:R151)</f>
        <v>0</v>
      </c>
      <c r="T149" s="134">
        <f>SUM(T150:T151)</f>
        <v>0</v>
      </c>
      <c r="AR149" s="128" t="s">
        <v>232</v>
      </c>
      <c r="AT149" s="135" t="s">
        <v>74</v>
      </c>
      <c r="AU149" s="135" t="s">
        <v>75</v>
      </c>
      <c r="AY149" s="128" t="s">
        <v>221</v>
      </c>
      <c r="BK149" s="136">
        <f>SUM(BK150:BK151)</f>
        <v>0</v>
      </c>
    </row>
    <row r="150" spans="2:65" s="1" customFormat="1" ht="24.15" customHeight="1" x14ac:dyDescent="0.2">
      <c r="B150" s="139"/>
      <c r="C150" s="140" t="s">
        <v>285</v>
      </c>
      <c r="D150" s="140" t="s">
        <v>223</v>
      </c>
      <c r="E150" s="141" t="s">
        <v>3238</v>
      </c>
      <c r="F150" s="142" t="s">
        <v>3239</v>
      </c>
      <c r="G150" s="143" t="s">
        <v>226</v>
      </c>
      <c r="H150" s="144">
        <v>33.6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41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480</v>
      </c>
      <c r="AT150" s="152" t="s">
        <v>223</v>
      </c>
      <c r="AU150" s="152" t="s">
        <v>82</v>
      </c>
      <c r="AY150" s="13" t="s">
        <v>221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88</v>
      </c>
      <c r="BK150" s="153">
        <f>ROUND(I150*H150,2)</f>
        <v>0</v>
      </c>
      <c r="BL150" s="13" t="s">
        <v>480</v>
      </c>
      <c r="BM150" s="152" t="s">
        <v>7</v>
      </c>
    </row>
    <row r="151" spans="2:65" s="1" customFormat="1" ht="16.5" customHeight="1" x14ac:dyDescent="0.2">
      <c r="B151" s="139"/>
      <c r="C151" s="140" t="s">
        <v>289</v>
      </c>
      <c r="D151" s="140" t="s">
        <v>223</v>
      </c>
      <c r="E151" s="141" t="s">
        <v>3240</v>
      </c>
      <c r="F151" s="142" t="s">
        <v>3241</v>
      </c>
      <c r="G151" s="143" t="s">
        <v>254</v>
      </c>
      <c r="H151" s="144">
        <v>67.2</v>
      </c>
      <c r="I151" s="145"/>
      <c r="J151" s="146">
        <f>ROUND(I151*H151,2)</f>
        <v>0</v>
      </c>
      <c r="K151" s="147"/>
      <c r="L151" s="28"/>
      <c r="M151" s="166" t="s">
        <v>1</v>
      </c>
      <c r="N151" s="167" t="s">
        <v>41</v>
      </c>
      <c r="O151" s="168"/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AR151" s="152" t="s">
        <v>480</v>
      </c>
      <c r="AT151" s="152" t="s">
        <v>223</v>
      </c>
      <c r="AU151" s="152" t="s">
        <v>82</v>
      </c>
      <c r="AY151" s="13" t="s">
        <v>221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88</v>
      </c>
      <c r="BK151" s="153">
        <f>ROUND(I151*H151,2)</f>
        <v>0</v>
      </c>
      <c r="BL151" s="13" t="s">
        <v>480</v>
      </c>
      <c r="BM151" s="152" t="s">
        <v>308</v>
      </c>
    </row>
    <row r="152" spans="2:65" s="1" customFormat="1" ht="6.9" customHeight="1" x14ac:dyDescent="0.2">
      <c r="B152" s="43"/>
      <c r="C152" s="44"/>
      <c r="D152" s="44"/>
      <c r="E152" s="44"/>
      <c r="F152" s="44"/>
      <c r="G152" s="44"/>
      <c r="H152" s="44"/>
      <c r="I152" s="44"/>
      <c r="J152" s="44"/>
      <c r="K152" s="44"/>
      <c r="L152" s="28"/>
    </row>
  </sheetData>
  <autoFilter ref="C126:K151" xr:uid="{00000000-0009-0000-0000-000014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92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161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3192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3242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ROUND(J132,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ROUND((SUM(BE132:BE191)),  2)</f>
        <v>0</v>
      </c>
      <c r="G35" s="96"/>
      <c r="H35" s="96"/>
      <c r="I35" s="97">
        <v>0.2</v>
      </c>
      <c r="J35" s="95">
        <f>ROUND(((SUM(BE132:BE191))*I35),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ROUND((SUM(BF132:BF191)),  2)</f>
        <v>0</v>
      </c>
      <c r="G36" s="96"/>
      <c r="H36" s="96"/>
      <c r="I36" s="97">
        <v>0.2</v>
      </c>
      <c r="J36" s="95">
        <f>ROUND(((SUM(BF132:BF191))*I36),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ROUND((SUM(BG132:BG191)),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ROUND((SUM(BH132:BH191)),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ROUND((SUM(BI132:BI191)),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3192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10.2 - SO 10.2 VN káblová prípojka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J132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3243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47" s="9" customFormat="1" ht="19.95" customHeight="1" x14ac:dyDescent="0.2">
      <c r="B100" s="114"/>
      <c r="D100" s="115" t="s">
        <v>2695</v>
      </c>
      <c r="E100" s="116"/>
      <c r="F100" s="116"/>
      <c r="G100" s="116"/>
      <c r="H100" s="116"/>
      <c r="I100" s="116"/>
      <c r="J100" s="117">
        <f>J134</f>
        <v>0</v>
      </c>
      <c r="L100" s="114"/>
    </row>
    <row r="101" spans="2:47" s="9" customFormat="1" ht="19.95" customHeight="1" x14ac:dyDescent="0.2">
      <c r="B101" s="114"/>
      <c r="D101" s="115" t="s">
        <v>3244</v>
      </c>
      <c r="E101" s="116"/>
      <c r="F101" s="116"/>
      <c r="G101" s="116"/>
      <c r="H101" s="116"/>
      <c r="I101" s="116"/>
      <c r="J101" s="117">
        <f>J139</f>
        <v>0</v>
      </c>
      <c r="L101" s="114"/>
    </row>
    <row r="102" spans="2:47" s="8" customFormat="1" ht="24.9" customHeight="1" x14ac:dyDescent="0.2">
      <c r="B102" s="110"/>
      <c r="D102" s="111" t="s">
        <v>2044</v>
      </c>
      <c r="E102" s="112"/>
      <c r="F102" s="112"/>
      <c r="G102" s="112"/>
      <c r="H102" s="112"/>
      <c r="I102" s="112"/>
      <c r="J102" s="113">
        <f>J142</f>
        <v>0</v>
      </c>
      <c r="L102" s="110"/>
    </row>
    <row r="103" spans="2:47" s="9" customFormat="1" ht="19.95" customHeight="1" x14ac:dyDescent="0.2">
      <c r="B103" s="114"/>
      <c r="D103" s="115" t="s">
        <v>3245</v>
      </c>
      <c r="E103" s="116"/>
      <c r="F103" s="116"/>
      <c r="G103" s="116"/>
      <c r="H103" s="116"/>
      <c r="I103" s="116"/>
      <c r="J103" s="117">
        <f>J143</f>
        <v>0</v>
      </c>
      <c r="L103" s="114"/>
    </row>
    <row r="104" spans="2:47" s="9" customFormat="1" ht="19.95" customHeight="1" x14ac:dyDescent="0.2">
      <c r="B104" s="114"/>
      <c r="D104" s="115" t="s">
        <v>3246</v>
      </c>
      <c r="E104" s="116"/>
      <c r="F104" s="116"/>
      <c r="G104" s="116"/>
      <c r="H104" s="116"/>
      <c r="I104" s="116"/>
      <c r="J104" s="117">
        <f>J159</f>
        <v>0</v>
      </c>
      <c r="L104" s="114"/>
    </row>
    <row r="105" spans="2:47" s="9" customFormat="1" ht="19.95" customHeight="1" x14ac:dyDescent="0.2">
      <c r="B105" s="114"/>
      <c r="D105" s="115" t="s">
        <v>3247</v>
      </c>
      <c r="E105" s="116"/>
      <c r="F105" s="116"/>
      <c r="G105" s="116"/>
      <c r="H105" s="116"/>
      <c r="I105" s="116"/>
      <c r="J105" s="117">
        <f>J169</f>
        <v>0</v>
      </c>
      <c r="L105" s="114"/>
    </row>
    <row r="106" spans="2:47" s="9" customFormat="1" ht="19.95" customHeight="1" x14ac:dyDescent="0.2">
      <c r="B106" s="114"/>
      <c r="D106" s="115" t="s">
        <v>3248</v>
      </c>
      <c r="E106" s="116"/>
      <c r="F106" s="116"/>
      <c r="G106" s="116"/>
      <c r="H106" s="116"/>
      <c r="I106" s="116"/>
      <c r="J106" s="117">
        <f>J172</f>
        <v>0</v>
      </c>
      <c r="L106" s="114"/>
    </row>
    <row r="107" spans="2:47" s="9" customFormat="1" ht="19.95" customHeight="1" x14ac:dyDescent="0.2">
      <c r="B107" s="114"/>
      <c r="D107" s="115" t="s">
        <v>3196</v>
      </c>
      <c r="E107" s="116"/>
      <c r="F107" s="116"/>
      <c r="G107" s="116"/>
      <c r="H107" s="116"/>
      <c r="I107" s="116"/>
      <c r="J107" s="117">
        <f>J174</f>
        <v>0</v>
      </c>
      <c r="L107" s="114"/>
    </row>
    <row r="108" spans="2:47" s="9" customFormat="1" ht="19.95" customHeight="1" x14ac:dyDescent="0.2">
      <c r="B108" s="114"/>
      <c r="D108" s="115" t="s">
        <v>3249</v>
      </c>
      <c r="E108" s="116"/>
      <c r="F108" s="116"/>
      <c r="G108" s="116"/>
      <c r="H108" s="116"/>
      <c r="I108" s="116"/>
      <c r="J108" s="117">
        <f>J176</f>
        <v>0</v>
      </c>
      <c r="L108" s="114"/>
    </row>
    <row r="109" spans="2:47" s="9" customFormat="1" ht="19.95" customHeight="1" x14ac:dyDescent="0.2">
      <c r="B109" s="114"/>
      <c r="D109" s="115" t="s">
        <v>3195</v>
      </c>
      <c r="E109" s="116"/>
      <c r="F109" s="116"/>
      <c r="G109" s="116"/>
      <c r="H109" s="116"/>
      <c r="I109" s="116"/>
      <c r="J109" s="117">
        <f>J178</f>
        <v>0</v>
      </c>
      <c r="L109" s="114"/>
    </row>
    <row r="110" spans="2:47" s="8" customFormat="1" ht="24.9" customHeight="1" x14ac:dyDescent="0.2">
      <c r="B110" s="110"/>
      <c r="D110" s="111" t="s">
        <v>3198</v>
      </c>
      <c r="E110" s="112"/>
      <c r="F110" s="112"/>
      <c r="G110" s="112"/>
      <c r="H110" s="112"/>
      <c r="I110" s="112"/>
      <c r="J110" s="113">
        <f>J180</f>
        <v>0</v>
      </c>
      <c r="L110" s="110"/>
    </row>
    <row r="111" spans="2:47" s="1" customFormat="1" ht="21.75" customHeight="1" x14ac:dyDescent="0.2">
      <c r="B111" s="28"/>
      <c r="L111" s="28"/>
    </row>
    <row r="112" spans="2:47" s="1" customFormat="1" ht="6.9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6.9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" customHeight="1" x14ac:dyDescent="0.2">
      <c r="B117" s="28"/>
      <c r="C117" s="17" t="s">
        <v>207</v>
      </c>
      <c r="L117" s="28"/>
    </row>
    <row r="118" spans="2:12" s="1" customFormat="1" ht="6.9" customHeight="1" x14ac:dyDescent="0.2">
      <c r="B118" s="28"/>
      <c r="L118" s="28"/>
    </row>
    <row r="119" spans="2:12" s="1" customFormat="1" ht="12" customHeight="1" x14ac:dyDescent="0.2">
      <c r="B119" s="28"/>
      <c r="C119" s="23" t="s">
        <v>15</v>
      </c>
      <c r="L119" s="28"/>
    </row>
    <row r="120" spans="2:12" s="1" customFormat="1" ht="26.25" customHeight="1" x14ac:dyDescent="0.2">
      <c r="B120" s="28"/>
      <c r="E120" s="232" t="str">
        <f>E7</f>
        <v>Revitalizácia bývalej priemyselnej zóny na Šavoľskej ceste - BROWN FIELD Fiľakovo</v>
      </c>
      <c r="F120" s="233"/>
      <c r="G120" s="233"/>
      <c r="H120" s="233"/>
      <c r="L120" s="28"/>
    </row>
    <row r="121" spans="2:12" ht="12" customHeight="1" x14ac:dyDescent="0.2">
      <c r="B121" s="16"/>
      <c r="C121" s="23" t="s">
        <v>175</v>
      </c>
      <c r="L121" s="16"/>
    </row>
    <row r="122" spans="2:12" s="1" customFormat="1" ht="16.5" customHeight="1" x14ac:dyDescent="0.2">
      <c r="B122" s="28"/>
      <c r="E122" s="232" t="s">
        <v>3192</v>
      </c>
      <c r="F122" s="231"/>
      <c r="G122" s="231"/>
      <c r="H122" s="231"/>
      <c r="L122" s="28"/>
    </row>
    <row r="123" spans="2:12" s="1" customFormat="1" ht="12" customHeight="1" x14ac:dyDescent="0.2">
      <c r="B123" s="28"/>
      <c r="C123" s="23" t="s">
        <v>177</v>
      </c>
      <c r="L123" s="28"/>
    </row>
    <row r="124" spans="2:12" s="1" customFormat="1" ht="16.5" customHeight="1" x14ac:dyDescent="0.2">
      <c r="B124" s="28"/>
      <c r="E124" s="228" t="str">
        <f>E11</f>
        <v>10.2 - SO 10.2 VN káblová prípojka</v>
      </c>
      <c r="F124" s="231"/>
      <c r="G124" s="231"/>
      <c r="H124" s="231"/>
      <c r="L124" s="28"/>
    </row>
    <row r="125" spans="2:12" s="1" customFormat="1" ht="6.9" customHeight="1" x14ac:dyDescent="0.2">
      <c r="B125" s="28"/>
      <c r="L125" s="28"/>
    </row>
    <row r="126" spans="2:12" s="1" customFormat="1" ht="12" customHeight="1" x14ac:dyDescent="0.2">
      <c r="B126" s="28"/>
      <c r="C126" s="23" t="s">
        <v>19</v>
      </c>
      <c r="F126" s="21" t="str">
        <f>F14</f>
        <v>Fiľakovo</v>
      </c>
      <c r="I126" s="23" t="s">
        <v>21</v>
      </c>
      <c r="J126" s="51" t="str">
        <f>IF(J14="","",J14)</f>
        <v>15. 8. 2022</v>
      </c>
      <c r="L126" s="28"/>
    </row>
    <row r="127" spans="2:12" s="1" customFormat="1" ht="6.9" customHeight="1" x14ac:dyDescent="0.2">
      <c r="B127" s="28"/>
      <c r="L127" s="28"/>
    </row>
    <row r="128" spans="2:12" s="1" customFormat="1" ht="15.15" customHeight="1" x14ac:dyDescent="0.2">
      <c r="B128" s="28"/>
      <c r="C128" s="23" t="s">
        <v>23</v>
      </c>
      <c r="F128" s="21" t="str">
        <f>E17</f>
        <v>Mesto Fiľakovo</v>
      </c>
      <c r="I128" s="23" t="s">
        <v>29</v>
      </c>
      <c r="J128" s="26" t="str">
        <f>E23</f>
        <v>KApAR, s.r.o., Prešov</v>
      </c>
      <c r="L128" s="28"/>
    </row>
    <row r="129" spans="2:65" s="1" customFormat="1" ht="15.15" customHeight="1" x14ac:dyDescent="0.2">
      <c r="B129" s="28"/>
      <c r="C129" s="23" t="s">
        <v>27</v>
      </c>
      <c r="F129" s="21" t="str">
        <f>IF(E20="","",E20)</f>
        <v>Vyplň údaj</v>
      </c>
      <c r="I129" s="23" t="s">
        <v>32</v>
      </c>
      <c r="J129" s="26" t="str">
        <f>E26</f>
        <v xml:space="preserve"> </v>
      </c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18"/>
      <c r="C131" s="119" t="s">
        <v>208</v>
      </c>
      <c r="D131" s="120" t="s">
        <v>60</v>
      </c>
      <c r="E131" s="120" t="s">
        <v>56</v>
      </c>
      <c r="F131" s="120" t="s">
        <v>57</v>
      </c>
      <c r="G131" s="120" t="s">
        <v>209</v>
      </c>
      <c r="H131" s="120" t="s">
        <v>210</v>
      </c>
      <c r="I131" s="120" t="s">
        <v>211</v>
      </c>
      <c r="J131" s="121" t="s">
        <v>181</v>
      </c>
      <c r="K131" s="122" t="s">
        <v>212</v>
      </c>
      <c r="L131" s="118"/>
      <c r="M131" s="57" t="s">
        <v>1</v>
      </c>
      <c r="N131" s="58" t="s">
        <v>39</v>
      </c>
      <c r="O131" s="58" t="s">
        <v>213</v>
      </c>
      <c r="P131" s="58" t="s">
        <v>214</v>
      </c>
      <c r="Q131" s="58" t="s">
        <v>215</v>
      </c>
      <c r="R131" s="58" t="s">
        <v>216</v>
      </c>
      <c r="S131" s="58" t="s">
        <v>217</v>
      </c>
      <c r="T131" s="59" t="s">
        <v>218</v>
      </c>
    </row>
    <row r="132" spans="2:65" s="1" customFormat="1" ht="22.95" customHeight="1" x14ac:dyDescent="0.3">
      <c r="B132" s="28"/>
      <c r="C132" s="62" t="s">
        <v>182</v>
      </c>
      <c r="J132" s="123">
        <f>BK132</f>
        <v>0</v>
      </c>
      <c r="L132" s="28"/>
      <c r="M132" s="60"/>
      <c r="N132" s="52"/>
      <c r="O132" s="52"/>
      <c r="P132" s="124">
        <f>P133+P142+P180</f>
        <v>0</v>
      </c>
      <c r="Q132" s="52"/>
      <c r="R132" s="124">
        <f>R133+R142+R180</f>
        <v>0</v>
      </c>
      <c r="S132" s="52"/>
      <c r="T132" s="125">
        <f>T133+T142+T180</f>
        <v>0</v>
      </c>
      <c r="AT132" s="13" t="s">
        <v>74</v>
      </c>
      <c r="AU132" s="13" t="s">
        <v>183</v>
      </c>
      <c r="BK132" s="126">
        <f>BK133+BK142+BK180</f>
        <v>0</v>
      </c>
    </row>
    <row r="133" spans="2:65" s="11" customFormat="1" ht="25.95" customHeight="1" x14ac:dyDescent="0.25">
      <c r="B133" s="127"/>
      <c r="D133" s="128" t="s">
        <v>74</v>
      </c>
      <c r="E133" s="129" t="s">
        <v>219</v>
      </c>
      <c r="F133" s="129" t="s">
        <v>3250</v>
      </c>
      <c r="I133" s="130"/>
      <c r="J133" s="131">
        <f>BK133</f>
        <v>0</v>
      </c>
      <c r="L133" s="127"/>
      <c r="M133" s="132"/>
      <c r="P133" s="133">
        <f>P134+P139</f>
        <v>0</v>
      </c>
      <c r="R133" s="133">
        <f>R134+R139</f>
        <v>0</v>
      </c>
      <c r="T133" s="134">
        <f>T134+T139</f>
        <v>0</v>
      </c>
      <c r="AR133" s="128" t="s">
        <v>82</v>
      </c>
      <c r="AT133" s="135" t="s">
        <v>74</v>
      </c>
      <c r="AU133" s="135" t="s">
        <v>75</v>
      </c>
      <c r="AY133" s="128" t="s">
        <v>221</v>
      </c>
      <c r="BK133" s="136">
        <f>BK134+BK139</f>
        <v>0</v>
      </c>
    </row>
    <row r="134" spans="2:65" s="11" customFormat="1" ht="22.95" customHeight="1" x14ac:dyDescent="0.25">
      <c r="B134" s="127"/>
      <c r="D134" s="128" t="s">
        <v>74</v>
      </c>
      <c r="E134" s="137" t="s">
        <v>239</v>
      </c>
      <c r="F134" s="137" t="s">
        <v>2734</v>
      </c>
      <c r="I134" s="130"/>
      <c r="J134" s="138">
        <f>BK134</f>
        <v>0</v>
      </c>
      <c r="L134" s="127"/>
      <c r="M134" s="132"/>
      <c r="P134" s="133">
        <f>SUM(P135:P138)</f>
        <v>0</v>
      </c>
      <c r="R134" s="133">
        <f>SUM(R135:R138)</f>
        <v>0</v>
      </c>
      <c r="T134" s="134">
        <f>SUM(T135:T138)</f>
        <v>0</v>
      </c>
      <c r="AR134" s="128" t="s">
        <v>82</v>
      </c>
      <c r="AT134" s="135" t="s">
        <v>74</v>
      </c>
      <c r="AU134" s="135" t="s">
        <v>82</v>
      </c>
      <c r="AY134" s="128" t="s">
        <v>221</v>
      </c>
      <c r="BK134" s="136">
        <f>SUM(BK135:BK138)</f>
        <v>0</v>
      </c>
    </row>
    <row r="135" spans="2:65" s="1" customFormat="1" ht="37.950000000000003" customHeight="1" x14ac:dyDescent="0.2">
      <c r="B135" s="139"/>
      <c r="C135" s="140" t="s">
        <v>82</v>
      </c>
      <c r="D135" s="140" t="s">
        <v>223</v>
      </c>
      <c r="E135" s="141" t="s">
        <v>3251</v>
      </c>
      <c r="F135" s="142" t="s">
        <v>3252</v>
      </c>
      <c r="G135" s="143" t="s">
        <v>263</v>
      </c>
      <c r="H135" s="144">
        <v>80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480</v>
      </c>
      <c r="AT135" s="152" t="s">
        <v>223</v>
      </c>
      <c r="AU135" s="152" t="s">
        <v>88</v>
      </c>
      <c r="AY135" s="13" t="s">
        <v>221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88</v>
      </c>
      <c r="BK135" s="153">
        <f>ROUND(I135*H135,2)</f>
        <v>0</v>
      </c>
      <c r="BL135" s="13" t="s">
        <v>480</v>
      </c>
      <c r="BM135" s="152" t="s">
        <v>512</v>
      </c>
    </row>
    <row r="136" spans="2:65" s="1" customFormat="1" ht="33" customHeight="1" x14ac:dyDescent="0.2">
      <c r="B136" s="139"/>
      <c r="C136" s="140" t="s">
        <v>88</v>
      </c>
      <c r="D136" s="140" t="s">
        <v>223</v>
      </c>
      <c r="E136" s="141" t="s">
        <v>3253</v>
      </c>
      <c r="F136" s="142" t="s">
        <v>3254</v>
      </c>
      <c r="G136" s="143" t="s">
        <v>263</v>
      </c>
      <c r="H136" s="144">
        <v>80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480</v>
      </c>
      <c r="AT136" s="152" t="s">
        <v>223</v>
      </c>
      <c r="AU136" s="152" t="s">
        <v>88</v>
      </c>
      <c r="AY136" s="13" t="s">
        <v>221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88</v>
      </c>
      <c r="BK136" s="153">
        <f>ROUND(I136*H136,2)</f>
        <v>0</v>
      </c>
      <c r="BL136" s="13" t="s">
        <v>480</v>
      </c>
      <c r="BM136" s="152" t="s">
        <v>520</v>
      </c>
    </row>
    <row r="137" spans="2:65" s="1" customFormat="1" ht="33" customHeight="1" x14ac:dyDescent="0.2">
      <c r="B137" s="139"/>
      <c r="C137" s="140" t="s">
        <v>232</v>
      </c>
      <c r="D137" s="140" t="s">
        <v>223</v>
      </c>
      <c r="E137" s="141" t="s">
        <v>3255</v>
      </c>
      <c r="F137" s="142" t="s">
        <v>3256</v>
      </c>
      <c r="G137" s="143" t="s">
        <v>226</v>
      </c>
      <c r="H137" s="144">
        <v>72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41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480</v>
      </c>
      <c r="AT137" s="152" t="s">
        <v>223</v>
      </c>
      <c r="AU137" s="152" t="s">
        <v>88</v>
      </c>
      <c r="AY137" s="13" t="s">
        <v>221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88</v>
      </c>
      <c r="BK137" s="153">
        <f>ROUND(I137*H137,2)</f>
        <v>0</v>
      </c>
      <c r="BL137" s="13" t="s">
        <v>480</v>
      </c>
      <c r="BM137" s="152" t="s">
        <v>528</v>
      </c>
    </row>
    <row r="138" spans="2:65" s="1" customFormat="1" ht="33" customHeight="1" x14ac:dyDescent="0.2">
      <c r="B138" s="139"/>
      <c r="C138" s="140" t="s">
        <v>227</v>
      </c>
      <c r="D138" s="140" t="s">
        <v>223</v>
      </c>
      <c r="E138" s="141" t="s">
        <v>3257</v>
      </c>
      <c r="F138" s="142" t="s">
        <v>3258</v>
      </c>
      <c r="G138" s="143" t="s">
        <v>226</v>
      </c>
      <c r="H138" s="144">
        <v>16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480</v>
      </c>
      <c r="AT138" s="152" t="s">
        <v>223</v>
      </c>
      <c r="AU138" s="152" t="s">
        <v>88</v>
      </c>
      <c r="AY138" s="13" t="s">
        <v>221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88</v>
      </c>
      <c r="BK138" s="153">
        <f>ROUND(I138*H138,2)</f>
        <v>0</v>
      </c>
      <c r="BL138" s="13" t="s">
        <v>480</v>
      </c>
      <c r="BM138" s="152" t="s">
        <v>536</v>
      </c>
    </row>
    <row r="139" spans="2:65" s="11" customFormat="1" ht="22.95" customHeight="1" x14ac:dyDescent="0.25">
      <c r="B139" s="127"/>
      <c r="D139" s="128" t="s">
        <v>74</v>
      </c>
      <c r="E139" s="137" t="s">
        <v>256</v>
      </c>
      <c r="F139" s="137" t="s">
        <v>3259</v>
      </c>
      <c r="I139" s="130"/>
      <c r="J139" s="138">
        <f>BK139</f>
        <v>0</v>
      </c>
      <c r="L139" s="127"/>
      <c r="M139" s="132"/>
      <c r="P139" s="133">
        <f>SUM(P140:P141)</f>
        <v>0</v>
      </c>
      <c r="R139" s="133">
        <f>SUM(R140:R141)</f>
        <v>0</v>
      </c>
      <c r="T139" s="134">
        <f>SUM(T140:T141)</f>
        <v>0</v>
      </c>
      <c r="AR139" s="128" t="s">
        <v>82</v>
      </c>
      <c r="AT139" s="135" t="s">
        <v>74</v>
      </c>
      <c r="AU139" s="135" t="s">
        <v>82</v>
      </c>
      <c r="AY139" s="128" t="s">
        <v>221</v>
      </c>
      <c r="BK139" s="136">
        <f>SUM(BK140:BK141)</f>
        <v>0</v>
      </c>
    </row>
    <row r="140" spans="2:65" s="1" customFormat="1" ht="24.15" customHeight="1" x14ac:dyDescent="0.2">
      <c r="B140" s="139"/>
      <c r="C140" s="140" t="s">
        <v>239</v>
      </c>
      <c r="D140" s="140" t="s">
        <v>223</v>
      </c>
      <c r="E140" s="141" t="s">
        <v>3260</v>
      </c>
      <c r="F140" s="142" t="s">
        <v>3261</v>
      </c>
      <c r="G140" s="143" t="s">
        <v>273</v>
      </c>
      <c r="H140" s="144">
        <v>320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480</v>
      </c>
      <c r="AT140" s="152" t="s">
        <v>223</v>
      </c>
      <c r="AU140" s="152" t="s">
        <v>88</v>
      </c>
      <c r="AY140" s="13" t="s">
        <v>221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88</v>
      </c>
      <c r="BK140" s="153">
        <f>ROUND(I140*H140,2)</f>
        <v>0</v>
      </c>
      <c r="BL140" s="13" t="s">
        <v>480</v>
      </c>
      <c r="BM140" s="152" t="s">
        <v>544</v>
      </c>
    </row>
    <row r="141" spans="2:65" s="1" customFormat="1" ht="37.950000000000003" customHeight="1" x14ac:dyDescent="0.2">
      <c r="B141" s="139"/>
      <c r="C141" s="140" t="s">
        <v>243</v>
      </c>
      <c r="D141" s="140" t="s">
        <v>223</v>
      </c>
      <c r="E141" s="141" t="s">
        <v>3262</v>
      </c>
      <c r="F141" s="142" t="s">
        <v>3263</v>
      </c>
      <c r="G141" s="143" t="s">
        <v>226</v>
      </c>
      <c r="H141" s="144">
        <v>16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41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480</v>
      </c>
      <c r="AT141" s="152" t="s">
        <v>223</v>
      </c>
      <c r="AU141" s="152" t="s">
        <v>88</v>
      </c>
      <c r="AY141" s="13" t="s">
        <v>221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88</v>
      </c>
      <c r="BK141" s="153">
        <f>ROUND(I141*H141,2)</f>
        <v>0</v>
      </c>
      <c r="BL141" s="13" t="s">
        <v>480</v>
      </c>
      <c r="BM141" s="152" t="s">
        <v>552</v>
      </c>
    </row>
    <row r="142" spans="2:65" s="11" customFormat="1" ht="25.95" customHeight="1" x14ac:dyDescent="0.25">
      <c r="B142" s="127"/>
      <c r="D142" s="128" t="s">
        <v>74</v>
      </c>
      <c r="E142" s="129" t="s">
        <v>317</v>
      </c>
      <c r="F142" s="129" t="s">
        <v>2049</v>
      </c>
      <c r="I142" s="130"/>
      <c r="J142" s="131">
        <f>BK142</f>
        <v>0</v>
      </c>
      <c r="L142" s="127"/>
      <c r="M142" s="132"/>
      <c r="P142" s="133">
        <f>P143+P159+P169+P172+P174+P176+P178</f>
        <v>0</v>
      </c>
      <c r="R142" s="133">
        <f>R143+R159+R169+R172+R174+R176+R178</f>
        <v>0</v>
      </c>
      <c r="T142" s="134">
        <f>T143+T159+T169+T172+T174+T176+T178</f>
        <v>0</v>
      </c>
      <c r="AR142" s="128" t="s">
        <v>232</v>
      </c>
      <c r="AT142" s="135" t="s">
        <v>74</v>
      </c>
      <c r="AU142" s="135" t="s">
        <v>75</v>
      </c>
      <c r="AY142" s="128" t="s">
        <v>221</v>
      </c>
      <c r="BK142" s="136">
        <f>BK143+BK159+BK169+BK172+BK174+BK176+BK178</f>
        <v>0</v>
      </c>
    </row>
    <row r="143" spans="2:65" s="11" customFormat="1" ht="22.95" customHeight="1" x14ac:dyDescent="0.25">
      <c r="B143" s="127"/>
      <c r="D143" s="128" t="s">
        <v>74</v>
      </c>
      <c r="E143" s="137" t="s">
        <v>3264</v>
      </c>
      <c r="F143" s="137" t="s">
        <v>3265</v>
      </c>
      <c r="I143" s="130"/>
      <c r="J143" s="138">
        <f>BK143</f>
        <v>0</v>
      </c>
      <c r="L143" s="127"/>
      <c r="M143" s="132"/>
      <c r="P143" s="133">
        <f>SUM(P144:P158)</f>
        <v>0</v>
      </c>
      <c r="R143" s="133">
        <f>SUM(R144:R158)</f>
        <v>0</v>
      </c>
      <c r="T143" s="134">
        <f>SUM(T144:T158)</f>
        <v>0</v>
      </c>
      <c r="AR143" s="128" t="s">
        <v>82</v>
      </c>
      <c r="AT143" s="135" t="s">
        <v>74</v>
      </c>
      <c r="AU143" s="135" t="s">
        <v>82</v>
      </c>
      <c r="AY143" s="128" t="s">
        <v>221</v>
      </c>
      <c r="BK143" s="136">
        <f>SUM(BK144:BK158)</f>
        <v>0</v>
      </c>
    </row>
    <row r="144" spans="2:65" s="1" customFormat="1" ht="21.75" customHeight="1" x14ac:dyDescent="0.2">
      <c r="B144" s="139"/>
      <c r="C144" s="154" t="s">
        <v>247</v>
      </c>
      <c r="D144" s="154" t="s">
        <v>317</v>
      </c>
      <c r="E144" s="155" t="s">
        <v>3266</v>
      </c>
      <c r="F144" s="156" t="s">
        <v>3267</v>
      </c>
      <c r="G144" s="157" t="s">
        <v>273</v>
      </c>
      <c r="H144" s="158">
        <v>480</v>
      </c>
      <c r="I144" s="159"/>
      <c r="J144" s="160">
        <f t="shared" ref="J144:J158" si="0">ROUND(I144*H144,2)</f>
        <v>0</v>
      </c>
      <c r="K144" s="161"/>
      <c r="L144" s="162"/>
      <c r="M144" s="163" t="s">
        <v>1</v>
      </c>
      <c r="N144" s="164" t="s">
        <v>41</v>
      </c>
      <c r="P144" s="150">
        <f t="shared" ref="P144:P158" si="1">O144*H144</f>
        <v>0</v>
      </c>
      <c r="Q144" s="150">
        <v>0</v>
      </c>
      <c r="R144" s="150">
        <f t="shared" ref="R144:R158" si="2">Q144*H144</f>
        <v>0</v>
      </c>
      <c r="S144" s="150">
        <v>0</v>
      </c>
      <c r="T144" s="151">
        <f t="shared" ref="T144:T158" si="3">S144*H144</f>
        <v>0</v>
      </c>
      <c r="AR144" s="152" t="s">
        <v>1460</v>
      </c>
      <c r="AT144" s="152" t="s">
        <v>317</v>
      </c>
      <c r="AU144" s="152" t="s">
        <v>88</v>
      </c>
      <c r="AY144" s="13" t="s">
        <v>221</v>
      </c>
      <c r="BE144" s="153">
        <f t="shared" ref="BE144:BE158" si="4">IF(N144="základná",J144,0)</f>
        <v>0</v>
      </c>
      <c r="BF144" s="153">
        <f t="shared" ref="BF144:BF158" si="5">IF(N144="znížená",J144,0)</f>
        <v>0</v>
      </c>
      <c r="BG144" s="153">
        <f t="shared" ref="BG144:BG158" si="6">IF(N144="zákl. prenesená",J144,0)</f>
        <v>0</v>
      </c>
      <c r="BH144" s="153">
        <f t="shared" ref="BH144:BH158" si="7">IF(N144="zníž. prenesená",J144,0)</f>
        <v>0</v>
      </c>
      <c r="BI144" s="153">
        <f t="shared" ref="BI144:BI158" si="8">IF(N144="nulová",J144,0)</f>
        <v>0</v>
      </c>
      <c r="BJ144" s="13" t="s">
        <v>88</v>
      </c>
      <c r="BK144" s="153">
        <f t="shared" ref="BK144:BK158" si="9">ROUND(I144*H144,2)</f>
        <v>0</v>
      </c>
      <c r="BL144" s="13" t="s">
        <v>480</v>
      </c>
      <c r="BM144" s="152" t="s">
        <v>88</v>
      </c>
    </row>
    <row r="145" spans="2:65" s="1" customFormat="1" ht="24.15" customHeight="1" x14ac:dyDescent="0.2">
      <c r="B145" s="139"/>
      <c r="C145" s="154" t="s">
        <v>251</v>
      </c>
      <c r="D145" s="154" t="s">
        <v>317</v>
      </c>
      <c r="E145" s="155" t="s">
        <v>3268</v>
      </c>
      <c r="F145" s="156" t="s">
        <v>3269</v>
      </c>
      <c r="G145" s="157" t="s">
        <v>333</v>
      </c>
      <c r="H145" s="158">
        <v>6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1460</v>
      </c>
      <c r="AT145" s="152" t="s">
        <v>317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480</v>
      </c>
      <c r="BM145" s="152" t="s">
        <v>227</v>
      </c>
    </row>
    <row r="146" spans="2:65" s="1" customFormat="1" ht="21.75" customHeight="1" x14ac:dyDescent="0.2">
      <c r="B146" s="139"/>
      <c r="C146" s="154" t="s">
        <v>256</v>
      </c>
      <c r="D146" s="154" t="s">
        <v>317</v>
      </c>
      <c r="E146" s="155" t="s">
        <v>3270</v>
      </c>
      <c r="F146" s="156" t="s">
        <v>3271</v>
      </c>
      <c r="G146" s="157" t="s">
        <v>3272</v>
      </c>
      <c r="H146" s="158">
        <v>6</v>
      </c>
      <c r="I146" s="159"/>
      <c r="J146" s="160">
        <f t="shared" si="0"/>
        <v>0</v>
      </c>
      <c r="K146" s="161"/>
      <c r="L146" s="162"/>
      <c r="M146" s="163" t="s">
        <v>1</v>
      </c>
      <c r="N146" s="164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1460</v>
      </c>
      <c r="AT146" s="152" t="s">
        <v>317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480</v>
      </c>
      <c r="BM146" s="152" t="s">
        <v>243</v>
      </c>
    </row>
    <row r="147" spans="2:65" s="1" customFormat="1" ht="16.5" customHeight="1" x14ac:dyDescent="0.2">
      <c r="B147" s="139"/>
      <c r="C147" s="154" t="s">
        <v>153</v>
      </c>
      <c r="D147" s="154" t="s">
        <v>317</v>
      </c>
      <c r="E147" s="155" t="s">
        <v>3273</v>
      </c>
      <c r="F147" s="156" t="s">
        <v>3274</v>
      </c>
      <c r="G147" s="157" t="s">
        <v>333</v>
      </c>
      <c r="H147" s="158">
        <v>6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1460</v>
      </c>
      <c r="AT147" s="152" t="s">
        <v>317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480</v>
      </c>
      <c r="BM147" s="152" t="s">
        <v>251</v>
      </c>
    </row>
    <row r="148" spans="2:65" s="1" customFormat="1" ht="24.15" customHeight="1" x14ac:dyDescent="0.2">
      <c r="B148" s="139"/>
      <c r="C148" s="154" t="s">
        <v>162</v>
      </c>
      <c r="D148" s="154" t="s">
        <v>317</v>
      </c>
      <c r="E148" s="155" t="s">
        <v>3275</v>
      </c>
      <c r="F148" s="156" t="s">
        <v>3276</v>
      </c>
      <c r="G148" s="157" t="s">
        <v>333</v>
      </c>
      <c r="H148" s="158">
        <v>1</v>
      </c>
      <c r="I148" s="159"/>
      <c r="J148" s="160">
        <f t="shared" si="0"/>
        <v>0</v>
      </c>
      <c r="K148" s="161"/>
      <c r="L148" s="162"/>
      <c r="M148" s="163" t="s">
        <v>1</v>
      </c>
      <c r="N148" s="164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1460</v>
      </c>
      <c r="AT148" s="152" t="s">
        <v>317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480</v>
      </c>
      <c r="BM148" s="152" t="s">
        <v>153</v>
      </c>
    </row>
    <row r="149" spans="2:65" s="1" customFormat="1" ht="16.5" customHeight="1" x14ac:dyDescent="0.2">
      <c r="B149" s="139"/>
      <c r="C149" s="154" t="s">
        <v>165</v>
      </c>
      <c r="D149" s="154" t="s">
        <v>317</v>
      </c>
      <c r="E149" s="155" t="s">
        <v>3277</v>
      </c>
      <c r="F149" s="156" t="s">
        <v>3278</v>
      </c>
      <c r="G149" s="157" t="s">
        <v>333</v>
      </c>
      <c r="H149" s="158">
        <v>160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1460</v>
      </c>
      <c r="AT149" s="152" t="s">
        <v>317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480</v>
      </c>
      <c r="BM149" s="152" t="s">
        <v>165</v>
      </c>
    </row>
    <row r="150" spans="2:65" s="1" customFormat="1" ht="16.5" customHeight="1" x14ac:dyDescent="0.2">
      <c r="B150" s="139"/>
      <c r="C150" s="154" t="s">
        <v>168</v>
      </c>
      <c r="D150" s="154" t="s">
        <v>317</v>
      </c>
      <c r="E150" s="155" t="s">
        <v>3279</v>
      </c>
      <c r="F150" s="156" t="s">
        <v>3280</v>
      </c>
      <c r="G150" s="157" t="s">
        <v>273</v>
      </c>
      <c r="H150" s="158">
        <v>160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1460</v>
      </c>
      <c r="AT150" s="152" t="s">
        <v>317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480</v>
      </c>
      <c r="BM150" s="152" t="s">
        <v>171</v>
      </c>
    </row>
    <row r="151" spans="2:65" s="1" customFormat="1" ht="24.15" customHeight="1" x14ac:dyDescent="0.2">
      <c r="B151" s="139"/>
      <c r="C151" s="154" t="s">
        <v>171</v>
      </c>
      <c r="D151" s="154" t="s">
        <v>317</v>
      </c>
      <c r="E151" s="155" t="s">
        <v>3281</v>
      </c>
      <c r="F151" s="156" t="s">
        <v>3282</v>
      </c>
      <c r="G151" s="157" t="s">
        <v>273</v>
      </c>
      <c r="H151" s="158">
        <v>160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1460</v>
      </c>
      <c r="AT151" s="152" t="s">
        <v>317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480</v>
      </c>
      <c r="BM151" s="152" t="s">
        <v>285</v>
      </c>
    </row>
    <row r="152" spans="2:65" s="1" customFormat="1" ht="16.5" customHeight="1" x14ac:dyDescent="0.2">
      <c r="B152" s="139"/>
      <c r="C152" s="154" t="s">
        <v>281</v>
      </c>
      <c r="D152" s="154" t="s">
        <v>317</v>
      </c>
      <c r="E152" s="155" t="s">
        <v>3283</v>
      </c>
      <c r="F152" s="156" t="s">
        <v>3284</v>
      </c>
      <c r="G152" s="157" t="s">
        <v>333</v>
      </c>
      <c r="H152" s="158">
        <v>170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1460</v>
      </c>
      <c r="AT152" s="152" t="s">
        <v>317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480</v>
      </c>
      <c r="BM152" s="152" t="s">
        <v>293</v>
      </c>
    </row>
    <row r="153" spans="2:65" s="1" customFormat="1" ht="21.75" customHeight="1" x14ac:dyDescent="0.2">
      <c r="B153" s="139"/>
      <c r="C153" s="154" t="s">
        <v>285</v>
      </c>
      <c r="D153" s="154" t="s">
        <v>317</v>
      </c>
      <c r="E153" s="155" t="s">
        <v>3285</v>
      </c>
      <c r="F153" s="156" t="s">
        <v>3286</v>
      </c>
      <c r="G153" s="157" t="s">
        <v>226</v>
      </c>
      <c r="H153" s="158">
        <v>8</v>
      </c>
      <c r="I153" s="159"/>
      <c r="J153" s="160">
        <f t="shared" si="0"/>
        <v>0</v>
      </c>
      <c r="K153" s="161"/>
      <c r="L153" s="162"/>
      <c r="M153" s="163" t="s">
        <v>1</v>
      </c>
      <c r="N153" s="164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1460</v>
      </c>
      <c r="AT153" s="152" t="s">
        <v>317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480</v>
      </c>
      <c r="BM153" s="152" t="s">
        <v>7</v>
      </c>
    </row>
    <row r="154" spans="2:65" s="1" customFormat="1" ht="16.5" customHeight="1" x14ac:dyDescent="0.2">
      <c r="B154" s="139"/>
      <c r="C154" s="154" t="s">
        <v>289</v>
      </c>
      <c r="D154" s="154" t="s">
        <v>317</v>
      </c>
      <c r="E154" s="155" t="s">
        <v>3287</v>
      </c>
      <c r="F154" s="156" t="s">
        <v>3288</v>
      </c>
      <c r="G154" s="157" t="s">
        <v>254</v>
      </c>
      <c r="H154" s="158">
        <v>18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1460</v>
      </c>
      <c r="AT154" s="152" t="s">
        <v>317</v>
      </c>
      <c r="AU154" s="152" t="s">
        <v>88</v>
      </c>
      <c r="AY154" s="13" t="s">
        <v>221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480</v>
      </c>
      <c r="BM154" s="152" t="s">
        <v>308</v>
      </c>
    </row>
    <row r="155" spans="2:65" s="1" customFormat="1" ht="24.15" customHeight="1" x14ac:dyDescent="0.2">
      <c r="B155" s="139"/>
      <c r="C155" s="154" t="s">
        <v>293</v>
      </c>
      <c r="D155" s="154" t="s">
        <v>317</v>
      </c>
      <c r="E155" s="155" t="s">
        <v>3289</v>
      </c>
      <c r="F155" s="156" t="s">
        <v>3290</v>
      </c>
      <c r="G155" s="157" t="s">
        <v>254</v>
      </c>
      <c r="H155" s="158">
        <v>129.6</v>
      </c>
      <c r="I155" s="159"/>
      <c r="J155" s="160">
        <f t="shared" si="0"/>
        <v>0</v>
      </c>
      <c r="K155" s="161"/>
      <c r="L155" s="162"/>
      <c r="M155" s="163" t="s">
        <v>1</v>
      </c>
      <c r="N155" s="164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1460</v>
      </c>
      <c r="AT155" s="152" t="s">
        <v>317</v>
      </c>
      <c r="AU155" s="152" t="s">
        <v>88</v>
      </c>
      <c r="AY155" s="13" t="s">
        <v>221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480</v>
      </c>
      <c r="BM155" s="152" t="s">
        <v>316</v>
      </c>
    </row>
    <row r="156" spans="2:65" s="1" customFormat="1" ht="21.75" customHeight="1" x14ac:dyDescent="0.2">
      <c r="B156" s="139"/>
      <c r="C156" s="154" t="s">
        <v>297</v>
      </c>
      <c r="D156" s="154" t="s">
        <v>317</v>
      </c>
      <c r="E156" s="155" t="s">
        <v>3291</v>
      </c>
      <c r="F156" s="156" t="s">
        <v>3292</v>
      </c>
      <c r="G156" s="157" t="s">
        <v>254</v>
      </c>
      <c r="H156" s="158">
        <v>9.6</v>
      </c>
      <c r="I156" s="159"/>
      <c r="J156" s="160">
        <f t="shared" si="0"/>
        <v>0</v>
      </c>
      <c r="K156" s="161"/>
      <c r="L156" s="162"/>
      <c r="M156" s="163" t="s">
        <v>1</v>
      </c>
      <c r="N156" s="164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1460</v>
      </c>
      <c r="AT156" s="152" t="s">
        <v>317</v>
      </c>
      <c r="AU156" s="152" t="s">
        <v>88</v>
      </c>
      <c r="AY156" s="13" t="s">
        <v>221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480</v>
      </c>
      <c r="BM156" s="152" t="s">
        <v>326</v>
      </c>
    </row>
    <row r="157" spans="2:65" s="1" customFormat="1" ht="24.15" customHeight="1" x14ac:dyDescent="0.2">
      <c r="B157" s="139"/>
      <c r="C157" s="154" t="s">
        <v>7</v>
      </c>
      <c r="D157" s="154" t="s">
        <v>317</v>
      </c>
      <c r="E157" s="155" t="s">
        <v>3293</v>
      </c>
      <c r="F157" s="156" t="s">
        <v>3294</v>
      </c>
      <c r="G157" s="157" t="s">
        <v>333</v>
      </c>
      <c r="H157" s="158">
        <v>1</v>
      </c>
      <c r="I157" s="159"/>
      <c r="J157" s="160">
        <f t="shared" si="0"/>
        <v>0</v>
      </c>
      <c r="K157" s="161"/>
      <c r="L157" s="162"/>
      <c r="M157" s="163" t="s">
        <v>1</v>
      </c>
      <c r="N157" s="164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1460</v>
      </c>
      <c r="AT157" s="152" t="s">
        <v>317</v>
      </c>
      <c r="AU157" s="152" t="s">
        <v>88</v>
      </c>
      <c r="AY157" s="13" t="s">
        <v>221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480</v>
      </c>
      <c r="BM157" s="152" t="s">
        <v>335</v>
      </c>
    </row>
    <row r="158" spans="2:65" s="1" customFormat="1" ht="37.950000000000003" customHeight="1" x14ac:dyDescent="0.2">
      <c r="B158" s="139"/>
      <c r="C158" s="154" t="s">
        <v>304</v>
      </c>
      <c r="D158" s="154" t="s">
        <v>317</v>
      </c>
      <c r="E158" s="155" t="s">
        <v>3295</v>
      </c>
      <c r="F158" s="156" t="s">
        <v>3296</v>
      </c>
      <c r="G158" s="157" t="s">
        <v>226</v>
      </c>
      <c r="H158" s="158">
        <v>12</v>
      </c>
      <c r="I158" s="159"/>
      <c r="J158" s="160">
        <f t="shared" si="0"/>
        <v>0</v>
      </c>
      <c r="K158" s="161"/>
      <c r="L158" s="162"/>
      <c r="M158" s="163" t="s">
        <v>1</v>
      </c>
      <c r="N158" s="164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1460</v>
      </c>
      <c r="AT158" s="152" t="s">
        <v>317</v>
      </c>
      <c r="AU158" s="152" t="s">
        <v>88</v>
      </c>
      <c r="AY158" s="13" t="s">
        <v>221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480</v>
      </c>
      <c r="BM158" s="152" t="s">
        <v>343</v>
      </c>
    </row>
    <row r="159" spans="2:65" s="11" customFormat="1" ht="22.95" customHeight="1" x14ac:dyDescent="0.25">
      <c r="B159" s="127"/>
      <c r="D159" s="128" t="s">
        <v>74</v>
      </c>
      <c r="E159" s="137" t="s">
        <v>2050</v>
      </c>
      <c r="F159" s="137" t="s">
        <v>3297</v>
      </c>
      <c r="I159" s="130"/>
      <c r="J159" s="138">
        <f>BK159</f>
        <v>0</v>
      </c>
      <c r="L159" s="127"/>
      <c r="M159" s="132"/>
      <c r="P159" s="133">
        <f>SUM(P160:P168)</f>
        <v>0</v>
      </c>
      <c r="R159" s="133">
        <f>SUM(R160:R168)</f>
        <v>0</v>
      </c>
      <c r="T159" s="134">
        <f>SUM(T160:T168)</f>
        <v>0</v>
      </c>
      <c r="AR159" s="128" t="s">
        <v>232</v>
      </c>
      <c r="AT159" s="135" t="s">
        <v>74</v>
      </c>
      <c r="AU159" s="135" t="s">
        <v>82</v>
      </c>
      <c r="AY159" s="128" t="s">
        <v>221</v>
      </c>
      <c r="BK159" s="136">
        <f>SUM(BK160:BK168)</f>
        <v>0</v>
      </c>
    </row>
    <row r="160" spans="2:65" s="1" customFormat="1" ht="24.15" customHeight="1" x14ac:dyDescent="0.2">
      <c r="B160" s="139"/>
      <c r="C160" s="140" t="s">
        <v>308</v>
      </c>
      <c r="D160" s="140" t="s">
        <v>223</v>
      </c>
      <c r="E160" s="141" t="s">
        <v>3298</v>
      </c>
      <c r="F160" s="142" t="s">
        <v>3299</v>
      </c>
      <c r="G160" s="143" t="s">
        <v>273</v>
      </c>
      <c r="H160" s="144">
        <v>480</v>
      </c>
      <c r="I160" s="145"/>
      <c r="J160" s="146">
        <f t="shared" ref="J160:J168" si="10">ROUND(I160*H160,2)</f>
        <v>0</v>
      </c>
      <c r="K160" s="147"/>
      <c r="L160" s="28"/>
      <c r="M160" s="148" t="s">
        <v>1</v>
      </c>
      <c r="N160" s="149" t="s">
        <v>41</v>
      </c>
      <c r="P160" s="150">
        <f t="shared" ref="P160:P168" si="11">O160*H160</f>
        <v>0</v>
      </c>
      <c r="Q160" s="150">
        <v>0</v>
      </c>
      <c r="R160" s="150">
        <f t="shared" ref="R160:R168" si="12">Q160*H160</f>
        <v>0</v>
      </c>
      <c r="S160" s="150">
        <v>0</v>
      </c>
      <c r="T160" s="151">
        <f t="shared" ref="T160:T168" si="13">S160*H160</f>
        <v>0</v>
      </c>
      <c r="AR160" s="152" t="s">
        <v>480</v>
      </c>
      <c r="AT160" s="152" t="s">
        <v>223</v>
      </c>
      <c r="AU160" s="152" t="s">
        <v>88</v>
      </c>
      <c r="AY160" s="13" t="s">
        <v>221</v>
      </c>
      <c r="BE160" s="153">
        <f t="shared" ref="BE160:BE168" si="14">IF(N160="základná",J160,0)</f>
        <v>0</v>
      </c>
      <c r="BF160" s="153">
        <f t="shared" ref="BF160:BF168" si="15">IF(N160="znížená",J160,0)</f>
        <v>0</v>
      </c>
      <c r="BG160" s="153">
        <f t="shared" ref="BG160:BG168" si="16">IF(N160="zákl. prenesená",J160,0)</f>
        <v>0</v>
      </c>
      <c r="BH160" s="153">
        <f t="shared" ref="BH160:BH168" si="17">IF(N160="zníž. prenesená",J160,0)</f>
        <v>0</v>
      </c>
      <c r="BI160" s="153">
        <f t="shared" ref="BI160:BI168" si="18">IF(N160="nulová",J160,0)</f>
        <v>0</v>
      </c>
      <c r="BJ160" s="13" t="s">
        <v>88</v>
      </c>
      <c r="BK160" s="153">
        <f t="shared" ref="BK160:BK168" si="19">ROUND(I160*H160,2)</f>
        <v>0</v>
      </c>
      <c r="BL160" s="13" t="s">
        <v>480</v>
      </c>
      <c r="BM160" s="152" t="s">
        <v>351</v>
      </c>
    </row>
    <row r="161" spans="2:65" s="1" customFormat="1" ht="37.950000000000003" customHeight="1" x14ac:dyDescent="0.2">
      <c r="B161" s="139"/>
      <c r="C161" s="140" t="s">
        <v>312</v>
      </c>
      <c r="D161" s="140" t="s">
        <v>223</v>
      </c>
      <c r="E161" s="141" t="s">
        <v>3300</v>
      </c>
      <c r="F161" s="142" t="s">
        <v>3301</v>
      </c>
      <c r="G161" s="143" t="s">
        <v>333</v>
      </c>
      <c r="H161" s="144">
        <v>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480</v>
      </c>
      <c r="AT161" s="152" t="s">
        <v>223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480</v>
      </c>
      <c r="BM161" s="152" t="s">
        <v>359</v>
      </c>
    </row>
    <row r="162" spans="2:65" s="1" customFormat="1" ht="24.15" customHeight="1" x14ac:dyDescent="0.2">
      <c r="B162" s="139"/>
      <c r="C162" s="140" t="s">
        <v>316</v>
      </c>
      <c r="D162" s="140" t="s">
        <v>223</v>
      </c>
      <c r="E162" s="141" t="s">
        <v>3302</v>
      </c>
      <c r="F162" s="142" t="s">
        <v>3303</v>
      </c>
      <c r="G162" s="143" t="s">
        <v>333</v>
      </c>
      <c r="H162" s="144">
        <v>6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480</v>
      </c>
      <c r="AT162" s="152" t="s">
        <v>223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480</v>
      </c>
      <c r="BM162" s="152" t="s">
        <v>367</v>
      </c>
    </row>
    <row r="163" spans="2:65" s="1" customFormat="1" ht="37.950000000000003" customHeight="1" x14ac:dyDescent="0.2">
      <c r="B163" s="139"/>
      <c r="C163" s="140" t="s">
        <v>322</v>
      </c>
      <c r="D163" s="140" t="s">
        <v>223</v>
      </c>
      <c r="E163" s="141" t="s">
        <v>3304</v>
      </c>
      <c r="F163" s="142" t="s">
        <v>3305</v>
      </c>
      <c r="G163" s="143" t="s">
        <v>333</v>
      </c>
      <c r="H163" s="144">
        <v>6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480</v>
      </c>
      <c r="AT163" s="152" t="s">
        <v>223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480</v>
      </c>
      <c r="BM163" s="152" t="s">
        <v>375</v>
      </c>
    </row>
    <row r="164" spans="2:65" s="1" customFormat="1" ht="24.15" customHeight="1" x14ac:dyDescent="0.2">
      <c r="B164" s="139"/>
      <c r="C164" s="140" t="s">
        <v>326</v>
      </c>
      <c r="D164" s="140" t="s">
        <v>223</v>
      </c>
      <c r="E164" s="141" t="s">
        <v>3306</v>
      </c>
      <c r="F164" s="142" t="s">
        <v>3307</v>
      </c>
      <c r="G164" s="143" t="s">
        <v>333</v>
      </c>
      <c r="H164" s="144">
        <v>6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480</v>
      </c>
      <c r="AT164" s="152" t="s">
        <v>223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480</v>
      </c>
      <c r="BM164" s="152" t="s">
        <v>383</v>
      </c>
    </row>
    <row r="165" spans="2:65" s="1" customFormat="1" ht="24.15" customHeight="1" x14ac:dyDescent="0.2">
      <c r="B165" s="139"/>
      <c r="C165" s="140" t="s">
        <v>330</v>
      </c>
      <c r="D165" s="140" t="s">
        <v>223</v>
      </c>
      <c r="E165" s="141" t="s">
        <v>3308</v>
      </c>
      <c r="F165" s="142" t="s">
        <v>3309</v>
      </c>
      <c r="G165" s="143" t="s">
        <v>333</v>
      </c>
      <c r="H165" s="144">
        <v>6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480</v>
      </c>
      <c r="AT165" s="152" t="s">
        <v>223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480</v>
      </c>
      <c r="BM165" s="152" t="s">
        <v>391</v>
      </c>
    </row>
    <row r="166" spans="2:65" s="1" customFormat="1" ht="16.5" customHeight="1" x14ac:dyDescent="0.2">
      <c r="B166" s="139"/>
      <c r="C166" s="140" t="s">
        <v>335</v>
      </c>
      <c r="D166" s="140" t="s">
        <v>223</v>
      </c>
      <c r="E166" s="141" t="s">
        <v>3310</v>
      </c>
      <c r="F166" s="142" t="s">
        <v>3311</v>
      </c>
      <c r="G166" s="143" t="s">
        <v>1547</v>
      </c>
      <c r="H166" s="144">
        <v>6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480</v>
      </c>
      <c r="AT166" s="152" t="s">
        <v>223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480</v>
      </c>
      <c r="BM166" s="152" t="s">
        <v>399</v>
      </c>
    </row>
    <row r="167" spans="2:65" s="1" customFormat="1" ht="16.5" customHeight="1" x14ac:dyDescent="0.2">
      <c r="B167" s="139"/>
      <c r="C167" s="140" t="s">
        <v>339</v>
      </c>
      <c r="D167" s="140" t="s">
        <v>223</v>
      </c>
      <c r="E167" s="141" t="s">
        <v>3312</v>
      </c>
      <c r="F167" s="142" t="s">
        <v>3313</v>
      </c>
      <c r="G167" s="143" t="s">
        <v>333</v>
      </c>
      <c r="H167" s="144">
        <v>170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480</v>
      </c>
      <c r="AT167" s="152" t="s">
        <v>223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480</v>
      </c>
      <c r="BM167" s="152" t="s">
        <v>408</v>
      </c>
    </row>
    <row r="168" spans="2:65" s="1" customFormat="1" ht="21.75" customHeight="1" x14ac:dyDescent="0.2">
      <c r="B168" s="139"/>
      <c r="C168" s="140" t="s">
        <v>343</v>
      </c>
      <c r="D168" s="140" t="s">
        <v>223</v>
      </c>
      <c r="E168" s="141" t="s">
        <v>3314</v>
      </c>
      <c r="F168" s="142" t="s">
        <v>3315</v>
      </c>
      <c r="G168" s="143" t="s">
        <v>273</v>
      </c>
      <c r="H168" s="144">
        <v>160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480</v>
      </c>
      <c r="AT168" s="152" t="s">
        <v>223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480</v>
      </c>
      <c r="BM168" s="152" t="s">
        <v>416</v>
      </c>
    </row>
    <row r="169" spans="2:65" s="11" customFormat="1" ht="22.95" customHeight="1" x14ac:dyDescent="0.25">
      <c r="B169" s="127"/>
      <c r="D169" s="128" t="s">
        <v>74</v>
      </c>
      <c r="E169" s="137" t="s">
        <v>2155</v>
      </c>
      <c r="F169" s="137" t="s">
        <v>3316</v>
      </c>
      <c r="I169" s="130"/>
      <c r="J169" s="138">
        <f>BK169</f>
        <v>0</v>
      </c>
      <c r="L169" s="127"/>
      <c r="M169" s="132"/>
      <c r="P169" s="133">
        <f>SUM(P170:P171)</f>
        <v>0</v>
      </c>
      <c r="R169" s="133">
        <f>SUM(R170:R171)</f>
        <v>0</v>
      </c>
      <c r="T169" s="134">
        <f>SUM(T170:T171)</f>
        <v>0</v>
      </c>
      <c r="AR169" s="128" t="s">
        <v>232</v>
      </c>
      <c r="AT169" s="135" t="s">
        <v>74</v>
      </c>
      <c r="AU169" s="135" t="s">
        <v>82</v>
      </c>
      <c r="AY169" s="128" t="s">
        <v>221</v>
      </c>
      <c r="BK169" s="136">
        <f>SUM(BK170:BK171)</f>
        <v>0</v>
      </c>
    </row>
    <row r="170" spans="2:65" s="1" customFormat="1" ht="24.15" customHeight="1" x14ac:dyDescent="0.2">
      <c r="B170" s="139"/>
      <c r="C170" s="140" t="s">
        <v>347</v>
      </c>
      <c r="D170" s="140" t="s">
        <v>223</v>
      </c>
      <c r="E170" s="141" t="s">
        <v>3317</v>
      </c>
      <c r="F170" s="142" t="s">
        <v>3318</v>
      </c>
      <c r="G170" s="143" t="s">
        <v>3319</v>
      </c>
      <c r="H170" s="144">
        <v>3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480</v>
      </c>
      <c r="AT170" s="152" t="s">
        <v>223</v>
      </c>
      <c r="AU170" s="152" t="s">
        <v>88</v>
      </c>
      <c r="AY170" s="13" t="s">
        <v>221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88</v>
      </c>
      <c r="BK170" s="153">
        <f>ROUND(I170*H170,2)</f>
        <v>0</v>
      </c>
      <c r="BL170" s="13" t="s">
        <v>480</v>
      </c>
      <c r="BM170" s="152" t="s">
        <v>561</v>
      </c>
    </row>
    <row r="171" spans="2:65" s="1" customFormat="1" ht="16.5" customHeight="1" x14ac:dyDescent="0.2">
      <c r="B171" s="139"/>
      <c r="C171" s="140" t="s">
        <v>351</v>
      </c>
      <c r="D171" s="140" t="s">
        <v>223</v>
      </c>
      <c r="E171" s="141" t="s">
        <v>3320</v>
      </c>
      <c r="F171" s="142" t="s">
        <v>3321</v>
      </c>
      <c r="G171" s="143" t="s">
        <v>333</v>
      </c>
      <c r="H171" s="144">
        <v>1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480</v>
      </c>
      <c r="AT171" s="152" t="s">
        <v>223</v>
      </c>
      <c r="AU171" s="152" t="s">
        <v>88</v>
      </c>
      <c r="AY171" s="13" t="s">
        <v>221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88</v>
      </c>
      <c r="BK171" s="153">
        <f>ROUND(I171*H171,2)</f>
        <v>0</v>
      </c>
      <c r="BL171" s="13" t="s">
        <v>480</v>
      </c>
      <c r="BM171" s="152" t="s">
        <v>569</v>
      </c>
    </row>
    <row r="172" spans="2:65" s="11" customFormat="1" ht="22.95" customHeight="1" x14ac:dyDescent="0.25">
      <c r="B172" s="127"/>
      <c r="D172" s="128" t="s">
        <v>74</v>
      </c>
      <c r="E172" s="137" t="s">
        <v>3322</v>
      </c>
      <c r="F172" s="137" t="s">
        <v>3323</v>
      </c>
      <c r="I172" s="130"/>
      <c r="J172" s="138">
        <f>BK172</f>
        <v>0</v>
      </c>
      <c r="L172" s="127"/>
      <c r="M172" s="132"/>
      <c r="P172" s="133">
        <f>P173</f>
        <v>0</v>
      </c>
      <c r="R172" s="133">
        <f>R173</f>
        <v>0</v>
      </c>
      <c r="T172" s="134">
        <f>T173</f>
        <v>0</v>
      </c>
      <c r="AR172" s="128" t="s">
        <v>239</v>
      </c>
      <c r="AT172" s="135" t="s">
        <v>74</v>
      </c>
      <c r="AU172" s="135" t="s">
        <v>82</v>
      </c>
      <c r="AY172" s="128" t="s">
        <v>221</v>
      </c>
      <c r="BK172" s="136">
        <f>BK173</f>
        <v>0</v>
      </c>
    </row>
    <row r="173" spans="2:65" s="1" customFormat="1" ht="44.25" customHeight="1" x14ac:dyDescent="0.2">
      <c r="B173" s="139"/>
      <c r="C173" s="140" t="s">
        <v>355</v>
      </c>
      <c r="D173" s="140" t="s">
        <v>223</v>
      </c>
      <c r="E173" s="141" t="s">
        <v>3324</v>
      </c>
      <c r="F173" s="142" t="s">
        <v>3325</v>
      </c>
      <c r="G173" s="143" t="s">
        <v>47</v>
      </c>
      <c r="H173" s="144">
        <v>1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480</v>
      </c>
      <c r="AT173" s="152" t="s">
        <v>223</v>
      </c>
      <c r="AU173" s="152" t="s">
        <v>88</v>
      </c>
      <c r="AY173" s="13" t="s">
        <v>221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88</v>
      </c>
      <c r="BK173" s="153">
        <f>ROUND(I173*H173,2)</f>
        <v>0</v>
      </c>
      <c r="BL173" s="13" t="s">
        <v>480</v>
      </c>
      <c r="BM173" s="152" t="s">
        <v>577</v>
      </c>
    </row>
    <row r="174" spans="2:65" s="11" customFormat="1" ht="22.95" customHeight="1" x14ac:dyDescent="0.25">
      <c r="B174" s="127"/>
      <c r="D174" s="128" t="s">
        <v>74</v>
      </c>
      <c r="E174" s="137" t="s">
        <v>3223</v>
      </c>
      <c r="F174" s="137" t="s">
        <v>3224</v>
      </c>
      <c r="I174" s="130"/>
      <c r="J174" s="138">
        <f>BK174</f>
        <v>0</v>
      </c>
      <c r="L174" s="127"/>
      <c r="M174" s="132"/>
      <c r="P174" s="133">
        <f>P175</f>
        <v>0</v>
      </c>
      <c r="R174" s="133">
        <f>R175</f>
        <v>0</v>
      </c>
      <c r="T174" s="134">
        <f>T175</f>
        <v>0</v>
      </c>
      <c r="AR174" s="128" t="s">
        <v>239</v>
      </c>
      <c r="AT174" s="135" t="s">
        <v>74</v>
      </c>
      <c r="AU174" s="135" t="s">
        <v>82</v>
      </c>
      <c r="AY174" s="128" t="s">
        <v>221</v>
      </c>
      <c r="BK174" s="136">
        <f>BK175</f>
        <v>0</v>
      </c>
    </row>
    <row r="175" spans="2:65" s="1" customFormat="1" ht="16.5" customHeight="1" x14ac:dyDescent="0.2">
      <c r="B175" s="139"/>
      <c r="C175" s="140" t="s">
        <v>359</v>
      </c>
      <c r="D175" s="140" t="s">
        <v>223</v>
      </c>
      <c r="E175" s="141" t="s">
        <v>3225</v>
      </c>
      <c r="F175" s="142" t="s">
        <v>3326</v>
      </c>
      <c r="G175" s="143" t="s">
        <v>273</v>
      </c>
      <c r="H175" s="144">
        <v>360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480</v>
      </c>
      <c r="AT175" s="152" t="s">
        <v>223</v>
      </c>
      <c r="AU175" s="152" t="s">
        <v>88</v>
      </c>
      <c r="AY175" s="13" t="s">
        <v>221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88</v>
      </c>
      <c r="BK175" s="153">
        <f>ROUND(I175*H175,2)</f>
        <v>0</v>
      </c>
      <c r="BL175" s="13" t="s">
        <v>480</v>
      </c>
      <c r="BM175" s="152" t="s">
        <v>585</v>
      </c>
    </row>
    <row r="176" spans="2:65" s="11" customFormat="1" ht="22.95" customHeight="1" x14ac:dyDescent="0.25">
      <c r="B176" s="127"/>
      <c r="D176" s="128" t="s">
        <v>74</v>
      </c>
      <c r="E176" s="137" t="s">
        <v>3327</v>
      </c>
      <c r="F176" s="137" t="s">
        <v>3328</v>
      </c>
      <c r="I176" s="130"/>
      <c r="J176" s="138">
        <f>BK176</f>
        <v>0</v>
      </c>
      <c r="L176" s="127"/>
      <c r="M176" s="132"/>
      <c r="P176" s="133">
        <f>P177</f>
        <v>0</v>
      </c>
      <c r="R176" s="133">
        <f>R177</f>
        <v>0</v>
      </c>
      <c r="T176" s="134">
        <f>T177</f>
        <v>0</v>
      </c>
      <c r="AR176" s="128" t="s">
        <v>239</v>
      </c>
      <c r="AT176" s="135" t="s">
        <v>74</v>
      </c>
      <c r="AU176" s="135" t="s">
        <v>82</v>
      </c>
      <c r="AY176" s="128" t="s">
        <v>221</v>
      </c>
      <c r="BK176" s="136">
        <f>BK177</f>
        <v>0</v>
      </c>
    </row>
    <row r="177" spans="2:65" s="1" customFormat="1" ht="24.15" customHeight="1" x14ac:dyDescent="0.2">
      <c r="B177" s="139"/>
      <c r="C177" s="140" t="s">
        <v>363</v>
      </c>
      <c r="D177" s="140" t="s">
        <v>223</v>
      </c>
      <c r="E177" s="141" t="s">
        <v>3329</v>
      </c>
      <c r="F177" s="142" t="s">
        <v>2164</v>
      </c>
      <c r="G177" s="143" t="s">
        <v>47</v>
      </c>
      <c r="H177" s="144">
        <v>1</v>
      </c>
      <c r="I177" s="145"/>
      <c r="J177" s="146">
        <f>ROUND(I177*H177,2)</f>
        <v>0</v>
      </c>
      <c r="K177" s="147"/>
      <c r="L177" s="28"/>
      <c r="M177" s="148" t="s">
        <v>1</v>
      </c>
      <c r="N177" s="149" t="s">
        <v>41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480</v>
      </c>
      <c r="AT177" s="152" t="s">
        <v>223</v>
      </c>
      <c r="AU177" s="152" t="s">
        <v>88</v>
      </c>
      <c r="AY177" s="13" t="s">
        <v>221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88</v>
      </c>
      <c r="BK177" s="153">
        <f>ROUND(I177*H177,2)</f>
        <v>0</v>
      </c>
      <c r="BL177" s="13" t="s">
        <v>480</v>
      </c>
      <c r="BM177" s="152" t="s">
        <v>593</v>
      </c>
    </row>
    <row r="178" spans="2:65" s="11" customFormat="1" ht="22.95" customHeight="1" x14ac:dyDescent="0.25">
      <c r="B178" s="127"/>
      <c r="D178" s="128" t="s">
        <v>74</v>
      </c>
      <c r="E178" s="137" t="s">
        <v>3219</v>
      </c>
      <c r="F178" s="137" t="s">
        <v>3220</v>
      </c>
      <c r="I178" s="130"/>
      <c r="J178" s="138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0</v>
      </c>
      <c r="AR178" s="128" t="s">
        <v>239</v>
      </c>
      <c r="AT178" s="135" t="s">
        <v>74</v>
      </c>
      <c r="AU178" s="135" t="s">
        <v>82</v>
      </c>
      <c r="AY178" s="128" t="s">
        <v>221</v>
      </c>
      <c r="BK178" s="136">
        <f>BK179</f>
        <v>0</v>
      </c>
    </row>
    <row r="179" spans="2:65" s="1" customFormat="1" ht="16.5" customHeight="1" x14ac:dyDescent="0.2">
      <c r="B179" s="139"/>
      <c r="C179" s="140" t="s">
        <v>367</v>
      </c>
      <c r="D179" s="140" t="s">
        <v>223</v>
      </c>
      <c r="E179" s="141" t="s">
        <v>3221</v>
      </c>
      <c r="F179" s="142" t="s">
        <v>3222</v>
      </c>
      <c r="G179" s="143" t="s">
        <v>47</v>
      </c>
      <c r="H179" s="144">
        <v>1</v>
      </c>
      <c r="I179" s="145"/>
      <c r="J179" s="146">
        <f>ROUND(I179*H179,2)</f>
        <v>0</v>
      </c>
      <c r="K179" s="147"/>
      <c r="L179" s="28"/>
      <c r="M179" s="148" t="s">
        <v>1</v>
      </c>
      <c r="N179" s="149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480</v>
      </c>
      <c r="AT179" s="152" t="s">
        <v>223</v>
      </c>
      <c r="AU179" s="152" t="s">
        <v>88</v>
      </c>
      <c r="AY179" s="13" t="s">
        <v>221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88</v>
      </c>
      <c r="BK179" s="153">
        <f>ROUND(I179*H179,2)</f>
        <v>0</v>
      </c>
      <c r="BL179" s="13" t="s">
        <v>480</v>
      </c>
      <c r="BM179" s="152" t="s">
        <v>601</v>
      </c>
    </row>
    <row r="180" spans="2:65" s="11" customFormat="1" ht="25.95" customHeight="1" x14ac:dyDescent="0.25">
      <c r="B180" s="127"/>
      <c r="D180" s="128" t="s">
        <v>74</v>
      </c>
      <c r="E180" s="129" t="s">
        <v>2192</v>
      </c>
      <c r="F180" s="129" t="s">
        <v>3237</v>
      </c>
      <c r="I180" s="130"/>
      <c r="J180" s="131">
        <f>BK180</f>
        <v>0</v>
      </c>
      <c r="L180" s="127"/>
      <c r="M180" s="132"/>
      <c r="P180" s="133">
        <f>SUM(P181:P191)</f>
        <v>0</v>
      </c>
      <c r="R180" s="133">
        <f>SUM(R181:R191)</f>
        <v>0</v>
      </c>
      <c r="T180" s="134">
        <f>SUM(T181:T191)</f>
        <v>0</v>
      </c>
      <c r="AR180" s="128" t="s">
        <v>232</v>
      </c>
      <c r="AT180" s="135" t="s">
        <v>74</v>
      </c>
      <c r="AU180" s="135" t="s">
        <v>75</v>
      </c>
      <c r="AY180" s="128" t="s">
        <v>221</v>
      </c>
      <c r="BK180" s="136">
        <f>SUM(BK181:BK191)</f>
        <v>0</v>
      </c>
    </row>
    <row r="181" spans="2:65" s="1" customFormat="1" ht="24.15" customHeight="1" x14ac:dyDescent="0.2">
      <c r="B181" s="139"/>
      <c r="C181" s="140" t="s">
        <v>371</v>
      </c>
      <c r="D181" s="140" t="s">
        <v>223</v>
      </c>
      <c r="E181" s="141" t="s">
        <v>3330</v>
      </c>
      <c r="F181" s="142" t="s">
        <v>3331</v>
      </c>
      <c r="G181" s="143" t="s">
        <v>273</v>
      </c>
      <c r="H181" s="144">
        <v>160</v>
      </c>
      <c r="I181" s="145"/>
      <c r="J181" s="146">
        <f t="shared" ref="J181:J191" si="20">ROUND(I181*H181,2)</f>
        <v>0</v>
      </c>
      <c r="K181" s="147"/>
      <c r="L181" s="28"/>
      <c r="M181" s="148" t="s">
        <v>1</v>
      </c>
      <c r="N181" s="149" t="s">
        <v>41</v>
      </c>
      <c r="P181" s="150">
        <f t="shared" ref="P181:P191" si="21">O181*H181</f>
        <v>0</v>
      </c>
      <c r="Q181" s="150">
        <v>0</v>
      </c>
      <c r="R181" s="150">
        <f t="shared" ref="R181:R191" si="22">Q181*H181</f>
        <v>0</v>
      </c>
      <c r="S181" s="150">
        <v>0</v>
      </c>
      <c r="T181" s="151">
        <f t="shared" ref="T181:T191" si="23">S181*H181</f>
        <v>0</v>
      </c>
      <c r="AR181" s="152" t="s">
        <v>480</v>
      </c>
      <c r="AT181" s="152" t="s">
        <v>223</v>
      </c>
      <c r="AU181" s="152" t="s">
        <v>82</v>
      </c>
      <c r="AY181" s="13" t="s">
        <v>221</v>
      </c>
      <c r="BE181" s="153">
        <f t="shared" ref="BE181:BE191" si="24">IF(N181="základná",J181,0)</f>
        <v>0</v>
      </c>
      <c r="BF181" s="153">
        <f t="shared" ref="BF181:BF191" si="25">IF(N181="znížená",J181,0)</f>
        <v>0</v>
      </c>
      <c r="BG181" s="153">
        <f t="shared" ref="BG181:BG191" si="26">IF(N181="zákl. prenesená",J181,0)</f>
        <v>0</v>
      </c>
      <c r="BH181" s="153">
        <f t="shared" ref="BH181:BH191" si="27">IF(N181="zníž. prenesená",J181,0)</f>
        <v>0</v>
      </c>
      <c r="BI181" s="153">
        <f t="shared" ref="BI181:BI191" si="28">IF(N181="nulová",J181,0)</f>
        <v>0</v>
      </c>
      <c r="BJ181" s="13" t="s">
        <v>88</v>
      </c>
      <c r="BK181" s="153">
        <f t="shared" ref="BK181:BK191" si="29">ROUND(I181*H181,2)</f>
        <v>0</v>
      </c>
      <c r="BL181" s="13" t="s">
        <v>480</v>
      </c>
      <c r="BM181" s="152" t="s">
        <v>424</v>
      </c>
    </row>
    <row r="182" spans="2:65" s="1" customFormat="1" ht="24.15" customHeight="1" x14ac:dyDescent="0.2">
      <c r="B182" s="139"/>
      <c r="C182" s="140" t="s">
        <v>375</v>
      </c>
      <c r="D182" s="140" t="s">
        <v>223</v>
      </c>
      <c r="E182" s="141" t="s">
        <v>3332</v>
      </c>
      <c r="F182" s="142" t="s">
        <v>3333</v>
      </c>
      <c r="G182" s="143" t="s">
        <v>333</v>
      </c>
      <c r="H182" s="144">
        <v>1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480</v>
      </c>
      <c r="AT182" s="152" t="s">
        <v>223</v>
      </c>
      <c r="AU182" s="152" t="s">
        <v>82</v>
      </c>
      <c r="AY182" s="13" t="s">
        <v>221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480</v>
      </c>
      <c r="BM182" s="152" t="s">
        <v>432</v>
      </c>
    </row>
    <row r="183" spans="2:65" s="1" customFormat="1" ht="24.15" customHeight="1" x14ac:dyDescent="0.2">
      <c r="B183" s="139"/>
      <c r="C183" s="140" t="s">
        <v>379</v>
      </c>
      <c r="D183" s="140" t="s">
        <v>223</v>
      </c>
      <c r="E183" s="141" t="s">
        <v>3334</v>
      </c>
      <c r="F183" s="142" t="s">
        <v>3335</v>
      </c>
      <c r="G183" s="143" t="s">
        <v>226</v>
      </c>
      <c r="H183" s="144">
        <v>12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480</v>
      </c>
      <c r="AT183" s="152" t="s">
        <v>223</v>
      </c>
      <c r="AU183" s="152" t="s">
        <v>82</v>
      </c>
      <c r="AY183" s="13" t="s">
        <v>221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480</v>
      </c>
      <c r="BM183" s="152" t="s">
        <v>440</v>
      </c>
    </row>
    <row r="184" spans="2:65" s="1" customFormat="1" ht="24.15" customHeight="1" x14ac:dyDescent="0.2">
      <c r="B184" s="139"/>
      <c r="C184" s="140" t="s">
        <v>383</v>
      </c>
      <c r="D184" s="140" t="s">
        <v>223</v>
      </c>
      <c r="E184" s="141" t="s">
        <v>3336</v>
      </c>
      <c r="F184" s="142" t="s">
        <v>3337</v>
      </c>
      <c r="G184" s="143" t="s">
        <v>226</v>
      </c>
      <c r="H184" s="144">
        <v>72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480</v>
      </c>
      <c r="AT184" s="152" t="s">
        <v>223</v>
      </c>
      <c r="AU184" s="152" t="s">
        <v>82</v>
      </c>
      <c r="AY184" s="13" t="s">
        <v>221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480</v>
      </c>
      <c r="BM184" s="152" t="s">
        <v>448</v>
      </c>
    </row>
    <row r="185" spans="2:65" s="1" customFormat="1" ht="24.15" customHeight="1" x14ac:dyDescent="0.2">
      <c r="B185" s="139"/>
      <c r="C185" s="140" t="s">
        <v>387</v>
      </c>
      <c r="D185" s="140" t="s">
        <v>223</v>
      </c>
      <c r="E185" s="141" t="s">
        <v>3338</v>
      </c>
      <c r="F185" s="142" t="s">
        <v>3339</v>
      </c>
      <c r="G185" s="143" t="s">
        <v>226</v>
      </c>
      <c r="H185" s="144">
        <v>72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480</v>
      </c>
      <c r="AT185" s="152" t="s">
        <v>223</v>
      </c>
      <c r="AU185" s="152" t="s">
        <v>82</v>
      </c>
      <c r="AY185" s="13" t="s">
        <v>221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480</v>
      </c>
      <c r="BM185" s="152" t="s">
        <v>456</v>
      </c>
    </row>
    <row r="186" spans="2:65" s="1" customFormat="1" ht="24.15" customHeight="1" x14ac:dyDescent="0.2">
      <c r="B186" s="139"/>
      <c r="C186" s="140" t="s">
        <v>391</v>
      </c>
      <c r="D186" s="140" t="s">
        <v>223</v>
      </c>
      <c r="E186" s="141" t="s">
        <v>3340</v>
      </c>
      <c r="F186" s="142" t="s">
        <v>3341</v>
      </c>
      <c r="G186" s="143" t="s">
        <v>226</v>
      </c>
      <c r="H186" s="144">
        <v>16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480</v>
      </c>
      <c r="AT186" s="152" t="s">
        <v>223</v>
      </c>
      <c r="AU186" s="152" t="s">
        <v>82</v>
      </c>
      <c r="AY186" s="13" t="s">
        <v>221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480</v>
      </c>
      <c r="BM186" s="152" t="s">
        <v>464</v>
      </c>
    </row>
    <row r="187" spans="2:65" s="1" customFormat="1" ht="24.15" customHeight="1" x14ac:dyDescent="0.2">
      <c r="B187" s="139"/>
      <c r="C187" s="140" t="s">
        <v>395</v>
      </c>
      <c r="D187" s="140" t="s">
        <v>223</v>
      </c>
      <c r="E187" s="141" t="s">
        <v>3342</v>
      </c>
      <c r="F187" s="142" t="s">
        <v>3343</v>
      </c>
      <c r="G187" s="143" t="s">
        <v>273</v>
      </c>
      <c r="H187" s="144">
        <v>160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480</v>
      </c>
      <c r="AT187" s="152" t="s">
        <v>223</v>
      </c>
      <c r="AU187" s="152" t="s">
        <v>82</v>
      </c>
      <c r="AY187" s="13" t="s">
        <v>221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480</v>
      </c>
      <c r="BM187" s="152" t="s">
        <v>472</v>
      </c>
    </row>
    <row r="188" spans="2:65" s="1" customFormat="1" ht="24.15" customHeight="1" x14ac:dyDescent="0.2">
      <c r="B188" s="139"/>
      <c r="C188" s="140" t="s">
        <v>399</v>
      </c>
      <c r="D188" s="140" t="s">
        <v>223</v>
      </c>
      <c r="E188" s="141" t="s">
        <v>3344</v>
      </c>
      <c r="F188" s="142" t="s">
        <v>3345</v>
      </c>
      <c r="G188" s="143" t="s">
        <v>273</v>
      </c>
      <c r="H188" s="144">
        <v>160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480</v>
      </c>
      <c r="AT188" s="152" t="s">
        <v>223</v>
      </c>
      <c r="AU188" s="152" t="s">
        <v>82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480</v>
      </c>
      <c r="BM188" s="152" t="s">
        <v>480</v>
      </c>
    </row>
    <row r="189" spans="2:65" s="1" customFormat="1" ht="16.5" customHeight="1" x14ac:dyDescent="0.2">
      <c r="B189" s="139"/>
      <c r="C189" s="140" t="s">
        <v>404</v>
      </c>
      <c r="D189" s="140" t="s">
        <v>223</v>
      </c>
      <c r="E189" s="141" t="s">
        <v>3346</v>
      </c>
      <c r="F189" s="142" t="s">
        <v>3347</v>
      </c>
      <c r="G189" s="143" t="s">
        <v>273</v>
      </c>
      <c r="H189" s="144">
        <v>160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480</v>
      </c>
      <c r="AT189" s="152" t="s">
        <v>223</v>
      </c>
      <c r="AU189" s="152" t="s">
        <v>82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480</v>
      </c>
      <c r="BM189" s="152" t="s">
        <v>488</v>
      </c>
    </row>
    <row r="190" spans="2:65" s="1" customFormat="1" ht="33" customHeight="1" x14ac:dyDescent="0.2">
      <c r="B190" s="139"/>
      <c r="C190" s="140" t="s">
        <v>408</v>
      </c>
      <c r="D190" s="140" t="s">
        <v>223</v>
      </c>
      <c r="E190" s="141" t="s">
        <v>3348</v>
      </c>
      <c r="F190" s="142" t="s">
        <v>3349</v>
      </c>
      <c r="G190" s="143" t="s">
        <v>273</v>
      </c>
      <c r="H190" s="144">
        <v>160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480</v>
      </c>
      <c r="AT190" s="152" t="s">
        <v>223</v>
      </c>
      <c r="AU190" s="152" t="s">
        <v>82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480</v>
      </c>
      <c r="BM190" s="152" t="s">
        <v>496</v>
      </c>
    </row>
    <row r="191" spans="2:65" s="1" customFormat="1" ht="24.15" customHeight="1" x14ac:dyDescent="0.2">
      <c r="B191" s="139"/>
      <c r="C191" s="140" t="s">
        <v>412</v>
      </c>
      <c r="D191" s="140" t="s">
        <v>223</v>
      </c>
      <c r="E191" s="141" t="s">
        <v>3350</v>
      </c>
      <c r="F191" s="142" t="s">
        <v>3351</v>
      </c>
      <c r="G191" s="143" t="s">
        <v>333</v>
      </c>
      <c r="H191" s="144">
        <v>4</v>
      </c>
      <c r="I191" s="145"/>
      <c r="J191" s="146">
        <f t="shared" si="20"/>
        <v>0</v>
      </c>
      <c r="K191" s="147"/>
      <c r="L191" s="28"/>
      <c r="M191" s="166" t="s">
        <v>1</v>
      </c>
      <c r="N191" s="167" t="s">
        <v>41</v>
      </c>
      <c r="O191" s="168"/>
      <c r="P191" s="169">
        <f t="shared" si="21"/>
        <v>0</v>
      </c>
      <c r="Q191" s="169">
        <v>0</v>
      </c>
      <c r="R191" s="169">
        <f t="shared" si="22"/>
        <v>0</v>
      </c>
      <c r="S191" s="169">
        <v>0</v>
      </c>
      <c r="T191" s="170">
        <f t="shared" si="23"/>
        <v>0</v>
      </c>
      <c r="AR191" s="152" t="s">
        <v>480</v>
      </c>
      <c r="AT191" s="152" t="s">
        <v>223</v>
      </c>
      <c r="AU191" s="152" t="s">
        <v>82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480</v>
      </c>
      <c r="BM191" s="152" t="s">
        <v>504</v>
      </c>
    </row>
    <row r="192" spans="2:65" s="1" customFormat="1" ht="6.9" customHeight="1" x14ac:dyDescent="0.2">
      <c r="B192" s="43"/>
      <c r="C192" s="44"/>
      <c r="D192" s="44"/>
      <c r="E192" s="44"/>
      <c r="F192" s="44"/>
      <c r="G192" s="44"/>
      <c r="H192" s="44"/>
      <c r="I192" s="44"/>
      <c r="J192" s="44"/>
      <c r="K192" s="44"/>
      <c r="L192" s="28"/>
    </row>
  </sheetData>
  <autoFilter ref="C131:K191" xr:uid="{00000000-0009-0000-0000-000015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75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164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s="1" customFormat="1" ht="12" customHeight="1" x14ac:dyDescent="0.2">
      <c r="B8" s="28"/>
      <c r="D8" s="23" t="s">
        <v>175</v>
      </c>
      <c r="L8" s="28"/>
    </row>
    <row r="9" spans="2:46" s="1" customFormat="1" ht="16.5" customHeight="1" x14ac:dyDescent="0.2">
      <c r="B9" s="28"/>
      <c r="E9" s="228" t="s">
        <v>3352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15. 8. 2022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4" t="str">
        <f>'Rekapitulácia stavby'!E14</f>
        <v>Vyplň údaj</v>
      </c>
      <c r="F18" s="194"/>
      <c r="G18" s="194"/>
      <c r="H18" s="194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2"/>
      <c r="E27" s="198" t="s">
        <v>1</v>
      </c>
      <c r="F27" s="198"/>
      <c r="G27" s="198"/>
      <c r="H27" s="198"/>
      <c r="L27" s="92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3" t="s">
        <v>35</v>
      </c>
      <c r="J30" s="64">
        <f>ROUND(J122,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94" t="s">
        <v>39</v>
      </c>
      <c r="E33" s="33" t="s">
        <v>40</v>
      </c>
      <c r="F33" s="95">
        <f>ROUND((SUM(BE122:BE174)),  2)</f>
        <v>0</v>
      </c>
      <c r="G33" s="96"/>
      <c r="H33" s="96"/>
      <c r="I33" s="97">
        <v>0.2</v>
      </c>
      <c r="J33" s="95">
        <f>ROUND(((SUM(BE122:BE174))*I33),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ROUND((SUM(BF122:BF174)),  2)</f>
        <v>0</v>
      </c>
      <c r="G34" s="96"/>
      <c r="H34" s="96"/>
      <c r="I34" s="97">
        <v>0.2</v>
      </c>
      <c r="J34" s="95">
        <f>ROUND(((SUM(BF122:BF174))*I34),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4">
        <f>ROUND((SUM(BG122:BG174)),  2)</f>
        <v>0</v>
      </c>
      <c r="I35" s="98">
        <v>0.2</v>
      </c>
      <c r="J35" s="84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4">
        <f>ROUND((SUM(BH122:BH174)),  2)</f>
        <v>0</v>
      </c>
      <c r="I36" s="98">
        <v>0.2</v>
      </c>
      <c r="J36" s="84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ROUND((SUM(BI122:BI174)),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5"/>
      <c r="F39" s="55"/>
      <c r="G39" s="101" t="s">
        <v>46</v>
      </c>
      <c r="H39" s="102" t="s">
        <v>47</v>
      </c>
      <c r="I39" s="55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179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47" s="1" customFormat="1" ht="12" customHeight="1" x14ac:dyDescent="0.2">
      <c r="B86" s="28"/>
      <c r="C86" s="23" t="s">
        <v>175</v>
      </c>
      <c r="L86" s="28"/>
    </row>
    <row r="87" spans="2:47" s="1" customFormat="1" ht="16.5" customHeight="1" x14ac:dyDescent="0.2">
      <c r="B87" s="28"/>
      <c r="E87" s="228" t="str">
        <f>E9</f>
        <v>11 - SO 11 Verejné osvetlenie</v>
      </c>
      <c r="F87" s="231"/>
      <c r="G87" s="231"/>
      <c r="H87" s="231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Fiľakovo</v>
      </c>
      <c r="I89" s="23" t="s">
        <v>21</v>
      </c>
      <c r="J89" s="51" t="str">
        <f>IF(J12="","",J12)</f>
        <v>15. 8. 2022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Mesto Fiľakovo</v>
      </c>
      <c r="I91" s="23" t="s">
        <v>29</v>
      </c>
      <c r="J91" s="26" t="str">
        <f>E21</f>
        <v>KApAR, s.r.o., Prešov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180</v>
      </c>
      <c r="D94" s="99"/>
      <c r="E94" s="99"/>
      <c r="F94" s="99"/>
      <c r="G94" s="99"/>
      <c r="H94" s="99"/>
      <c r="I94" s="99"/>
      <c r="J94" s="108" t="s">
        <v>181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9" t="s">
        <v>182</v>
      </c>
      <c r="J96" s="64">
        <f>J122</f>
        <v>0</v>
      </c>
      <c r="L96" s="28"/>
      <c r="AU96" s="13" t="s">
        <v>183</v>
      </c>
    </row>
    <row r="97" spans="2:12" s="8" customFormat="1" ht="24.9" customHeight="1" x14ac:dyDescent="0.2">
      <c r="B97" s="110"/>
      <c r="D97" s="111" t="s">
        <v>2044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2:12" s="9" customFormat="1" ht="19.95" customHeight="1" x14ac:dyDescent="0.2">
      <c r="B98" s="114"/>
      <c r="D98" s="115" t="s">
        <v>2045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2:12" s="9" customFormat="1" ht="19.95" customHeight="1" x14ac:dyDescent="0.2">
      <c r="B99" s="114"/>
      <c r="D99" s="115" t="s">
        <v>2169</v>
      </c>
      <c r="E99" s="116"/>
      <c r="F99" s="116"/>
      <c r="G99" s="116"/>
      <c r="H99" s="116"/>
      <c r="I99" s="116"/>
      <c r="J99" s="117">
        <f>J152</f>
        <v>0</v>
      </c>
      <c r="L99" s="114"/>
    </row>
    <row r="100" spans="2:12" s="8" customFormat="1" ht="24.9" customHeight="1" x14ac:dyDescent="0.2">
      <c r="B100" s="110"/>
      <c r="D100" s="111" t="s">
        <v>2170</v>
      </c>
      <c r="E100" s="112"/>
      <c r="F100" s="112"/>
      <c r="G100" s="112"/>
      <c r="H100" s="112"/>
      <c r="I100" s="112"/>
      <c r="J100" s="113">
        <f>J163</f>
        <v>0</v>
      </c>
      <c r="L100" s="110"/>
    </row>
    <row r="101" spans="2:12" s="9" customFormat="1" ht="19.95" customHeight="1" x14ac:dyDescent="0.2">
      <c r="B101" s="114"/>
      <c r="D101" s="115" t="s">
        <v>2047</v>
      </c>
      <c r="E101" s="116"/>
      <c r="F101" s="116"/>
      <c r="G101" s="116"/>
      <c r="H101" s="116"/>
      <c r="I101" s="116"/>
      <c r="J101" s="117">
        <f>J167</f>
        <v>0</v>
      </c>
      <c r="L101" s="114"/>
    </row>
    <row r="102" spans="2:12" s="8" customFormat="1" ht="24.9" customHeight="1" x14ac:dyDescent="0.2">
      <c r="B102" s="110"/>
      <c r="D102" s="111" t="s">
        <v>2171</v>
      </c>
      <c r="E102" s="112"/>
      <c r="F102" s="112"/>
      <c r="G102" s="112"/>
      <c r="H102" s="112"/>
      <c r="I102" s="112"/>
      <c r="J102" s="113">
        <f>J170</f>
        <v>0</v>
      </c>
      <c r="L102" s="110"/>
    </row>
    <row r="103" spans="2:12" s="1" customFormat="1" ht="21.75" customHeight="1" x14ac:dyDescent="0.2">
      <c r="B103" s="28"/>
      <c r="L103" s="28"/>
    </row>
    <row r="104" spans="2:12" s="1" customFormat="1" ht="6.9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12" s="1" customFormat="1" ht="6.9" customHeight="1" x14ac:dyDescent="0.2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4.9" customHeight="1" x14ac:dyDescent="0.2">
      <c r="B109" s="28"/>
      <c r="C109" s="17" t="s">
        <v>207</v>
      </c>
      <c r="L109" s="28"/>
    </row>
    <row r="110" spans="2:12" s="1" customFormat="1" ht="6.9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26.25" customHeight="1" x14ac:dyDescent="0.2">
      <c r="B112" s="28"/>
      <c r="E112" s="232" t="str">
        <f>E7</f>
        <v>Revitalizácia bývalej priemyselnej zóny na Šavoľskej ceste - BROWN FIELD Fiľakovo</v>
      </c>
      <c r="F112" s="233"/>
      <c r="G112" s="233"/>
      <c r="H112" s="233"/>
      <c r="L112" s="28"/>
    </row>
    <row r="113" spans="2:65" s="1" customFormat="1" ht="12" customHeight="1" x14ac:dyDescent="0.2">
      <c r="B113" s="28"/>
      <c r="C113" s="23" t="s">
        <v>175</v>
      </c>
      <c r="L113" s="28"/>
    </row>
    <row r="114" spans="2:65" s="1" customFormat="1" ht="16.5" customHeight="1" x14ac:dyDescent="0.2">
      <c r="B114" s="28"/>
      <c r="E114" s="228" t="str">
        <f>E9</f>
        <v>11 - SO 11 Verejné osvetlenie</v>
      </c>
      <c r="F114" s="231"/>
      <c r="G114" s="231"/>
      <c r="H114" s="231"/>
      <c r="L114" s="28"/>
    </row>
    <row r="115" spans="2:65" s="1" customFormat="1" ht="6.9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>Fiľakovo</v>
      </c>
      <c r="I116" s="23" t="s">
        <v>21</v>
      </c>
      <c r="J116" s="51" t="str">
        <f>IF(J12="","",J12)</f>
        <v>15. 8. 2022</v>
      </c>
      <c r="L116" s="28"/>
    </row>
    <row r="117" spans="2:65" s="1" customFormat="1" ht="6.9" customHeight="1" x14ac:dyDescent="0.2">
      <c r="B117" s="28"/>
      <c r="L117" s="28"/>
    </row>
    <row r="118" spans="2:65" s="1" customFormat="1" ht="15.15" customHeight="1" x14ac:dyDescent="0.2">
      <c r="B118" s="28"/>
      <c r="C118" s="23" t="s">
        <v>23</v>
      </c>
      <c r="F118" s="21" t="str">
        <f>E15</f>
        <v>Mesto Fiľakovo</v>
      </c>
      <c r="I118" s="23" t="s">
        <v>29</v>
      </c>
      <c r="J118" s="26" t="str">
        <f>E21</f>
        <v>KApAR, s.r.o., Prešov</v>
      </c>
      <c r="L118" s="28"/>
    </row>
    <row r="119" spans="2:65" s="1" customFormat="1" ht="15.15" customHeight="1" x14ac:dyDescent="0.2">
      <c r="B119" s="28"/>
      <c r="C119" s="23" t="s">
        <v>27</v>
      </c>
      <c r="F119" s="21" t="str">
        <f>IF(E18="","",E18)</f>
        <v>Vyplň údaj</v>
      </c>
      <c r="I119" s="23" t="s">
        <v>32</v>
      </c>
      <c r="J119" s="26" t="str">
        <f>E24</f>
        <v xml:space="preserve"> </v>
      </c>
      <c r="L119" s="28"/>
    </row>
    <row r="120" spans="2:65" s="1" customFormat="1" ht="10.35" customHeight="1" x14ac:dyDescent="0.2">
      <c r="B120" s="28"/>
      <c r="L120" s="28"/>
    </row>
    <row r="121" spans="2:65" s="10" customFormat="1" ht="29.25" customHeight="1" x14ac:dyDescent="0.2">
      <c r="B121" s="118"/>
      <c r="C121" s="119" t="s">
        <v>208</v>
      </c>
      <c r="D121" s="120" t="s">
        <v>60</v>
      </c>
      <c r="E121" s="120" t="s">
        <v>56</v>
      </c>
      <c r="F121" s="120" t="s">
        <v>57</v>
      </c>
      <c r="G121" s="120" t="s">
        <v>209</v>
      </c>
      <c r="H121" s="120" t="s">
        <v>210</v>
      </c>
      <c r="I121" s="120" t="s">
        <v>211</v>
      </c>
      <c r="J121" s="121" t="s">
        <v>181</v>
      </c>
      <c r="K121" s="122" t="s">
        <v>212</v>
      </c>
      <c r="L121" s="118"/>
      <c r="M121" s="57" t="s">
        <v>1</v>
      </c>
      <c r="N121" s="58" t="s">
        <v>39</v>
      </c>
      <c r="O121" s="58" t="s">
        <v>213</v>
      </c>
      <c r="P121" s="58" t="s">
        <v>214</v>
      </c>
      <c r="Q121" s="58" t="s">
        <v>215</v>
      </c>
      <c r="R121" s="58" t="s">
        <v>216</v>
      </c>
      <c r="S121" s="58" t="s">
        <v>217</v>
      </c>
      <c r="T121" s="59" t="s">
        <v>218</v>
      </c>
    </row>
    <row r="122" spans="2:65" s="1" customFormat="1" ht="22.95" customHeight="1" x14ac:dyDescent="0.3">
      <c r="B122" s="28"/>
      <c r="C122" s="62" t="s">
        <v>182</v>
      </c>
      <c r="J122" s="123">
        <f>BK122</f>
        <v>0</v>
      </c>
      <c r="L122" s="28"/>
      <c r="M122" s="60"/>
      <c r="N122" s="52"/>
      <c r="O122" s="52"/>
      <c r="P122" s="124">
        <f>P123+P163+P170</f>
        <v>0</v>
      </c>
      <c r="Q122" s="52"/>
      <c r="R122" s="124">
        <f>R123+R163+R170</f>
        <v>0</v>
      </c>
      <c r="S122" s="52"/>
      <c r="T122" s="125">
        <f>T123+T163+T170</f>
        <v>0</v>
      </c>
      <c r="AT122" s="13" t="s">
        <v>74</v>
      </c>
      <c r="AU122" s="13" t="s">
        <v>183</v>
      </c>
      <c r="BK122" s="126">
        <f>BK123+BK163+BK170</f>
        <v>0</v>
      </c>
    </row>
    <row r="123" spans="2:65" s="11" customFormat="1" ht="25.95" customHeight="1" x14ac:dyDescent="0.25">
      <c r="B123" s="127"/>
      <c r="D123" s="128" t="s">
        <v>74</v>
      </c>
      <c r="E123" s="129" t="s">
        <v>317</v>
      </c>
      <c r="F123" s="129" t="s">
        <v>2049</v>
      </c>
      <c r="I123" s="130"/>
      <c r="J123" s="131">
        <f>BK123</f>
        <v>0</v>
      </c>
      <c r="L123" s="127"/>
      <c r="M123" s="132"/>
      <c r="P123" s="133">
        <f>P124+P152</f>
        <v>0</v>
      </c>
      <c r="R123" s="133">
        <f>R124+R152</f>
        <v>0</v>
      </c>
      <c r="T123" s="134">
        <f>T124+T152</f>
        <v>0</v>
      </c>
      <c r="AR123" s="128" t="s">
        <v>232</v>
      </c>
      <c r="AT123" s="135" t="s">
        <v>74</v>
      </c>
      <c r="AU123" s="135" t="s">
        <v>75</v>
      </c>
      <c r="AY123" s="128" t="s">
        <v>221</v>
      </c>
      <c r="BK123" s="136">
        <f>BK124+BK152</f>
        <v>0</v>
      </c>
    </row>
    <row r="124" spans="2:65" s="11" customFormat="1" ht="22.95" customHeight="1" x14ac:dyDescent="0.25">
      <c r="B124" s="127"/>
      <c r="D124" s="128" t="s">
        <v>74</v>
      </c>
      <c r="E124" s="137" t="s">
        <v>2050</v>
      </c>
      <c r="F124" s="137" t="s">
        <v>2051</v>
      </c>
      <c r="I124" s="130"/>
      <c r="J124" s="138">
        <f>BK124</f>
        <v>0</v>
      </c>
      <c r="L124" s="127"/>
      <c r="M124" s="132"/>
      <c r="P124" s="133">
        <f>SUM(P125:P151)</f>
        <v>0</v>
      </c>
      <c r="R124" s="133">
        <f>SUM(R125:R151)</f>
        <v>0</v>
      </c>
      <c r="T124" s="134">
        <f>SUM(T125:T151)</f>
        <v>0</v>
      </c>
      <c r="AR124" s="128" t="s">
        <v>232</v>
      </c>
      <c r="AT124" s="135" t="s">
        <v>74</v>
      </c>
      <c r="AU124" s="135" t="s">
        <v>82</v>
      </c>
      <c r="AY124" s="128" t="s">
        <v>221</v>
      </c>
      <c r="BK124" s="136">
        <f>SUM(BK125:BK151)</f>
        <v>0</v>
      </c>
    </row>
    <row r="125" spans="2:65" s="1" customFormat="1" ht="24.15" customHeight="1" x14ac:dyDescent="0.2">
      <c r="B125" s="139"/>
      <c r="C125" s="140" t="s">
        <v>82</v>
      </c>
      <c r="D125" s="140" t="s">
        <v>223</v>
      </c>
      <c r="E125" s="141" t="s">
        <v>3353</v>
      </c>
      <c r="F125" s="142" t="s">
        <v>3354</v>
      </c>
      <c r="G125" s="143" t="s">
        <v>273</v>
      </c>
      <c r="H125" s="144">
        <v>538</v>
      </c>
      <c r="I125" s="145"/>
      <c r="J125" s="146">
        <f t="shared" ref="J125:J151" si="0">ROUND(I125*H125,2)</f>
        <v>0</v>
      </c>
      <c r="K125" s="147"/>
      <c r="L125" s="28"/>
      <c r="M125" s="148" t="s">
        <v>1</v>
      </c>
      <c r="N125" s="149" t="s">
        <v>41</v>
      </c>
      <c r="P125" s="150">
        <f t="shared" ref="P125:P151" si="1">O125*H125</f>
        <v>0</v>
      </c>
      <c r="Q125" s="150">
        <v>0</v>
      </c>
      <c r="R125" s="150">
        <f t="shared" ref="R125:R151" si="2">Q125*H125</f>
        <v>0</v>
      </c>
      <c r="S125" s="150">
        <v>0</v>
      </c>
      <c r="T125" s="151">
        <f t="shared" ref="T125:T151" si="3">S125*H125</f>
        <v>0</v>
      </c>
      <c r="AR125" s="152" t="s">
        <v>480</v>
      </c>
      <c r="AT125" s="152" t="s">
        <v>223</v>
      </c>
      <c r="AU125" s="152" t="s">
        <v>88</v>
      </c>
      <c r="AY125" s="13" t="s">
        <v>221</v>
      </c>
      <c r="BE125" s="153">
        <f t="shared" ref="BE125:BE151" si="4">IF(N125="základná",J125,0)</f>
        <v>0</v>
      </c>
      <c r="BF125" s="153">
        <f t="shared" ref="BF125:BF151" si="5">IF(N125="znížená",J125,0)</f>
        <v>0</v>
      </c>
      <c r="BG125" s="153">
        <f t="shared" ref="BG125:BG151" si="6">IF(N125="zákl. prenesená",J125,0)</f>
        <v>0</v>
      </c>
      <c r="BH125" s="153">
        <f t="shared" ref="BH125:BH151" si="7">IF(N125="zníž. prenesená",J125,0)</f>
        <v>0</v>
      </c>
      <c r="BI125" s="153">
        <f t="shared" ref="BI125:BI151" si="8">IF(N125="nulová",J125,0)</f>
        <v>0</v>
      </c>
      <c r="BJ125" s="13" t="s">
        <v>88</v>
      </c>
      <c r="BK125" s="153">
        <f t="shared" ref="BK125:BK151" si="9">ROUND(I125*H125,2)</f>
        <v>0</v>
      </c>
      <c r="BL125" s="13" t="s">
        <v>480</v>
      </c>
      <c r="BM125" s="152" t="s">
        <v>88</v>
      </c>
    </row>
    <row r="126" spans="2:65" s="1" customFormat="1" ht="16.5" customHeight="1" x14ac:dyDescent="0.2">
      <c r="B126" s="139"/>
      <c r="C126" s="154" t="s">
        <v>88</v>
      </c>
      <c r="D126" s="154" t="s">
        <v>317</v>
      </c>
      <c r="E126" s="155" t="s">
        <v>3355</v>
      </c>
      <c r="F126" s="156" t="s">
        <v>3356</v>
      </c>
      <c r="G126" s="157" t="s">
        <v>273</v>
      </c>
      <c r="H126" s="158">
        <v>538</v>
      </c>
      <c r="I126" s="159"/>
      <c r="J126" s="160">
        <f t="shared" si="0"/>
        <v>0</v>
      </c>
      <c r="K126" s="161"/>
      <c r="L126" s="162"/>
      <c r="M126" s="163" t="s">
        <v>1</v>
      </c>
      <c r="N126" s="164" t="s">
        <v>41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1460</v>
      </c>
      <c r="AT126" s="152" t="s">
        <v>317</v>
      </c>
      <c r="AU126" s="152" t="s">
        <v>88</v>
      </c>
      <c r="AY126" s="13" t="s">
        <v>221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88</v>
      </c>
      <c r="BK126" s="153">
        <f t="shared" si="9"/>
        <v>0</v>
      </c>
      <c r="BL126" s="13" t="s">
        <v>480</v>
      </c>
      <c r="BM126" s="152" t="s">
        <v>227</v>
      </c>
    </row>
    <row r="127" spans="2:65" s="1" customFormat="1" ht="21.75" customHeight="1" x14ac:dyDescent="0.2">
      <c r="B127" s="139"/>
      <c r="C127" s="140" t="s">
        <v>232</v>
      </c>
      <c r="D127" s="140" t="s">
        <v>223</v>
      </c>
      <c r="E127" s="141" t="s">
        <v>2072</v>
      </c>
      <c r="F127" s="142" t="s">
        <v>2073</v>
      </c>
      <c r="G127" s="143" t="s">
        <v>273</v>
      </c>
      <c r="H127" s="144">
        <v>75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480</v>
      </c>
      <c r="AT127" s="152" t="s">
        <v>223</v>
      </c>
      <c r="AU127" s="152" t="s">
        <v>88</v>
      </c>
      <c r="AY127" s="13" t="s">
        <v>221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88</v>
      </c>
      <c r="BK127" s="153">
        <f t="shared" si="9"/>
        <v>0</v>
      </c>
      <c r="BL127" s="13" t="s">
        <v>480</v>
      </c>
      <c r="BM127" s="152" t="s">
        <v>243</v>
      </c>
    </row>
    <row r="128" spans="2:65" s="1" customFormat="1" ht="16.5" customHeight="1" x14ac:dyDescent="0.2">
      <c r="B128" s="139"/>
      <c r="C128" s="154" t="s">
        <v>227</v>
      </c>
      <c r="D128" s="154" t="s">
        <v>317</v>
      </c>
      <c r="E128" s="155" t="s">
        <v>2074</v>
      </c>
      <c r="F128" s="156" t="s">
        <v>2075</v>
      </c>
      <c r="G128" s="157" t="s">
        <v>273</v>
      </c>
      <c r="H128" s="158">
        <v>75</v>
      </c>
      <c r="I128" s="159"/>
      <c r="J128" s="160">
        <f t="shared" si="0"/>
        <v>0</v>
      </c>
      <c r="K128" s="161"/>
      <c r="L128" s="162"/>
      <c r="M128" s="163" t="s">
        <v>1</v>
      </c>
      <c r="N128" s="164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1460</v>
      </c>
      <c r="AT128" s="152" t="s">
        <v>317</v>
      </c>
      <c r="AU128" s="152" t="s">
        <v>88</v>
      </c>
      <c r="AY128" s="13" t="s">
        <v>221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480</v>
      </c>
      <c r="BM128" s="152" t="s">
        <v>251</v>
      </c>
    </row>
    <row r="129" spans="2:65" s="1" customFormat="1" ht="21.75" customHeight="1" x14ac:dyDescent="0.2">
      <c r="B129" s="139"/>
      <c r="C129" s="140" t="s">
        <v>239</v>
      </c>
      <c r="D129" s="140" t="s">
        <v>223</v>
      </c>
      <c r="E129" s="141" t="s">
        <v>2676</v>
      </c>
      <c r="F129" s="142" t="s">
        <v>2677</v>
      </c>
      <c r="G129" s="143" t="s">
        <v>273</v>
      </c>
      <c r="H129" s="144">
        <v>6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480</v>
      </c>
      <c r="AT129" s="152" t="s">
        <v>223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480</v>
      </c>
      <c r="BM129" s="152" t="s">
        <v>153</v>
      </c>
    </row>
    <row r="130" spans="2:65" s="1" customFormat="1" ht="16.5" customHeight="1" x14ac:dyDescent="0.2">
      <c r="B130" s="139"/>
      <c r="C130" s="154" t="s">
        <v>243</v>
      </c>
      <c r="D130" s="154" t="s">
        <v>317</v>
      </c>
      <c r="E130" s="155" t="s">
        <v>2678</v>
      </c>
      <c r="F130" s="156" t="s">
        <v>2679</v>
      </c>
      <c r="G130" s="157" t="s">
        <v>273</v>
      </c>
      <c r="H130" s="158">
        <v>6</v>
      </c>
      <c r="I130" s="159"/>
      <c r="J130" s="160">
        <f t="shared" si="0"/>
        <v>0</v>
      </c>
      <c r="K130" s="161"/>
      <c r="L130" s="162"/>
      <c r="M130" s="163" t="s">
        <v>1</v>
      </c>
      <c r="N130" s="164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1460</v>
      </c>
      <c r="AT130" s="152" t="s">
        <v>317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480</v>
      </c>
      <c r="BM130" s="152" t="s">
        <v>165</v>
      </c>
    </row>
    <row r="131" spans="2:65" s="1" customFormat="1" ht="33" customHeight="1" x14ac:dyDescent="0.2">
      <c r="B131" s="139"/>
      <c r="C131" s="140" t="s">
        <v>247</v>
      </c>
      <c r="D131" s="140" t="s">
        <v>223</v>
      </c>
      <c r="E131" s="141" t="s">
        <v>3357</v>
      </c>
      <c r="F131" s="142" t="s">
        <v>3358</v>
      </c>
      <c r="G131" s="143" t="s">
        <v>333</v>
      </c>
      <c r="H131" s="144">
        <v>12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480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480</v>
      </c>
      <c r="BM131" s="152" t="s">
        <v>171</v>
      </c>
    </row>
    <row r="132" spans="2:65" s="1" customFormat="1" ht="24.15" customHeight="1" x14ac:dyDescent="0.2">
      <c r="B132" s="139"/>
      <c r="C132" s="154" t="s">
        <v>251</v>
      </c>
      <c r="D132" s="154" t="s">
        <v>317</v>
      </c>
      <c r="E132" s="155" t="s">
        <v>3359</v>
      </c>
      <c r="F132" s="156" t="s">
        <v>3360</v>
      </c>
      <c r="G132" s="157" t="s">
        <v>333</v>
      </c>
      <c r="H132" s="158">
        <v>12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1460</v>
      </c>
      <c r="AT132" s="152" t="s">
        <v>317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480</v>
      </c>
      <c r="BM132" s="152" t="s">
        <v>285</v>
      </c>
    </row>
    <row r="133" spans="2:65" s="1" customFormat="1" ht="21.75" customHeight="1" x14ac:dyDescent="0.2">
      <c r="B133" s="139"/>
      <c r="C133" s="140" t="s">
        <v>256</v>
      </c>
      <c r="D133" s="140" t="s">
        <v>223</v>
      </c>
      <c r="E133" s="141" t="s">
        <v>3361</v>
      </c>
      <c r="F133" s="142" t="s">
        <v>3362</v>
      </c>
      <c r="G133" s="143" t="s">
        <v>333</v>
      </c>
      <c r="H133" s="144">
        <v>12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480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480</v>
      </c>
      <c r="BM133" s="152" t="s">
        <v>293</v>
      </c>
    </row>
    <row r="134" spans="2:65" s="1" customFormat="1" ht="24.15" customHeight="1" x14ac:dyDescent="0.2">
      <c r="B134" s="139"/>
      <c r="C134" s="154" t="s">
        <v>153</v>
      </c>
      <c r="D134" s="154" t="s">
        <v>317</v>
      </c>
      <c r="E134" s="155" t="s">
        <v>3363</v>
      </c>
      <c r="F134" s="156" t="s">
        <v>3364</v>
      </c>
      <c r="G134" s="157" t="s">
        <v>333</v>
      </c>
      <c r="H134" s="158">
        <v>12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1460</v>
      </c>
      <c r="AT134" s="152" t="s">
        <v>317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480</v>
      </c>
      <c r="BM134" s="152" t="s">
        <v>7</v>
      </c>
    </row>
    <row r="135" spans="2:65" s="1" customFormat="1" ht="21.75" customHeight="1" x14ac:dyDescent="0.2">
      <c r="B135" s="139"/>
      <c r="C135" s="140" t="s">
        <v>162</v>
      </c>
      <c r="D135" s="140" t="s">
        <v>223</v>
      </c>
      <c r="E135" s="141" t="s">
        <v>3365</v>
      </c>
      <c r="F135" s="142" t="s">
        <v>3366</v>
      </c>
      <c r="G135" s="143" t="s">
        <v>333</v>
      </c>
      <c r="H135" s="144">
        <v>12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480</v>
      </c>
      <c r="AT135" s="152" t="s">
        <v>223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480</v>
      </c>
      <c r="BM135" s="152" t="s">
        <v>308</v>
      </c>
    </row>
    <row r="136" spans="2:65" s="1" customFormat="1" ht="16.5" customHeight="1" x14ac:dyDescent="0.2">
      <c r="B136" s="139"/>
      <c r="C136" s="154" t="s">
        <v>165</v>
      </c>
      <c r="D136" s="154" t="s">
        <v>317</v>
      </c>
      <c r="E136" s="155" t="s">
        <v>3367</v>
      </c>
      <c r="F136" s="156" t="s">
        <v>3368</v>
      </c>
      <c r="G136" s="157" t="s">
        <v>333</v>
      </c>
      <c r="H136" s="158">
        <v>12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1460</v>
      </c>
      <c r="AT136" s="152" t="s">
        <v>317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480</v>
      </c>
      <c r="BM136" s="152" t="s">
        <v>316</v>
      </c>
    </row>
    <row r="137" spans="2:65" s="1" customFormat="1" ht="16.5" customHeight="1" x14ac:dyDescent="0.2">
      <c r="B137" s="139"/>
      <c r="C137" s="140" t="s">
        <v>168</v>
      </c>
      <c r="D137" s="140" t="s">
        <v>223</v>
      </c>
      <c r="E137" s="141" t="s">
        <v>3369</v>
      </c>
      <c r="F137" s="142" t="s">
        <v>3370</v>
      </c>
      <c r="G137" s="143" t="s">
        <v>333</v>
      </c>
      <c r="H137" s="144">
        <v>12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480</v>
      </c>
      <c r="AT137" s="152" t="s">
        <v>223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480</v>
      </c>
      <c r="BM137" s="152" t="s">
        <v>326</v>
      </c>
    </row>
    <row r="138" spans="2:65" s="1" customFormat="1" ht="16.5" customHeight="1" x14ac:dyDescent="0.2">
      <c r="B138" s="139"/>
      <c r="C138" s="154" t="s">
        <v>171</v>
      </c>
      <c r="D138" s="154" t="s">
        <v>317</v>
      </c>
      <c r="E138" s="155" t="s">
        <v>3371</v>
      </c>
      <c r="F138" s="156" t="s">
        <v>3372</v>
      </c>
      <c r="G138" s="157" t="s">
        <v>333</v>
      </c>
      <c r="H138" s="158">
        <v>12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1460</v>
      </c>
      <c r="AT138" s="152" t="s">
        <v>317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480</v>
      </c>
      <c r="BM138" s="152" t="s">
        <v>335</v>
      </c>
    </row>
    <row r="139" spans="2:65" s="1" customFormat="1" ht="24.15" customHeight="1" x14ac:dyDescent="0.2">
      <c r="B139" s="139"/>
      <c r="C139" s="140" t="s">
        <v>281</v>
      </c>
      <c r="D139" s="140" t="s">
        <v>223</v>
      </c>
      <c r="E139" s="141" t="s">
        <v>3373</v>
      </c>
      <c r="F139" s="142" t="s">
        <v>3374</v>
      </c>
      <c r="G139" s="143" t="s">
        <v>333</v>
      </c>
      <c r="H139" s="144">
        <v>32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480</v>
      </c>
      <c r="AT139" s="152" t="s">
        <v>223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480</v>
      </c>
      <c r="BM139" s="152" t="s">
        <v>343</v>
      </c>
    </row>
    <row r="140" spans="2:65" s="1" customFormat="1" ht="24.15" customHeight="1" x14ac:dyDescent="0.2">
      <c r="B140" s="139"/>
      <c r="C140" s="154" t="s">
        <v>285</v>
      </c>
      <c r="D140" s="154" t="s">
        <v>317</v>
      </c>
      <c r="E140" s="155" t="s">
        <v>3375</v>
      </c>
      <c r="F140" s="156" t="s">
        <v>3376</v>
      </c>
      <c r="G140" s="157" t="s">
        <v>333</v>
      </c>
      <c r="H140" s="158">
        <v>12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1460</v>
      </c>
      <c r="AT140" s="152" t="s">
        <v>317</v>
      </c>
      <c r="AU140" s="152" t="s">
        <v>88</v>
      </c>
      <c r="AY140" s="13" t="s">
        <v>221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480</v>
      </c>
      <c r="BM140" s="152" t="s">
        <v>351</v>
      </c>
    </row>
    <row r="141" spans="2:65" s="1" customFormat="1" ht="24.15" customHeight="1" x14ac:dyDescent="0.2">
      <c r="B141" s="139"/>
      <c r="C141" s="154" t="s">
        <v>289</v>
      </c>
      <c r="D141" s="154" t="s">
        <v>317</v>
      </c>
      <c r="E141" s="155" t="s">
        <v>3377</v>
      </c>
      <c r="F141" s="156" t="s">
        <v>3378</v>
      </c>
      <c r="G141" s="157" t="s">
        <v>333</v>
      </c>
      <c r="H141" s="158">
        <v>22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1460</v>
      </c>
      <c r="AT141" s="152" t="s">
        <v>317</v>
      </c>
      <c r="AU141" s="152" t="s">
        <v>88</v>
      </c>
      <c r="AY141" s="13" t="s">
        <v>221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480</v>
      </c>
      <c r="BM141" s="152" t="s">
        <v>359</v>
      </c>
    </row>
    <row r="142" spans="2:65" s="1" customFormat="1" ht="33" customHeight="1" x14ac:dyDescent="0.2">
      <c r="B142" s="139"/>
      <c r="C142" s="140" t="s">
        <v>293</v>
      </c>
      <c r="D142" s="140" t="s">
        <v>223</v>
      </c>
      <c r="E142" s="141" t="s">
        <v>3379</v>
      </c>
      <c r="F142" s="142" t="s">
        <v>3380</v>
      </c>
      <c r="G142" s="143" t="s">
        <v>333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480</v>
      </c>
      <c r="AT142" s="152" t="s">
        <v>223</v>
      </c>
      <c r="AU142" s="152" t="s">
        <v>88</v>
      </c>
      <c r="AY142" s="13" t="s">
        <v>221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480</v>
      </c>
      <c r="BM142" s="152" t="s">
        <v>367</v>
      </c>
    </row>
    <row r="143" spans="2:65" s="1" customFormat="1" ht="24.15" customHeight="1" x14ac:dyDescent="0.2">
      <c r="B143" s="139"/>
      <c r="C143" s="154" t="s">
        <v>297</v>
      </c>
      <c r="D143" s="154" t="s">
        <v>317</v>
      </c>
      <c r="E143" s="155" t="s">
        <v>3381</v>
      </c>
      <c r="F143" s="156" t="s">
        <v>3382</v>
      </c>
      <c r="G143" s="157" t="s">
        <v>333</v>
      </c>
      <c r="H143" s="158">
        <v>1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1460</v>
      </c>
      <c r="AT143" s="152" t="s">
        <v>317</v>
      </c>
      <c r="AU143" s="152" t="s">
        <v>88</v>
      </c>
      <c r="AY143" s="13" t="s">
        <v>221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480</v>
      </c>
      <c r="BM143" s="152" t="s">
        <v>375</v>
      </c>
    </row>
    <row r="144" spans="2:65" s="1" customFormat="1" ht="24.15" customHeight="1" x14ac:dyDescent="0.2">
      <c r="B144" s="139"/>
      <c r="C144" s="140" t="s">
        <v>7</v>
      </c>
      <c r="D144" s="140" t="s">
        <v>223</v>
      </c>
      <c r="E144" s="141" t="s">
        <v>3383</v>
      </c>
      <c r="F144" s="142" t="s">
        <v>3384</v>
      </c>
      <c r="G144" s="143" t="s">
        <v>273</v>
      </c>
      <c r="H144" s="144">
        <v>538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480</v>
      </c>
      <c r="AT144" s="152" t="s">
        <v>223</v>
      </c>
      <c r="AU144" s="152" t="s">
        <v>88</v>
      </c>
      <c r="AY144" s="13" t="s">
        <v>221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480</v>
      </c>
      <c r="BM144" s="152" t="s">
        <v>383</v>
      </c>
    </row>
    <row r="145" spans="2:65" s="1" customFormat="1" ht="24.15" customHeight="1" x14ac:dyDescent="0.2">
      <c r="B145" s="139"/>
      <c r="C145" s="154" t="s">
        <v>304</v>
      </c>
      <c r="D145" s="154" t="s">
        <v>317</v>
      </c>
      <c r="E145" s="155" t="s">
        <v>3385</v>
      </c>
      <c r="F145" s="156" t="s">
        <v>3386</v>
      </c>
      <c r="G145" s="157" t="s">
        <v>273</v>
      </c>
      <c r="H145" s="158">
        <v>538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1460</v>
      </c>
      <c r="AT145" s="152" t="s">
        <v>317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480</v>
      </c>
      <c r="BM145" s="152" t="s">
        <v>391</v>
      </c>
    </row>
    <row r="146" spans="2:65" s="1" customFormat="1" ht="16.5" customHeight="1" x14ac:dyDescent="0.2">
      <c r="B146" s="139"/>
      <c r="C146" s="154" t="s">
        <v>308</v>
      </c>
      <c r="D146" s="154" t="s">
        <v>317</v>
      </c>
      <c r="E146" s="155" t="s">
        <v>3387</v>
      </c>
      <c r="F146" s="156" t="s">
        <v>3388</v>
      </c>
      <c r="G146" s="157" t="s">
        <v>333</v>
      </c>
      <c r="H146" s="158">
        <v>12</v>
      </c>
      <c r="I146" s="159"/>
      <c r="J146" s="160">
        <f t="shared" si="0"/>
        <v>0</v>
      </c>
      <c r="K146" s="161"/>
      <c r="L146" s="162"/>
      <c r="M146" s="163" t="s">
        <v>1</v>
      </c>
      <c r="N146" s="164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1460</v>
      </c>
      <c r="AT146" s="152" t="s">
        <v>317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480</v>
      </c>
      <c r="BM146" s="152" t="s">
        <v>399</v>
      </c>
    </row>
    <row r="147" spans="2:65" s="1" customFormat="1" ht="24.15" customHeight="1" x14ac:dyDescent="0.2">
      <c r="B147" s="139"/>
      <c r="C147" s="140" t="s">
        <v>312</v>
      </c>
      <c r="D147" s="140" t="s">
        <v>223</v>
      </c>
      <c r="E147" s="141" t="s">
        <v>2598</v>
      </c>
      <c r="F147" s="142" t="s">
        <v>3389</v>
      </c>
      <c r="G147" s="143" t="s">
        <v>273</v>
      </c>
      <c r="H147" s="144">
        <v>12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480</v>
      </c>
      <c r="AT147" s="152" t="s">
        <v>223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480</v>
      </c>
      <c r="BM147" s="152" t="s">
        <v>408</v>
      </c>
    </row>
    <row r="148" spans="2:65" s="1" customFormat="1" ht="24.15" customHeight="1" x14ac:dyDescent="0.2">
      <c r="B148" s="139"/>
      <c r="C148" s="140" t="s">
        <v>316</v>
      </c>
      <c r="D148" s="140" t="s">
        <v>223</v>
      </c>
      <c r="E148" s="141" t="s">
        <v>3390</v>
      </c>
      <c r="F148" s="142" t="s">
        <v>3391</v>
      </c>
      <c r="G148" s="143" t="s">
        <v>273</v>
      </c>
      <c r="H148" s="144">
        <v>350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480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480</v>
      </c>
      <c r="BM148" s="152" t="s">
        <v>416</v>
      </c>
    </row>
    <row r="149" spans="2:65" s="1" customFormat="1" ht="16.5" customHeight="1" x14ac:dyDescent="0.2">
      <c r="B149" s="139"/>
      <c r="C149" s="154" t="s">
        <v>322</v>
      </c>
      <c r="D149" s="154" t="s">
        <v>317</v>
      </c>
      <c r="E149" s="155" t="s">
        <v>2600</v>
      </c>
      <c r="F149" s="156" t="s">
        <v>2601</v>
      </c>
      <c r="G149" s="157" t="s">
        <v>965</v>
      </c>
      <c r="H149" s="158">
        <v>225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1460</v>
      </c>
      <c r="AT149" s="152" t="s">
        <v>317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480</v>
      </c>
      <c r="BM149" s="152" t="s">
        <v>424</v>
      </c>
    </row>
    <row r="150" spans="2:65" s="1" customFormat="1" ht="16.5" customHeight="1" x14ac:dyDescent="0.2">
      <c r="B150" s="139"/>
      <c r="C150" s="154" t="s">
        <v>326</v>
      </c>
      <c r="D150" s="154" t="s">
        <v>317</v>
      </c>
      <c r="E150" s="155" t="s">
        <v>3392</v>
      </c>
      <c r="F150" s="156" t="s">
        <v>3393</v>
      </c>
      <c r="G150" s="157" t="s">
        <v>333</v>
      </c>
      <c r="H150" s="158">
        <v>12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1460</v>
      </c>
      <c r="AT150" s="152" t="s">
        <v>317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480</v>
      </c>
      <c r="BM150" s="152" t="s">
        <v>432</v>
      </c>
    </row>
    <row r="151" spans="2:65" s="1" customFormat="1" ht="16.5" customHeight="1" x14ac:dyDescent="0.2">
      <c r="B151" s="139"/>
      <c r="C151" s="140" t="s">
        <v>330</v>
      </c>
      <c r="D151" s="140" t="s">
        <v>223</v>
      </c>
      <c r="E151" s="141" t="s">
        <v>2141</v>
      </c>
      <c r="F151" s="142" t="s">
        <v>2569</v>
      </c>
      <c r="G151" s="143" t="s">
        <v>273</v>
      </c>
      <c r="H151" s="144">
        <v>932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480</v>
      </c>
      <c r="AT151" s="152" t="s">
        <v>223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480</v>
      </c>
      <c r="BM151" s="152" t="s">
        <v>440</v>
      </c>
    </row>
    <row r="152" spans="2:65" s="11" customFormat="1" ht="22.95" customHeight="1" x14ac:dyDescent="0.25">
      <c r="B152" s="127"/>
      <c r="D152" s="128" t="s">
        <v>74</v>
      </c>
      <c r="E152" s="137" t="s">
        <v>2192</v>
      </c>
      <c r="F152" s="137" t="s">
        <v>2193</v>
      </c>
      <c r="I152" s="130"/>
      <c r="J152" s="138">
        <f>BK152</f>
        <v>0</v>
      </c>
      <c r="L152" s="127"/>
      <c r="M152" s="132"/>
      <c r="P152" s="133">
        <f>SUM(P153:P162)</f>
        <v>0</v>
      </c>
      <c r="R152" s="133">
        <f>SUM(R153:R162)</f>
        <v>0</v>
      </c>
      <c r="T152" s="134">
        <f>SUM(T153:T162)</f>
        <v>0</v>
      </c>
      <c r="AR152" s="128" t="s">
        <v>232</v>
      </c>
      <c r="AT152" s="135" t="s">
        <v>74</v>
      </c>
      <c r="AU152" s="135" t="s">
        <v>82</v>
      </c>
      <c r="AY152" s="128" t="s">
        <v>221</v>
      </c>
      <c r="BK152" s="136">
        <f>SUM(BK153:BK162)</f>
        <v>0</v>
      </c>
    </row>
    <row r="153" spans="2:65" s="1" customFormat="1" ht="16.5" customHeight="1" x14ac:dyDescent="0.2">
      <c r="B153" s="139"/>
      <c r="C153" s="140" t="s">
        <v>335</v>
      </c>
      <c r="D153" s="140" t="s">
        <v>223</v>
      </c>
      <c r="E153" s="141" t="s">
        <v>3394</v>
      </c>
      <c r="F153" s="142" t="s">
        <v>3395</v>
      </c>
      <c r="G153" s="143" t="s">
        <v>333</v>
      </c>
      <c r="H153" s="144">
        <v>20</v>
      </c>
      <c r="I153" s="145"/>
      <c r="J153" s="146">
        <f t="shared" ref="J153:J162" si="10">ROUND(I153*H153,2)</f>
        <v>0</v>
      </c>
      <c r="K153" s="147"/>
      <c r="L153" s="28"/>
      <c r="M153" s="148" t="s">
        <v>1</v>
      </c>
      <c r="N153" s="149" t="s">
        <v>41</v>
      </c>
      <c r="P153" s="150">
        <f t="shared" ref="P153:P162" si="11">O153*H153</f>
        <v>0</v>
      </c>
      <c r="Q153" s="150">
        <v>0</v>
      </c>
      <c r="R153" s="150">
        <f t="shared" ref="R153:R162" si="12">Q153*H153</f>
        <v>0</v>
      </c>
      <c r="S153" s="150">
        <v>0</v>
      </c>
      <c r="T153" s="151">
        <f t="shared" ref="T153:T162" si="13">S153*H153</f>
        <v>0</v>
      </c>
      <c r="AR153" s="152" t="s">
        <v>480</v>
      </c>
      <c r="AT153" s="152" t="s">
        <v>223</v>
      </c>
      <c r="AU153" s="152" t="s">
        <v>88</v>
      </c>
      <c r="AY153" s="13" t="s">
        <v>221</v>
      </c>
      <c r="BE153" s="153">
        <f t="shared" ref="BE153:BE162" si="14">IF(N153="základná",J153,0)</f>
        <v>0</v>
      </c>
      <c r="BF153" s="153">
        <f t="shared" ref="BF153:BF162" si="15">IF(N153="znížená",J153,0)</f>
        <v>0</v>
      </c>
      <c r="BG153" s="153">
        <f t="shared" ref="BG153:BG162" si="16">IF(N153="zákl. prenesená",J153,0)</f>
        <v>0</v>
      </c>
      <c r="BH153" s="153">
        <f t="shared" ref="BH153:BH162" si="17">IF(N153="zníž. prenesená",J153,0)</f>
        <v>0</v>
      </c>
      <c r="BI153" s="153">
        <f t="shared" ref="BI153:BI162" si="18">IF(N153="nulová",J153,0)</f>
        <v>0</v>
      </c>
      <c r="BJ153" s="13" t="s">
        <v>88</v>
      </c>
      <c r="BK153" s="153">
        <f t="shared" ref="BK153:BK162" si="19">ROUND(I153*H153,2)</f>
        <v>0</v>
      </c>
      <c r="BL153" s="13" t="s">
        <v>480</v>
      </c>
      <c r="BM153" s="152" t="s">
        <v>448</v>
      </c>
    </row>
    <row r="154" spans="2:65" s="1" customFormat="1" ht="24.15" customHeight="1" x14ac:dyDescent="0.2">
      <c r="B154" s="139"/>
      <c r="C154" s="154" t="s">
        <v>339</v>
      </c>
      <c r="D154" s="154" t="s">
        <v>317</v>
      </c>
      <c r="E154" s="155" t="s">
        <v>2194</v>
      </c>
      <c r="F154" s="156" t="s">
        <v>2195</v>
      </c>
      <c r="G154" s="157" t="s">
        <v>226</v>
      </c>
      <c r="H154" s="158">
        <v>5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1460</v>
      </c>
      <c r="AT154" s="152" t="s">
        <v>317</v>
      </c>
      <c r="AU154" s="152" t="s">
        <v>88</v>
      </c>
      <c r="AY154" s="13" t="s">
        <v>221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480</v>
      </c>
      <c r="BM154" s="152" t="s">
        <v>456</v>
      </c>
    </row>
    <row r="155" spans="2:65" s="1" customFormat="1" ht="24.15" customHeight="1" x14ac:dyDescent="0.2">
      <c r="B155" s="139"/>
      <c r="C155" s="140" t="s">
        <v>343</v>
      </c>
      <c r="D155" s="140" t="s">
        <v>223</v>
      </c>
      <c r="E155" s="141" t="s">
        <v>3396</v>
      </c>
      <c r="F155" s="142" t="s">
        <v>3397</v>
      </c>
      <c r="G155" s="143" t="s">
        <v>226</v>
      </c>
      <c r="H155" s="144">
        <v>5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480</v>
      </c>
      <c r="AT155" s="152" t="s">
        <v>223</v>
      </c>
      <c r="AU155" s="152" t="s">
        <v>88</v>
      </c>
      <c r="AY155" s="13" t="s">
        <v>221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480</v>
      </c>
      <c r="BM155" s="152" t="s">
        <v>464</v>
      </c>
    </row>
    <row r="156" spans="2:65" s="1" customFormat="1" ht="24.15" customHeight="1" x14ac:dyDescent="0.2">
      <c r="B156" s="139"/>
      <c r="C156" s="140" t="s">
        <v>347</v>
      </c>
      <c r="D156" s="140" t="s">
        <v>223</v>
      </c>
      <c r="E156" s="141" t="s">
        <v>2690</v>
      </c>
      <c r="F156" s="142" t="s">
        <v>2691</v>
      </c>
      <c r="G156" s="143" t="s">
        <v>273</v>
      </c>
      <c r="H156" s="144">
        <v>490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480</v>
      </c>
      <c r="AT156" s="152" t="s">
        <v>223</v>
      </c>
      <c r="AU156" s="152" t="s">
        <v>88</v>
      </c>
      <c r="AY156" s="13" t="s">
        <v>221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480</v>
      </c>
      <c r="BM156" s="152" t="s">
        <v>472</v>
      </c>
    </row>
    <row r="157" spans="2:65" s="1" customFormat="1" ht="33" customHeight="1" x14ac:dyDescent="0.2">
      <c r="B157" s="139"/>
      <c r="C157" s="140" t="s">
        <v>351</v>
      </c>
      <c r="D157" s="140" t="s">
        <v>223</v>
      </c>
      <c r="E157" s="141" t="s">
        <v>2198</v>
      </c>
      <c r="F157" s="142" t="s">
        <v>2199</v>
      </c>
      <c r="G157" s="143" t="s">
        <v>273</v>
      </c>
      <c r="H157" s="144">
        <v>490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480</v>
      </c>
      <c r="AT157" s="152" t="s">
        <v>223</v>
      </c>
      <c r="AU157" s="152" t="s">
        <v>88</v>
      </c>
      <c r="AY157" s="13" t="s">
        <v>221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480</v>
      </c>
      <c r="BM157" s="152" t="s">
        <v>480</v>
      </c>
    </row>
    <row r="158" spans="2:65" s="1" customFormat="1" ht="16.5" customHeight="1" x14ac:dyDescent="0.2">
      <c r="B158" s="139"/>
      <c r="C158" s="154" t="s">
        <v>355</v>
      </c>
      <c r="D158" s="154" t="s">
        <v>317</v>
      </c>
      <c r="E158" s="155" t="s">
        <v>2200</v>
      </c>
      <c r="F158" s="156" t="s">
        <v>2201</v>
      </c>
      <c r="G158" s="157" t="s">
        <v>254</v>
      </c>
      <c r="H158" s="158">
        <v>49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1460</v>
      </c>
      <c r="AT158" s="152" t="s">
        <v>317</v>
      </c>
      <c r="AU158" s="152" t="s">
        <v>88</v>
      </c>
      <c r="AY158" s="13" t="s">
        <v>221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480</v>
      </c>
      <c r="BM158" s="152" t="s">
        <v>488</v>
      </c>
    </row>
    <row r="159" spans="2:65" s="1" customFormat="1" ht="24.15" customHeight="1" x14ac:dyDescent="0.2">
      <c r="B159" s="139"/>
      <c r="C159" s="140" t="s">
        <v>359</v>
      </c>
      <c r="D159" s="140" t="s">
        <v>223</v>
      </c>
      <c r="E159" s="141" t="s">
        <v>2202</v>
      </c>
      <c r="F159" s="142" t="s">
        <v>2203</v>
      </c>
      <c r="G159" s="143" t="s">
        <v>273</v>
      </c>
      <c r="H159" s="144">
        <v>490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480</v>
      </c>
      <c r="AT159" s="152" t="s">
        <v>223</v>
      </c>
      <c r="AU159" s="152" t="s">
        <v>88</v>
      </c>
      <c r="AY159" s="13" t="s">
        <v>221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480</v>
      </c>
      <c r="BM159" s="152" t="s">
        <v>496</v>
      </c>
    </row>
    <row r="160" spans="2:65" s="1" customFormat="1" ht="24.15" customHeight="1" x14ac:dyDescent="0.2">
      <c r="B160" s="139"/>
      <c r="C160" s="154" t="s">
        <v>363</v>
      </c>
      <c r="D160" s="154" t="s">
        <v>317</v>
      </c>
      <c r="E160" s="155" t="s">
        <v>2204</v>
      </c>
      <c r="F160" s="156" t="s">
        <v>2205</v>
      </c>
      <c r="G160" s="157" t="s">
        <v>273</v>
      </c>
      <c r="H160" s="158">
        <v>490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1460</v>
      </c>
      <c r="AT160" s="152" t="s">
        <v>317</v>
      </c>
      <c r="AU160" s="152" t="s">
        <v>88</v>
      </c>
      <c r="AY160" s="13" t="s">
        <v>221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480</v>
      </c>
      <c r="BM160" s="152" t="s">
        <v>504</v>
      </c>
    </row>
    <row r="161" spans="2:65" s="1" customFormat="1" ht="24.15" customHeight="1" x14ac:dyDescent="0.2">
      <c r="B161" s="139"/>
      <c r="C161" s="140" t="s">
        <v>367</v>
      </c>
      <c r="D161" s="140" t="s">
        <v>223</v>
      </c>
      <c r="E161" s="141" t="s">
        <v>2692</v>
      </c>
      <c r="F161" s="142" t="s">
        <v>2693</v>
      </c>
      <c r="G161" s="143" t="s">
        <v>273</v>
      </c>
      <c r="H161" s="144">
        <v>490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480</v>
      </c>
      <c r="AT161" s="152" t="s">
        <v>223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480</v>
      </c>
      <c r="BM161" s="152" t="s">
        <v>512</v>
      </c>
    </row>
    <row r="162" spans="2:65" s="1" customFormat="1" ht="33" customHeight="1" x14ac:dyDescent="0.2">
      <c r="B162" s="139"/>
      <c r="C162" s="140" t="s">
        <v>371</v>
      </c>
      <c r="D162" s="140" t="s">
        <v>223</v>
      </c>
      <c r="E162" s="141" t="s">
        <v>2208</v>
      </c>
      <c r="F162" s="142" t="s">
        <v>2209</v>
      </c>
      <c r="G162" s="143" t="s">
        <v>263</v>
      </c>
      <c r="H162" s="144">
        <v>170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480</v>
      </c>
      <c r="AT162" s="152" t="s">
        <v>223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480</v>
      </c>
      <c r="BM162" s="152" t="s">
        <v>520</v>
      </c>
    </row>
    <row r="163" spans="2:65" s="11" customFormat="1" ht="25.95" customHeight="1" x14ac:dyDescent="0.25">
      <c r="B163" s="127"/>
      <c r="D163" s="128" t="s">
        <v>74</v>
      </c>
      <c r="E163" s="129" t="s">
        <v>2147</v>
      </c>
      <c r="F163" s="129" t="s">
        <v>2148</v>
      </c>
      <c r="I163" s="130"/>
      <c r="J163" s="131">
        <f>BK163</f>
        <v>0</v>
      </c>
      <c r="L163" s="127"/>
      <c r="M163" s="132"/>
      <c r="P163" s="133">
        <f>P164+SUM(P165:P167)</f>
        <v>0</v>
      </c>
      <c r="R163" s="133">
        <f>R164+SUM(R165:R167)</f>
        <v>0</v>
      </c>
      <c r="T163" s="134">
        <f>T164+SUM(T165:T167)</f>
        <v>0</v>
      </c>
      <c r="AR163" s="128" t="s">
        <v>227</v>
      </c>
      <c r="AT163" s="135" t="s">
        <v>74</v>
      </c>
      <c r="AU163" s="135" t="s">
        <v>75</v>
      </c>
      <c r="AY163" s="128" t="s">
        <v>221</v>
      </c>
      <c r="BK163" s="136">
        <f>BK164+SUM(BK165:BK167)</f>
        <v>0</v>
      </c>
    </row>
    <row r="164" spans="2:65" s="1" customFormat="1" ht="33" customHeight="1" x14ac:dyDescent="0.2">
      <c r="B164" s="139"/>
      <c r="C164" s="140" t="s">
        <v>375</v>
      </c>
      <c r="D164" s="140" t="s">
        <v>223</v>
      </c>
      <c r="E164" s="141" t="s">
        <v>2149</v>
      </c>
      <c r="F164" s="142" t="s">
        <v>2150</v>
      </c>
      <c r="G164" s="143" t="s">
        <v>2151</v>
      </c>
      <c r="H164" s="144">
        <v>12</v>
      </c>
      <c r="I164" s="145"/>
      <c r="J164" s="146">
        <f>ROUND(I164*H164,2)</f>
        <v>0</v>
      </c>
      <c r="K164" s="147"/>
      <c r="L164" s="28"/>
      <c r="M164" s="148" t="s">
        <v>1</v>
      </c>
      <c r="N164" s="149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2152</v>
      </c>
      <c r="AT164" s="152" t="s">
        <v>223</v>
      </c>
      <c r="AU164" s="152" t="s">
        <v>82</v>
      </c>
      <c r="AY164" s="13" t="s">
        <v>221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88</v>
      </c>
      <c r="BK164" s="153">
        <f>ROUND(I164*H164,2)</f>
        <v>0</v>
      </c>
      <c r="BL164" s="13" t="s">
        <v>2152</v>
      </c>
      <c r="BM164" s="152" t="s">
        <v>528</v>
      </c>
    </row>
    <row r="165" spans="2:65" s="1" customFormat="1" ht="16.5" customHeight="1" x14ac:dyDescent="0.2">
      <c r="B165" s="139"/>
      <c r="C165" s="140" t="s">
        <v>379</v>
      </c>
      <c r="D165" s="140" t="s">
        <v>223</v>
      </c>
      <c r="E165" s="141" t="s">
        <v>2153</v>
      </c>
      <c r="F165" s="142" t="s">
        <v>2154</v>
      </c>
      <c r="G165" s="143" t="s">
        <v>2151</v>
      </c>
      <c r="H165" s="144">
        <v>4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2152</v>
      </c>
      <c r="AT165" s="152" t="s">
        <v>223</v>
      </c>
      <c r="AU165" s="152" t="s">
        <v>82</v>
      </c>
      <c r="AY165" s="13" t="s">
        <v>221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88</v>
      </c>
      <c r="BK165" s="153">
        <f>ROUND(I165*H165,2)</f>
        <v>0</v>
      </c>
      <c r="BL165" s="13" t="s">
        <v>2152</v>
      </c>
      <c r="BM165" s="152" t="s">
        <v>536</v>
      </c>
    </row>
    <row r="166" spans="2:65" s="1" customFormat="1" ht="16.5" customHeight="1" x14ac:dyDescent="0.2">
      <c r="B166" s="139"/>
      <c r="C166" s="140" t="s">
        <v>383</v>
      </c>
      <c r="D166" s="140" t="s">
        <v>223</v>
      </c>
      <c r="E166" s="141" t="s">
        <v>3398</v>
      </c>
      <c r="F166" s="142" t="s">
        <v>3399</v>
      </c>
      <c r="G166" s="143" t="s">
        <v>2151</v>
      </c>
      <c r="H166" s="144">
        <v>20</v>
      </c>
      <c r="I166" s="145"/>
      <c r="J166" s="146">
        <f>ROUND(I166*H166,2)</f>
        <v>0</v>
      </c>
      <c r="K166" s="147"/>
      <c r="L166" s="28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2152</v>
      </c>
      <c r="AT166" s="152" t="s">
        <v>223</v>
      </c>
      <c r="AU166" s="152" t="s">
        <v>82</v>
      </c>
      <c r="AY166" s="13" t="s">
        <v>221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88</v>
      </c>
      <c r="BK166" s="153">
        <f>ROUND(I166*H166,2)</f>
        <v>0</v>
      </c>
      <c r="BL166" s="13" t="s">
        <v>2152</v>
      </c>
      <c r="BM166" s="152" t="s">
        <v>544</v>
      </c>
    </row>
    <row r="167" spans="2:65" s="11" customFormat="1" ht="22.95" customHeight="1" x14ac:dyDescent="0.25">
      <c r="B167" s="127"/>
      <c r="D167" s="128" t="s">
        <v>74</v>
      </c>
      <c r="E167" s="137" t="s">
        <v>2155</v>
      </c>
      <c r="F167" s="137" t="s">
        <v>2156</v>
      </c>
      <c r="I167" s="130"/>
      <c r="J167" s="138">
        <f>BK167</f>
        <v>0</v>
      </c>
      <c r="L167" s="127"/>
      <c r="M167" s="132"/>
      <c r="P167" s="133">
        <f>SUM(P168:P169)</f>
        <v>0</v>
      </c>
      <c r="R167" s="133">
        <f>SUM(R168:R169)</f>
        <v>0</v>
      </c>
      <c r="T167" s="134">
        <f>SUM(T168:T169)</f>
        <v>0</v>
      </c>
      <c r="AR167" s="128" t="s">
        <v>232</v>
      </c>
      <c r="AT167" s="135" t="s">
        <v>74</v>
      </c>
      <c r="AU167" s="135" t="s">
        <v>82</v>
      </c>
      <c r="AY167" s="128" t="s">
        <v>221</v>
      </c>
      <c r="BK167" s="136">
        <f>SUM(BK168:BK169)</f>
        <v>0</v>
      </c>
    </row>
    <row r="168" spans="2:65" s="1" customFormat="1" ht="37.950000000000003" customHeight="1" x14ac:dyDescent="0.2">
      <c r="B168" s="139"/>
      <c r="C168" s="140" t="s">
        <v>387</v>
      </c>
      <c r="D168" s="140" t="s">
        <v>223</v>
      </c>
      <c r="E168" s="141" t="s">
        <v>2157</v>
      </c>
      <c r="F168" s="142" t="s">
        <v>2158</v>
      </c>
      <c r="G168" s="143" t="s">
        <v>2151</v>
      </c>
      <c r="H168" s="144">
        <v>4</v>
      </c>
      <c r="I168" s="145"/>
      <c r="J168" s="146">
        <f>ROUND(I168*H168,2)</f>
        <v>0</v>
      </c>
      <c r="K168" s="147"/>
      <c r="L168" s="28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480</v>
      </c>
      <c r="AT168" s="152" t="s">
        <v>223</v>
      </c>
      <c r="AU168" s="152" t="s">
        <v>88</v>
      </c>
      <c r="AY168" s="13" t="s">
        <v>221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88</v>
      </c>
      <c r="BK168" s="153">
        <f>ROUND(I168*H168,2)</f>
        <v>0</v>
      </c>
      <c r="BL168" s="13" t="s">
        <v>480</v>
      </c>
      <c r="BM168" s="152" t="s">
        <v>552</v>
      </c>
    </row>
    <row r="169" spans="2:65" s="1" customFormat="1" ht="37.950000000000003" customHeight="1" x14ac:dyDescent="0.2">
      <c r="B169" s="139"/>
      <c r="C169" s="140" t="s">
        <v>391</v>
      </c>
      <c r="D169" s="140" t="s">
        <v>223</v>
      </c>
      <c r="E169" s="141" t="s">
        <v>2159</v>
      </c>
      <c r="F169" s="142" t="s">
        <v>2160</v>
      </c>
      <c r="G169" s="143" t="s">
        <v>2151</v>
      </c>
      <c r="H169" s="144">
        <v>16</v>
      </c>
      <c r="I169" s="145"/>
      <c r="J169" s="146">
        <f>ROUND(I169*H169,2)</f>
        <v>0</v>
      </c>
      <c r="K169" s="147"/>
      <c r="L169" s="28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480</v>
      </c>
      <c r="AT169" s="152" t="s">
        <v>223</v>
      </c>
      <c r="AU169" s="152" t="s">
        <v>88</v>
      </c>
      <c r="AY169" s="13" t="s">
        <v>221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88</v>
      </c>
      <c r="BK169" s="153">
        <f>ROUND(I169*H169,2)</f>
        <v>0</v>
      </c>
      <c r="BL169" s="13" t="s">
        <v>480</v>
      </c>
      <c r="BM169" s="152" t="s">
        <v>561</v>
      </c>
    </row>
    <row r="170" spans="2:65" s="11" customFormat="1" ht="25.95" customHeight="1" x14ac:dyDescent="0.25">
      <c r="B170" s="127"/>
      <c r="D170" s="128" t="s">
        <v>74</v>
      </c>
      <c r="E170" s="129" t="s">
        <v>2210</v>
      </c>
      <c r="F170" s="129" t="s">
        <v>2211</v>
      </c>
      <c r="I170" s="130"/>
      <c r="J170" s="131">
        <f>BK170</f>
        <v>0</v>
      </c>
      <c r="L170" s="127"/>
      <c r="M170" s="132"/>
      <c r="P170" s="133">
        <f>SUM(P171:P174)</f>
        <v>0</v>
      </c>
      <c r="R170" s="133">
        <f>SUM(R171:R174)</f>
        <v>0</v>
      </c>
      <c r="T170" s="134">
        <f>SUM(T171:T174)</f>
        <v>0</v>
      </c>
      <c r="AR170" s="128" t="s">
        <v>239</v>
      </c>
      <c r="AT170" s="135" t="s">
        <v>74</v>
      </c>
      <c r="AU170" s="135" t="s">
        <v>75</v>
      </c>
      <c r="AY170" s="128" t="s">
        <v>221</v>
      </c>
      <c r="BK170" s="136">
        <f>SUM(BK171:BK174)</f>
        <v>0</v>
      </c>
    </row>
    <row r="171" spans="2:65" s="1" customFormat="1" ht="44.25" customHeight="1" x14ac:dyDescent="0.2">
      <c r="B171" s="139"/>
      <c r="C171" s="140" t="s">
        <v>395</v>
      </c>
      <c r="D171" s="140" t="s">
        <v>223</v>
      </c>
      <c r="E171" s="141" t="s">
        <v>2212</v>
      </c>
      <c r="F171" s="142" t="s">
        <v>3400</v>
      </c>
      <c r="G171" s="143" t="s">
        <v>333</v>
      </c>
      <c r="H171" s="144">
        <v>0.5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227</v>
      </c>
      <c r="AT171" s="152" t="s">
        <v>223</v>
      </c>
      <c r="AU171" s="152" t="s">
        <v>82</v>
      </c>
      <c r="AY171" s="13" t="s">
        <v>221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88</v>
      </c>
      <c r="BK171" s="153">
        <f>ROUND(I171*H171,2)</f>
        <v>0</v>
      </c>
      <c r="BL171" s="13" t="s">
        <v>227</v>
      </c>
      <c r="BM171" s="152" t="s">
        <v>569</v>
      </c>
    </row>
    <row r="172" spans="2:65" s="1" customFormat="1" ht="24.15" customHeight="1" x14ac:dyDescent="0.2">
      <c r="B172" s="139"/>
      <c r="C172" s="140" t="s">
        <v>399</v>
      </c>
      <c r="D172" s="140" t="s">
        <v>223</v>
      </c>
      <c r="E172" s="141" t="s">
        <v>3401</v>
      </c>
      <c r="F172" s="142" t="s">
        <v>3402</v>
      </c>
      <c r="G172" s="143" t="s">
        <v>333</v>
      </c>
      <c r="H172" s="144">
        <v>0.5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227</v>
      </c>
      <c r="AT172" s="152" t="s">
        <v>223</v>
      </c>
      <c r="AU172" s="152" t="s">
        <v>82</v>
      </c>
      <c r="AY172" s="13" t="s">
        <v>221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88</v>
      </c>
      <c r="BK172" s="153">
        <f>ROUND(I172*H172,2)</f>
        <v>0</v>
      </c>
      <c r="BL172" s="13" t="s">
        <v>227</v>
      </c>
      <c r="BM172" s="152" t="s">
        <v>3403</v>
      </c>
    </row>
    <row r="173" spans="2:65" s="1" customFormat="1" ht="24.15" customHeight="1" x14ac:dyDescent="0.2">
      <c r="B173" s="139"/>
      <c r="C173" s="140" t="s">
        <v>404</v>
      </c>
      <c r="D173" s="140" t="s">
        <v>223</v>
      </c>
      <c r="E173" s="141" t="s">
        <v>2163</v>
      </c>
      <c r="F173" s="142" t="s">
        <v>2164</v>
      </c>
      <c r="G173" s="143" t="s">
        <v>2165</v>
      </c>
      <c r="H173" s="144">
        <v>1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227</v>
      </c>
      <c r="AT173" s="152" t="s">
        <v>223</v>
      </c>
      <c r="AU173" s="152" t="s">
        <v>82</v>
      </c>
      <c r="AY173" s="13" t="s">
        <v>221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88</v>
      </c>
      <c r="BK173" s="153">
        <f>ROUND(I173*H173,2)</f>
        <v>0</v>
      </c>
      <c r="BL173" s="13" t="s">
        <v>227</v>
      </c>
      <c r="BM173" s="152" t="s">
        <v>577</v>
      </c>
    </row>
    <row r="174" spans="2:65" s="1" customFormat="1" ht="16.5" customHeight="1" x14ac:dyDescent="0.2">
      <c r="B174" s="139"/>
      <c r="C174" s="154" t="s">
        <v>408</v>
      </c>
      <c r="D174" s="154" t="s">
        <v>317</v>
      </c>
      <c r="E174" s="155" t="s">
        <v>2166</v>
      </c>
      <c r="F174" s="156" t="s">
        <v>2167</v>
      </c>
      <c r="G174" s="157" t="s">
        <v>2165</v>
      </c>
      <c r="H174" s="158">
        <v>1</v>
      </c>
      <c r="I174" s="159"/>
      <c r="J174" s="160">
        <f>ROUND(I174*H174,2)</f>
        <v>0</v>
      </c>
      <c r="K174" s="161"/>
      <c r="L174" s="162"/>
      <c r="M174" s="171" t="s">
        <v>1</v>
      </c>
      <c r="N174" s="172" t="s">
        <v>41</v>
      </c>
      <c r="O174" s="168"/>
      <c r="P174" s="169">
        <f>O174*H174</f>
        <v>0</v>
      </c>
      <c r="Q174" s="169">
        <v>0</v>
      </c>
      <c r="R174" s="169">
        <f>Q174*H174</f>
        <v>0</v>
      </c>
      <c r="S174" s="169">
        <v>0</v>
      </c>
      <c r="T174" s="170">
        <f>S174*H174</f>
        <v>0</v>
      </c>
      <c r="AR174" s="152" t="s">
        <v>251</v>
      </c>
      <c r="AT174" s="152" t="s">
        <v>317</v>
      </c>
      <c r="AU174" s="152" t="s">
        <v>82</v>
      </c>
      <c r="AY174" s="13" t="s">
        <v>221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88</v>
      </c>
      <c r="BK174" s="153">
        <f>ROUND(I174*H174,2)</f>
        <v>0</v>
      </c>
      <c r="BL174" s="13" t="s">
        <v>227</v>
      </c>
      <c r="BM174" s="152" t="s">
        <v>585</v>
      </c>
    </row>
    <row r="175" spans="2:65" s="1" customFormat="1" ht="6.9" customHeight="1" x14ac:dyDescent="0.2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28"/>
    </row>
  </sheetData>
  <autoFilter ref="C121:K174" xr:uid="{00000000-0009-0000-0000-00001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70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167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s="1" customFormat="1" ht="12" customHeight="1" x14ac:dyDescent="0.2">
      <c r="B8" s="28"/>
      <c r="D8" s="23" t="s">
        <v>175</v>
      </c>
      <c r="L8" s="28"/>
    </row>
    <row r="9" spans="2:46" s="1" customFormat="1" ht="16.5" customHeight="1" x14ac:dyDescent="0.2">
      <c r="B9" s="28"/>
      <c r="E9" s="228" t="s">
        <v>3404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15. 8. 2022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4" t="str">
        <f>'Rekapitulácia stavby'!E14</f>
        <v>Vyplň údaj</v>
      </c>
      <c r="F18" s="194"/>
      <c r="G18" s="194"/>
      <c r="H18" s="194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2"/>
      <c r="E27" s="198" t="s">
        <v>1</v>
      </c>
      <c r="F27" s="198"/>
      <c r="G27" s="198"/>
      <c r="H27" s="198"/>
      <c r="L27" s="92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3" t="s">
        <v>35</v>
      </c>
      <c r="J30" s="64">
        <f>ROUND(J125,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94" t="s">
        <v>39</v>
      </c>
      <c r="E33" s="33" t="s">
        <v>40</v>
      </c>
      <c r="F33" s="95">
        <f>ROUND((SUM(BE125:BE169)),  2)</f>
        <v>0</v>
      </c>
      <c r="G33" s="96"/>
      <c r="H33" s="96"/>
      <c r="I33" s="97">
        <v>0.2</v>
      </c>
      <c r="J33" s="95">
        <f>ROUND(((SUM(BE125:BE169))*I33),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ROUND((SUM(BF125:BF169)),  2)</f>
        <v>0</v>
      </c>
      <c r="G34" s="96"/>
      <c r="H34" s="96"/>
      <c r="I34" s="97">
        <v>0.2</v>
      </c>
      <c r="J34" s="95">
        <f>ROUND(((SUM(BF125:BF169))*I34),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4">
        <f>ROUND((SUM(BG125:BG169)),  2)</f>
        <v>0</v>
      </c>
      <c r="I35" s="98">
        <v>0.2</v>
      </c>
      <c r="J35" s="84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4">
        <f>ROUND((SUM(BH125:BH169)),  2)</f>
        <v>0</v>
      </c>
      <c r="I36" s="98">
        <v>0.2</v>
      </c>
      <c r="J36" s="84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ROUND((SUM(BI125:BI169)),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5"/>
      <c r="F39" s="55"/>
      <c r="G39" s="101" t="s">
        <v>46</v>
      </c>
      <c r="H39" s="102" t="s">
        <v>47</v>
      </c>
      <c r="I39" s="55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179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47" s="1" customFormat="1" ht="12" customHeight="1" x14ac:dyDescent="0.2">
      <c r="B86" s="28"/>
      <c r="C86" s="23" t="s">
        <v>175</v>
      </c>
      <c r="L86" s="28"/>
    </row>
    <row r="87" spans="2:47" s="1" customFormat="1" ht="16.5" customHeight="1" x14ac:dyDescent="0.2">
      <c r="B87" s="28"/>
      <c r="E87" s="228" t="str">
        <f>E9</f>
        <v>12 - SO 12 Oplotenie</v>
      </c>
      <c r="F87" s="231"/>
      <c r="G87" s="231"/>
      <c r="H87" s="231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Fiľakovo</v>
      </c>
      <c r="I89" s="23" t="s">
        <v>21</v>
      </c>
      <c r="J89" s="51" t="str">
        <f>IF(J12="","",J12)</f>
        <v>15. 8. 2022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Mesto Fiľakovo</v>
      </c>
      <c r="I91" s="23" t="s">
        <v>29</v>
      </c>
      <c r="J91" s="26" t="str">
        <f>E21</f>
        <v>KApAR, s.r.o., Prešov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180</v>
      </c>
      <c r="D94" s="99"/>
      <c r="E94" s="99"/>
      <c r="F94" s="99"/>
      <c r="G94" s="99"/>
      <c r="H94" s="99"/>
      <c r="I94" s="99"/>
      <c r="J94" s="108" t="s">
        <v>181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9" t="s">
        <v>182</v>
      </c>
      <c r="J96" s="64">
        <f>J125</f>
        <v>0</v>
      </c>
      <c r="L96" s="28"/>
      <c r="AU96" s="13" t="s">
        <v>183</v>
      </c>
    </row>
    <row r="97" spans="2:12" s="8" customFormat="1" ht="24.9" customHeight="1" x14ac:dyDescent="0.2">
      <c r="B97" s="110"/>
      <c r="D97" s="111" t="s">
        <v>184</v>
      </c>
      <c r="E97" s="112"/>
      <c r="F97" s="112"/>
      <c r="G97" s="112"/>
      <c r="H97" s="112"/>
      <c r="I97" s="112"/>
      <c r="J97" s="113">
        <f>J126</f>
        <v>0</v>
      </c>
      <c r="L97" s="110"/>
    </row>
    <row r="98" spans="2:12" s="9" customFormat="1" ht="19.95" customHeight="1" x14ac:dyDescent="0.2">
      <c r="B98" s="114"/>
      <c r="D98" s="115" t="s">
        <v>185</v>
      </c>
      <c r="E98" s="116"/>
      <c r="F98" s="116"/>
      <c r="G98" s="116"/>
      <c r="H98" s="116"/>
      <c r="I98" s="116"/>
      <c r="J98" s="117">
        <f>J127</f>
        <v>0</v>
      </c>
      <c r="L98" s="114"/>
    </row>
    <row r="99" spans="2:12" s="9" customFormat="1" ht="19.95" customHeight="1" x14ac:dyDescent="0.2">
      <c r="B99" s="114"/>
      <c r="D99" s="115" t="s">
        <v>186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12" s="9" customFormat="1" ht="19.95" customHeight="1" x14ac:dyDescent="0.2">
      <c r="B100" s="114"/>
      <c r="D100" s="115" t="s">
        <v>187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2:12" s="9" customFormat="1" ht="19.95" customHeight="1" x14ac:dyDescent="0.2">
      <c r="B101" s="114"/>
      <c r="D101" s="115" t="s">
        <v>189</v>
      </c>
      <c r="E101" s="116"/>
      <c r="F101" s="116"/>
      <c r="G101" s="116"/>
      <c r="H101" s="116"/>
      <c r="I101" s="116"/>
      <c r="J101" s="117">
        <f>J145</f>
        <v>0</v>
      </c>
      <c r="L101" s="114"/>
    </row>
    <row r="102" spans="2:12" s="9" customFormat="1" ht="19.95" customHeight="1" x14ac:dyDescent="0.2">
      <c r="B102" s="114"/>
      <c r="D102" s="115" t="s">
        <v>190</v>
      </c>
      <c r="E102" s="116"/>
      <c r="F102" s="116"/>
      <c r="G102" s="116"/>
      <c r="H102" s="116"/>
      <c r="I102" s="116"/>
      <c r="J102" s="117">
        <f>J148</f>
        <v>0</v>
      </c>
      <c r="L102" s="114"/>
    </row>
    <row r="103" spans="2:12" s="9" customFormat="1" ht="19.95" customHeight="1" x14ac:dyDescent="0.2">
      <c r="B103" s="114"/>
      <c r="D103" s="115" t="s">
        <v>191</v>
      </c>
      <c r="E103" s="116"/>
      <c r="F103" s="116"/>
      <c r="G103" s="116"/>
      <c r="H103" s="116"/>
      <c r="I103" s="116"/>
      <c r="J103" s="117">
        <f>J155</f>
        <v>0</v>
      </c>
      <c r="L103" s="114"/>
    </row>
    <row r="104" spans="2:12" s="8" customFormat="1" ht="24.9" customHeight="1" x14ac:dyDescent="0.2">
      <c r="B104" s="110"/>
      <c r="D104" s="111" t="s">
        <v>192</v>
      </c>
      <c r="E104" s="112"/>
      <c r="F104" s="112"/>
      <c r="G104" s="112"/>
      <c r="H104" s="112"/>
      <c r="I104" s="112"/>
      <c r="J104" s="113">
        <f>J157</f>
        <v>0</v>
      </c>
      <c r="L104" s="110"/>
    </row>
    <row r="105" spans="2:12" s="9" customFormat="1" ht="19.95" customHeight="1" x14ac:dyDescent="0.2">
      <c r="B105" s="114"/>
      <c r="D105" s="115" t="s">
        <v>200</v>
      </c>
      <c r="E105" s="116"/>
      <c r="F105" s="116"/>
      <c r="G105" s="116"/>
      <c r="H105" s="116"/>
      <c r="I105" s="116"/>
      <c r="J105" s="117">
        <f>J158</f>
        <v>0</v>
      </c>
      <c r="L105" s="114"/>
    </row>
    <row r="106" spans="2:12" s="1" customFormat="1" ht="21.75" customHeight="1" x14ac:dyDescent="0.2">
      <c r="B106" s="28"/>
      <c r="L106" s="28"/>
    </row>
    <row r="107" spans="2:12" s="1" customFormat="1" ht="6.9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" customHeight="1" x14ac:dyDescent="0.2">
      <c r="B112" s="28"/>
      <c r="C112" s="17" t="s">
        <v>207</v>
      </c>
      <c r="L112" s="28"/>
    </row>
    <row r="113" spans="2:65" s="1" customFormat="1" ht="6.9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26.25" customHeight="1" x14ac:dyDescent="0.2">
      <c r="B115" s="28"/>
      <c r="E115" s="232" t="str">
        <f>E7</f>
        <v>Revitalizácia bývalej priemyselnej zóny na Šavoľskej ceste - BROWN FIELD Fiľakovo</v>
      </c>
      <c r="F115" s="233"/>
      <c r="G115" s="233"/>
      <c r="H115" s="233"/>
      <c r="L115" s="28"/>
    </row>
    <row r="116" spans="2:65" s="1" customFormat="1" ht="12" customHeight="1" x14ac:dyDescent="0.2">
      <c r="B116" s="28"/>
      <c r="C116" s="23" t="s">
        <v>175</v>
      </c>
      <c r="L116" s="28"/>
    </row>
    <row r="117" spans="2:65" s="1" customFormat="1" ht="16.5" customHeight="1" x14ac:dyDescent="0.2">
      <c r="B117" s="28"/>
      <c r="E117" s="228" t="str">
        <f>E9</f>
        <v>12 - SO 12 Oplotenie</v>
      </c>
      <c r="F117" s="231"/>
      <c r="G117" s="231"/>
      <c r="H117" s="231"/>
      <c r="L117" s="28"/>
    </row>
    <row r="118" spans="2:65" s="1" customFormat="1" ht="6.9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>Fiľakovo</v>
      </c>
      <c r="I119" s="23" t="s">
        <v>21</v>
      </c>
      <c r="J119" s="51" t="str">
        <f>IF(J12="","",J12)</f>
        <v>15. 8. 2022</v>
      </c>
      <c r="L119" s="28"/>
    </row>
    <row r="120" spans="2:65" s="1" customFormat="1" ht="6.9" customHeight="1" x14ac:dyDescent="0.2">
      <c r="B120" s="28"/>
      <c r="L120" s="28"/>
    </row>
    <row r="121" spans="2:65" s="1" customFormat="1" ht="15.15" customHeight="1" x14ac:dyDescent="0.2">
      <c r="B121" s="28"/>
      <c r="C121" s="23" t="s">
        <v>23</v>
      </c>
      <c r="F121" s="21" t="str">
        <f>E15</f>
        <v>Mesto Fiľakovo</v>
      </c>
      <c r="I121" s="23" t="s">
        <v>29</v>
      </c>
      <c r="J121" s="26" t="str">
        <f>E21</f>
        <v>KApAR, s.r.o., Prešov</v>
      </c>
      <c r="L121" s="28"/>
    </row>
    <row r="122" spans="2:65" s="1" customFormat="1" ht="15.15" customHeight="1" x14ac:dyDescent="0.2">
      <c r="B122" s="28"/>
      <c r="C122" s="23" t="s">
        <v>27</v>
      </c>
      <c r="F122" s="21" t="str">
        <f>IF(E18="","",E18)</f>
        <v>Vyplň údaj</v>
      </c>
      <c r="I122" s="23" t="s">
        <v>32</v>
      </c>
      <c r="J122" s="26" t="str">
        <f>E24</f>
        <v xml:space="preserve"> 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18"/>
      <c r="C124" s="119" t="s">
        <v>208</v>
      </c>
      <c r="D124" s="120" t="s">
        <v>60</v>
      </c>
      <c r="E124" s="120" t="s">
        <v>56</v>
      </c>
      <c r="F124" s="120" t="s">
        <v>57</v>
      </c>
      <c r="G124" s="120" t="s">
        <v>209</v>
      </c>
      <c r="H124" s="120" t="s">
        <v>210</v>
      </c>
      <c r="I124" s="120" t="s">
        <v>211</v>
      </c>
      <c r="J124" s="121" t="s">
        <v>181</v>
      </c>
      <c r="K124" s="122" t="s">
        <v>212</v>
      </c>
      <c r="L124" s="118"/>
      <c r="M124" s="57" t="s">
        <v>1</v>
      </c>
      <c r="N124" s="58" t="s">
        <v>39</v>
      </c>
      <c r="O124" s="58" t="s">
        <v>213</v>
      </c>
      <c r="P124" s="58" t="s">
        <v>214</v>
      </c>
      <c r="Q124" s="58" t="s">
        <v>215</v>
      </c>
      <c r="R124" s="58" t="s">
        <v>216</v>
      </c>
      <c r="S124" s="58" t="s">
        <v>217</v>
      </c>
      <c r="T124" s="59" t="s">
        <v>218</v>
      </c>
    </row>
    <row r="125" spans="2:65" s="1" customFormat="1" ht="22.95" customHeight="1" x14ac:dyDescent="0.3">
      <c r="B125" s="28"/>
      <c r="C125" s="62" t="s">
        <v>182</v>
      </c>
      <c r="J125" s="123">
        <f>BK125</f>
        <v>0</v>
      </c>
      <c r="L125" s="28"/>
      <c r="M125" s="60"/>
      <c r="N125" s="52"/>
      <c r="O125" s="52"/>
      <c r="P125" s="124">
        <f>P126+P157</f>
        <v>0</v>
      </c>
      <c r="Q125" s="52"/>
      <c r="R125" s="124">
        <f>R126+R157</f>
        <v>137.058190211724</v>
      </c>
      <c r="S125" s="52"/>
      <c r="T125" s="125">
        <f>T126+T157</f>
        <v>591.26578499999994</v>
      </c>
      <c r="AT125" s="13" t="s">
        <v>74</v>
      </c>
      <c r="AU125" s="13" t="s">
        <v>183</v>
      </c>
      <c r="BK125" s="126">
        <f>BK126+BK157</f>
        <v>0</v>
      </c>
    </row>
    <row r="126" spans="2:65" s="11" customFormat="1" ht="25.95" customHeight="1" x14ac:dyDescent="0.25">
      <c r="B126" s="127"/>
      <c r="D126" s="128" t="s">
        <v>74</v>
      </c>
      <c r="E126" s="129" t="s">
        <v>219</v>
      </c>
      <c r="F126" s="129" t="s">
        <v>220</v>
      </c>
      <c r="I126" s="130"/>
      <c r="J126" s="131">
        <f>BK126</f>
        <v>0</v>
      </c>
      <c r="L126" s="127"/>
      <c r="M126" s="132"/>
      <c r="P126" s="133">
        <f>P127+P134+P140+P145+P148+P155</f>
        <v>0</v>
      </c>
      <c r="R126" s="133">
        <f>R127+R134+R140+R145+R148+R155</f>
        <v>133.84274752472399</v>
      </c>
      <c r="T126" s="134">
        <f>T127+T134+T140+T145+T148+T155</f>
        <v>591.26578499999994</v>
      </c>
      <c r="AR126" s="128" t="s">
        <v>82</v>
      </c>
      <c r="AT126" s="135" t="s">
        <v>74</v>
      </c>
      <c r="AU126" s="135" t="s">
        <v>75</v>
      </c>
      <c r="AY126" s="128" t="s">
        <v>221</v>
      </c>
      <c r="BK126" s="136">
        <f>BK127+BK134+BK140+BK145+BK148+BK155</f>
        <v>0</v>
      </c>
    </row>
    <row r="127" spans="2:65" s="11" customFormat="1" ht="22.95" customHeight="1" x14ac:dyDescent="0.25">
      <c r="B127" s="127"/>
      <c r="D127" s="128" t="s">
        <v>74</v>
      </c>
      <c r="E127" s="137" t="s">
        <v>82</v>
      </c>
      <c r="F127" s="137" t="s">
        <v>222</v>
      </c>
      <c r="I127" s="130"/>
      <c r="J127" s="138">
        <f>BK127</f>
        <v>0</v>
      </c>
      <c r="L127" s="127"/>
      <c r="M127" s="132"/>
      <c r="P127" s="133">
        <f>SUM(P128:P133)</f>
        <v>0</v>
      </c>
      <c r="R127" s="133">
        <f>SUM(R128:R133)</f>
        <v>0</v>
      </c>
      <c r="T127" s="134">
        <f>SUM(T128:T133)</f>
        <v>0</v>
      </c>
      <c r="AR127" s="128" t="s">
        <v>82</v>
      </c>
      <c r="AT127" s="135" t="s">
        <v>74</v>
      </c>
      <c r="AU127" s="135" t="s">
        <v>82</v>
      </c>
      <c r="AY127" s="128" t="s">
        <v>221</v>
      </c>
      <c r="BK127" s="136">
        <f>SUM(BK128:BK133)</f>
        <v>0</v>
      </c>
    </row>
    <row r="128" spans="2:65" s="1" customFormat="1" ht="21.75" customHeight="1" x14ac:dyDescent="0.2">
      <c r="B128" s="139"/>
      <c r="C128" s="140" t="s">
        <v>82</v>
      </c>
      <c r="D128" s="140" t="s">
        <v>223</v>
      </c>
      <c r="E128" s="141" t="s">
        <v>3405</v>
      </c>
      <c r="F128" s="142" t="s">
        <v>3406</v>
      </c>
      <c r="G128" s="143" t="s">
        <v>226</v>
      </c>
      <c r="H128" s="144">
        <v>10.750999999999999</v>
      </c>
      <c r="I128" s="145"/>
      <c r="J128" s="146">
        <f t="shared" ref="J128:J133" si="0">ROUND(I128*H128,2)</f>
        <v>0</v>
      </c>
      <c r="K128" s="147"/>
      <c r="L128" s="28"/>
      <c r="M128" s="148" t="s">
        <v>1</v>
      </c>
      <c r="N128" s="149" t="s">
        <v>41</v>
      </c>
      <c r="P128" s="150">
        <f t="shared" ref="P128:P133" si="1">O128*H128</f>
        <v>0</v>
      </c>
      <c r="Q128" s="150">
        <v>0</v>
      </c>
      <c r="R128" s="150">
        <f t="shared" ref="R128:R133" si="2">Q128*H128</f>
        <v>0</v>
      </c>
      <c r="S128" s="150">
        <v>0</v>
      </c>
      <c r="T128" s="151">
        <f t="shared" ref="T128:T133" si="3">S128*H128</f>
        <v>0</v>
      </c>
      <c r="AR128" s="152" t="s">
        <v>227</v>
      </c>
      <c r="AT128" s="152" t="s">
        <v>223</v>
      </c>
      <c r="AU128" s="152" t="s">
        <v>88</v>
      </c>
      <c r="AY128" s="13" t="s">
        <v>221</v>
      </c>
      <c r="BE128" s="153">
        <f t="shared" ref="BE128:BE133" si="4">IF(N128="základná",J128,0)</f>
        <v>0</v>
      </c>
      <c r="BF128" s="153">
        <f t="shared" ref="BF128:BF133" si="5">IF(N128="znížená",J128,0)</f>
        <v>0</v>
      </c>
      <c r="BG128" s="153">
        <f t="shared" ref="BG128:BG133" si="6">IF(N128="zákl. prenesená",J128,0)</f>
        <v>0</v>
      </c>
      <c r="BH128" s="153">
        <f t="shared" ref="BH128:BH133" si="7">IF(N128="zníž. prenesená",J128,0)</f>
        <v>0</v>
      </c>
      <c r="BI128" s="153">
        <f t="shared" ref="BI128:BI133" si="8">IF(N128="nulová",J128,0)</f>
        <v>0</v>
      </c>
      <c r="BJ128" s="13" t="s">
        <v>88</v>
      </c>
      <c r="BK128" s="153">
        <f t="shared" ref="BK128:BK133" si="9">ROUND(I128*H128,2)</f>
        <v>0</v>
      </c>
      <c r="BL128" s="13" t="s">
        <v>227</v>
      </c>
      <c r="BM128" s="152" t="s">
        <v>88</v>
      </c>
    </row>
    <row r="129" spans="2:65" s="1" customFormat="1" ht="21.75" customHeight="1" x14ac:dyDescent="0.2">
      <c r="B129" s="139"/>
      <c r="C129" s="140" t="s">
        <v>88</v>
      </c>
      <c r="D129" s="140" t="s">
        <v>223</v>
      </c>
      <c r="E129" s="141" t="s">
        <v>2703</v>
      </c>
      <c r="F129" s="142" t="s">
        <v>234</v>
      </c>
      <c r="G129" s="143" t="s">
        <v>226</v>
      </c>
      <c r="H129" s="144">
        <v>32.395000000000003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227</v>
      </c>
      <c r="AT129" s="152" t="s">
        <v>223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227</v>
      </c>
      <c r="BM129" s="152" t="s">
        <v>227</v>
      </c>
    </row>
    <row r="130" spans="2:65" s="1" customFormat="1" ht="33" customHeight="1" x14ac:dyDescent="0.2">
      <c r="B130" s="139"/>
      <c r="C130" s="140" t="s">
        <v>232</v>
      </c>
      <c r="D130" s="140" t="s">
        <v>223</v>
      </c>
      <c r="E130" s="141" t="s">
        <v>3407</v>
      </c>
      <c r="F130" s="142" t="s">
        <v>3408</v>
      </c>
      <c r="G130" s="143" t="s">
        <v>226</v>
      </c>
      <c r="H130" s="144">
        <v>43.146000000000001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227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227</v>
      </c>
      <c r="BM130" s="152" t="s">
        <v>243</v>
      </c>
    </row>
    <row r="131" spans="2:65" s="1" customFormat="1" ht="16.5" customHeight="1" x14ac:dyDescent="0.2">
      <c r="B131" s="139"/>
      <c r="C131" s="140" t="s">
        <v>227</v>
      </c>
      <c r="D131" s="140" t="s">
        <v>223</v>
      </c>
      <c r="E131" s="141" t="s">
        <v>3409</v>
      </c>
      <c r="F131" s="142" t="s">
        <v>3410</v>
      </c>
      <c r="G131" s="143" t="s">
        <v>226</v>
      </c>
      <c r="H131" s="144">
        <v>39.674999999999997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227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227</v>
      </c>
      <c r="BM131" s="152" t="s">
        <v>251</v>
      </c>
    </row>
    <row r="132" spans="2:65" s="1" customFormat="1" ht="24.15" customHeight="1" x14ac:dyDescent="0.2">
      <c r="B132" s="139"/>
      <c r="C132" s="140" t="s">
        <v>239</v>
      </c>
      <c r="D132" s="140" t="s">
        <v>223</v>
      </c>
      <c r="E132" s="141" t="s">
        <v>2716</v>
      </c>
      <c r="F132" s="142" t="s">
        <v>253</v>
      </c>
      <c r="G132" s="143" t="s">
        <v>254</v>
      </c>
      <c r="H132" s="144">
        <v>71.415000000000006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227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227</v>
      </c>
      <c r="BM132" s="152" t="s">
        <v>153</v>
      </c>
    </row>
    <row r="133" spans="2:65" s="1" customFormat="1" ht="24.15" customHeight="1" x14ac:dyDescent="0.2">
      <c r="B133" s="139"/>
      <c r="C133" s="140" t="s">
        <v>243</v>
      </c>
      <c r="D133" s="140" t="s">
        <v>223</v>
      </c>
      <c r="E133" s="141" t="s">
        <v>3411</v>
      </c>
      <c r="F133" s="142" t="s">
        <v>3412</v>
      </c>
      <c r="G133" s="143" t="s">
        <v>226</v>
      </c>
      <c r="H133" s="144">
        <v>3.4710000000000001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227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227</v>
      </c>
      <c r="BM133" s="152" t="s">
        <v>165</v>
      </c>
    </row>
    <row r="134" spans="2:65" s="11" customFormat="1" ht="22.95" customHeight="1" x14ac:dyDescent="0.25">
      <c r="B134" s="127"/>
      <c r="D134" s="128" t="s">
        <v>74</v>
      </c>
      <c r="E134" s="137" t="s">
        <v>88</v>
      </c>
      <c r="F134" s="137" t="s">
        <v>260</v>
      </c>
      <c r="I134" s="130"/>
      <c r="J134" s="138">
        <f>BK134</f>
        <v>0</v>
      </c>
      <c r="L134" s="127"/>
      <c r="M134" s="132"/>
      <c r="P134" s="133">
        <f>SUM(P135:P139)</f>
        <v>0</v>
      </c>
      <c r="R134" s="133">
        <f>SUM(R135:R139)</f>
        <v>47.417680055124002</v>
      </c>
      <c r="T134" s="134">
        <f>SUM(T135:T139)</f>
        <v>1.58256</v>
      </c>
      <c r="AR134" s="128" t="s">
        <v>82</v>
      </c>
      <c r="AT134" s="135" t="s">
        <v>74</v>
      </c>
      <c r="AU134" s="135" t="s">
        <v>82</v>
      </c>
      <c r="AY134" s="128" t="s">
        <v>221</v>
      </c>
      <c r="BK134" s="136">
        <f>SUM(BK135:BK139)</f>
        <v>0</v>
      </c>
    </row>
    <row r="135" spans="2:65" s="1" customFormat="1" ht="16.5" customHeight="1" x14ac:dyDescent="0.2">
      <c r="B135" s="139"/>
      <c r="C135" s="140" t="s">
        <v>247</v>
      </c>
      <c r="D135" s="140" t="s">
        <v>223</v>
      </c>
      <c r="E135" s="141" t="s">
        <v>3413</v>
      </c>
      <c r="F135" s="142" t="s">
        <v>3414</v>
      </c>
      <c r="G135" s="143" t="s">
        <v>226</v>
      </c>
      <c r="H135" s="144">
        <v>20.736000000000001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41</v>
      </c>
      <c r="P135" s="150">
        <f>O135*H135</f>
        <v>0</v>
      </c>
      <c r="Q135" s="150">
        <v>2.2354352039999998</v>
      </c>
      <c r="R135" s="150">
        <f>Q135*H135</f>
        <v>46.353984390143999</v>
      </c>
      <c r="S135" s="150">
        <v>0</v>
      </c>
      <c r="T135" s="151">
        <f>S135*H135</f>
        <v>0</v>
      </c>
      <c r="AR135" s="152" t="s">
        <v>227</v>
      </c>
      <c r="AT135" s="152" t="s">
        <v>223</v>
      </c>
      <c r="AU135" s="152" t="s">
        <v>88</v>
      </c>
      <c r="AY135" s="13" t="s">
        <v>221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88</v>
      </c>
      <c r="BK135" s="153">
        <f>ROUND(I135*H135,2)</f>
        <v>0</v>
      </c>
      <c r="BL135" s="13" t="s">
        <v>227</v>
      </c>
      <c r="BM135" s="152" t="s">
        <v>171</v>
      </c>
    </row>
    <row r="136" spans="2:65" s="1" customFormat="1" ht="21.75" customHeight="1" x14ac:dyDescent="0.2">
      <c r="B136" s="139"/>
      <c r="C136" s="140" t="s">
        <v>251</v>
      </c>
      <c r="D136" s="140" t="s">
        <v>223</v>
      </c>
      <c r="E136" s="141" t="s">
        <v>3415</v>
      </c>
      <c r="F136" s="142" t="s">
        <v>291</v>
      </c>
      <c r="G136" s="143" t="s">
        <v>263</v>
      </c>
      <c r="H136" s="144">
        <v>92.555999999999997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41</v>
      </c>
      <c r="P136" s="150">
        <f>O136*H136</f>
        <v>0</v>
      </c>
      <c r="Q136" s="150">
        <v>1.1492455E-2</v>
      </c>
      <c r="R136" s="150">
        <f>Q136*H136</f>
        <v>1.06369566498</v>
      </c>
      <c r="S136" s="150">
        <v>0</v>
      </c>
      <c r="T136" s="151">
        <f>S136*H136</f>
        <v>0</v>
      </c>
      <c r="AR136" s="152" t="s">
        <v>227</v>
      </c>
      <c r="AT136" s="152" t="s">
        <v>223</v>
      </c>
      <c r="AU136" s="152" t="s">
        <v>88</v>
      </c>
      <c r="AY136" s="13" t="s">
        <v>221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88</v>
      </c>
      <c r="BK136" s="153">
        <f>ROUND(I136*H136,2)</f>
        <v>0</v>
      </c>
      <c r="BL136" s="13" t="s">
        <v>227</v>
      </c>
      <c r="BM136" s="152" t="s">
        <v>285</v>
      </c>
    </row>
    <row r="137" spans="2:65" s="1" customFormat="1" ht="21.75" customHeight="1" x14ac:dyDescent="0.2">
      <c r="B137" s="139"/>
      <c r="C137" s="140" t="s">
        <v>256</v>
      </c>
      <c r="D137" s="140" t="s">
        <v>223</v>
      </c>
      <c r="E137" s="141" t="s">
        <v>3416</v>
      </c>
      <c r="F137" s="142" t="s">
        <v>295</v>
      </c>
      <c r="G137" s="143" t="s">
        <v>263</v>
      </c>
      <c r="H137" s="144">
        <v>92.555999999999997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41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227</v>
      </c>
      <c r="AT137" s="152" t="s">
        <v>223</v>
      </c>
      <c r="AU137" s="152" t="s">
        <v>88</v>
      </c>
      <c r="AY137" s="13" t="s">
        <v>221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88</v>
      </c>
      <c r="BK137" s="153">
        <f>ROUND(I137*H137,2)</f>
        <v>0</v>
      </c>
      <c r="BL137" s="13" t="s">
        <v>227</v>
      </c>
      <c r="BM137" s="152" t="s">
        <v>293</v>
      </c>
    </row>
    <row r="138" spans="2:65" s="1" customFormat="1" ht="24.15" customHeight="1" x14ac:dyDescent="0.2">
      <c r="B138" s="139"/>
      <c r="C138" s="140" t="s">
        <v>153</v>
      </c>
      <c r="D138" s="140" t="s">
        <v>223</v>
      </c>
      <c r="E138" s="141" t="s">
        <v>3417</v>
      </c>
      <c r="F138" s="142" t="s">
        <v>3418</v>
      </c>
      <c r="G138" s="143" t="s">
        <v>263</v>
      </c>
      <c r="H138" s="144">
        <v>15.12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6.3E-2</v>
      </c>
      <c r="T138" s="151">
        <f>S138*H138</f>
        <v>0.95255999999999996</v>
      </c>
      <c r="AR138" s="152" t="s">
        <v>227</v>
      </c>
      <c r="AT138" s="152" t="s">
        <v>223</v>
      </c>
      <c r="AU138" s="152" t="s">
        <v>88</v>
      </c>
      <c r="AY138" s="13" t="s">
        <v>221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88</v>
      </c>
      <c r="BK138" s="153">
        <f>ROUND(I138*H138,2)</f>
        <v>0</v>
      </c>
      <c r="BL138" s="13" t="s">
        <v>227</v>
      </c>
      <c r="BM138" s="152" t="s">
        <v>3419</v>
      </c>
    </row>
    <row r="139" spans="2:65" s="1" customFormat="1" ht="24.15" customHeight="1" x14ac:dyDescent="0.2">
      <c r="B139" s="139"/>
      <c r="C139" s="140" t="s">
        <v>162</v>
      </c>
      <c r="D139" s="140" t="s">
        <v>223</v>
      </c>
      <c r="E139" s="141" t="s">
        <v>3420</v>
      </c>
      <c r="F139" s="142" t="s">
        <v>3421</v>
      </c>
      <c r="G139" s="143" t="s">
        <v>263</v>
      </c>
      <c r="H139" s="144">
        <v>10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6.3E-2</v>
      </c>
      <c r="T139" s="151">
        <f>S139*H139</f>
        <v>0.63</v>
      </c>
      <c r="AR139" s="152" t="s">
        <v>227</v>
      </c>
      <c r="AT139" s="152" t="s">
        <v>223</v>
      </c>
      <c r="AU139" s="152" t="s">
        <v>88</v>
      </c>
      <c r="AY139" s="13" t="s">
        <v>221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88</v>
      </c>
      <c r="BK139" s="153">
        <f>ROUND(I139*H139,2)</f>
        <v>0</v>
      </c>
      <c r="BL139" s="13" t="s">
        <v>227</v>
      </c>
      <c r="BM139" s="152" t="s">
        <v>3422</v>
      </c>
    </row>
    <row r="140" spans="2:65" s="11" customFormat="1" ht="22.95" customHeight="1" x14ac:dyDescent="0.25">
      <c r="B140" s="127"/>
      <c r="D140" s="128" t="s">
        <v>74</v>
      </c>
      <c r="E140" s="137" t="s">
        <v>232</v>
      </c>
      <c r="F140" s="137" t="s">
        <v>321</v>
      </c>
      <c r="I140" s="130"/>
      <c r="J140" s="138">
        <f>BK140</f>
        <v>0</v>
      </c>
      <c r="L140" s="127"/>
      <c r="M140" s="132"/>
      <c r="P140" s="133">
        <f>SUM(P141:P144)</f>
        <v>0</v>
      </c>
      <c r="R140" s="133">
        <f>SUM(R141:R144)</f>
        <v>86.408714469599985</v>
      </c>
      <c r="T140" s="134">
        <f>SUM(T141:T144)</f>
        <v>0</v>
      </c>
      <c r="AR140" s="128" t="s">
        <v>82</v>
      </c>
      <c r="AT140" s="135" t="s">
        <v>74</v>
      </c>
      <c r="AU140" s="135" t="s">
        <v>82</v>
      </c>
      <c r="AY140" s="128" t="s">
        <v>221</v>
      </c>
      <c r="BK140" s="136">
        <f>SUM(BK141:BK144)</f>
        <v>0</v>
      </c>
    </row>
    <row r="141" spans="2:65" s="1" customFormat="1" ht="33" customHeight="1" x14ac:dyDescent="0.2">
      <c r="B141" s="139"/>
      <c r="C141" s="140" t="s">
        <v>165</v>
      </c>
      <c r="D141" s="140" t="s">
        <v>223</v>
      </c>
      <c r="E141" s="141" t="s">
        <v>3423</v>
      </c>
      <c r="F141" s="142" t="s">
        <v>3424</v>
      </c>
      <c r="G141" s="143" t="s">
        <v>226</v>
      </c>
      <c r="H141" s="144">
        <v>38.933999999999997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41</v>
      </c>
      <c r="P141" s="150">
        <f>O141*H141</f>
        <v>0</v>
      </c>
      <c r="Q141" s="150">
        <v>2.1306444</v>
      </c>
      <c r="R141" s="150">
        <f>Q141*H141</f>
        <v>82.954509069599993</v>
      </c>
      <c r="S141" s="150">
        <v>0</v>
      </c>
      <c r="T141" s="151">
        <f>S141*H141</f>
        <v>0</v>
      </c>
      <c r="AR141" s="152" t="s">
        <v>227</v>
      </c>
      <c r="AT141" s="152" t="s">
        <v>223</v>
      </c>
      <c r="AU141" s="152" t="s">
        <v>88</v>
      </c>
      <c r="AY141" s="13" t="s">
        <v>221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88</v>
      </c>
      <c r="BK141" s="153">
        <f>ROUND(I141*H141,2)</f>
        <v>0</v>
      </c>
      <c r="BL141" s="13" t="s">
        <v>227</v>
      </c>
      <c r="BM141" s="152" t="s">
        <v>7</v>
      </c>
    </row>
    <row r="142" spans="2:65" s="1" customFormat="1" ht="33" customHeight="1" x14ac:dyDescent="0.2">
      <c r="B142" s="139"/>
      <c r="C142" s="140" t="s">
        <v>168</v>
      </c>
      <c r="D142" s="140" t="s">
        <v>223</v>
      </c>
      <c r="E142" s="141" t="s">
        <v>3425</v>
      </c>
      <c r="F142" s="142" t="s">
        <v>3426</v>
      </c>
      <c r="G142" s="143" t="s">
        <v>254</v>
      </c>
      <c r="H142" s="144">
        <v>2.3359999999999999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41</v>
      </c>
      <c r="P142" s="150">
        <f>O142*H142</f>
        <v>0</v>
      </c>
      <c r="Q142" s="150">
        <v>1.002</v>
      </c>
      <c r="R142" s="150">
        <f>Q142*H142</f>
        <v>2.3406719999999996</v>
      </c>
      <c r="S142" s="150">
        <v>0</v>
      </c>
      <c r="T142" s="151">
        <f>S142*H142</f>
        <v>0</v>
      </c>
      <c r="AR142" s="152" t="s">
        <v>227</v>
      </c>
      <c r="AT142" s="152" t="s">
        <v>223</v>
      </c>
      <c r="AU142" s="152" t="s">
        <v>88</v>
      </c>
      <c r="AY142" s="13" t="s">
        <v>221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88</v>
      </c>
      <c r="BK142" s="153">
        <f>ROUND(I142*H142,2)</f>
        <v>0</v>
      </c>
      <c r="BL142" s="13" t="s">
        <v>227</v>
      </c>
      <c r="BM142" s="152" t="s">
        <v>308</v>
      </c>
    </row>
    <row r="143" spans="2:65" s="1" customFormat="1" ht="21.75" customHeight="1" x14ac:dyDescent="0.2">
      <c r="B143" s="139"/>
      <c r="C143" s="140" t="s">
        <v>171</v>
      </c>
      <c r="D143" s="140" t="s">
        <v>223</v>
      </c>
      <c r="E143" s="141" t="s">
        <v>3427</v>
      </c>
      <c r="F143" s="142" t="s">
        <v>3428</v>
      </c>
      <c r="G143" s="143" t="s">
        <v>273</v>
      </c>
      <c r="H143" s="144">
        <v>47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41</v>
      </c>
      <c r="P143" s="150">
        <f>O143*H143</f>
        <v>0</v>
      </c>
      <c r="Q143" s="150">
        <v>1.2999999999999999E-3</v>
      </c>
      <c r="R143" s="150">
        <f>Q143*H143</f>
        <v>6.1099999999999995E-2</v>
      </c>
      <c r="S143" s="150">
        <v>0</v>
      </c>
      <c r="T143" s="151">
        <f>S143*H143</f>
        <v>0</v>
      </c>
      <c r="AR143" s="152" t="s">
        <v>227</v>
      </c>
      <c r="AT143" s="152" t="s">
        <v>223</v>
      </c>
      <c r="AU143" s="152" t="s">
        <v>88</v>
      </c>
      <c r="AY143" s="13" t="s">
        <v>221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88</v>
      </c>
      <c r="BK143" s="153">
        <f>ROUND(I143*H143,2)</f>
        <v>0</v>
      </c>
      <c r="BL143" s="13" t="s">
        <v>227</v>
      </c>
      <c r="BM143" s="152" t="s">
        <v>3429</v>
      </c>
    </row>
    <row r="144" spans="2:65" s="1" customFormat="1" ht="16.5" customHeight="1" x14ac:dyDescent="0.2">
      <c r="B144" s="139"/>
      <c r="C144" s="154" t="s">
        <v>281</v>
      </c>
      <c r="D144" s="154" t="s">
        <v>317</v>
      </c>
      <c r="E144" s="155" t="s">
        <v>3430</v>
      </c>
      <c r="F144" s="156" t="s">
        <v>3431</v>
      </c>
      <c r="G144" s="157" t="s">
        <v>333</v>
      </c>
      <c r="H144" s="158">
        <v>102.178</v>
      </c>
      <c r="I144" s="159"/>
      <c r="J144" s="160">
        <f>ROUND(I144*H144,2)</f>
        <v>0</v>
      </c>
      <c r="K144" s="161"/>
      <c r="L144" s="162"/>
      <c r="M144" s="163" t="s">
        <v>1</v>
      </c>
      <c r="N144" s="164" t="s">
        <v>41</v>
      </c>
      <c r="P144" s="150">
        <f>O144*H144</f>
        <v>0</v>
      </c>
      <c r="Q144" s="150">
        <v>1.03E-2</v>
      </c>
      <c r="R144" s="150">
        <f>Q144*H144</f>
        <v>1.0524334</v>
      </c>
      <c r="S144" s="150">
        <v>0</v>
      </c>
      <c r="T144" s="151">
        <f>S144*H144</f>
        <v>0</v>
      </c>
      <c r="AR144" s="152" t="s">
        <v>251</v>
      </c>
      <c r="AT144" s="152" t="s">
        <v>317</v>
      </c>
      <c r="AU144" s="152" t="s">
        <v>88</v>
      </c>
      <c r="AY144" s="13" t="s">
        <v>221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88</v>
      </c>
      <c r="BK144" s="153">
        <f>ROUND(I144*H144,2)</f>
        <v>0</v>
      </c>
      <c r="BL144" s="13" t="s">
        <v>227</v>
      </c>
      <c r="BM144" s="152" t="s">
        <v>3432</v>
      </c>
    </row>
    <row r="145" spans="2:65" s="11" customFormat="1" ht="22.95" customHeight="1" x14ac:dyDescent="0.25">
      <c r="B145" s="127"/>
      <c r="D145" s="128" t="s">
        <v>74</v>
      </c>
      <c r="E145" s="137" t="s">
        <v>243</v>
      </c>
      <c r="F145" s="137" t="s">
        <v>560</v>
      </c>
      <c r="I145" s="130"/>
      <c r="J145" s="138">
        <f>BK145</f>
        <v>0</v>
      </c>
      <c r="L145" s="127"/>
      <c r="M145" s="132"/>
      <c r="P145" s="133">
        <f>SUM(P146:P147)</f>
        <v>0</v>
      </c>
      <c r="R145" s="133">
        <f>SUM(R146:R147)</f>
        <v>1.6352999999999999E-2</v>
      </c>
      <c r="T145" s="134">
        <f>SUM(T146:T147)</f>
        <v>0</v>
      </c>
      <c r="AR145" s="128" t="s">
        <v>82</v>
      </c>
      <c r="AT145" s="135" t="s">
        <v>74</v>
      </c>
      <c r="AU145" s="135" t="s">
        <v>82</v>
      </c>
      <c r="AY145" s="128" t="s">
        <v>221</v>
      </c>
      <c r="BK145" s="136">
        <f>SUM(BK146:BK147)</f>
        <v>0</v>
      </c>
    </row>
    <row r="146" spans="2:65" s="1" customFormat="1" ht="16.5" customHeight="1" x14ac:dyDescent="0.2">
      <c r="B146" s="139"/>
      <c r="C146" s="140" t="s">
        <v>285</v>
      </c>
      <c r="D146" s="140" t="s">
        <v>223</v>
      </c>
      <c r="E146" s="141" t="s">
        <v>3433</v>
      </c>
      <c r="F146" s="142" t="s">
        <v>3434</v>
      </c>
      <c r="G146" s="143" t="s">
        <v>263</v>
      </c>
      <c r="H146" s="144">
        <v>181.7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41</v>
      </c>
      <c r="P146" s="150">
        <f>O146*H146</f>
        <v>0</v>
      </c>
      <c r="Q146" s="150">
        <v>9.0000000000000006E-5</v>
      </c>
      <c r="R146" s="150">
        <f>Q146*H146</f>
        <v>1.6352999999999999E-2</v>
      </c>
      <c r="S146" s="150">
        <v>0</v>
      </c>
      <c r="T146" s="151">
        <f>S146*H146</f>
        <v>0</v>
      </c>
      <c r="AR146" s="152" t="s">
        <v>227</v>
      </c>
      <c r="AT146" s="152" t="s">
        <v>223</v>
      </c>
      <c r="AU146" s="152" t="s">
        <v>88</v>
      </c>
      <c r="AY146" s="13" t="s">
        <v>221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88</v>
      </c>
      <c r="BK146" s="153">
        <f>ROUND(I146*H146,2)</f>
        <v>0</v>
      </c>
      <c r="BL146" s="13" t="s">
        <v>227</v>
      </c>
      <c r="BM146" s="152" t="s">
        <v>3435</v>
      </c>
    </row>
    <row r="147" spans="2:65" s="1" customFormat="1" ht="76.349999999999994" customHeight="1" x14ac:dyDescent="0.2">
      <c r="B147" s="139"/>
      <c r="C147" s="140" t="s">
        <v>289</v>
      </c>
      <c r="D147" s="140" t="s">
        <v>223</v>
      </c>
      <c r="E147" s="141" t="s">
        <v>3436</v>
      </c>
      <c r="F147" s="142" t="s">
        <v>3437</v>
      </c>
      <c r="G147" s="143" t="s">
        <v>1305</v>
      </c>
      <c r="H147" s="144">
        <v>1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227</v>
      </c>
      <c r="AT147" s="152" t="s">
        <v>223</v>
      </c>
      <c r="AU147" s="152" t="s">
        <v>88</v>
      </c>
      <c r="AY147" s="13" t="s">
        <v>221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88</v>
      </c>
      <c r="BK147" s="153">
        <f>ROUND(I147*H147,2)</f>
        <v>0</v>
      </c>
      <c r="BL147" s="13" t="s">
        <v>227</v>
      </c>
      <c r="BM147" s="152" t="s">
        <v>316</v>
      </c>
    </row>
    <row r="148" spans="2:65" s="11" customFormat="1" ht="22.95" customHeight="1" x14ac:dyDescent="0.25">
      <c r="B148" s="127"/>
      <c r="D148" s="128" t="s">
        <v>74</v>
      </c>
      <c r="E148" s="137" t="s">
        <v>256</v>
      </c>
      <c r="F148" s="137" t="s">
        <v>621</v>
      </c>
      <c r="I148" s="130"/>
      <c r="J148" s="138">
        <f>BK148</f>
        <v>0</v>
      </c>
      <c r="L148" s="127"/>
      <c r="M148" s="132"/>
      <c r="P148" s="133">
        <f>SUM(P149:P154)</f>
        <v>0</v>
      </c>
      <c r="R148" s="133">
        <f>SUM(R149:R154)</f>
        <v>0</v>
      </c>
      <c r="T148" s="134">
        <f>SUM(T149:T154)</f>
        <v>589.68322499999999</v>
      </c>
      <c r="AR148" s="128" t="s">
        <v>82</v>
      </c>
      <c r="AT148" s="135" t="s">
        <v>74</v>
      </c>
      <c r="AU148" s="135" t="s">
        <v>82</v>
      </c>
      <c r="AY148" s="128" t="s">
        <v>221</v>
      </c>
      <c r="BK148" s="136">
        <f>SUM(BK149:BK154)</f>
        <v>0</v>
      </c>
    </row>
    <row r="149" spans="2:65" s="1" customFormat="1" ht="33" customHeight="1" x14ac:dyDescent="0.2">
      <c r="B149" s="139"/>
      <c r="C149" s="140" t="s">
        <v>293</v>
      </c>
      <c r="D149" s="140" t="s">
        <v>223</v>
      </c>
      <c r="E149" s="141" t="s">
        <v>3438</v>
      </c>
      <c r="F149" s="142" t="s">
        <v>3439</v>
      </c>
      <c r="G149" s="143" t="s">
        <v>226</v>
      </c>
      <c r="H149" s="144">
        <v>309.54500000000002</v>
      </c>
      <c r="I149" s="145"/>
      <c r="J149" s="146">
        <f t="shared" ref="J149:J154" si="10">ROUND(I149*H149,2)</f>
        <v>0</v>
      </c>
      <c r="K149" s="147"/>
      <c r="L149" s="28"/>
      <c r="M149" s="148" t="s">
        <v>1</v>
      </c>
      <c r="N149" s="149" t="s">
        <v>41</v>
      </c>
      <c r="P149" s="150">
        <f t="shared" ref="P149:P154" si="11">O149*H149</f>
        <v>0</v>
      </c>
      <c r="Q149" s="150">
        <v>0</v>
      </c>
      <c r="R149" s="150">
        <f t="shared" ref="R149:R154" si="12">Q149*H149</f>
        <v>0</v>
      </c>
      <c r="S149" s="150">
        <v>1.905</v>
      </c>
      <c r="T149" s="151">
        <f t="shared" ref="T149:T154" si="13">S149*H149</f>
        <v>589.68322499999999</v>
      </c>
      <c r="AR149" s="152" t="s">
        <v>227</v>
      </c>
      <c r="AT149" s="152" t="s">
        <v>223</v>
      </c>
      <c r="AU149" s="152" t="s">
        <v>88</v>
      </c>
      <c r="AY149" s="13" t="s">
        <v>221</v>
      </c>
      <c r="BE149" s="153">
        <f t="shared" ref="BE149:BE154" si="14">IF(N149="základná",J149,0)</f>
        <v>0</v>
      </c>
      <c r="BF149" s="153">
        <f t="shared" ref="BF149:BF154" si="15">IF(N149="znížená",J149,0)</f>
        <v>0</v>
      </c>
      <c r="BG149" s="153">
        <f t="shared" ref="BG149:BG154" si="16">IF(N149="zákl. prenesená",J149,0)</f>
        <v>0</v>
      </c>
      <c r="BH149" s="153">
        <f t="shared" ref="BH149:BH154" si="17">IF(N149="zníž. prenesená",J149,0)</f>
        <v>0</v>
      </c>
      <c r="BI149" s="153">
        <f t="shared" ref="BI149:BI154" si="18">IF(N149="nulová",J149,0)</f>
        <v>0</v>
      </c>
      <c r="BJ149" s="13" t="s">
        <v>88</v>
      </c>
      <c r="BK149" s="153">
        <f t="shared" ref="BK149:BK154" si="19">ROUND(I149*H149,2)</f>
        <v>0</v>
      </c>
      <c r="BL149" s="13" t="s">
        <v>227</v>
      </c>
      <c r="BM149" s="152" t="s">
        <v>3440</v>
      </c>
    </row>
    <row r="150" spans="2:65" s="1" customFormat="1" ht="21.75" customHeight="1" x14ac:dyDescent="0.2">
      <c r="B150" s="139"/>
      <c r="C150" s="140" t="s">
        <v>297</v>
      </c>
      <c r="D150" s="140" t="s">
        <v>223</v>
      </c>
      <c r="E150" s="141" t="s">
        <v>3441</v>
      </c>
      <c r="F150" s="142" t="s">
        <v>3442</v>
      </c>
      <c r="G150" s="143" t="s">
        <v>254</v>
      </c>
      <c r="H150" s="144">
        <v>591.26599999999996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285</v>
      </c>
      <c r="AT150" s="152" t="s">
        <v>223</v>
      </c>
      <c r="AU150" s="152" t="s">
        <v>88</v>
      </c>
      <c r="AY150" s="13" t="s">
        <v>221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285</v>
      </c>
      <c r="BM150" s="152" t="s">
        <v>3443</v>
      </c>
    </row>
    <row r="151" spans="2:65" s="1" customFormat="1" ht="24.15" customHeight="1" x14ac:dyDescent="0.2">
      <c r="B151" s="139"/>
      <c r="C151" s="140" t="s">
        <v>7</v>
      </c>
      <c r="D151" s="140" t="s">
        <v>223</v>
      </c>
      <c r="E151" s="141" t="s">
        <v>3444</v>
      </c>
      <c r="F151" s="142" t="s">
        <v>3445</v>
      </c>
      <c r="G151" s="143" t="s">
        <v>254</v>
      </c>
      <c r="H151" s="144">
        <v>2365.0639999999999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227</v>
      </c>
      <c r="AT151" s="152" t="s">
        <v>223</v>
      </c>
      <c r="AU151" s="152" t="s">
        <v>88</v>
      </c>
      <c r="AY151" s="13" t="s">
        <v>221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227</v>
      </c>
      <c r="BM151" s="152" t="s">
        <v>3446</v>
      </c>
    </row>
    <row r="152" spans="2:65" s="1" customFormat="1" ht="24.15" customHeight="1" x14ac:dyDescent="0.2">
      <c r="B152" s="139"/>
      <c r="C152" s="140" t="s">
        <v>304</v>
      </c>
      <c r="D152" s="140" t="s">
        <v>223</v>
      </c>
      <c r="E152" s="141" t="s">
        <v>3447</v>
      </c>
      <c r="F152" s="142" t="s">
        <v>3448</v>
      </c>
      <c r="G152" s="143" t="s">
        <v>254</v>
      </c>
      <c r="H152" s="144">
        <v>591.26599999999996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227</v>
      </c>
      <c r="AT152" s="152" t="s">
        <v>223</v>
      </c>
      <c r="AU152" s="152" t="s">
        <v>88</v>
      </c>
      <c r="AY152" s="13" t="s">
        <v>221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227</v>
      </c>
      <c r="BM152" s="152" t="s">
        <v>3449</v>
      </c>
    </row>
    <row r="153" spans="2:65" s="1" customFormat="1" ht="24.15" customHeight="1" x14ac:dyDescent="0.2">
      <c r="B153" s="139"/>
      <c r="C153" s="140" t="s">
        <v>308</v>
      </c>
      <c r="D153" s="140" t="s">
        <v>223</v>
      </c>
      <c r="E153" s="141" t="s">
        <v>3450</v>
      </c>
      <c r="F153" s="142" t="s">
        <v>3451</v>
      </c>
      <c r="G153" s="143" t="s">
        <v>254</v>
      </c>
      <c r="H153" s="144">
        <v>5321.3940000000002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227</v>
      </c>
      <c r="AT153" s="152" t="s">
        <v>223</v>
      </c>
      <c r="AU153" s="152" t="s">
        <v>88</v>
      </c>
      <c r="AY153" s="13" t="s">
        <v>221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227</v>
      </c>
      <c r="BM153" s="152" t="s">
        <v>3452</v>
      </c>
    </row>
    <row r="154" spans="2:65" s="1" customFormat="1" ht="24.15" customHeight="1" x14ac:dyDescent="0.2">
      <c r="B154" s="139"/>
      <c r="C154" s="140" t="s">
        <v>312</v>
      </c>
      <c r="D154" s="140" t="s">
        <v>223</v>
      </c>
      <c r="E154" s="141" t="s">
        <v>2782</v>
      </c>
      <c r="F154" s="142" t="s">
        <v>2783</v>
      </c>
      <c r="G154" s="143" t="s">
        <v>254</v>
      </c>
      <c r="H154" s="144">
        <v>591.26599999999996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227</v>
      </c>
      <c r="AT154" s="152" t="s">
        <v>223</v>
      </c>
      <c r="AU154" s="152" t="s">
        <v>88</v>
      </c>
      <c r="AY154" s="13" t="s">
        <v>221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227</v>
      </c>
      <c r="BM154" s="152" t="s">
        <v>3453</v>
      </c>
    </row>
    <row r="155" spans="2:65" s="11" customFormat="1" ht="22.95" customHeight="1" x14ac:dyDescent="0.25">
      <c r="B155" s="127"/>
      <c r="D155" s="128" t="s">
        <v>74</v>
      </c>
      <c r="E155" s="137" t="s">
        <v>622</v>
      </c>
      <c r="F155" s="137" t="s">
        <v>670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82</v>
      </c>
      <c r="AT155" s="135" t="s">
        <v>74</v>
      </c>
      <c r="AU155" s="135" t="s">
        <v>82</v>
      </c>
      <c r="AY155" s="128" t="s">
        <v>221</v>
      </c>
      <c r="BK155" s="136">
        <f>BK156</f>
        <v>0</v>
      </c>
    </row>
    <row r="156" spans="2:65" s="1" customFormat="1" ht="24.15" customHeight="1" x14ac:dyDescent="0.2">
      <c r="B156" s="139"/>
      <c r="C156" s="140" t="s">
        <v>316</v>
      </c>
      <c r="D156" s="140" t="s">
        <v>223</v>
      </c>
      <c r="E156" s="141" t="s">
        <v>3454</v>
      </c>
      <c r="F156" s="142" t="s">
        <v>3455</v>
      </c>
      <c r="G156" s="143" t="s">
        <v>254</v>
      </c>
      <c r="H156" s="144">
        <v>134.21700000000001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227</v>
      </c>
      <c r="AT156" s="152" t="s">
        <v>223</v>
      </c>
      <c r="AU156" s="152" t="s">
        <v>88</v>
      </c>
      <c r="AY156" s="13" t="s">
        <v>221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88</v>
      </c>
      <c r="BK156" s="153">
        <f>ROUND(I156*H156,2)</f>
        <v>0</v>
      </c>
      <c r="BL156" s="13" t="s">
        <v>227</v>
      </c>
      <c r="BM156" s="152" t="s">
        <v>326</v>
      </c>
    </row>
    <row r="157" spans="2:65" s="11" customFormat="1" ht="25.95" customHeight="1" x14ac:dyDescent="0.25">
      <c r="B157" s="127"/>
      <c r="D157" s="128" t="s">
        <v>74</v>
      </c>
      <c r="E157" s="129" t="s">
        <v>675</v>
      </c>
      <c r="F157" s="129" t="s">
        <v>676</v>
      </c>
      <c r="I157" s="130"/>
      <c r="J157" s="131">
        <f>BK157</f>
        <v>0</v>
      </c>
      <c r="L157" s="127"/>
      <c r="M157" s="132"/>
      <c r="P157" s="133">
        <f>P158</f>
        <v>0</v>
      </c>
      <c r="R157" s="133">
        <f>R158</f>
        <v>3.2154426869999995</v>
      </c>
      <c r="T157" s="134">
        <f>T158</f>
        <v>0</v>
      </c>
      <c r="AR157" s="128" t="s">
        <v>88</v>
      </c>
      <c r="AT157" s="135" t="s">
        <v>74</v>
      </c>
      <c r="AU157" s="135" t="s">
        <v>75</v>
      </c>
      <c r="AY157" s="128" t="s">
        <v>221</v>
      </c>
      <c r="BK157" s="136">
        <f>BK158</f>
        <v>0</v>
      </c>
    </row>
    <row r="158" spans="2:65" s="11" customFormat="1" ht="22.95" customHeight="1" x14ac:dyDescent="0.25">
      <c r="B158" s="127"/>
      <c r="D158" s="128" t="s">
        <v>74</v>
      </c>
      <c r="E158" s="137" t="s">
        <v>904</v>
      </c>
      <c r="F158" s="137" t="s">
        <v>905</v>
      </c>
      <c r="I158" s="130"/>
      <c r="J158" s="138">
        <f>BK158</f>
        <v>0</v>
      </c>
      <c r="L158" s="127"/>
      <c r="M158" s="132"/>
      <c r="P158" s="133">
        <f>SUM(P159:P169)</f>
        <v>0</v>
      </c>
      <c r="R158" s="133">
        <f>SUM(R159:R169)</f>
        <v>3.2154426869999995</v>
      </c>
      <c r="T158" s="134">
        <f>SUM(T159:T169)</f>
        <v>0</v>
      </c>
      <c r="AR158" s="128" t="s">
        <v>88</v>
      </c>
      <c r="AT158" s="135" t="s">
        <v>74</v>
      </c>
      <c r="AU158" s="135" t="s">
        <v>82</v>
      </c>
      <c r="AY158" s="128" t="s">
        <v>221</v>
      </c>
      <c r="BK158" s="136">
        <f>SUM(BK159:BK169)</f>
        <v>0</v>
      </c>
    </row>
    <row r="159" spans="2:65" s="1" customFormat="1" ht="24.15" customHeight="1" x14ac:dyDescent="0.2">
      <c r="B159" s="139"/>
      <c r="C159" s="140" t="s">
        <v>322</v>
      </c>
      <c r="D159" s="140" t="s">
        <v>223</v>
      </c>
      <c r="E159" s="141" t="s">
        <v>3456</v>
      </c>
      <c r="F159" s="142" t="s">
        <v>3457</v>
      </c>
      <c r="G159" s="143" t="s">
        <v>273</v>
      </c>
      <c r="H159" s="144">
        <v>314.83999999999997</v>
      </c>
      <c r="I159" s="145"/>
      <c r="J159" s="146">
        <f t="shared" ref="J159:J169" si="20">ROUND(I159*H159,2)</f>
        <v>0</v>
      </c>
      <c r="K159" s="147"/>
      <c r="L159" s="28"/>
      <c r="M159" s="148" t="s">
        <v>1</v>
      </c>
      <c r="N159" s="149" t="s">
        <v>41</v>
      </c>
      <c r="P159" s="150">
        <f t="shared" ref="P159:P169" si="21">O159*H159</f>
        <v>0</v>
      </c>
      <c r="Q159" s="150">
        <v>0</v>
      </c>
      <c r="R159" s="150">
        <f t="shared" ref="R159:R169" si="22">Q159*H159</f>
        <v>0</v>
      </c>
      <c r="S159" s="150">
        <v>0</v>
      </c>
      <c r="T159" s="151">
        <f t="shared" ref="T159:T169" si="23">S159*H159</f>
        <v>0</v>
      </c>
      <c r="AR159" s="152" t="s">
        <v>285</v>
      </c>
      <c r="AT159" s="152" t="s">
        <v>223</v>
      </c>
      <c r="AU159" s="152" t="s">
        <v>88</v>
      </c>
      <c r="AY159" s="13" t="s">
        <v>221</v>
      </c>
      <c r="BE159" s="153">
        <f t="shared" ref="BE159:BE169" si="24">IF(N159="základná",J159,0)</f>
        <v>0</v>
      </c>
      <c r="BF159" s="153">
        <f t="shared" ref="BF159:BF169" si="25">IF(N159="znížená",J159,0)</f>
        <v>0</v>
      </c>
      <c r="BG159" s="153">
        <f t="shared" ref="BG159:BG169" si="26">IF(N159="zákl. prenesená",J159,0)</f>
        <v>0</v>
      </c>
      <c r="BH159" s="153">
        <f t="shared" ref="BH159:BH169" si="27">IF(N159="zníž. prenesená",J159,0)</f>
        <v>0</v>
      </c>
      <c r="BI159" s="153">
        <f t="shared" ref="BI159:BI169" si="28">IF(N159="nulová",J159,0)</f>
        <v>0</v>
      </c>
      <c r="BJ159" s="13" t="s">
        <v>88</v>
      </c>
      <c r="BK159" s="153">
        <f t="shared" ref="BK159:BK169" si="29">ROUND(I159*H159,2)</f>
        <v>0</v>
      </c>
      <c r="BL159" s="13" t="s">
        <v>285</v>
      </c>
      <c r="BM159" s="152" t="s">
        <v>335</v>
      </c>
    </row>
    <row r="160" spans="2:65" s="1" customFormat="1" ht="33" customHeight="1" x14ac:dyDescent="0.2">
      <c r="B160" s="139"/>
      <c r="C160" s="154" t="s">
        <v>326</v>
      </c>
      <c r="D160" s="154" t="s">
        <v>317</v>
      </c>
      <c r="E160" s="155" t="s">
        <v>3458</v>
      </c>
      <c r="F160" s="156" t="s">
        <v>3459</v>
      </c>
      <c r="G160" s="157" t="s">
        <v>333</v>
      </c>
      <c r="H160" s="158">
        <v>13</v>
      </c>
      <c r="I160" s="159"/>
      <c r="J160" s="160">
        <f t="shared" si="20"/>
        <v>0</v>
      </c>
      <c r="K160" s="161"/>
      <c r="L160" s="162"/>
      <c r="M160" s="163" t="s">
        <v>1</v>
      </c>
      <c r="N160" s="164" t="s">
        <v>41</v>
      </c>
      <c r="P160" s="150">
        <f t="shared" si="21"/>
        <v>0</v>
      </c>
      <c r="Q160" s="150">
        <v>3.8399999999999997E-2</v>
      </c>
      <c r="R160" s="150">
        <f t="shared" si="22"/>
        <v>0.49919999999999998</v>
      </c>
      <c r="S160" s="150">
        <v>0</v>
      </c>
      <c r="T160" s="151">
        <f t="shared" si="23"/>
        <v>0</v>
      </c>
      <c r="AR160" s="152" t="s">
        <v>351</v>
      </c>
      <c r="AT160" s="152" t="s">
        <v>317</v>
      </c>
      <c r="AU160" s="152" t="s">
        <v>88</v>
      </c>
      <c r="AY160" s="13" t="s">
        <v>221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88</v>
      </c>
      <c r="BK160" s="153">
        <f t="shared" si="29"/>
        <v>0</v>
      </c>
      <c r="BL160" s="13" t="s">
        <v>285</v>
      </c>
      <c r="BM160" s="152" t="s">
        <v>343</v>
      </c>
    </row>
    <row r="161" spans="2:65" s="1" customFormat="1" ht="24.15" customHeight="1" x14ac:dyDescent="0.2">
      <c r="B161" s="139"/>
      <c r="C161" s="140" t="s">
        <v>330</v>
      </c>
      <c r="D161" s="140" t="s">
        <v>223</v>
      </c>
      <c r="E161" s="141" t="s">
        <v>3460</v>
      </c>
      <c r="F161" s="142" t="s">
        <v>3461</v>
      </c>
      <c r="G161" s="143" t="s">
        <v>273</v>
      </c>
      <c r="H161" s="144">
        <v>69.72</v>
      </c>
      <c r="I161" s="145"/>
      <c r="J161" s="146">
        <f t="shared" si="20"/>
        <v>0</v>
      </c>
      <c r="K161" s="147"/>
      <c r="L161" s="28"/>
      <c r="M161" s="148" t="s">
        <v>1</v>
      </c>
      <c r="N161" s="149" t="s">
        <v>41</v>
      </c>
      <c r="P161" s="150">
        <f t="shared" si="21"/>
        <v>0</v>
      </c>
      <c r="Q161" s="150">
        <v>0</v>
      </c>
      <c r="R161" s="150">
        <f t="shared" si="22"/>
        <v>0</v>
      </c>
      <c r="S161" s="150">
        <v>0</v>
      </c>
      <c r="T161" s="151">
        <f t="shared" si="23"/>
        <v>0</v>
      </c>
      <c r="AR161" s="152" t="s">
        <v>285</v>
      </c>
      <c r="AT161" s="152" t="s">
        <v>223</v>
      </c>
      <c r="AU161" s="152" t="s">
        <v>88</v>
      </c>
      <c r="AY161" s="13" t="s">
        <v>221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88</v>
      </c>
      <c r="BK161" s="153">
        <f t="shared" si="29"/>
        <v>0</v>
      </c>
      <c r="BL161" s="13" t="s">
        <v>285</v>
      </c>
      <c r="BM161" s="152" t="s">
        <v>351</v>
      </c>
    </row>
    <row r="162" spans="2:65" s="1" customFormat="1" ht="37.950000000000003" customHeight="1" x14ac:dyDescent="0.2">
      <c r="B162" s="139"/>
      <c r="C162" s="154" t="s">
        <v>335</v>
      </c>
      <c r="D162" s="154" t="s">
        <v>317</v>
      </c>
      <c r="E162" s="155" t="s">
        <v>3462</v>
      </c>
      <c r="F162" s="156" t="s">
        <v>3463</v>
      </c>
      <c r="G162" s="157" t="s">
        <v>333</v>
      </c>
      <c r="H162" s="158">
        <v>29</v>
      </c>
      <c r="I162" s="159"/>
      <c r="J162" s="160">
        <f t="shared" si="20"/>
        <v>0</v>
      </c>
      <c r="K162" s="161"/>
      <c r="L162" s="162"/>
      <c r="M162" s="163" t="s">
        <v>1</v>
      </c>
      <c r="N162" s="164" t="s">
        <v>41</v>
      </c>
      <c r="P162" s="150">
        <f t="shared" si="21"/>
        <v>0</v>
      </c>
      <c r="Q162" s="150">
        <v>2.9899999999999999E-2</v>
      </c>
      <c r="R162" s="150">
        <f t="shared" si="22"/>
        <v>0.86709999999999998</v>
      </c>
      <c r="S162" s="150">
        <v>0</v>
      </c>
      <c r="T162" s="151">
        <f t="shared" si="23"/>
        <v>0</v>
      </c>
      <c r="AR162" s="152" t="s">
        <v>351</v>
      </c>
      <c r="AT162" s="152" t="s">
        <v>317</v>
      </c>
      <c r="AU162" s="152" t="s">
        <v>88</v>
      </c>
      <c r="AY162" s="13" t="s">
        <v>221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88</v>
      </c>
      <c r="BK162" s="153">
        <f t="shared" si="29"/>
        <v>0</v>
      </c>
      <c r="BL162" s="13" t="s">
        <v>285</v>
      </c>
      <c r="BM162" s="152" t="s">
        <v>359</v>
      </c>
    </row>
    <row r="163" spans="2:65" s="1" customFormat="1" ht="24.15" customHeight="1" x14ac:dyDescent="0.2">
      <c r="B163" s="139"/>
      <c r="C163" s="140" t="s">
        <v>339</v>
      </c>
      <c r="D163" s="140" t="s">
        <v>223</v>
      </c>
      <c r="E163" s="141" t="s">
        <v>3464</v>
      </c>
      <c r="F163" s="142" t="s">
        <v>3465</v>
      </c>
      <c r="G163" s="143" t="s">
        <v>333</v>
      </c>
      <c r="H163" s="144">
        <v>142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41</v>
      </c>
      <c r="P163" s="150">
        <f t="shared" si="21"/>
        <v>0</v>
      </c>
      <c r="Q163" s="150">
        <v>4.4485760000000001E-3</v>
      </c>
      <c r="R163" s="150">
        <f t="shared" si="22"/>
        <v>0.63169779199999998</v>
      </c>
      <c r="S163" s="150">
        <v>0</v>
      </c>
      <c r="T163" s="151">
        <f t="shared" si="23"/>
        <v>0</v>
      </c>
      <c r="AR163" s="152" t="s">
        <v>285</v>
      </c>
      <c r="AT163" s="152" t="s">
        <v>223</v>
      </c>
      <c r="AU163" s="152" t="s">
        <v>88</v>
      </c>
      <c r="AY163" s="13" t="s">
        <v>221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88</v>
      </c>
      <c r="BK163" s="153">
        <f t="shared" si="29"/>
        <v>0</v>
      </c>
      <c r="BL163" s="13" t="s">
        <v>285</v>
      </c>
      <c r="BM163" s="152" t="s">
        <v>367</v>
      </c>
    </row>
    <row r="164" spans="2:65" s="1" customFormat="1" ht="33" customHeight="1" x14ac:dyDescent="0.2">
      <c r="B164" s="139"/>
      <c r="C164" s="154" t="s">
        <v>343</v>
      </c>
      <c r="D164" s="154" t="s">
        <v>317</v>
      </c>
      <c r="E164" s="155" t="s">
        <v>3466</v>
      </c>
      <c r="F164" s="156" t="s">
        <v>3467</v>
      </c>
      <c r="G164" s="157" t="s">
        <v>333</v>
      </c>
      <c r="H164" s="158">
        <v>142</v>
      </c>
      <c r="I164" s="159"/>
      <c r="J164" s="160">
        <f t="shared" si="20"/>
        <v>0</v>
      </c>
      <c r="K164" s="161"/>
      <c r="L164" s="162"/>
      <c r="M164" s="163" t="s">
        <v>1</v>
      </c>
      <c r="N164" s="164" t="s">
        <v>41</v>
      </c>
      <c r="P164" s="150">
        <f t="shared" si="21"/>
        <v>0</v>
      </c>
      <c r="Q164" s="150">
        <v>3.3999999999999998E-3</v>
      </c>
      <c r="R164" s="150">
        <f t="shared" si="22"/>
        <v>0.48279999999999995</v>
      </c>
      <c r="S164" s="150">
        <v>0</v>
      </c>
      <c r="T164" s="151">
        <f t="shared" si="23"/>
        <v>0</v>
      </c>
      <c r="AR164" s="152" t="s">
        <v>351</v>
      </c>
      <c r="AT164" s="152" t="s">
        <v>317</v>
      </c>
      <c r="AU164" s="152" t="s">
        <v>88</v>
      </c>
      <c r="AY164" s="13" t="s">
        <v>221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88</v>
      </c>
      <c r="BK164" s="153">
        <f t="shared" si="29"/>
        <v>0</v>
      </c>
      <c r="BL164" s="13" t="s">
        <v>285</v>
      </c>
      <c r="BM164" s="152" t="s">
        <v>375</v>
      </c>
    </row>
    <row r="165" spans="2:65" s="1" customFormat="1" ht="16.5" customHeight="1" x14ac:dyDescent="0.2">
      <c r="B165" s="139"/>
      <c r="C165" s="140" t="s">
        <v>347</v>
      </c>
      <c r="D165" s="140" t="s">
        <v>223</v>
      </c>
      <c r="E165" s="141" t="s">
        <v>3468</v>
      </c>
      <c r="F165" s="142" t="s">
        <v>3469</v>
      </c>
      <c r="G165" s="143" t="s">
        <v>333</v>
      </c>
      <c r="H165" s="144">
        <v>50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41</v>
      </c>
      <c r="P165" s="150">
        <f t="shared" si="21"/>
        <v>0</v>
      </c>
      <c r="Q165" s="150">
        <v>4.4005759999999998E-3</v>
      </c>
      <c r="R165" s="150">
        <f t="shared" si="22"/>
        <v>0.2200288</v>
      </c>
      <c r="S165" s="150">
        <v>0</v>
      </c>
      <c r="T165" s="151">
        <f t="shared" si="23"/>
        <v>0</v>
      </c>
      <c r="AR165" s="152" t="s">
        <v>285</v>
      </c>
      <c r="AT165" s="152" t="s">
        <v>223</v>
      </c>
      <c r="AU165" s="152" t="s">
        <v>88</v>
      </c>
      <c r="AY165" s="13" t="s">
        <v>221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88</v>
      </c>
      <c r="BK165" s="153">
        <f t="shared" si="29"/>
        <v>0</v>
      </c>
      <c r="BL165" s="13" t="s">
        <v>285</v>
      </c>
      <c r="BM165" s="152" t="s">
        <v>383</v>
      </c>
    </row>
    <row r="166" spans="2:65" s="1" customFormat="1" ht="24.15" customHeight="1" x14ac:dyDescent="0.2">
      <c r="B166" s="139"/>
      <c r="C166" s="154" t="s">
        <v>351</v>
      </c>
      <c r="D166" s="154" t="s">
        <v>317</v>
      </c>
      <c r="E166" s="155" t="s">
        <v>3470</v>
      </c>
      <c r="F166" s="156" t="s">
        <v>3471</v>
      </c>
      <c r="G166" s="157" t="s">
        <v>333</v>
      </c>
      <c r="H166" s="158">
        <v>50</v>
      </c>
      <c r="I166" s="159"/>
      <c r="J166" s="160">
        <f t="shared" si="20"/>
        <v>0</v>
      </c>
      <c r="K166" s="161"/>
      <c r="L166" s="162"/>
      <c r="M166" s="163" t="s">
        <v>1</v>
      </c>
      <c r="N166" s="164" t="s">
        <v>41</v>
      </c>
      <c r="P166" s="150">
        <f t="shared" si="21"/>
        <v>0</v>
      </c>
      <c r="Q166" s="150">
        <v>2.3E-3</v>
      </c>
      <c r="R166" s="150">
        <f t="shared" si="22"/>
        <v>0.11499999999999999</v>
      </c>
      <c r="S166" s="150">
        <v>0</v>
      </c>
      <c r="T166" s="151">
        <f t="shared" si="23"/>
        <v>0</v>
      </c>
      <c r="AR166" s="152" t="s">
        <v>351</v>
      </c>
      <c r="AT166" s="152" t="s">
        <v>317</v>
      </c>
      <c r="AU166" s="152" t="s">
        <v>88</v>
      </c>
      <c r="AY166" s="13" t="s">
        <v>221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88</v>
      </c>
      <c r="BK166" s="153">
        <f t="shared" si="29"/>
        <v>0</v>
      </c>
      <c r="BL166" s="13" t="s">
        <v>285</v>
      </c>
      <c r="BM166" s="152" t="s">
        <v>391</v>
      </c>
    </row>
    <row r="167" spans="2:65" s="1" customFormat="1" ht="24.15" customHeight="1" x14ac:dyDescent="0.2">
      <c r="B167" s="139"/>
      <c r="C167" s="140" t="s">
        <v>355</v>
      </c>
      <c r="D167" s="140" t="s">
        <v>223</v>
      </c>
      <c r="E167" s="141" t="s">
        <v>3472</v>
      </c>
      <c r="F167" s="142" t="s">
        <v>3473</v>
      </c>
      <c r="G167" s="143" t="s">
        <v>333</v>
      </c>
      <c r="H167" s="144">
        <v>37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41</v>
      </c>
      <c r="P167" s="150">
        <f t="shared" si="21"/>
        <v>0</v>
      </c>
      <c r="Q167" s="150">
        <v>3.300435E-3</v>
      </c>
      <c r="R167" s="150">
        <f t="shared" si="22"/>
        <v>0.12211609499999999</v>
      </c>
      <c r="S167" s="150">
        <v>0</v>
      </c>
      <c r="T167" s="151">
        <f t="shared" si="23"/>
        <v>0</v>
      </c>
      <c r="AR167" s="152" t="s">
        <v>285</v>
      </c>
      <c r="AT167" s="152" t="s">
        <v>223</v>
      </c>
      <c r="AU167" s="152" t="s">
        <v>88</v>
      </c>
      <c r="AY167" s="13" t="s">
        <v>221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88</v>
      </c>
      <c r="BK167" s="153">
        <f t="shared" si="29"/>
        <v>0</v>
      </c>
      <c r="BL167" s="13" t="s">
        <v>285</v>
      </c>
      <c r="BM167" s="152" t="s">
        <v>399</v>
      </c>
    </row>
    <row r="168" spans="2:65" s="1" customFormat="1" ht="33" customHeight="1" x14ac:dyDescent="0.2">
      <c r="B168" s="139"/>
      <c r="C168" s="154" t="s">
        <v>359</v>
      </c>
      <c r="D168" s="154" t="s">
        <v>317</v>
      </c>
      <c r="E168" s="155" t="s">
        <v>3474</v>
      </c>
      <c r="F168" s="156" t="s">
        <v>3475</v>
      </c>
      <c r="G168" s="157" t="s">
        <v>333</v>
      </c>
      <c r="H168" s="158">
        <v>37</v>
      </c>
      <c r="I168" s="159"/>
      <c r="J168" s="160">
        <f t="shared" si="20"/>
        <v>0</v>
      </c>
      <c r="K168" s="161"/>
      <c r="L168" s="162"/>
      <c r="M168" s="163" t="s">
        <v>1</v>
      </c>
      <c r="N168" s="164" t="s">
        <v>41</v>
      </c>
      <c r="P168" s="150">
        <f t="shared" si="21"/>
        <v>0</v>
      </c>
      <c r="Q168" s="150">
        <v>7.4999999999999997E-3</v>
      </c>
      <c r="R168" s="150">
        <f t="shared" si="22"/>
        <v>0.27749999999999997</v>
      </c>
      <c r="S168" s="150">
        <v>0</v>
      </c>
      <c r="T168" s="151">
        <f t="shared" si="23"/>
        <v>0</v>
      </c>
      <c r="AR168" s="152" t="s">
        <v>351</v>
      </c>
      <c r="AT168" s="152" t="s">
        <v>317</v>
      </c>
      <c r="AU168" s="152" t="s">
        <v>88</v>
      </c>
      <c r="AY168" s="13" t="s">
        <v>221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88</v>
      </c>
      <c r="BK168" s="153">
        <f t="shared" si="29"/>
        <v>0</v>
      </c>
      <c r="BL168" s="13" t="s">
        <v>285</v>
      </c>
      <c r="BM168" s="152" t="s">
        <v>408</v>
      </c>
    </row>
    <row r="169" spans="2:65" s="1" customFormat="1" ht="24.15" customHeight="1" x14ac:dyDescent="0.2">
      <c r="B169" s="139"/>
      <c r="C169" s="140" t="s">
        <v>363</v>
      </c>
      <c r="D169" s="140" t="s">
        <v>223</v>
      </c>
      <c r="E169" s="141" t="s">
        <v>3476</v>
      </c>
      <c r="F169" s="142" t="s">
        <v>3477</v>
      </c>
      <c r="G169" s="143" t="s">
        <v>718</v>
      </c>
      <c r="H169" s="165"/>
      <c r="I169" s="145"/>
      <c r="J169" s="146">
        <f t="shared" si="20"/>
        <v>0</v>
      </c>
      <c r="K169" s="147"/>
      <c r="L169" s="28"/>
      <c r="M169" s="166" t="s">
        <v>1</v>
      </c>
      <c r="N169" s="167" t="s">
        <v>41</v>
      </c>
      <c r="O169" s="168"/>
      <c r="P169" s="169">
        <f t="shared" si="21"/>
        <v>0</v>
      </c>
      <c r="Q169" s="169">
        <v>0</v>
      </c>
      <c r="R169" s="169">
        <f t="shared" si="22"/>
        <v>0</v>
      </c>
      <c r="S169" s="169">
        <v>0</v>
      </c>
      <c r="T169" s="170">
        <f t="shared" si="23"/>
        <v>0</v>
      </c>
      <c r="AR169" s="152" t="s">
        <v>285</v>
      </c>
      <c r="AT169" s="152" t="s">
        <v>223</v>
      </c>
      <c r="AU169" s="152" t="s">
        <v>88</v>
      </c>
      <c r="AY169" s="13" t="s">
        <v>221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88</v>
      </c>
      <c r="BK169" s="153">
        <f t="shared" si="29"/>
        <v>0</v>
      </c>
      <c r="BL169" s="13" t="s">
        <v>285</v>
      </c>
      <c r="BM169" s="152" t="s">
        <v>416</v>
      </c>
    </row>
    <row r="170" spans="2:65" s="1" customFormat="1" ht="6.9" customHeight="1" x14ac:dyDescent="0.2"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28"/>
    </row>
  </sheetData>
  <autoFilter ref="C124:K169" xr:uid="{00000000-0009-0000-0000-000017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M217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170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s="1" customFormat="1" ht="12" customHeight="1" x14ac:dyDescent="0.2">
      <c r="B8" s="28"/>
      <c r="D8" s="23" t="s">
        <v>175</v>
      </c>
      <c r="L8" s="28"/>
    </row>
    <row r="9" spans="2:46" s="1" customFormat="1" ht="16.5" customHeight="1" x14ac:dyDescent="0.2">
      <c r="B9" s="28"/>
      <c r="E9" s="228" t="s">
        <v>3478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15. 8. 2022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4" t="str">
        <f>'Rekapitulácia stavby'!E14</f>
        <v>Vyplň údaj</v>
      </c>
      <c r="F18" s="194"/>
      <c r="G18" s="194"/>
      <c r="H18" s="194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2"/>
      <c r="E27" s="198" t="s">
        <v>1</v>
      </c>
      <c r="F27" s="198"/>
      <c r="G27" s="198"/>
      <c r="H27" s="198"/>
      <c r="L27" s="92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3" t="s">
        <v>35</v>
      </c>
      <c r="J30" s="64">
        <f>ROUND(J119,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94" t="s">
        <v>39</v>
      </c>
      <c r="E33" s="33" t="s">
        <v>40</v>
      </c>
      <c r="F33" s="95">
        <f>ROUND((SUM(BE119:BE216)),  2)</f>
        <v>0</v>
      </c>
      <c r="G33" s="96"/>
      <c r="H33" s="96"/>
      <c r="I33" s="97">
        <v>0.2</v>
      </c>
      <c r="J33" s="95">
        <f>ROUND(((SUM(BE119:BE216))*I33),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ROUND((SUM(BF119:BF216)),  2)</f>
        <v>0</v>
      </c>
      <c r="G34" s="96"/>
      <c r="H34" s="96"/>
      <c r="I34" s="97">
        <v>0.2</v>
      </c>
      <c r="J34" s="95">
        <f>ROUND(((SUM(BF119:BF216))*I34),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4">
        <f>ROUND((SUM(BG119:BG216)),  2)</f>
        <v>0</v>
      </c>
      <c r="I35" s="98">
        <v>0.2</v>
      </c>
      <c r="J35" s="84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4">
        <f>ROUND((SUM(BH119:BH216)),  2)</f>
        <v>0</v>
      </c>
      <c r="I36" s="98">
        <v>0.2</v>
      </c>
      <c r="J36" s="84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ROUND((SUM(BI119:BI216)),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5"/>
      <c r="F39" s="55"/>
      <c r="G39" s="101" t="s">
        <v>46</v>
      </c>
      <c r="H39" s="102" t="s">
        <v>47</v>
      </c>
      <c r="I39" s="55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179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47" s="1" customFormat="1" ht="12" customHeight="1" x14ac:dyDescent="0.2">
      <c r="B86" s="28"/>
      <c r="C86" s="23" t="s">
        <v>175</v>
      </c>
      <c r="L86" s="28"/>
    </row>
    <row r="87" spans="2:47" s="1" customFormat="1" ht="16.5" customHeight="1" x14ac:dyDescent="0.2">
      <c r="B87" s="28"/>
      <c r="E87" s="228" t="str">
        <f>E9</f>
        <v>13 - SO 13 - Sadové úpravy</v>
      </c>
      <c r="F87" s="231"/>
      <c r="G87" s="231"/>
      <c r="H87" s="231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Fiľakovo</v>
      </c>
      <c r="I89" s="23" t="s">
        <v>21</v>
      </c>
      <c r="J89" s="51" t="str">
        <f>IF(J12="","",J12)</f>
        <v>15. 8. 2022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Mesto Fiľakovo</v>
      </c>
      <c r="I91" s="23" t="s">
        <v>29</v>
      </c>
      <c r="J91" s="26" t="str">
        <f>E21</f>
        <v>KApAR, s.r.o., Prešov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180</v>
      </c>
      <c r="D94" s="99"/>
      <c r="E94" s="99"/>
      <c r="F94" s="99"/>
      <c r="G94" s="99"/>
      <c r="H94" s="99"/>
      <c r="I94" s="99"/>
      <c r="J94" s="108" t="s">
        <v>181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9" t="s">
        <v>182</v>
      </c>
      <c r="J96" s="64">
        <f>J119</f>
        <v>0</v>
      </c>
      <c r="L96" s="28"/>
      <c r="AU96" s="13" t="s">
        <v>183</v>
      </c>
    </row>
    <row r="97" spans="2:12" s="8" customFormat="1" ht="24.9" customHeight="1" x14ac:dyDescent="0.2">
      <c r="B97" s="110"/>
      <c r="D97" s="111" t="s">
        <v>184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9" customFormat="1" ht="19.95" customHeight="1" x14ac:dyDescent="0.2">
      <c r="B98" s="114"/>
      <c r="D98" s="115" t="s">
        <v>185</v>
      </c>
      <c r="E98" s="116"/>
      <c r="F98" s="116"/>
      <c r="G98" s="116"/>
      <c r="H98" s="116"/>
      <c r="I98" s="116"/>
      <c r="J98" s="117">
        <f>J121</f>
        <v>0</v>
      </c>
      <c r="L98" s="114"/>
    </row>
    <row r="99" spans="2:12" s="9" customFormat="1" ht="19.95" customHeight="1" x14ac:dyDescent="0.2">
      <c r="B99" s="114"/>
      <c r="D99" s="115" t="s">
        <v>191</v>
      </c>
      <c r="E99" s="116"/>
      <c r="F99" s="116"/>
      <c r="G99" s="116"/>
      <c r="H99" s="116"/>
      <c r="I99" s="116"/>
      <c r="J99" s="117">
        <f>J215</f>
        <v>0</v>
      </c>
      <c r="L99" s="114"/>
    </row>
    <row r="100" spans="2:12" s="1" customFormat="1" ht="21.75" customHeight="1" x14ac:dyDescent="0.2">
      <c r="B100" s="28"/>
      <c r="L100" s="28"/>
    </row>
    <row r="101" spans="2:12" s="1" customFormat="1" ht="6.9" customHeight="1" x14ac:dyDescent="0.2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6.9" customHeight="1" x14ac:dyDescent="0.2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" customHeight="1" x14ac:dyDescent="0.2">
      <c r="B106" s="28"/>
      <c r="C106" s="17" t="s">
        <v>207</v>
      </c>
      <c r="L106" s="28"/>
    </row>
    <row r="107" spans="2:12" s="1" customFormat="1" ht="6.9" customHeight="1" x14ac:dyDescent="0.2">
      <c r="B107" s="28"/>
      <c r="L107" s="28"/>
    </row>
    <row r="108" spans="2:12" s="1" customFormat="1" ht="12" customHeight="1" x14ac:dyDescent="0.2">
      <c r="B108" s="28"/>
      <c r="C108" s="23" t="s">
        <v>15</v>
      </c>
      <c r="L108" s="28"/>
    </row>
    <row r="109" spans="2:12" s="1" customFormat="1" ht="26.25" customHeight="1" x14ac:dyDescent="0.2">
      <c r="B109" s="28"/>
      <c r="E109" s="232" t="str">
        <f>E7</f>
        <v>Revitalizácia bývalej priemyselnej zóny na Šavoľskej ceste - BROWN FIELD Fiľakovo</v>
      </c>
      <c r="F109" s="233"/>
      <c r="G109" s="233"/>
      <c r="H109" s="233"/>
      <c r="L109" s="28"/>
    </row>
    <row r="110" spans="2:12" s="1" customFormat="1" ht="12" customHeight="1" x14ac:dyDescent="0.2">
      <c r="B110" s="28"/>
      <c r="C110" s="23" t="s">
        <v>175</v>
      </c>
      <c r="L110" s="28"/>
    </row>
    <row r="111" spans="2:12" s="1" customFormat="1" ht="16.5" customHeight="1" x14ac:dyDescent="0.2">
      <c r="B111" s="28"/>
      <c r="E111" s="228" t="str">
        <f>E9</f>
        <v>13 - SO 13 - Sadové úpravy</v>
      </c>
      <c r="F111" s="231"/>
      <c r="G111" s="231"/>
      <c r="H111" s="231"/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19</v>
      </c>
      <c r="F113" s="21" t="str">
        <f>F12</f>
        <v>Fiľakovo</v>
      </c>
      <c r="I113" s="23" t="s">
        <v>21</v>
      </c>
      <c r="J113" s="51" t="str">
        <f>IF(J12="","",J12)</f>
        <v>15. 8. 2022</v>
      </c>
      <c r="L113" s="28"/>
    </row>
    <row r="114" spans="2:65" s="1" customFormat="1" ht="6.9" customHeight="1" x14ac:dyDescent="0.2">
      <c r="B114" s="28"/>
      <c r="L114" s="28"/>
    </row>
    <row r="115" spans="2:65" s="1" customFormat="1" ht="15.15" customHeight="1" x14ac:dyDescent="0.2">
      <c r="B115" s="28"/>
      <c r="C115" s="23" t="s">
        <v>23</v>
      </c>
      <c r="F115" s="21" t="str">
        <f>E15</f>
        <v>Mesto Fiľakovo</v>
      </c>
      <c r="I115" s="23" t="s">
        <v>29</v>
      </c>
      <c r="J115" s="26" t="str">
        <f>E21</f>
        <v>KApAR, s.r.o., Prešov</v>
      </c>
      <c r="L115" s="28"/>
    </row>
    <row r="116" spans="2:65" s="1" customFormat="1" ht="15.15" customHeight="1" x14ac:dyDescent="0.2">
      <c r="B116" s="28"/>
      <c r="C116" s="23" t="s">
        <v>27</v>
      </c>
      <c r="F116" s="21" t="str">
        <f>IF(E18="","",E18)</f>
        <v>Vyplň údaj</v>
      </c>
      <c r="I116" s="23" t="s">
        <v>32</v>
      </c>
      <c r="J116" s="26" t="str">
        <f>E24</f>
        <v xml:space="preserve"> </v>
      </c>
      <c r="L116" s="28"/>
    </row>
    <row r="117" spans="2:65" s="1" customFormat="1" ht="10.35" customHeight="1" x14ac:dyDescent="0.2">
      <c r="B117" s="28"/>
      <c r="L117" s="28"/>
    </row>
    <row r="118" spans="2:65" s="10" customFormat="1" ht="29.25" customHeight="1" x14ac:dyDescent="0.2">
      <c r="B118" s="118"/>
      <c r="C118" s="119" t="s">
        <v>208</v>
      </c>
      <c r="D118" s="120" t="s">
        <v>60</v>
      </c>
      <c r="E118" s="120" t="s">
        <v>56</v>
      </c>
      <c r="F118" s="120" t="s">
        <v>57</v>
      </c>
      <c r="G118" s="120" t="s">
        <v>209</v>
      </c>
      <c r="H118" s="120" t="s">
        <v>210</v>
      </c>
      <c r="I118" s="120" t="s">
        <v>211</v>
      </c>
      <c r="J118" s="121" t="s">
        <v>181</v>
      </c>
      <c r="K118" s="122" t="s">
        <v>212</v>
      </c>
      <c r="L118" s="118"/>
      <c r="M118" s="57" t="s">
        <v>1</v>
      </c>
      <c r="N118" s="58" t="s">
        <v>39</v>
      </c>
      <c r="O118" s="58" t="s">
        <v>213</v>
      </c>
      <c r="P118" s="58" t="s">
        <v>214</v>
      </c>
      <c r="Q118" s="58" t="s">
        <v>215</v>
      </c>
      <c r="R118" s="58" t="s">
        <v>216</v>
      </c>
      <c r="S118" s="58" t="s">
        <v>217</v>
      </c>
      <c r="T118" s="59" t="s">
        <v>218</v>
      </c>
    </row>
    <row r="119" spans="2:65" s="1" customFormat="1" ht="22.95" customHeight="1" x14ac:dyDescent="0.3">
      <c r="B119" s="28"/>
      <c r="C119" s="62" t="s">
        <v>182</v>
      </c>
      <c r="J119" s="123">
        <f>BK119</f>
        <v>0</v>
      </c>
      <c r="L119" s="28"/>
      <c r="M119" s="60"/>
      <c r="N119" s="52"/>
      <c r="O119" s="52"/>
      <c r="P119" s="124">
        <f>P120</f>
        <v>0</v>
      </c>
      <c r="Q119" s="52"/>
      <c r="R119" s="124">
        <f>R120</f>
        <v>507.89372399999996</v>
      </c>
      <c r="S119" s="52"/>
      <c r="T119" s="125">
        <f>T120</f>
        <v>0</v>
      </c>
      <c r="AT119" s="13" t="s">
        <v>74</v>
      </c>
      <c r="AU119" s="13" t="s">
        <v>183</v>
      </c>
      <c r="BK119" s="126">
        <f>BK120</f>
        <v>0</v>
      </c>
    </row>
    <row r="120" spans="2:65" s="11" customFormat="1" ht="25.95" customHeight="1" x14ac:dyDescent="0.25">
      <c r="B120" s="127"/>
      <c r="D120" s="128" t="s">
        <v>74</v>
      </c>
      <c r="E120" s="129" t="s">
        <v>219</v>
      </c>
      <c r="F120" s="129" t="s">
        <v>220</v>
      </c>
      <c r="I120" s="130"/>
      <c r="J120" s="131">
        <f>BK120</f>
        <v>0</v>
      </c>
      <c r="L120" s="127"/>
      <c r="M120" s="132"/>
      <c r="P120" s="133">
        <f>P121+P215</f>
        <v>0</v>
      </c>
      <c r="R120" s="133">
        <f>R121+R215</f>
        <v>507.89372399999996</v>
      </c>
      <c r="T120" s="134">
        <f>T121+T215</f>
        <v>0</v>
      </c>
      <c r="AR120" s="128" t="s">
        <v>82</v>
      </c>
      <c r="AT120" s="135" t="s">
        <v>74</v>
      </c>
      <c r="AU120" s="135" t="s">
        <v>75</v>
      </c>
      <c r="AY120" s="128" t="s">
        <v>221</v>
      </c>
      <c r="BK120" s="136">
        <f>BK121+BK215</f>
        <v>0</v>
      </c>
    </row>
    <row r="121" spans="2:65" s="11" customFormat="1" ht="22.95" customHeight="1" x14ac:dyDescent="0.25">
      <c r="B121" s="127"/>
      <c r="D121" s="128" t="s">
        <v>74</v>
      </c>
      <c r="E121" s="137" t="s">
        <v>82</v>
      </c>
      <c r="F121" s="137" t="s">
        <v>222</v>
      </c>
      <c r="I121" s="130"/>
      <c r="J121" s="138">
        <f>BK121</f>
        <v>0</v>
      </c>
      <c r="L121" s="127"/>
      <c r="M121" s="132"/>
      <c r="P121" s="133">
        <f>SUM(P122:P214)</f>
        <v>0</v>
      </c>
      <c r="R121" s="133">
        <f>SUM(R122:R214)</f>
        <v>507.89372399999996</v>
      </c>
      <c r="T121" s="134">
        <f>SUM(T122:T214)</f>
        <v>0</v>
      </c>
      <c r="AR121" s="128" t="s">
        <v>82</v>
      </c>
      <c r="AT121" s="135" t="s">
        <v>74</v>
      </c>
      <c r="AU121" s="135" t="s">
        <v>82</v>
      </c>
      <c r="AY121" s="128" t="s">
        <v>221</v>
      </c>
      <c r="BK121" s="136">
        <f>SUM(BK122:BK214)</f>
        <v>0</v>
      </c>
    </row>
    <row r="122" spans="2:65" s="1" customFormat="1" ht="33" customHeight="1" x14ac:dyDescent="0.2">
      <c r="B122" s="139"/>
      <c r="C122" s="140" t="s">
        <v>82</v>
      </c>
      <c r="D122" s="140" t="s">
        <v>223</v>
      </c>
      <c r="E122" s="141" t="s">
        <v>3479</v>
      </c>
      <c r="F122" s="142" t="s">
        <v>3480</v>
      </c>
      <c r="G122" s="143" t="s">
        <v>263</v>
      </c>
      <c r="H122" s="144">
        <v>2572</v>
      </c>
      <c r="I122" s="145"/>
      <c r="J122" s="146">
        <f t="shared" ref="J122:J153" si="0">ROUND(I122*H122,2)</f>
        <v>0</v>
      </c>
      <c r="K122" s="147"/>
      <c r="L122" s="28"/>
      <c r="M122" s="148" t="s">
        <v>1</v>
      </c>
      <c r="N122" s="149" t="s">
        <v>41</v>
      </c>
      <c r="P122" s="150">
        <f t="shared" ref="P122:P153" si="1">O122*H122</f>
        <v>0</v>
      </c>
      <c r="Q122" s="150">
        <v>0</v>
      </c>
      <c r="R122" s="150">
        <f t="shared" ref="R122:R153" si="2">Q122*H122</f>
        <v>0</v>
      </c>
      <c r="S122" s="150">
        <v>0</v>
      </c>
      <c r="T122" s="151">
        <f t="shared" ref="T122:T153" si="3">S122*H122</f>
        <v>0</v>
      </c>
      <c r="AR122" s="152" t="s">
        <v>227</v>
      </c>
      <c r="AT122" s="152" t="s">
        <v>223</v>
      </c>
      <c r="AU122" s="152" t="s">
        <v>88</v>
      </c>
      <c r="AY122" s="13" t="s">
        <v>221</v>
      </c>
      <c r="BE122" s="153">
        <f t="shared" ref="BE122:BE153" si="4">IF(N122="základná",J122,0)</f>
        <v>0</v>
      </c>
      <c r="BF122" s="153">
        <f t="shared" ref="BF122:BF153" si="5">IF(N122="znížená",J122,0)</f>
        <v>0</v>
      </c>
      <c r="BG122" s="153">
        <f t="shared" ref="BG122:BG153" si="6">IF(N122="zákl. prenesená",J122,0)</f>
        <v>0</v>
      </c>
      <c r="BH122" s="153">
        <f t="shared" ref="BH122:BH153" si="7">IF(N122="zníž. prenesená",J122,0)</f>
        <v>0</v>
      </c>
      <c r="BI122" s="153">
        <f t="shared" ref="BI122:BI153" si="8">IF(N122="nulová",J122,0)</f>
        <v>0</v>
      </c>
      <c r="BJ122" s="13" t="s">
        <v>88</v>
      </c>
      <c r="BK122" s="153">
        <f t="shared" ref="BK122:BK153" si="9">ROUND(I122*H122,2)</f>
        <v>0</v>
      </c>
      <c r="BL122" s="13" t="s">
        <v>227</v>
      </c>
      <c r="BM122" s="152" t="s">
        <v>88</v>
      </c>
    </row>
    <row r="123" spans="2:65" s="1" customFormat="1" ht="37.950000000000003" customHeight="1" x14ac:dyDescent="0.2">
      <c r="B123" s="139"/>
      <c r="C123" s="140" t="s">
        <v>88</v>
      </c>
      <c r="D123" s="140" t="s">
        <v>223</v>
      </c>
      <c r="E123" s="141" t="s">
        <v>3481</v>
      </c>
      <c r="F123" s="142" t="s">
        <v>3482</v>
      </c>
      <c r="G123" s="143" t="s">
        <v>263</v>
      </c>
      <c r="H123" s="144">
        <v>25050</v>
      </c>
      <c r="I123" s="145"/>
      <c r="J123" s="146">
        <f t="shared" si="0"/>
        <v>0</v>
      </c>
      <c r="K123" s="147"/>
      <c r="L123" s="28"/>
      <c r="M123" s="148" t="s">
        <v>1</v>
      </c>
      <c r="N123" s="149" t="s">
        <v>41</v>
      </c>
      <c r="P123" s="150">
        <f t="shared" si="1"/>
        <v>0</v>
      </c>
      <c r="Q123" s="150">
        <v>0</v>
      </c>
      <c r="R123" s="150">
        <f t="shared" si="2"/>
        <v>0</v>
      </c>
      <c r="S123" s="150">
        <v>0</v>
      </c>
      <c r="T123" s="151">
        <f t="shared" si="3"/>
        <v>0</v>
      </c>
      <c r="AR123" s="152" t="s">
        <v>227</v>
      </c>
      <c r="AT123" s="152" t="s">
        <v>223</v>
      </c>
      <c r="AU123" s="152" t="s">
        <v>88</v>
      </c>
      <c r="AY123" s="13" t="s">
        <v>221</v>
      </c>
      <c r="BE123" s="153">
        <f t="shared" si="4"/>
        <v>0</v>
      </c>
      <c r="BF123" s="153">
        <f t="shared" si="5"/>
        <v>0</v>
      </c>
      <c r="BG123" s="153">
        <f t="shared" si="6"/>
        <v>0</v>
      </c>
      <c r="BH123" s="153">
        <f t="shared" si="7"/>
        <v>0</v>
      </c>
      <c r="BI123" s="153">
        <f t="shared" si="8"/>
        <v>0</v>
      </c>
      <c r="BJ123" s="13" t="s">
        <v>88</v>
      </c>
      <c r="BK123" s="153">
        <f t="shared" si="9"/>
        <v>0</v>
      </c>
      <c r="BL123" s="13" t="s">
        <v>227</v>
      </c>
      <c r="BM123" s="152" t="s">
        <v>227</v>
      </c>
    </row>
    <row r="124" spans="2:65" s="1" customFormat="1" ht="24.15" customHeight="1" x14ac:dyDescent="0.2">
      <c r="B124" s="139"/>
      <c r="C124" s="140" t="s">
        <v>232</v>
      </c>
      <c r="D124" s="140" t="s">
        <v>223</v>
      </c>
      <c r="E124" s="141" t="s">
        <v>3483</v>
      </c>
      <c r="F124" s="142" t="s">
        <v>3484</v>
      </c>
      <c r="G124" s="143" t="s">
        <v>226</v>
      </c>
      <c r="H124" s="144">
        <v>29</v>
      </c>
      <c r="I124" s="145"/>
      <c r="J124" s="146">
        <f t="shared" si="0"/>
        <v>0</v>
      </c>
      <c r="K124" s="147"/>
      <c r="L124" s="28"/>
      <c r="M124" s="148" t="s">
        <v>1</v>
      </c>
      <c r="N124" s="149" t="s">
        <v>41</v>
      </c>
      <c r="P124" s="150">
        <f t="shared" si="1"/>
        <v>0</v>
      </c>
      <c r="Q124" s="150">
        <v>0</v>
      </c>
      <c r="R124" s="150">
        <f t="shared" si="2"/>
        <v>0</v>
      </c>
      <c r="S124" s="150">
        <v>0</v>
      </c>
      <c r="T124" s="151">
        <f t="shared" si="3"/>
        <v>0</v>
      </c>
      <c r="AR124" s="152" t="s">
        <v>227</v>
      </c>
      <c r="AT124" s="152" t="s">
        <v>223</v>
      </c>
      <c r="AU124" s="152" t="s">
        <v>88</v>
      </c>
      <c r="AY124" s="13" t="s">
        <v>221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3" t="s">
        <v>88</v>
      </c>
      <c r="BK124" s="153">
        <f t="shared" si="9"/>
        <v>0</v>
      </c>
      <c r="BL124" s="13" t="s">
        <v>227</v>
      </c>
      <c r="BM124" s="152" t="s">
        <v>243</v>
      </c>
    </row>
    <row r="125" spans="2:65" s="1" customFormat="1" ht="33" customHeight="1" x14ac:dyDescent="0.2">
      <c r="B125" s="139"/>
      <c r="C125" s="140" t="s">
        <v>227</v>
      </c>
      <c r="D125" s="140" t="s">
        <v>223</v>
      </c>
      <c r="E125" s="141" t="s">
        <v>3485</v>
      </c>
      <c r="F125" s="142" t="s">
        <v>3486</v>
      </c>
      <c r="G125" s="143" t="s">
        <v>226</v>
      </c>
      <c r="H125" s="144">
        <v>29</v>
      </c>
      <c r="I125" s="145"/>
      <c r="J125" s="146">
        <f t="shared" si="0"/>
        <v>0</v>
      </c>
      <c r="K125" s="147"/>
      <c r="L125" s="28"/>
      <c r="M125" s="148" t="s">
        <v>1</v>
      </c>
      <c r="N125" s="149" t="s">
        <v>41</v>
      </c>
      <c r="P125" s="150">
        <f t="shared" si="1"/>
        <v>0</v>
      </c>
      <c r="Q125" s="150">
        <v>0</v>
      </c>
      <c r="R125" s="150">
        <f t="shared" si="2"/>
        <v>0</v>
      </c>
      <c r="S125" s="150">
        <v>0</v>
      </c>
      <c r="T125" s="151">
        <f t="shared" si="3"/>
        <v>0</v>
      </c>
      <c r="AR125" s="152" t="s">
        <v>227</v>
      </c>
      <c r="AT125" s="152" t="s">
        <v>223</v>
      </c>
      <c r="AU125" s="152" t="s">
        <v>88</v>
      </c>
      <c r="AY125" s="13" t="s">
        <v>221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3" t="s">
        <v>88</v>
      </c>
      <c r="BK125" s="153">
        <f t="shared" si="9"/>
        <v>0</v>
      </c>
      <c r="BL125" s="13" t="s">
        <v>227</v>
      </c>
      <c r="BM125" s="152" t="s">
        <v>251</v>
      </c>
    </row>
    <row r="126" spans="2:65" s="1" customFormat="1" ht="16.5" customHeight="1" x14ac:dyDescent="0.2">
      <c r="B126" s="139"/>
      <c r="C126" s="140" t="s">
        <v>239</v>
      </c>
      <c r="D126" s="140" t="s">
        <v>223</v>
      </c>
      <c r="E126" s="141" t="s">
        <v>3409</v>
      </c>
      <c r="F126" s="142" t="s">
        <v>3410</v>
      </c>
      <c r="G126" s="143" t="s">
        <v>226</v>
      </c>
      <c r="H126" s="144">
        <v>29</v>
      </c>
      <c r="I126" s="145"/>
      <c r="J126" s="146">
        <f t="shared" si="0"/>
        <v>0</v>
      </c>
      <c r="K126" s="147"/>
      <c r="L126" s="28"/>
      <c r="M126" s="148" t="s">
        <v>1</v>
      </c>
      <c r="N126" s="149" t="s">
        <v>41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227</v>
      </c>
      <c r="AT126" s="152" t="s">
        <v>223</v>
      </c>
      <c r="AU126" s="152" t="s">
        <v>88</v>
      </c>
      <c r="AY126" s="13" t="s">
        <v>221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88</v>
      </c>
      <c r="BK126" s="153">
        <f t="shared" si="9"/>
        <v>0</v>
      </c>
      <c r="BL126" s="13" t="s">
        <v>227</v>
      </c>
      <c r="BM126" s="152" t="s">
        <v>153</v>
      </c>
    </row>
    <row r="127" spans="2:65" s="1" customFormat="1" ht="21.75" customHeight="1" x14ac:dyDescent="0.2">
      <c r="B127" s="139"/>
      <c r="C127" s="140" t="s">
        <v>243</v>
      </c>
      <c r="D127" s="140" t="s">
        <v>223</v>
      </c>
      <c r="E127" s="141" t="s">
        <v>3487</v>
      </c>
      <c r="F127" s="142" t="s">
        <v>3488</v>
      </c>
      <c r="G127" s="143" t="s">
        <v>263</v>
      </c>
      <c r="H127" s="144">
        <v>2505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227</v>
      </c>
      <c r="AT127" s="152" t="s">
        <v>223</v>
      </c>
      <c r="AU127" s="152" t="s">
        <v>88</v>
      </c>
      <c r="AY127" s="13" t="s">
        <v>221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88</v>
      </c>
      <c r="BK127" s="153">
        <f t="shared" si="9"/>
        <v>0</v>
      </c>
      <c r="BL127" s="13" t="s">
        <v>227</v>
      </c>
      <c r="BM127" s="152" t="s">
        <v>165</v>
      </c>
    </row>
    <row r="128" spans="2:65" s="1" customFormat="1" ht="16.5" customHeight="1" x14ac:dyDescent="0.2">
      <c r="B128" s="139"/>
      <c r="C128" s="154" t="s">
        <v>247</v>
      </c>
      <c r="D128" s="154" t="s">
        <v>317</v>
      </c>
      <c r="E128" s="155" t="s">
        <v>3489</v>
      </c>
      <c r="F128" s="156" t="s">
        <v>3490</v>
      </c>
      <c r="G128" s="157" t="s">
        <v>965</v>
      </c>
      <c r="H128" s="158">
        <v>77.405000000000001</v>
      </c>
      <c r="I128" s="159"/>
      <c r="J128" s="160">
        <f t="shared" si="0"/>
        <v>0</v>
      </c>
      <c r="K128" s="161"/>
      <c r="L128" s="162"/>
      <c r="M128" s="163" t="s">
        <v>1</v>
      </c>
      <c r="N128" s="164" t="s">
        <v>41</v>
      </c>
      <c r="P128" s="150">
        <f t="shared" si="1"/>
        <v>0</v>
      </c>
      <c r="Q128" s="150">
        <v>1E-3</v>
      </c>
      <c r="R128" s="150">
        <f t="shared" si="2"/>
        <v>7.7405000000000002E-2</v>
      </c>
      <c r="S128" s="150">
        <v>0</v>
      </c>
      <c r="T128" s="151">
        <f t="shared" si="3"/>
        <v>0</v>
      </c>
      <c r="AR128" s="152" t="s">
        <v>251</v>
      </c>
      <c r="AT128" s="152" t="s">
        <v>317</v>
      </c>
      <c r="AU128" s="152" t="s">
        <v>88</v>
      </c>
      <c r="AY128" s="13" t="s">
        <v>221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227</v>
      </c>
      <c r="BM128" s="152" t="s">
        <v>171</v>
      </c>
    </row>
    <row r="129" spans="2:65" s="1" customFormat="1" ht="24.15" customHeight="1" x14ac:dyDescent="0.2">
      <c r="B129" s="139"/>
      <c r="C129" s="140" t="s">
        <v>251</v>
      </c>
      <c r="D129" s="140" t="s">
        <v>223</v>
      </c>
      <c r="E129" s="141" t="s">
        <v>3491</v>
      </c>
      <c r="F129" s="142" t="s">
        <v>3492</v>
      </c>
      <c r="G129" s="143" t="s">
        <v>273</v>
      </c>
      <c r="H129" s="144">
        <v>12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227</v>
      </c>
      <c r="AT129" s="152" t="s">
        <v>223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227</v>
      </c>
      <c r="BM129" s="152" t="s">
        <v>285</v>
      </c>
    </row>
    <row r="130" spans="2:65" s="1" customFormat="1" ht="21.75" customHeight="1" x14ac:dyDescent="0.2">
      <c r="B130" s="139"/>
      <c r="C130" s="140" t="s">
        <v>256</v>
      </c>
      <c r="D130" s="140" t="s">
        <v>223</v>
      </c>
      <c r="E130" s="141" t="s">
        <v>3493</v>
      </c>
      <c r="F130" s="142" t="s">
        <v>3494</v>
      </c>
      <c r="G130" s="143" t="s">
        <v>263</v>
      </c>
      <c r="H130" s="144">
        <v>58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227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227</v>
      </c>
      <c r="BM130" s="152" t="s">
        <v>293</v>
      </c>
    </row>
    <row r="131" spans="2:65" s="1" customFormat="1" ht="24.15" customHeight="1" x14ac:dyDescent="0.2">
      <c r="B131" s="139"/>
      <c r="C131" s="140" t="s">
        <v>153</v>
      </c>
      <c r="D131" s="140" t="s">
        <v>223</v>
      </c>
      <c r="E131" s="141" t="s">
        <v>3495</v>
      </c>
      <c r="F131" s="142" t="s">
        <v>3496</v>
      </c>
      <c r="G131" s="143" t="s">
        <v>263</v>
      </c>
      <c r="H131" s="144">
        <v>2505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227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227</v>
      </c>
      <c r="BM131" s="152" t="s">
        <v>7</v>
      </c>
    </row>
    <row r="132" spans="2:65" s="1" customFormat="1" ht="16.5" customHeight="1" x14ac:dyDescent="0.2">
      <c r="B132" s="139"/>
      <c r="C132" s="154" t="s">
        <v>162</v>
      </c>
      <c r="D132" s="154" t="s">
        <v>317</v>
      </c>
      <c r="E132" s="155" t="s">
        <v>3497</v>
      </c>
      <c r="F132" s="156" t="s">
        <v>3498</v>
      </c>
      <c r="G132" s="157" t="s">
        <v>254</v>
      </c>
      <c r="H132" s="158">
        <v>475.95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1</v>
      </c>
      <c r="R132" s="150">
        <f t="shared" si="2"/>
        <v>475.95</v>
      </c>
      <c r="S132" s="150">
        <v>0</v>
      </c>
      <c r="T132" s="151">
        <f t="shared" si="3"/>
        <v>0</v>
      </c>
      <c r="AR132" s="152" t="s">
        <v>251</v>
      </c>
      <c r="AT132" s="152" t="s">
        <v>317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227</v>
      </c>
      <c r="BM132" s="152" t="s">
        <v>308</v>
      </c>
    </row>
    <row r="133" spans="2:65" s="1" customFormat="1" ht="33" customHeight="1" x14ac:dyDescent="0.2">
      <c r="B133" s="139"/>
      <c r="C133" s="140" t="s">
        <v>165</v>
      </c>
      <c r="D133" s="140" t="s">
        <v>223</v>
      </c>
      <c r="E133" s="141" t="s">
        <v>3499</v>
      </c>
      <c r="F133" s="142" t="s">
        <v>3500</v>
      </c>
      <c r="G133" s="143" t="s">
        <v>263</v>
      </c>
      <c r="H133" s="144">
        <v>2572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227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227</v>
      </c>
      <c r="BM133" s="152" t="s">
        <v>316</v>
      </c>
    </row>
    <row r="134" spans="2:65" s="1" customFormat="1" ht="24.15" customHeight="1" x14ac:dyDescent="0.2">
      <c r="B134" s="139"/>
      <c r="C134" s="140" t="s">
        <v>168</v>
      </c>
      <c r="D134" s="140" t="s">
        <v>223</v>
      </c>
      <c r="E134" s="141" t="s">
        <v>3501</v>
      </c>
      <c r="F134" s="142" t="s">
        <v>3502</v>
      </c>
      <c r="G134" s="143" t="s">
        <v>333</v>
      </c>
      <c r="H134" s="144">
        <v>320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227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227</v>
      </c>
      <c r="BM134" s="152" t="s">
        <v>326</v>
      </c>
    </row>
    <row r="135" spans="2:65" s="1" customFormat="1" ht="24.15" customHeight="1" x14ac:dyDescent="0.2">
      <c r="B135" s="139"/>
      <c r="C135" s="140" t="s">
        <v>171</v>
      </c>
      <c r="D135" s="140" t="s">
        <v>223</v>
      </c>
      <c r="E135" s="141" t="s">
        <v>3503</v>
      </c>
      <c r="F135" s="142" t="s">
        <v>3504</v>
      </c>
      <c r="G135" s="143" t="s">
        <v>333</v>
      </c>
      <c r="H135" s="144">
        <v>15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227</v>
      </c>
      <c r="AT135" s="152" t="s">
        <v>223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227</v>
      </c>
      <c r="BM135" s="152" t="s">
        <v>335</v>
      </c>
    </row>
    <row r="136" spans="2:65" s="1" customFormat="1" ht="33" customHeight="1" x14ac:dyDescent="0.2">
      <c r="B136" s="139"/>
      <c r="C136" s="140" t="s">
        <v>281</v>
      </c>
      <c r="D136" s="140" t="s">
        <v>223</v>
      </c>
      <c r="E136" s="141" t="s">
        <v>3505</v>
      </c>
      <c r="F136" s="142" t="s">
        <v>3506</v>
      </c>
      <c r="G136" s="143" t="s">
        <v>263</v>
      </c>
      <c r="H136" s="144">
        <v>58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227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227</v>
      </c>
      <c r="BM136" s="152" t="s">
        <v>343</v>
      </c>
    </row>
    <row r="137" spans="2:65" s="1" customFormat="1" ht="16.5" customHeight="1" x14ac:dyDescent="0.2">
      <c r="B137" s="139"/>
      <c r="C137" s="154" t="s">
        <v>285</v>
      </c>
      <c r="D137" s="154" t="s">
        <v>317</v>
      </c>
      <c r="E137" s="155" t="s">
        <v>3507</v>
      </c>
      <c r="F137" s="156" t="s">
        <v>3508</v>
      </c>
      <c r="G137" s="157" t="s">
        <v>254</v>
      </c>
      <c r="H137" s="158">
        <v>9.86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1</v>
      </c>
      <c r="R137" s="150">
        <f t="shared" si="2"/>
        <v>9.86</v>
      </c>
      <c r="S137" s="150">
        <v>0</v>
      </c>
      <c r="T137" s="151">
        <f t="shared" si="3"/>
        <v>0</v>
      </c>
      <c r="AR137" s="152" t="s">
        <v>251</v>
      </c>
      <c r="AT137" s="152" t="s">
        <v>317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227</v>
      </c>
      <c r="BM137" s="152" t="s">
        <v>351</v>
      </c>
    </row>
    <row r="138" spans="2:65" s="1" customFormat="1" ht="16.5" customHeight="1" x14ac:dyDescent="0.2">
      <c r="B138" s="139"/>
      <c r="C138" s="154" t="s">
        <v>289</v>
      </c>
      <c r="D138" s="154" t="s">
        <v>317</v>
      </c>
      <c r="E138" s="155" t="s">
        <v>3509</v>
      </c>
      <c r="F138" s="156" t="s">
        <v>3510</v>
      </c>
      <c r="G138" s="157" t="s">
        <v>254</v>
      </c>
      <c r="H138" s="158">
        <v>12.324999999999999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41</v>
      </c>
      <c r="P138" s="150">
        <f t="shared" si="1"/>
        <v>0</v>
      </c>
      <c r="Q138" s="150">
        <v>1</v>
      </c>
      <c r="R138" s="150">
        <f t="shared" si="2"/>
        <v>12.324999999999999</v>
      </c>
      <c r="S138" s="150">
        <v>0</v>
      </c>
      <c r="T138" s="151">
        <f t="shared" si="3"/>
        <v>0</v>
      </c>
      <c r="AR138" s="152" t="s">
        <v>251</v>
      </c>
      <c r="AT138" s="152" t="s">
        <v>317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227</v>
      </c>
      <c r="BM138" s="152" t="s">
        <v>359</v>
      </c>
    </row>
    <row r="139" spans="2:65" s="1" customFormat="1" ht="16.5" customHeight="1" x14ac:dyDescent="0.2">
      <c r="B139" s="139"/>
      <c r="C139" s="154" t="s">
        <v>293</v>
      </c>
      <c r="D139" s="154" t="s">
        <v>317</v>
      </c>
      <c r="E139" s="155" t="s">
        <v>3511</v>
      </c>
      <c r="F139" s="156" t="s">
        <v>3512</v>
      </c>
      <c r="G139" s="157" t="s">
        <v>254</v>
      </c>
      <c r="H139" s="158">
        <v>7.25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1</v>
      </c>
      <c r="R139" s="150">
        <f t="shared" si="2"/>
        <v>7.25</v>
      </c>
      <c r="S139" s="150">
        <v>0</v>
      </c>
      <c r="T139" s="151">
        <f t="shared" si="3"/>
        <v>0</v>
      </c>
      <c r="AR139" s="152" t="s">
        <v>251</v>
      </c>
      <c r="AT139" s="152" t="s">
        <v>317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227</v>
      </c>
      <c r="BM139" s="152" t="s">
        <v>367</v>
      </c>
    </row>
    <row r="140" spans="2:65" s="1" customFormat="1" ht="16.5" customHeight="1" x14ac:dyDescent="0.2">
      <c r="B140" s="139"/>
      <c r="C140" s="140" t="s">
        <v>297</v>
      </c>
      <c r="D140" s="140" t="s">
        <v>223</v>
      </c>
      <c r="E140" s="141" t="s">
        <v>3513</v>
      </c>
      <c r="F140" s="142" t="s">
        <v>3514</v>
      </c>
      <c r="G140" s="143" t="s">
        <v>333</v>
      </c>
      <c r="H140" s="144">
        <v>32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227</v>
      </c>
      <c r="AT140" s="152" t="s">
        <v>223</v>
      </c>
      <c r="AU140" s="152" t="s">
        <v>88</v>
      </c>
      <c r="AY140" s="13" t="s">
        <v>221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227</v>
      </c>
      <c r="BM140" s="152" t="s">
        <v>375</v>
      </c>
    </row>
    <row r="141" spans="2:65" s="1" customFormat="1" ht="16.5" customHeight="1" x14ac:dyDescent="0.2">
      <c r="B141" s="139"/>
      <c r="C141" s="154" t="s">
        <v>7</v>
      </c>
      <c r="D141" s="154" t="s">
        <v>317</v>
      </c>
      <c r="E141" s="155" t="s">
        <v>3515</v>
      </c>
      <c r="F141" s="156" t="s">
        <v>3516</v>
      </c>
      <c r="G141" s="157" t="s">
        <v>333</v>
      </c>
      <c r="H141" s="158">
        <v>28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251</v>
      </c>
      <c r="AT141" s="152" t="s">
        <v>317</v>
      </c>
      <c r="AU141" s="152" t="s">
        <v>88</v>
      </c>
      <c r="AY141" s="13" t="s">
        <v>221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227</v>
      </c>
      <c r="BM141" s="152" t="s">
        <v>383</v>
      </c>
    </row>
    <row r="142" spans="2:65" s="1" customFormat="1" ht="24.15" customHeight="1" x14ac:dyDescent="0.2">
      <c r="B142" s="139"/>
      <c r="C142" s="154" t="s">
        <v>304</v>
      </c>
      <c r="D142" s="154" t="s">
        <v>317</v>
      </c>
      <c r="E142" s="155" t="s">
        <v>3517</v>
      </c>
      <c r="F142" s="156" t="s">
        <v>3518</v>
      </c>
      <c r="G142" s="157" t="s">
        <v>333</v>
      </c>
      <c r="H142" s="158">
        <v>4</v>
      </c>
      <c r="I142" s="159"/>
      <c r="J142" s="160">
        <f t="shared" si="0"/>
        <v>0</v>
      </c>
      <c r="K142" s="161"/>
      <c r="L142" s="162"/>
      <c r="M142" s="163" t="s">
        <v>1</v>
      </c>
      <c r="N142" s="164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251</v>
      </c>
      <c r="AT142" s="152" t="s">
        <v>317</v>
      </c>
      <c r="AU142" s="152" t="s">
        <v>88</v>
      </c>
      <c r="AY142" s="13" t="s">
        <v>221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227</v>
      </c>
      <c r="BM142" s="152" t="s">
        <v>391</v>
      </c>
    </row>
    <row r="143" spans="2:65" s="1" customFormat="1" ht="24.15" customHeight="1" x14ac:dyDescent="0.2">
      <c r="B143" s="139"/>
      <c r="C143" s="140" t="s">
        <v>308</v>
      </c>
      <c r="D143" s="140" t="s">
        <v>223</v>
      </c>
      <c r="E143" s="141" t="s">
        <v>3519</v>
      </c>
      <c r="F143" s="142" t="s">
        <v>3520</v>
      </c>
      <c r="G143" s="143" t="s">
        <v>263</v>
      </c>
      <c r="H143" s="144">
        <v>2572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227</v>
      </c>
      <c r="AT143" s="152" t="s">
        <v>223</v>
      </c>
      <c r="AU143" s="152" t="s">
        <v>88</v>
      </c>
      <c r="AY143" s="13" t="s">
        <v>221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227</v>
      </c>
      <c r="BM143" s="152" t="s">
        <v>399</v>
      </c>
    </row>
    <row r="144" spans="2:65" s="1" customFormat="1" ht="24.15" customHeight="1" x14ac:dyDescent="0.2">
      <c r="B144" s="139"/>
      <c r="C144" s="140" t="s">
        <v>312</v>
      </c>
      <c r="D144" s="140" t="s">
        <v>223</v>
      </c>
      <c r="E144" s="141" t="s">
        <v>3521</v>
      </c>
      <c r="F144" s="142" t="s">
        <v>3522</v>
      </c>
      <c r="G144" s="143" t="s">
        <v>263</v>
      </c>
      <c r="H144" s="144">
        <v>2572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227</v>
      </c>
      <c r="AT144" s="152" t="s">
        <v>223</v>
      </c>
      <c r="AU144" s="152" t="s">
        <v>88</v>
      </c>
      <c r="AY144" s="13" t="s">
        <v>221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227</v>
      </c>
      <c r="BM144" s="152" t="s">
        <v>408</v>
      </c>
    </row>
    <row r="145" spans="2:65" s="1" customFormat="1" ht="24.15" customHeight="1" x14ac:dyDescent="0.2">
      <c r="B145" s="139"/>
      <c r="C145" s="140" t="s">
        <v>316</v>
      </c>
      <c r="D145" s="140" t="s">
        <v>223</v>
      </c>
      <c r="E145" s="141" t="s">
        <v>3523</v>
      </c>
      <c r="F145" s="142" t="s">
        <v>3524</v>
      </c>
      <c r="G145" s="143" t="s">
        <v>263</v>
      </c>
      <c r="H145" s="144">
        <v>2572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227</v>
      </c>
      <c r="AT145" s="152" t="s">
        <v>223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227</v>
      </c>
      <c r="BM145" s="152" t="s">
        <v>416</v>
      </c>
    </row>
    <row r="146" spans="2:65" s="1" customFormat="1" ht="24.15" customHeight="1" x14ac:dyDescent="0.2">
      <c r="B146" s="139"/>
      <c r="C146" s="140" t="s">
        <v>322</v>
      </c>
      <c r="D146" s="140" t="s">
        <v>223</v>
      </c>
      <c r="E146" s="141" t="s">
        <v>3525</v>
      </c>
      <c r="F146" s="142" t="s">
        <v>3526</v>
      </c>
      <c r="G146" s="143" t="s">
        <v>263</v>
      </c>
      <c r="H146" s="144">
        <v>2572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227</v>
      </c>
      <c r="AT146" s="152" t="s">
        <v>223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227</v>
      </c>
      <c r="BM146" s="152" t="s">
        <v>424</v>
      </c>
    </row>
    <row r="147" spans="2:65" s="1" customFormat="1" ht="24.15" customHeight="1" x14ac:dyDescent="0.2">
      <c r="B147" s="139"/>
      <c r="C147" s="140" t="s">
        <v>326</v>
      </c>
      <c r="D147" s="140" t="s">
        <v>223</v>
      </c>
      <c r="E147" s="141" t="s">
        <v>3527</v>
      </c>
      <c r="F147" s="142" t="s">
        <v>3528</v>
      </c>
      <c r="G147" s="143" t="s">
        <v>263</v>
      </c>
      <c r="H147" s="144">
        <v>5010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227</v>
      </c>
      <c r="AT147" s="152" t="s">
        <v>223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227</v>
      </c>
      <c r="BM147" s="152" t="s">
        <v>432</v>
      </c>
    </row>
    <row r="148" spans="2:65" s="1" customFormat="1" ht="33" customHeight="1" x14ac:dyDescent="0.2">
      <c r="B148" s="139"/>
      <c r="C148" s="140" t="s">
        <v>330</v>
      </c>
      <c r="D148" s="140" t="s">
        <v>223</v>
      </c>
      <c r="E148" s="141" t="s">
        <v>3529</v>
      </c>
      <c r="F148" s="142" t="s">
        <v>3530</v>
      </c>
      <c r="G148" s="143" t="s">
        <v>333</v>
      </c>
      <c r="H148" s="144">
        <v>320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227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227</v>
      </c>
      <c r="BM148" s="152" t="s">
        <v>440</v>
      </c>
    </row>
    <row r="149" spans="2:65" s="1" customFormat="1" ht="16.5" customHeight="1" x14ac:dyDescent="0.2">
      <c r="B149" s="139"/>
      <c r="C149" s="154" t="s">
        <v>335</v>
      </c>
      <c r="D149" s="154" t="s">
        <v>317</v>
      </c>
      <c r="E149" s="155" t="s">
        <v>3531</v>
      </c>
      <c r="F149" s="156" t="s">
        <v>3532</v>
      </c>
      <c r="G149" s="157" t="s">
        <v>333</v>
      </c>
      <c r="H149" s="158">
        <v>10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251</v>
      </c>
      <c r="AT149" s="152" t="s">
        <v>317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227</v>
      </c>
      <c r="BM149" s="152" t="s">
        <v>448</v>
      </c>
    </row>
    <row r="150" spans="2:65" s="1" customFormat="1" ht="16.5" customHeight="1" x14ac:dyDescent="0.2">
      <c r="B150" s="139"/>
      <c r="C150" s="154" t="s">
        <v>339</v>
      </c>
      <c r="D150" s="154" t="s">
        <v>317</v>
      </c>
      <c r="E150" s="155" t="s">
        <v>3533</v>
      </c>
      <c r="F150" s="156" t="s">
        <v>3534</v>
      </c>
      <c r="G150" s="157" t="s">
        <v>333</v>
      </c>
      <c r="H150" s="158">
        <v>10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251</v>
      </c>
      <c r="AT150" s="152" t="s">
        <v>317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227</v>
      </c>
      <c r="BM150" s="152" t="s">
        <v>456</v>
      </c>
    </row>
    <row r="151" spans="2:65" s="1" customFormat="1" ht="16.5" customHeight="1" x14ac:dyDescent="0.2">
      <c r="B151" s="139"/>
      <c r="C151" s="154" t="s">
        <v>343</v>
      </c>
      <c r="D151" s="154" t="s">
        <v>317</v>
      </c>
      <c r="E151" s="155" t="s">
        <v>3535</v>
      </c>
      <c r="F151" s="156" t="s">
        <v>3536</v>
      </c>
      <c r="G151" s="157" t="s">
        <v>333</v>
      </c>
      <c r="H151" s="158">
        <v>7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251</v>
      </c>
      <c r="AT151" s="152" t="s">
        <v>317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227</v>
      </c>
      <c r="BM151" s="152" t="s">
        <v>464</v>
      </c>
    </row>
    <row r="152" spans="2:65" s="1" customFormat="1" ht="21.75" customHeight="1" x14ac:dyDescent="0.2">
      <c r="B152" s="139"/>
      <c r="C152" s="154" t="s">
        <v>347</v>
      </c>
      <c r="D152" s="154" t="s">
        <v>317</v>
      </c>
      <c r="E152" s="155" t="s">
        <v>3537</v>
      </c>
      <c r="F152" s="156" t="s">
        <v>3538</v>
      </c>
      <c r="G152" s="157" t="s">
        <v>333</v>
      </c>
      <c r="H152" s="158">
        <v>5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251</v>
      </c>
      <c r="AT152" s="152" t="s">
        <v>317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227</v>
      </c>
      <c r="BM152" s="152" t="s">
        <v>472</v>
      </c>
    </row>
    <row r="153" spans="2:65" s="1" customFormat="1" ht="16.5" customHeight="1" x14ac:dyDescent="0.2">
      <c r="B153" s="139"/>
      <c r="C153" s="154" t="s">
        <v>351</v>
      </c>
      <c r="D153" s="154" t="s">
        <v>317</v>
      </c>
      <c r="E153" s="155" t="s">
        <v>3539</v>
      </c>
      <c r="F153" s="156" t="s">
        <v>3540</v>
      </c>
      <c r="G153" s="157" t="s">
        <v>333</v>
      </c>
      <c r="H153" s="158">
        <v>7</v>
      </c>
      <c r="I153" s="159"/>
      <c r="J153" s="160">
        <f t="shared" si="0"/>
        <v>0</v>
      </c>
      <c r="K153" s="161"/>
      <c r="L153" s="162"/>
      <c r="M153" s="163" t="s">
        <v>1</v>
      </c>
      <c r="N153" s="164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251</v>
      </c>
      <c r="AT153" s="152" t="s">
        <v>317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227</v>
      </c>
      <c r="BM153" s="152" t="s">
        <v>480</v>
      </c>
    </row>
    <row r="154" spans="2:65" s="1" customFormat="1" ht="16.5" customHeight="1" x14ac:dyDescent="0.2">
      <c r="B154" s="139"/>
      <c r="C154" s="154" t="s">
        <v>355</v>
      </c>
      <c r="D154" s="154" t="s">
        <v>317</v>
      </c>
      <c r="E154" s="155" t="s">
        <v>3541</v>
      </c>
      <c r="F154" s="156" t="s">
        <v>3542</v>
      </c>
      <c r="G154" s="157" t="s">
        <v>333</v>
      </c>
      <c r="H154" s="158">
        <v>10</v>
      </c>
      <c r="I154" s="159"/>
      <c r="J154" s="160">
        <f t="shared" ref="J154:J185" si="10">ROUND(I154*H154,2)</f>
        <v>0</v>
      </c>
      <c r="K154" s="161"/>
      <c r="L154" s="162"/>
      <c r="M154" s="163" t="s">
        <v>1</v>
      </c>
      <c r="N154" s="164" t="s">
        <v>41</v>
      </c>
      <c r="P154" s="150">
        <f t="shared" ref="P154:P185" si="11">O154*H154</f>
        <v>0</v>
      </c>
      <c r="Q154" s="150">
        <v>0</v>
      </c>
      <c r="R154" s="150">
        <f t="shared" ref="R154:R185" si="12">Q154*H154</f>
        <v>0</v>
      </c>
      <c r="S154" s="150">
        <v>0</v>
      </c>
      <c r="T154" s="151">
        <f t="shared" ref="T154:T185" si="13">S154*H154</f>
        <v>0</v>
      </c>
      <c r="AR154" s="152" t="s">
        <v>251</v>
      </c>
      <c r="AT154" s="152" t="s">
        <v>317</v>
      </c>
      <c r="AU154" s="152" t="s">
        <v>88</v>
      </c>
      <c r="AY154" s="13" t="s">
        <v>221</v>
      </c>
      <c r="BE154" s="153">
        <f t="shared" ref="BE154:BE185" si="14">IF(N154="základná",J154,0)</f>
        <v>0</v>
      </c>
      <c r="BF154" s="153">
        <f t="shared" ref="BF154:BF185" si="15">IF(N154="znížená",J154,0)</f>
        <v>0</v>
      </c>
      <c r="BG154" s="153">
        <f t="shared" ref="BG154:BG185" si="16">IF(N154="zákl. prenesená",J154,0)</f>
        <v>0</v>
      </c>
      <c r="BH154" s="153">
        <f t="shared" ref="BH154:BH185" si="17">IF(N154="zníž. prenesená",J154,0)</f>
        <v>0</v>
      </c>
      <c r="BI154" s="153">
        <f t="shared" ref="BI154:BI185" si="18">IF(N154="nulová",J154,0)</f>
        <v>0</v>
      </c>
      <c r="BJ154" s="13" t="s">
        <v>88</v>
      </c>
      <c r="BK154" s="153">
        <f t="shared" ref="BK154:BK185" si="19">ROUND(I154*H154,2)</f>
        <v>0</v>
      </c>
      <c r="BL154" s="13" t="s">
        <v>227</v>
      </c>
      <c r="BM154" s="152" t="s">
        <v>488</v>
      </c>
    </row>
    <row r="155" spans="2:65" s="1" customFormat="1" ht="16.5" customHeight="1" x14ac:dyDescent="0.2">
      <c r="B155" s="139"/>
      <c r="C155" s="154" t="s">
        <v>359</v>
      </c>
      <c r="D155" s="154" t="s">
        <v>317</v>
      </c>
      <c r="E155" s="155" t="s">
        <v>3543</v>
      </c>
      <c r="F155" s="156" t="s">
        <v>3544</v>
      </c>
      <c r="G155" s="157" t="s">
        <v>333</v>
      </c>
      <c r="H155" s="158">
        <v>5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251</v>
      </c>
      <c r="AT155" s="152" t="s">
        <v>317</v>
      </c>
      <c r="AU155" s="152" t="s">
        <v>88</v>
      </c>
      <c r="AY155" s="13" t="s">
        <v>221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227</v>
      </c>
      <c r="BM155" s="152" t="s">
        <v>496</v>
      </c>
    </row>
    <row r="156" spans="2:65" s="1" customFormat="1" ht="16.5" customHeight="1" x14ac:dyDescent="0.2">
      <c r="B156" s="139"/>
      <c r="C156" s="154" t="s">
        <v>363</v>
      </c>
      <c r="D156" s="154" t="s">
        <v>317</v>
      </c>
      <c r="E156" s="155" t="s">
        <v>3545</v>
      </c>
      <c r="F156" s="156" t="s">
        <v>3546</v>
      </c>
      <c r="G156" s="157" t="s">
        <v>333</v>
      </c>
      <c r="H156" s="158">
        <v>10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251</v>
      </c>
      <c r="AT156" s="152" t="s">
        <v>317</v>
      </c>
      <c r="AU156" s="152" t="s">
        <v>88</v>
      </c>
      <c r="AY156" s="13" t="s">
        <v>221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227</v>
      </c>
      <c r="BM156" s="152" t="s">
        <v>504</v>
      </c>
    </row>
    <row r="157" spans="2:65" s="1" customFormat="1" ht="16.5" customHeight="1" x14ac:dyDescent="0.2">
      <c r="B157" s="139"/>
      <c r="C157" s="154" t="s">
        <v>367</v>
      </c>
      <c r="D157" s="154" t="s">
        <v>317</v>
      </c>
      <c r="E157" s="155" t="s">
        <v>3547</v>
      </c>
      <c r="F157" s="156" t="s">
        <v>3548</v>
      </c>
      <c r="G157" s="157" t="s">
        <v>333</v>
      </c>
      <c r="H157" s="158">
        <v>10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251</v>
      </c>
      <c r="AT157" s="152" t="s">
        <v>317</v>
      </c>
      <c r="AU157" s="152" t="s">
        <v>88</v>
      </c>
      <c r="AY157" s="13" t="s">
        <v>221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227</v>
      </c>
      <c r="BM157" s="152" t="s">
        <v>512</v>
      </c>
    </row>
    <row r="158" spans="2:65" s="1" customFormat="1" ht="16.5" customHeight="1" x14ac:dyDescent="0.2">
      <c r="B158" s="139"/>
      <c r="C158" s="154" t="s">
        <v>371</v>
      </c>
      <c r="D158" s="154" t="s">
        <v>317</v>
      </c>
      <c r="E158" s="155" t="s">
        <v>3549</v>
      </c>
      <c r="F158" s="156" t="s">
        <v>3550</v>
      </c>
      <c r="G158" s="157" t="s">
        <v>333</v>
      </c>
      <c r="H158" s="158">
        <v>8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251</v>
      </c>
      <c r="AT158" s="152" t="s">
        <v>317</v>
      </c>
      <c r="AU158" s="152" t="s">
        <v>88</v>
      </c>
      <c r="AY158" s="13" t="s">
        <v>221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227</v>
      </c>
      <c r="BM158" s="152" t="s">
        <v>520</v>
      </c>
    </row>
    <row r="159" spans="2:65" s="1" customFormat="1" ht="16.5" customHeight="1" x14ac:dyDescent="0.2">
      <c r="B159" s="139"/>
      <c r="C159" s="154" t="s">
        <v>375</v>
      </c>
      <c r="D159" s="154" t="s">
        <v>317</v>
      </c>
      <c r="E159" s="155" t="s">
        <v>3551</v>
      </c>
      <c r="F159" s="156" t="s">
        <v>3552</v>
      </c>
      <c r="G159" s="157" t="s">
        <v>333</v>
      </c>
      <c r="H159" s="158">
        <v>10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251</v>
      </c>
      <c r="AT159" s="152" t="s">
        <v>317</v>
      </c>
      <c r="AU159" s="152" t="s">
        <v>88</v>
      </c>
      <c r="AY159" s="13" t="s">
        <v>221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227</v>
      </c>
      <c r="BM159" s="152" t="s">
        <v>528</v>
      </c>
    </row>
    <row r="160" spans="2:65" s="1" customFormat="1" ht="16.5" customHeight="1" x14ac:dyDescent="0.2">
      <c r="B160" s="139"/>
      <c r="C160" s="154" t="s">
        <v>379</v>
      </c>
      <c r="D160" s="154" t="s">
        <v>317</v>
      </c>
      <c r="E160" s="155" t="s">
        <v>3553</v>
      </c>
      <c r="F160" s="156" t="s">
        <v>3554</v>
      </c>
      <c r="G160" s="157" t="s">
        <v>333</v>
      </c>
      <c r="H160" s="158">
        <v>10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251</v>
      </c>
      <c r="AT160" s="152" t="s">
        <v>317</v>
      </c>
      <c r="AU160" s="152" t="s">
        <v>88</v>
      </c>
      <c r="AY160" s="13" t="s">
        <v>221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227</v>
      </c>
      <c r="BM160" s="152" t="s">
        <v>536</v>
      </c>
    </row>
    <row r="161" spans="2:65" s="1" customFormat="1" ht="16.5" customHeight="1" x14ac:dyDescent="0.2">
      <c r="B161" s="139"/>
      <c r="C161" s="154" t="s">
        <v>383</v>
      </c>
      <c r="D161" s="154" t="s">
        <v>317</v>
      </c>
      <c r="E161" s="155" t="s">
        <v>3555</v>
      </c>
      <c r="F161" s="156" t="s">
        <v>3556</v>
      </c>
      <c r="G161" s="157" t="s">
        <v>333</v>
      </c>
      <c r="H161" s="158">
        <v>10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251</v>
      </c>
      <c r="AT161" s="152" t="s">
        <v>317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227</v>
      </c>
      <c r="BM161" s="152" t="s">
        <v>544</v>
      </c>
    </row>
    <row r="162" spans="2:65" s="1" customFormat="1" ht="16.5" customHeight="1" x14ac:dyDescent="0.2">
      <c r="B162" s="139"/>
      <c r="C162" s="154" t="s">
        <v>387</v>
      </c>
      <c r="D162" s="154" t="s">
        <v>317</v>
      </c>
      <c r="E162" s="155" t="s">
        <v>3557</v>
      </c>
      <c r="F162" s="156" t="s">
        <v>3558</v>
      </c>
      <c r="G162" s="157" t="s">
        <v>333</v>
      </c>
      <c r="H162" s="158">
        <v>10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251</v>
      </c>
      <c r="AT162" s="152" t="s">
        <v>317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227</v>
      </c>
      <c r="BM162" s="152" t="s">
        <v>552</v>
      </c>
    </row>
    <row r="163" spans="2:65" s="1" customFormat="1" ht="16.5" customHeight="1" x14ac:dyDescent="0.2">
      <c r="B163" s="139"/>
      <c r="C163" s="154" t="s">
        <v>391</v>
      </c>
      <c r="D163" s="154" t="s">
        <v>317</v>
      </c>
      <c r="E163" s="155" t="s">
        <v>3559</v>
      </c>
      <c r="F163" s="156" t="s">
        <v>3560</v>
      </c>
      <c r="G163" s="157" t="s">
        <v>333</v>
      </c>
      <c r="H163" s="158">
        <v>15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251</v>
      </c>
      <c r="AT163" s="152" t="s">
        <v>317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227</v>
      </c>
      <c r="BM163" s="152" t="s">
        <v>561</v>
      </c>
    </row>
    <row r="164" spans="2:65" s="1" customFormat="1" ht="21.75" customHeight="1" x14ac:dyDescent="0.2">
      <c r="B164" s="139"/>
      <c r="C164" s="154" t="s">
        <v>395</v>
      </c>
      <c r="D164" s="154" t="s">
        <v>317</v>
      </c>
      <c r="E164" s="155" t="s">
        <v>3561</v>
      </c>
      <c r="F164" s="156" t="s">
        <v>3562</v>
      </c>
      <c r="G164" s="157" t="s">
        <v>333</v>
      </c>
      <c r="H164" s="158">
        <v>5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251</v>
      </c>
      <c r="AT164" s="152" t="s">
        <v>317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227</v>
      </c>
      <c r="BM164" s="152" t="s">
        <v>569</v>
      </c>
    </row>
    <row r="165" spans="2:65" s="1" customFormat="1" ht="21.75" customHeight="1" x14ac:dyDescent="0.2">
      <c r="B165" s="139"/>
      <c r="C165" s="154" t="s">
        <v>399</v>
      </c>
      <c r="D165" s="154" t="s">
        <v>317</v>
      </c>
      <c r="E165" s="155" t="s">
        <v>3563</v>
      </c>
      <c r="F165" s="156" t="s">
        <v>3564</v>
      </c>
      <c r="G165" s="157" t="s">
        <v>333</v>
      </c>
      <c r="H165" s="158">
        <v>15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251</v>
      </c>
      <c r="AT165" s="152" t="s">
        <v>317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227</v>
      </c>
      <c r="BM165" s="152" t="s">
        <v>577</v>
      </c>
    </row>
    <row r="166" spans="2:65" s="1" customFormat="1" ht="16.5" customHeight="1" x14ac:dyDescent="0.2">
      <c r="B166" s="139"/>
      <c r="C166" s="154" t="s">
        <v>404</v>
      </c>
      <c r="D166" s="154" t="s">
        <v>317</v>
      </c>
      <c r="E166" s="155" t="s">
        <v>3565</v>
      </c>
      <c r="F166" s="156" t="s">
        <v>3566</v>
      </c>
      <c r="G166" s="157" t="s">
        <v>333</v>
      </c>
      <c r="H166" s="158">
        <v>15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251</v>
      </c>
      <c r="AT166" s="152" t="s">
        <v>317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227</v>
      </c>
      <c r="BM166" s="152" t="s">
        <v>585</v>
      </c>
    </row>
    <row r="167" spans="2:65" s="1" customFormat="1" ht="16.5" customHeight="1" x14ac:dyDescent="0.2">
      <c r="B167" s="139"/>
      <c r="C167" s="154" t="s">
        <v>408</v>
      </c>
      <c r="D167" s="154" t="s">
        <v>317</v>
      </c>
      <c r="E167" s="155" t="s">
        <v>3567</v>
      </c>
      <c r="F167" s="156" t="s">
        <v>3568</v>
      </c>
      <c r="G167" s="157" t="s">
        <v>333</v>
      </c>
      <c r="H167" s="158">
        <v>10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251</v>
      </c>
      <c r="AT167" s="152" t="s">
        <v>317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227</v>
      </c>
      <c r="BM167" s="152" t="s">
        <v>593</v>
      </c>
    </row>
    <row r="168" spans="2:65" s="1" customFormat="1" ht="16.5" customHeight="1" x14ac:dyDescent="0.2">
      <c r="B168" s="139"/>
      <c r="C168" s="154" t="s">
        <v>412</v>
      </c>
      <c r="D168" s="154" t="s">
        <v>317</v>
      </c>
      <c r="E168" s="155" t="s">
        <v>3569</v>
      </c>
      <c r="F168" s="156" t="s">
        <v>3570</v>
      </c>
      <c r="G168" s="157" t="s">
        <v>333</v>
      </c>
      <c r="H168" s="158">
        <v>10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251</v>
      </c>
      <c r="AT168" s="152" t="s">
        <v>317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227</v>
      </c>
      <c r="BM168" s="152" t="s">
        <v>601</v>
      </c>
    </row>
    <row r="169" spans="2:65" s="1" customFormat="1" ht="16.5" customHeight="1" x14ac:dyDescent="0.2">
      <c r="B169" s="139"/>
      <c r="C169" s="154" t="s">
        <v>416</v>
      </c>
      <c r="D169" s="154" t="s">
        <v>317</v>
      </c>
      <c r="E169" s="155" t="s">
        <v>3571</v>
      </c>
      <c r="F169" s="156" t="s">
        <v>3572</v>
      </c>
      <c r="G169" s="157" t="s">
        <v>333</v>
      </c>
      <c r="H169" s="158">
        <v>15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251</v>
      </c>
      <c r="AT169" s="152" t="s">
        <v>317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227</v>
      </c>
      <c r="BM169" s="152" t="s">
        <v>609</v>
      </c>
    </row>
    <row r="170" spans="2:65" s="1" customFormat="1" ht="16.5" customHeight="1" x14ac:dyDescent="0.2">
      <c r="B170" s="139"/>
      <c r="C170" s="154" t="s">
        <v>420</v>
      </c>
      <c r="D170" s="154" t="s">
        <v>317</v>
      </c>
      <c r="E170" s="155" t="s">
        <v>3573</v>
      </c>
      <c r="F170" s="156" t="s">
        <v>3574</v>
      </c>
      <c r="G170" s="157" t="s">
        <v>333</v>
      </c>
      <c r="H170" s="158">
        <v>10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251</v>
      </c>
      <c r="AT170" s="152" t="s">
        <v>317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227</v>
      </c>
      <c r="BM170" s="152" t="s">
        <v>617</v>
      </c>
    </row>
    <row r="171" spans="2:65" s="1" customFormat="1" ht="16.5" customHeight="1" x14ac:dyDescent="0.2">
      <c r="B171" s="139"/>
      <c r="C171" s="154" t="s">
        <v>424</v>
      </c>
      <c r="D171" s="154" t="s">
        <v>317</v>
      </c>
      <c r="E171" s="155" t="s">
        <v>3575</v>
      </c>
      <c r="F171" s="156" t="s">
        <v>3576</v>
      </c>
      <c r="G171" s="157" t="s">
        <v>333</v>
      </c>
      <c r="H171" s="158">
        <v>20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251</v>
      </c>
      <c r="AT171" s="152" t="s">
        <v>317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227</v>
      </c>
      <c r="BM171" s="152" t="s">
        <v>626</v>
      </c>
    </row>
    <row r="172" spans="2:65" s="1" customFormat="1" ht="16.5" customHeight="1" x14ac:dyDescent="0.2">
      <c r="B172" s="139"/>
      <c r="C172" s="154" t="s">
        <v>428</v>
      </c>
      <c r="D172" s="154" t="s">
        <v>317</v>
      </c>
      <c r="E172" s="155" t="s">
        <v>3577</v>
      </c>
      <c r="F172" s="156" t="s">
        <v>3578</v>
      </c>
      <c r="G172" s="157" t="s">
        <v>333</v>
      </c>
      <c r="H172" s="158">
        <v>5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251</v>
      </c>
      <c r="AT172" s="152" t="s">
        <v>317</v>
      </c>
      <c r="AU172" s="152" t="s">
        <v>88</v>
      </c>
      <c r="AY172" s="13" t="s">
        <v>221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227</v>
      </c>
      <c r="BM172" s="152" t="s">
        <v>634</v>
      </c>
    </row>
    <row r="173" spans="2:65" s="1" customFormat="1" ht="16.5" customHeight="1" x14ac:dyDescent="0.2">
      <c r="B173" s="139"/>
      <c r="C173" s="154" t="s">
        <v>432</v>
      </c>
      <c r="D173" s="154" t="s">
        <v>317</v>
      </c>
      <c r="E173" s="155" t="s">
        <v>3579</v>
      </c>
      <c r="F173" s="156" t="s">
        <v>3580</v>
      </c>
      <c r="G173" s="157" t="s">
        <v>333</v>
      </c>
      <c r="H173" s="158">
        <v>10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251</v>
      </c>
      <c r="AT173" s="152" t="s">
        <v>317</v>
      </c>
      <c r="AU173" s="152" t="s">
        <v>88</v>
      </c>
      <c r="AY173" s="13" t="s">
        <v>221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227</v>
      </c>
      <c r="BM173" s="152" t="s">
        <v>642</v>
      </c>
    </row>
    <row r="174" spans="2:65" s="1" customFormat="1" ht="16.5" customHeight="1" x14ac:dyDescent="0.2">
      <c r="B174" s="139"/>
      <c r="C174" s="154" t="s">
        <v>436</v>
      </c>
      <c r="D174" s="154" t="s">
        <v>317</v>
      </c>
      <c r="E174" s="155" t="s">
        <v>3581</v>
      </c>
      <c r="F174" s="156" t="s">
        <v>3582</v>
      </c>
      <c r="G174" s="157" t="s">
        <v>333</v>
      </c>
      <c r="H174" s="158">
        <v>5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251</v>
      </c>
      <c r="AT174" s="152" t="s">
        <v>317</v>
      </c>
      <c r="AU174" s="152" t="s">
        <v>88</v>
      </c>
      <c r="AY174" s="13" t="s">
        <v>221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227</v>
      </c>
      <c r="BM174" s="152" t="s">
        <v>650</v>
      </c>
    </row>
    <row r="175" spans="2:65" s="1" customFormat="1" ht="16.5" customHeight="1" x14ac:dyDescent="0.2">
      <c r="B175" s="139"/>
      <c r="C175" s="154" t="s">
        <v>440</v>
      </c>
      <c r="D175" s="154" t="s">
        <v>317</v>
      </c>
      <c r="E175" s="155" t="s">
        <v>3583</v>
      </c>
      <c r="F175" s="156" t="s">
        <v>3584</v>
      </c>
      <c r="G175" s="157" t="s">
        <v>333</v>
      </c>
      <c r="H175" s="158">
        <v>3</v>
      </c>
      <c r="I175" s="159"/>
      <c r="J175" s="160">
        <f t="shared" si="10"/>
        <v>0</v>
      </c>
      <c r="K175" s="161"/>
      <c r="L175" s="162"/>
      <c r="M175" s="163" t="s">
        <v>1</v>
      </c>
      <c r="N175" s="164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251</v>
      </c>
      <c r="AT175" s="152" t="s">
        <v>317</v>
      </c>
      <c r="AU175" s="152" t="s">
        <v>88</v>
      </c>
      <c r="AY175" s="13" t="s">
        <v>221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88</v>
      </c>
      <c r="BK175" s="153">
        <f t="shared" si="19"/>
        <v>0</v>
      </c>
      <c r="BL175" s="13" t="s">
        <v>227</v>
      </c>
      <c r="BM175" s="152" t="s">
        <v>658</v>
      </c>
    </row>
    <row r="176" spans="2:65" s="1" customFormat="1" ht="16.5" customHeight="1" x14ac:dyDescent="0.2">
      <c r="B176" s="139"/>
      <c r="C176" s="154" t="s">
        <v>444</v>
      </c>
      <c r="D176" s="154" t="s">
        <v>317</v>
      </c>
      <c r="E176" s="155" t="s">
        <v>3585</v>
      </c>
      <c r="F176" s="156" t="s">
        <v>3586</v>
      </c>
      <c r="G176" s="157" t="s">
        <v>333</v>
      </c>
      <c r="H176" s="158">
        <v>5</v>
      </c>
      <c r="I176" s="159"/>
      <c r="J176" s="160">
        <f t="shared" si="10"/>
        <v>0</v>
      </c>
      <c r="K176" s="161"/>
      <c r="L176" s="162"/>
      <c r="M176" s="163" t="s">
        <v>1</v>
      </c>
      <c r="N176" s="164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251</v>
      </c>
      <c r="AT176" s="152" t="s">
        <v>317</v>
      </c>
      <c r="AU176" s="152" t="s">
        <v>88</v>
      </c>
      <c r="AY176" s="13" t="s">
        <v>221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88</v>
      </c>
      <c r="BK176" s="153">
        <f t="shared" si="19"/>
        <v>0</v>
      </c>
      <c r="BL176" s="13" t="s">
        <v>227</v>
      </c>
      <c r="BM176" s="152" t="s">
        <v>666</v>
      </c>
    </row>
    <row r="177" spans="2:65" s="1" customFormat="1" ht="16.5" customHeight="1" x14ac:dyDescent="0.2">
      <c r="B177" s="139"/>
      <c r="C177" s="154" t="s">
        <v>448</v>
      </c>
      <c r="D177" s="154" t="s">
        <v>317</v>
      </c>
      <c r="E177" s="155" t="s">
        <v>3587</v>
      </c>
      <c r="F177" s="156" t="s">
        <v>3588</v>
      </c>
      <c r="G177" s="157" t="s">
        <v>333</v>
      </c>
      <c r="H177" s="158">
        <v>10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251</v>
      </c>
      <c r="AT177" s="152" t="s">
        <v>317</v>
      </c>
      <c r="AU177" s="152" t="s">
        <v>88</v>
      </c>
      <c r="AY177" s="13" t="s">
        <v>221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88</v>
      </c>
      <c r="BK177" s="153">
        <f t="shared" si="19"/>
        <v>0</v>
      </c>
      <c r="BL177" s="13" t="s">
        <v>227</v>
      </c>
      <c r="BM177" s="152" t="s">
        <v>679</v>
      </c>
    </row>
    <row r="178" spans="2:65" s="1" customFormat="1" ht="24.15" customHeight="1" x14ac:dyDescent="0.2">
      <c r="B178" s="139"/>
      <c r="C178" s="154" t="s">
        <v>452</v>
      </c>
      <c r="D178" s="154" t="s">
        <v>317</v>
      </c>
      <c r="E178" s="155" t="s">
        <v>3589</v>
      </c>
      <c r="F178" s="156" t="s">
        <v>3590</v>
      </c>
      <c r="G178" s="157" t="s">
        <v>333</v>
      </c>
      <c r="H178" s="158">
        <v>15</v>
      </c>
      <c r="I178" s="159"/>
      <c r="J178" s="160">
        <f t="shared" si="10"/>
        <v>0</v>
      </c>
      <c r="K178" s="161"/>
      <c r="L178" s="162"/>
      <c r="M178" s="163" t="s">
        <v>1</v>
      </c>
      <c r="N178" s="164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251</v>
      </c>
      <c r="AT178" s="152" t="s">
        <v>317</v>
      </c>
      <c r="AU178" s="152" t="s">
        <v>88</v>
      </c>
      <c r="AY178" s="13" t="s">
        <v>221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88</v>
      </c>
      <c r="BK178" s="153">
        <f t="shared" si="19"/>
        <v>0</v>
      </c>
      <c r="BL178" s="13" t="s">
        <v>227</v>
      </c>
      <c r="BM178" s="152" t="s">
        <v>685</v>
      </c>
    </row>
    <row r="179" spans="2:65" s="1" customFormat="1" ht="24.15" customHeight="1" x14ac:dyDescent="0.2">
      <c r="B179" s="139"/>
      <c r="C179" s="154" t="s">
        <v>456</v>
      </c>
      <c r="D179" s="154" t="s">
        <v>317</v>
      </c>
      <c r="E179" s="155" t="s">
        <v>3591</v>
      </c>
      <c r="F179" s="156" t="s">
        <v>3592</v>
      </c>
      <c r="G179" s="157" t="s">
        <v>333</v>
      </c>
      <c r="H179" s="158">
        <v>10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251</v>
      </c>
      <c r="AT179" s="152" t="s">
        <v>317</v>
      </c>
      <c r="AU179" s="152" t="s">
        <v>88</v>
      </c>
      <c r="AY179" s="13" t="s">
        <v>221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88</v>
      </c>
      <c r="BK179" s="153">
        <f t="shared" si="19"/>
        <v>0</v>
      </c>
      <c r="BL179" s="13" t="s">
        <v>227</v>
      </c>
      <c r="BM179" s="152" t="s">
        <v>691</v>
      </c>
    </row>
    <row r="180" spans="2:65" s="1" customFormat="1" ht="24.15" customHeight="1" x14ac:dyDescent="0.2">
      <c r="B180" s="139"/>
      <c r="C180" s="154" t="s">
        <v>460</v>
      </c>
      <c r="D180" s="154" t="s">
        <v>317</v>
      </c>
      <c r="E180" s="155" t="s">
        <v>3593</v>
      </c>
      <c r="F180" s="156" t="s">
        <v>3594</v>
      </c>
      <c r="G180" s="157" t="s">
        <v>333</v>
      </c>
      <c r="H180" s="158">
        <v>10</v>
      </c>
      <c r="I180" s="159"/>
      <c r="J180" s="160">
        <f t="shared" si="10"/>
        <v>0</v>
      </c>
      <c r="K180" s="161"/>
      <c r="L180" s="162"/>
      <c r="M180" s="163" t="s">
        <v>1</v>
      </c>
      <c r="N180" s="164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251</v>
      </c>
      <c r="AT180" s="152" t="s">
        <v>317</v>
      </c>
      <c r="AU180" s="152" t="s">
        <v>88</v>
      </c>
      <c r="AY180" s="13" t="s">
        <v>221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88</v>
      </c>
      <c r="BK180" s="153">
        <f t="shared" si="19"/>
        <v>0</v>
      </c>
      <c r="BL180" s="13" t="s">
        <v>227</v>
      </c>
      <c r="BM180" s="152" t="s">
        <v>699</v>
      </c>
    </row>
    <row r="181" spans="2:65" s="1" customFormat="1" ht="24.15" customHeight="1" x14ac:dyDescent="0.2">
      <c r="B181" s="139"/>
      <c r="C181" s="154" t="s">
        <v>464</v>
      </c>
      <c r="D181" s="154" t="s">
        <v>317</v>
      </c>
      <c r="E181" s="155" t="s">
        <v>3595</v>
      </c>
      <c r="F181" s="156" t="s">
        <v>3596</v>
      </c>
      <c r="G181" s="157" t="s">
        <v>333</v>
      </c>
      <c r="H181" s="158">
        <v>10</v>
      </c>
      <c r="I181" s="159"/>
      <c r="J181" s="160">
        <f t="shared" si="10"/>
        <v>0</v>
      </c>
      <c r="K181" s="161"/>
      <c r="L181" s="162"/>
      <c r="M181" s="163" t="s">
        <v>1</v>
      </c>
      <c r="N181" s="164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251</v>
      </c>
      <c r="AT181" s="152" t="s">
        <v>317</v>
      </c>
      <c r="AU181" s="152" t="s">
        <v>88</v>
      </c>
      <c r="AY181" s="13" t="s">
        <v>221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88</v>
      </c>
      <c r="BK181" s="153">
        <f t="shared" si="19"/>
        <v>0</v>
      </c>
      <c r="BL181" s="13" t="s">
        <v>227</v>
      </c>
      <c r="BM181" s="152" t="s">
        <v>707</v>
      </c>
    </row>
    <row r="182" spans="2:65" s="1" customFormat="1" ht="33" customHeight="1" x14ac:dyDescent="0.2">
      <c r="B182" s="139"/>
      <c r="C182" s="140" t="s">
        <v>468</v>
      </c>
      <c r="D182" s="140" t="s">
        <v>223</v>
      </c>
      <c r="E182" s="141" t="s">
        <v>3597</v>
      </c>
      <c r="F182" s="142" t="s">
        <v>3598</v>
      </c>
      <c r="G182" s="143" t="s">
        <v>333</v>
      </c>
      <c r="H182" s="144">
        <v>15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227</v>
      </c>
      <c r="AT182" s="152" t="s">
        <v>223</v>
      </c>
      <c r="AU182" s="152" t="s">
        <v>88</v>
      </c>
      <c r="AY182" s="13" t="s">
        <v>221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88</v>
      </c>
      <c r="BK182" s="153">
        <f t="shared" si="19"/>
        <v>0</v>
      </c>
      <c r="BL182" s="13" t="s">
        <v>227</v>
      </c>
      <c r="BM182" s="152" t="s">
        <v>715</v>
      </c>
    </row>
    <row r="183" spans="2:65" s="1" customFormat="1" ht="16.5" customHeight="1" x14ac:dyDescent="0.2">
      <c r="B183" s="139"/>
      <c r="C183" s="154" t="s">
        <v>472</v>
      </c>
      <c r="D183" s="154" t="s">
        <v>317</v>
      </c>
      <c r="E183" s="155" t="s">
        <v>3599</v>
      </c>
      <c r="F183" s="156" t="s">
        <v>3600</v>
      </c>
      <c r="G183" s="157" t="s">
        <v>333</v>
      </c>
      <c r="H183" s="158">
        <v>3</v>
      </c>
      <c r="I183" s="159"/>
      <c r="J183" s="160">
        <f t="shared" si="10"/>
        <v>0</v>
      </c>
      <c r="K183" s="161"/>
      <c r="L183" s="162"/>
      <c r="M183" s="163" t="s">
        <v>1</v>
      </c>
      <c r="N183" s="164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251</v>
      </c>
      <c r="AT183" s="152" t="s">
        <v>317</v>
      </c>
      <c r="AU183" s="152" t="s">
        <v>88</v>
      </c>
      <c r="AY183" s="13" t="s">
        <v>221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88</v>
      </c>
      <c r="BK183" s="153">
        <f t="shared" si="19"/>
        <v>0</v>
      </c>
      <c r="BL183" s="13" t="s">
        <v>227</v>
      </c>
      <c r="BM183" s="152" t="s">
        <v>726</v>
      </c>
    </row>
    <row r="184" spans="2:65" s="1" customFormat="1" ht="21.75" customHeight="1" x14ac:dyDescent="0.2">
      <c r="B184" s="139"/>
      <c r="C184" s="154" t="s">
        <v>476</v>
      </c>
      <c r="D184" s="154" t="s">
        <v>317</v>
      </c>
      <c r="E184" s="155" t="s">
        <v>3601</v>
      </c>
      <c r="F184" s="156" t="s">
        <v>3602</v>
      </c>
      <c r="G184" s="157" t="s">
        <v>333</v>
      </c>
      <c r="H184" s="158">
        <v>1</v>
      </c>
      <c r="I184" s="159"/>
      <c r="J184" s="160">
        <f t="shared" si="10"/>
        <v>0</v>
      </c>
      <c r="K184" s="161"/>
      <c r="L184" s="162"/>
      <c r="M184" s="163" t="s">
        <v>1</v>
      </c>
      <c r="N184" s="164" t="s">
        <v>41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251</v>
      </c>
      <c r="AT184" s="152" t="s">
        <v>317</v>
      </c>
      <c r="AU184" s="152" t="s">
        <v>88</v>
      </c>
      <c r="AY184" s="13" t="s">
        <v>221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88</v>
      </c>
      <c r="BK184" s="153">
        <f t="shared" si="19"/>
        <v>0</v>
      </c>
      <c r="BL184" s="13" t="s">
        <v>227</v>
      </c>
      <c r="BM184" s="152" t="s">
        <v>734</v>
      </c>
    </row>
    <row r="185" spans="2:65" s="1" customFormat="1" ht="21.75" customHeight="1" x14ac:dyDescent="0.2">
      <c r="B185" s="139"/>
      <c r="C185" s="154" t="s">
        <v>480</v>
      </c>
      <c r="D185" s="154" t="s">
        <v>317</v>
      </c>
      <c r="E185" s="155" t="s">
        <v>3603</v>
      </c>
      <c r="F185" s="156" t="s">
        <v>3604</v>
      </c>
      <c r="G185" s="157" t="s">
        <v>333</v>
      </c>
      <c r="H185" s="158">
        <v>3</v>
      </c>
      <c r="I185" s="159"/>
      <c r="J185" s="160">
        <f t="shared" si="10"/>
        <v>0</v>
      </c>
      <c r="K185" s="161"/>
      <c r="L185" s="162"/>
      <c r="M185" s="163" t="s">
        <v>1</v>
      </c>
      <c r="N185" s="164" t="s">
        <v>41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251</v>
      </c>
      <c r="AT185" s="152" t="s">
        <v>317</v>
      </c>
      <c r="AU185" s="152" t="s">
        <v>88</v>
      </c>
      <c r="AY185" s="13" t="s">
        <v>221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88</v>
      </c>
      <c r="BK185" s="153">
        <f t="shared" si="19"/>
        <v>0</v>
      </c>
      <c r="BL185" s="13" t="s">
        <v>227</v>
      </c>
      <c r="BM185" s="152" t="s">
        <v>742</v>
      </c>
    </row>
    <row r="186" spans="2:65" s="1" customFormat="1" ht="16.5" customHeight="1" x14ac:dyDescent="0.2">
      <c r="B186" s="139"/>
      <c r="C186" s="154" t="s">
        <v>484</v>
      </c>
      <c r="D186" s="154" t="s">
        <v>317</v>
      </c>
      <c r="E186" s="155" t="s">
        <v>3605</v>
      </c>
      <c r="F186" s="156" t="s">
        <v>3606</v>
      </c>
      <c r="G186" s="157" t="s">
        <v>333</v>
      </c>
      <c r="H186" s="158">
        <v>1</v>
      </c>
      <c r="I186" s="159"/>
      <c r="J186" s="160">
        <f t="shared" ref="J186:J214" si="20">ROUND(I186*H186,2)</f>
        <v>0</v>
      </c>
      <c r="K186" s="161"/>
      <c r="L186" s="162"/>
      <c r="M186" s="163" t="s">
        <v>1</v>
      </c>
      <c r="N186" s="164" t="s">
        <v>41</v>
      </c>
      <c r="P186" s="150">
        <f t="shared" ref="P186:P214" si="21">O186*H186</f>
        <v>0</v>
      </c>
      <c r="Q186" s="150">
        <v>0</v>
      </c>
      <c r="R186" s="150">
        <f t="shared" ref="R186:R214" si="22">Q186*H186</f>
        <v>0</v>
      </c>
      <c r="S186" s="150">
        <v>0</v>
      </c>
      <c r="T186" s="151">
        <f t="shared" ref="T186:T214" si="23">S186*H186</f>
        <v>0</v>
      </c>
      <c r="AR186" s="152" t="s">
        <v>251</v>
      </c>
      <c r="AT186" s="152" t="s">
        <v>317</v>
      </c>
      <c r="AU186" s="152" t="s">
        <v>88</v>
      </c>
      <c r="AY186" s="13" t="s">
        <v>221</v>
      </c>
      <c r="BE186" s="153">
        <f t="shared" ref="BE186:BE214" si="24">IF(N186="základná",J186,0)</f>
        <v>0</v>
      </c>
      <c r="BF186" s="153">
        <f t="shared" ref="BF186:BF214" si="25">IF(N186="znížená",J186,0)</f>
        <v>0</v>
      </c>
      <c r="BG186" s="153">
        <f t="shared" ref="BG186:BG214" si="26">IF(N186="zákl. prenesená",J186,0)</f>
        <v>0</v>
      </c>
      <c r="BH186" s="153">
        <f t="shared" ref="BH186:BH214" si="27">IF(N186="zníž. prenesená",J186,0)</f>
        <v>0</v>
      </c>
      <c r="BI186" s="153">
        <f t="shared" ref="BI186:BI214" si="28">IF(N186="nulová",J186,0)</f>
        <v>0</v>
      </c>
      <c r="BJ186" s="13" t="s">
        <v>88</v>
      </c>
      <c r="BK186" s="153">
        <f t="shared" ref="BK186:BK214" si="29">ROUND(I186*H186,2)</f>
        <v>0</v>
      </c>
      <c r="BL186" s="13" t="s">
        <v>227</v>
      </c>
      <c r="BM186" s="152" t="s">
        <v>752</v>
      </c>
    </row>
    <row r="187" spans="2:65" s="1" customFormat="1" ht="21.75" customHeight="1" x14ac:dyDescent="0.2">
      <c r="B187" s="139"/>
      <c r="C187" s="154" t="s">
        <v>488</v>
      </c>
      <c r="D187" s="154" t="s">
        <v>317</v>
      </c>
      <c r="E187" s="155" t="s">
        <v>3607</v>
      </c>
      <c r="F187" s="156" t="s">
        <v>3608</v>
      </c>
      <c r="G187" s="157" t="s">
        <v>333</v>
      </c>
      <c r="H187" s="158">
        <v>1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251</v>
      </c>
      <c r="AT187" s="152" t="s">
        <v>317</v>
      </c>
      <c r="AU187" s="152" t="s">
        <v>88</v>
      </c>
      <c r="AY187" s="13" t="s">
        <v>221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227</v>
      </c>
      <c r="BM187" s="152" t="s">
        <v>760</v>
      </c>
    </row>
    <row r="188" spans="2:65" s="1" customFormat="1" ht="21.75" customHeight="1" x14ac:dyDescent="0.2">
      <c r="B188" s="139"/>
      <c r="C188" s="154" t="s">
        <v>492</v>
      </c>
      <c r="D188" s="154" t="s">
        <v>317</v>
      </c>
      <c r="E188" s="155" t="s">
        <v>3609</v>
      </c>
      <c r="F188" s="156" t="s">
        <v>3610</v>
      </c>
      <c r="G188" s="157" t="s">
        <v>333</v>
      </c>
      <c r="H188" s="158">
        <v>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251</v>
      </c>
      <c r="AT188" s="152" t="s">
        <v>317</v>
      </c>
      <c r="AU188" s="152" t="s">
        <v>88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227</v>
      </c>
      <c r="BM188" s="152" t="s">
        <v>768</v>
      </c>
    </row>
    <row r="189" spans="2:65" s="1" customFormat="1" ht="16.5" customHeight="1" x14ac:dyDescent="0.2">
      <c r="B189" s="139"/>
      <c r="C189" s="154" t="s">
        <v>496</v>
      </c>
      <c r="D189" s="154" t="s">
        <v>317</v>
      </c>
      <c r="E189" s="155" t="s">
        <v>3611</v>
      </c>
      <c r="F189" s="156" t="s">
        <v>3612</v>
      </c>
      <c r="G189" s="157" t="s">
        <v>333</v>
      </c>
      <c r="H189" s="158">
        <v>1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251</v>
      </c>
      <c r="AT189" s="152" t="s">
        <v>317</v>
      </c>
      <c r="AU189" s="152" t="s">
        <v>88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227</v>
      </c>
      <c r="BM189" s="152" t="s">
        <v>778</v>
      </c>
    </row>
    <row r="190" spans="2:65" s="1" customFormat="1" ht="16.5" customHeight="1" x14ac:dyDescent="0.2">
      <c r="B190" s="139"/>
      <c r="C190" s="154" t="s">
        <v>500</v>
      </c>
      <c r="D190" s="154" t="s">
        <v>317</v>
      </c>
      <c r="E190" s="155" t="s">
        <v>3613</v>
      </c>
      <c r="F190" s="156" t="s">
        <v>3614</v>
      </c>
      <c r="G190" s="157" t="s">
        <v>333</v>
      </c>
      <c r="H190" s="158">
        <v>3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251</v>
      </c>
      <c r="AT190" s="152" t="s">
        <v>317</v>
      </c>
      <c r="AU190" s="152" t="s">
        <v>88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227</v>
      </c>
      <c r="BM190" s="152" t="s">
        <v>788</v>
      </c>
    </row>
    <row r="191" spans="2:65" s="1" customFormat="1" ht="21.75" customHeight="1" x14ac:dyDescent="0.2">
      <c r="B191" s="139"/>
      <c r="C191" s="154" t="s">
        <v>504</v>
      </c>
      <c r="D191" s="154" t="s">
        <v>317</v>
      </c>
      <c r="E191" s="155" t="s">
        <v>3615</v>
      </c>
      <c r="F191" s="156" t="s">
        <v>3616</v>
      </c>
      <c r="G191" s="157" t="s">
        <v>333</v>
      </c>
      <c r="H191" s="158">
        <v>1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251</v>
      </c>
      <c r="AT191" s="152" t="s">
        <v>317</v>
      </c>
      <c r="AU191" s="152" t="s">
        <v>88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227</v>
      </c>
      <c r="BM191" s="152" t="s">
        <v>796</v>
      </c>
    </row>
    <row r="192" spans="2:65" s="1" customFormat="1" ht="33" customHeight="1" x14ac:dyDescent="0.2">
      <c r="B192" s="139"/>
      <c r="C192" s="140" t="s">
        <v>508</v>
      </c>
      <c r="D192" s="140" t="s">
        <v>223</v>
      </c>
      <c r="E192" s="141" t="s">
        <v>3617</v>
      </c>
      <c r="F192" s="142" t="s">
        <v>3618</v>
      </c>
      <c r="G192" s="143" t="s">
        <v>333</v>
      </c>
      <c r="H192" s="144">
        <v>15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41</v>
      </c>
      <c r="P192" s="150">
        <f t="shared" si="21"/>
        <v>0</v>
      </c>
      <c r="Q192" s="150">
        <v>4.8000000000000001E-4</v>
      </c>
      <c r="R192" s="150">
        <f t="shared" si="22"/>
        <v>7.1999999999999998E-3</v>
      </c>
      <c r="S192" s="150">
        <v>0</v>
      </c>
      <c r="T192" s="151">
        <f t="shared" si="23"/>
        <v>0</v>
      </c>
      <c r="AR192" s="152" t="s">
        <v>227</v>
      </c>
      <c r="AT192" s="152" t="s">
        <v>223</v>
      </c>
      <c r="AU192" s="152" t="s">
        <v>88</v>
      </c>
      <c r="AY192" s="13" t="s">
        <v>221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227</v>
      </c>
      <c r="BM192" s="152" t="s">
        <v>806</v>
      </c>
    </row>
    <row r="193" spans="2:65" s="1" customFormat="1" ht="16.5" customHeight="1" x14ac:dyDescent="0.2">
      <c r="B193" s="139"/>
      <c r="C193" s="154" t="s">
        <v>512</v>
      </c>
      <c r="D193" s="154" t="s">
        <v>317</v>
      </c>
      <c r="E193" s="155" t="s">
        <v>3619</v>
      </c>
      <c r="F193" s="156" t="s">
        <v>3620</v>
      </c>
      <c r="G193" s="157" t="s">
        <v>333</v>
      </c>
      <c r="H193" s="158">
        <v>60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251</v>
      </c>
      <c r="AT193" s="152" t="s">
        <v>317</v>
      </c>
      <c r="AU193" s="152" t="s">
        <v>88</v>
      </c>
      <c r="AY193" s="13" t="s">
        <v>221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227</v>
      </c>
      <c r="BM193" s="152" t="s">
        <v>814</v>
      </c>
    </row>
    <row r="194" spans="2:65" s="1" customFormat="1" ht="21.75" customHeight="1" x14ac:dyDescent="0.2">
      <c r="B194" s="139"/>
      <c r="C194" s="154" t="s">
        <v>516</v>
      </c>
      <c r="D194" s="154" t="s">
        <v>317</v>
      </c>
      <c r="E194" s="155" t="s">
        <v>3621</v>
      </c>
      <c r="F194" s="156" t="s">
        <v>3622</v>
      </c>
      <c r="G194" s="157" t="s">
        <v>333</v>
      </c>
      <c r="H194" s="158">
        <v>0.9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251</v>
      </c>
      <c r="AT194" s="152" t="s">
        <v>317</v>
      </c>
      <c r="AU194" s="152" t="s">
        <v>88</v>
      </c>
      <c r="AY194" s="13" t="s">
        <v>221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227</v>
      </c>
      <c r="BM194" s="152" t="s">
        <v>822</v>
      </c>
    </row>
    <row r="195" spans="2:65" s="1" customFormat="1" ht="24.15" customHeight="1" x14ac:dyDescent="0.2">
      <c r="B195" s="139"/>
      <c r="C195" s="140" t="s">
        <v>520</v>
      </c>
      <c r="D195" s="140" t="s">
        <v>223</v>
      </c>
      <c r="E195" s="141" t="s">
        <v>3623</v>
      </c>
      <c r="F195" s="142" t="s">
        <v>3624</v>
      </c>
      <c r="G195" s="143" t="s">
        <v>263</v>
      </c>
      <c r="H195" s="144">
        <v>2505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41</v>
      </c>
      <c r="P195" s="150">
        <f t="shared" si="21"/>
        <v>0</v>
      </c>
      <c r="Q195" s="150">
        <v>1.7999999999999999E-6</v>
      </c>
      <c r="R195" s="150">
        <f t="shared" si="22"/>
        <v>4.509E-3</v>
      </c>
      <c r="S195" s="150">
        <v>0</v>
      </c>
      <c r="T195" s="151">
        <f t="shared" si="23"/>
        <v>0</v>
      </c>
      <c r="AR195" s="152" t="s">
        <v>227</v>
      </c>
      <c r="AT195" s="152" t="s">
        <v>223</v>
      </c>
      <c r="AU195" s="152" t="s">
        <v>88</v>
      </c>
      <c r="AY195" s="13" t="s">
        <v>221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227</v>
      </c>
      <c r="BM195" s="152" t="s">
        <v>830</v>
      </c>
    </row>
    <row r="196" spans="2:65" s="1" customFormat="1" ht="24.15" customHeight="1" x14ac:dyDescent="0.2">
      <c r="B196" s="139"/>
      <c r="C196" s="154" t="s">
        <v>524</v>
      </c>
      <c r="D196" s="154" t="s">
        <v>317</v>
      </c>
      <c r="E196" s="155" t="s">
        <v>3625</v>
      </c>
      <c r="F196" s="156" t="s">
        <v>3626</v>
      </c>
      <c r="G196" s="157" t="s">
        <v>333</v>
      </c>
      <c r="H196" s="158">
        <v>100.2</v>
      </c>
      <c r="I196" s="159"/>
      <c r="J196" s="160">
        <f t="shared" si="20"/>
        <v>0</v>
      </c>
      <c r="K196" s="161"/>
      <c r="L196" s="162"/>
      <c r="M196" s="163" t="s">
        <v>1</v>
      </c>
      <c r="N196" s="164" t="s">
        <v>41</v>
      </c>
      <c r="P196" s="150">
        <f t="shared" si="21"/>
        <v>0</v>
      </c>
      <c r="Q196" s="150">
        <v>5.0000000000000001E-3</v>
      </c>
      <c r="R196" s="150">
        <f t="shared" si="22"/>
        <v>0.501</v>
      </c>
      <c r="S196" s="150">
        <v>0</v>
      </c>
      <c r="T196" s="151">
        <f t="shared" si="23"/>
        <v>0</v>
      </c>
      <c r="AR196" s="152" t="s">
        <v>251</v>
      </c>
      <c r="AT196" s="152" t="s">
        <v>317</v>
      </c>
      <c r="AU196" s="152" t="s">
        <v>88</v>
      </c>
      <c r="AY196" s="13" t="s">
        <v>221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88</v>
      </c>
      <c r="BK196" s="153">
        <f t="shared" si="29"/>
        <v>0</v>
      </c>
      <c r="BL196" s="13" t="s">
        <v>227</v>
      </c>
      <c r="BM196" s="152" t="s">
        <v>838</v>
      </c>
    </row>
    <row r="197" spans="2:65" s="1" customFormat="1" ht="24.15" customHeight="1" x14ac:dyDescent="0.2">
      <c r="B197" s="139"/>
      <c r="C197" s="140" t="s">
        <v>528</v>
      </c>
      <c r="D197" s="140" t="s">
        <v>223</v>
      </c>
      <c r="E197" s="141" t="s">
        <v>3627</v>
      </c>
      <c r="F197" s="142" t="s">
        <v>3628</v>
      </c>
      <c r="G197" s="143" t="s">
        <v>333</v>
      </c>
      <c r="H197" s="144">
        <v>15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227</v>
      </c>
      <c r="AT197" s="152" t="s">
        <v>223</v>
      </c>
      <c r="AU197" s="152" t="s">
        <v>88</v>
      </c>
      <c r="AY197" s="13" t="s">
        <v>221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88</v>
      </c>
      <c r="BK197" s="153">
        <f t="shared" si="29"/>
        <v>0</v>
      </c>
      <c r="BL197" s="13" t="s">
        <v>227</v>
      </c>
      <c r="BM197" s="152" t="s">
        <v>846</v>
      </c>
    </row>
    <row r="198" spans="2:65" s="1" customFormat="1" ht="16.5" customHeight="1" x14ac:dyDescent="0.2">
      <c r="B198" s="139"/>
      <c r="C198" s="154" t="s">
        <v>532</v>
      </c>
      <c r="D198" s="154" t="s">
        <v>317</v>
      </c>
      <c r="E198" s="155" t="s">
        <v>3629</v>
      </c>
      <c r="F198" s="156" t="s">
        <v>3630</v>
      </c>
      <c r="G198" s="157" t="s">
        <v>965</v>
      </c>
      <c r="H198" s="158">
        <v>0.75</v>
      </c>
      <c r="I198" s="159"/>
      <c r="J198" s="160">
        <f t="shared" si="20"/>
        <v>0</v>
      </c>
      <c r="K198" s="161"/>
      <c r="L198" s="162"/>
      <c r="M198" s="163" t="s">
        <v>1</v>
      </c>
      <c r="N198" s="164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251</v>
      </c>
      <c r="AT198" s="152" t="s">
        <v>317</v>
      </c>
      <c r="AU198" s="152" t="s">
        <v>88</v>
      </c>
      <c r="AY198" s="13" t="s">
        <v>221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88</v>
      </c>
      <c r="BK198" s="153">
        <f t="shared" si="29"/>
        <v>0</v>
      </c>
      <c r="BL198" s="13" t="s">
        <v>227</v>
      </c>
      <c r="BM198" s="152" t="s">
        <v>856</v>
      </c>
    </row>
    <row r="199" spans="2:65" s="1" customFormat="1" ht="24.15" customHeight="1" x14ac:dyDescent="0.2">
      <c r="B199" s="139"/>
      <c r="C199" s="140" t="s">
        <v>536</v>
      </c>
      <c r="D199" s="140" t="s">
        <v>223</v>
      </c>
      <c r="E199" s="141" t="s">
        <v>3631</v>
      </c>
      <c r="F199" s="142" t="s">
        <v>3632</v>
      </c>
      <c r="G199" s="143" t="s">
        <v>333</v>
      </c>
      <c r="H199" s="144">
        <v>75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227</v>
      </c>
      <c r="AT199" s="152" t="s">
        <v>223</v>
      </c>
      <c r="AU199" s="152" t="s">
        <v>88</v>
      </c>
      <c r="AY199" s="13" t="s">
        <v>221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88</v>
      </c>
      <c r="BK199" s="153">
        <f t="shared" si="29"/>
        <v>0</v>
      </c>
      <c r="BL199" s="13" t="s">
        <v>227</v>
      </c>
      <c r="BM199" s="152" t="s">
        <v>864</v>
      </c>
    </row>
    <row r="200" spans="2:65" s="1" customFormat="1" ht="24.15" customHeight="1" x14ac:dyDescent="0.2">
      <c r="B200" s="139"/>
      <c r="C200" s="140" t="s">
        <v>540</v>
      </c>
      <c r="D200" s="140" t="s">
        <v>223</v>
      </c>
      <c r="E200" s="141" t="s">
        <v>3633</v>
      </c>
      <c r="F200" s="142" t="s">
        <v>3634</v>
      </c>
      <c r="G200" s="143" t="s">
        <v>263</v>
      </c>
      <c r="H200" s="144">
        <v>2505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227</v>
      </c>
      <c r="AT200" s="152" t="s">
        <v>223</v>
      </c>
      <c r="AU200" s="152" t="s">
        <v>88</v>
      </c>
      <c r="AY200" s="13" t="s">
        <v>221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88</v>
      </c>
      <c r="BK200" s="153">
        <f t="shared" si="29"/>
        <v>0</v>
      </c>
      <c r="BL200" s="13" t="s">
        <v>227</v>
      </c>
      <c r="BM200" s="152" t="s">
        <v>872</v>
      </c>
    </row>
    <row r="201" spans="2:65" s="1" customFormat="1" ht="21.75" customHeight="1" x14ac:dyDescent="0.2">
      <c r="B201" s="139"/>
      <c r="C201" s="154" t="s">
        <v>544</v>
      </c>
      <c r="D201" s="154" t="s">
        <v>317</v>
      </c>
      <c r="E201" s="155" t="s">
        <v>3635</v>
      </c>
      <c r="F201" s="156" t="s">
        <v>3636</v>
      </c>
      <c r="G201" s="157" t="s">
        <v>254</v>
      </c>
      <c r="H201" s="158">
        <v>7.4999999999999997E-2</v>
      </c>
      <c r="I201" s="159"/>
      <c r="J201" s="160">
        <f t="shared" si="20"/>
        <v>0</v>
      </c>
      <c r="K201" s="161"/>
      <c r="L201" s="162"/>
      <c r="M201" s="163" t="s">
        <v>1</v>
      </c>
      <c r="N201" s="164" t="s">
        <v>41</v>
      </c>
      <c r="P201" s="150">
        <f t="shared" si="21"/>
        <v>0</v>
      </c>
      <c r="Q201" s="150">
        <v>1</v>
      </c>
      <c r="R201" s="150">
        <f t="shared" si="22"/>
        <v>7.4999999999999997E-2</v>
      </c>
      <c r="S201" s="150">
        <v>0</v>
      </c>
      <c r="T201" s="151">
        <f t="shared" si="23"/>
        <v>0</v>
      </c>
      <c r="AR201" s="152" t="s">
        <v>251</v>
      </c>
      <c r="AT201" s="152" t="s">
        <v>317</v>
      </c>
      <c r="AU201" s="152" t="s">
        <v>88</v>
      </c>
      <c r="AY201" s="13" t="s">
        <v>221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88</v>
      </c>
      <c r="BK201" s="153">
        <f t="shared" si="29"/>
        <v>0</v>
      </c>
      <c r="BL201" s="13" t="s">
        <v>227</v>
      </c>
      <c r="BM201" s="152" t="s">
        <v>880</v>
      </c>
    </row>
    <row r="202" spans="2:65" s="1" customFormat="1" ht="24.15" customHeight="1" x14ac:dyDescent="0.2">
      <c r="B202" s="139"/>
      <c r="C202" s="140" t="s">
        <v>548</v>
      </c>
      <c r="D202" s="140" t="s">
        <v>223</v>
      </c>
      <c r="E202" s="141" t="s">
        <v>3637</v>
      </c>
      <c r="F202" s="142" t="s">
        <v>3638</v>
      </c>
      <c r="G202" s="143" t="s">
        <v>263</v>
      </c>
      <c r="H202" s="144">
        <v>89.95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227</v>
      </c>
      <c r="AT202" s="152" t="s">
        <v>223</v>
      </c>
      <c r="AU202" s="152" t="s">
        <v>88</v>
      </c>
      <c r="AY202" s="13" t="s">
        <v>221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88</v>
      </c>
      <c r="BK202" s="153">
        <f t="shared" si="29"/>
        <v>0</v>
      </c>
      <c r="BL202" s="13" t="s">
        <v>227</v>
      </c>
      <c r="BM202" s="152" t="s">
        <v>888</v>
      </c>
    </row>
    <row r="203" spans="2:65" s="1" customFormat="1" ht="21.75" customHeight="1" x14ac:dyDescent="0.2">
      <c r="B203" s="139"/>
      <c r="C203" s="154" t="s">
        <v>552</v>
      </c>
      <c r="D203" s="154" t="s">
        <v>317</v>
      </c>
      <c r="E203" s="155" t="s">
        <v>3639</v>
      </c>
      <c r="F203" s="156" t="s">
        <v>3640</v>
      </c>
      <c r="G203" s="157" t="s">
        <v>3641</v>
      </c>
      <c r="H203" s="158">
        <v>6095</v>
      </c>
      <c r="I203" s="159"/>
      <c r="J203" s="160">
        <f t="shared" si="20"/>
        <v>0</v>
      </c>
      <c r="K203" s="161"/>
      <c r="L203" s="162"/>
      <c r="M203" s="163" t="s">
        <v>1</v>
      </c>
      <c r="N203" s="164" t="s">
        <v>41</v>
      </c>
      <c r="P203" s="150">
        <f t="shared" si="21"/>
        <v>0</v>
      </c>
      <c r="Q203" s="150">
        <v>2.9999999999999997E-4</v>
      </c>
      <c r="R203" s="150">
        <f t="shared" si="22"/>
        <v>1.8284999999999998</v>
      </c>
      <c r="S203" s="150">
        <v>0</v>
      </c>
      <c r="T203" s="151">
        <f t="shared" si="23"/>
        <v>0</v>
      </c>
      <c r="AR203" s="152" t="s">
        <v>251</v>
      </c>
      <c r="AT203" s="152" t="s">
        <v>317</v>
      </c>
      <c r="AU203" s="152" t="s">
        <v>88</v>
      </c>
      <c r="AY203" s="13" t="s">
        <v>221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88</v>
      </c>
      <c r="BK203" s="153">
        <f t="shared" si="29"/>
        <v>0</v>
      </c>
      <c r="BL203" s="13" t="s">
        <v>227</v>
      </c>
      <c r="BM203" s="152" t="s">
        <v>896</v>
      </c>
    </row>
    <row r="204" spans="2:65" s="1" customFormat="1" ht="24.15" customHeight="1" x14ac:dyDescent="0.2">
      <c r="B204" s="139"/>
      <c r="C204" s="140" t="s">
        <v>556</v>
      </c>
      <c r="D204" s="140" t="s">
        <v>223</v>
      </c>
      <c r="E204" s="141" t="s">
        <v>3642</v>
      </c>
      <c r="F204" s="142" t="s">
        <v>3643</v>
      </c>
      <c r="G204" s="143" t="s">
        <v>263</v>
      </c>
      <c r="H204" s="144">
        <v>23.55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41</v>
      </c>
      <c r="P204" s="150">
        <f t="shared" si="21"/>
        <v>0</v>
      </c>
      <c r="Q204" s="150">
        <v>2.0000000000000001E-4</v>
      </c>
      <c r="R204" s="150">
        <f t="shared" si="22"/>
        <v>4.7100000000000006E-3</v>
      </c>
      <c r="S204" s="150">
        <v>0</v>
      </c>
      <c r="T204" s="151">
        <f t="shared" si="23"/>
        <v>0</v>
      </c>
      <c r="AR204" s="152" t="s">
        <v>227</v>
      </c>
      <c r="AT204" s="152" t="s">
        <v>223</v>
      </c>
      <c r="AU204" s="152" t="s">
        <v>88</v>
      </c>
      <c r="AY204" s="13" t="s">
        <v>221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88</v>
      </c>
      <c r="BK204" s="153">
        <f t="shared" si="29"/>
        <v>0</v>
      </c>
      <c r="BL204" s="13" t="s">
        <v>227</v>
      </c>
      <c r="BM204" s="152" t="s">
        <v>906</v>
      </c>
    </row>
    <row r="205" spans="2:65" s="1" customFormat="1" ht="16.5" customHeight="1" x14ac:dyDescent="0.2">
      <c r="B205" s="139"/>
      <c r="C205" s="154" t="s">
        <v>561</v>
      </c>
      <c r="D205" s="154" t="s">
        <v>317</v>
      </c>
      <c r="E205" s="155" t="s">
        <v>3644</v>
      </c>
      <c r="F205" s="156" t="s">
        <v>3645</v>
      </c>
      <c r="G205" s="157" t="s">
        <v>263</v>
      </c>
      <c r="H205" s="158">
        <v>26</v>
      </c>
      <c r="I205" s="159"/>
      <c r="J205" s="160">
        <f t="shared" si="20"/>
        <v>0</v>
      </c>
      <c r="K205" s="161"/>
      <c r="L205" s="162"/>
      <c r="M205" s="163" t="s">
        <v>1</v>
      </c>
      <c r="N205" s="164" t="s">
        <v>41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251</v>
      </c>
      <c r="AT205" s="152" t="s">
        <v>317</v>
      </c>
      <c r="AU205" s="152" t="s">
        <v>88</v>
      </c>
      <c r="AY205" s="13" t="s">
        <v>221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88</v>
      </c>
      <c r="BK205" s="153">
        <f t="shared" si="29"/>
        <v>0</v>
      </c>
      <c r="BL205" s="13" t="s">
        <v>227</v>
      </c>
      <c r="BM205" s="152" t="s">
        <v>914</v>
      </c>
    </row>
    <row r="206" spans="2:65" s="1" customFormat="1" ht="16.5" customHeight="1" x14ac:dyDescent="0.2">
      <c r="B206" s="139"/>
      <c r="C206" s="154" t="s">
        <v>565</v>
      </c>
      <c r="D206" s="154" t="s">
        <v>317</v>
      </c>
      <c r="E206" s="155" t="s">
        <v>3646</v>
      </c>
      <c r="F206" s="156" t="s">
        <v>3647</v>
      </c>
      <c r="G206" s="157" t="s">
        <v>333</v>
      </c>
      <c r="H206" s="158">
        <v>104</v>
      </c>
      <c r="I206" s="159"/>
      <c r="J206" s="160">
        <f t="shared" si="20"/>
        <v>0</v>
      </c>
      <c r="K206" s="161"/>
      <c r="L206" s="162"/>
      <c r="M206" s="163" t="s">
        <v>1</v>
      </c>
      <c r="N206" s="164" t="s">
        <v>41</v>
      </c>
      <c r="P206" s="150">
        <f t="shared" si="21"/>
        <v>0</v>
      </c>
      <c r="Q206" s="150">
        <v>1E-4</v>
      </c>
      <c r="R206" s="150">
        <f t="shared" si="22"/>
        <v>1.0400000000000001E-2</v>
      </c>
      <c r="S206" s="150">
        <v>0</v>
      </c>
      <c r="T206" s="151">
        <f t="shared" si="23"/>
        <v>0</v>
      </c>
      <c r="AR206" s="152" t="s">
        <v>251</v>
      </c>
      <c r="AT206" s="152" t="s">
        <v>317</v>
      </c>
      <c r="AU206" s="152" t="s">
        <v>88</v>
      </c>
      <c r="AY206" s="13" t="s">
        <v>221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88</v>
      </c>
      <c r="BK206" s="153">
        <f t="shared" si="29"/>
        <v>0</v>
      </c>
      <c r="BL206" s="13" t="s">
        <v>227</v>
      </c>
      <c r="BM206" s="152" t="s">
        <v>922</v>
      </c>
    </row>
    <row r="207" spans="2:65" s="1" customFormat="1" ht="21.75" customHeight="1" x14ac:dyDescent="0.2">
      <c r="B207" s="139"/>
      <c r="C207" s="140" t="s">
        <v>569</v>
      </c>
      <c r="D207" s="140" t="s">
        <v>223</v>
      </c>
      <c r="E207" s="141" t="s">
        <v>3648</v>
      </c>
      <c r="F207" s="142" t="s">
        <v>3649</v>
      </c>
      <c r="G207" s="143" t="s">
        <v>263</v>
      </c>
      <c r="H207" s="144">
        <v>25050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41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227</v>
      </c>
      <c r="AT207" s="152" t="s">
        <v>223</v>
      </c>
      <c r="AU207" s="152" t="s">
        <v>88</v>
      </c>
      <c r="AY207" s="13" t="s">
        <v>221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88</v>
      </c>
      <c r="BK207" s="153">
        <f t="shared" si="29"/>
        <v>0</v>
      </c>
      <c r="BL207" s="13" t="s">
        <v>227</v>
      </c>
      <c r="BM207" s="152" t="s">
        <v>930</v>
      </c>
    </row>
    <row r="208" spans="2:65" s="1" customFormat="1" ht="24.15" customHeight="1" x14ac:dyDescent="0.2">
      <c r="B208" s="139"/>
      <c r="C208" s="140" t="s">
        <v>573</v>
      </c>
      <c r="D208" s="140" t="s">
        <v>223</v>
      </c>
      <c r="E208" s="141" t="s">
        <v>3650</v>
      </c>
      <c r="F208" s="142" t="s">
        <v>3651</v>
      </c>
      <c r="G208" s="143" t="s">
        <v>263</v>
      </c>
      <c r="H208" s="144">
        <v>664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41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227</v>
      </c>
      <c r="AT208" s="152" t="s">
        <v>223</v>
      </c>
      <c r="AU208" s="152" t="s">
        <v>88</v>
      </c>
      <c r="AY208" s="13" t="s">
        <v>221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88</v>
      </c>
      <c r="BK208" s="153">
        <f t="shared" si="29"/>
        <v>0</v>
      </c>
      <c r="BL208" s="13" t="s">
        <v>227</v>
      </c>
      <c r="BM208" s="152" t="s">
        <v>938</v>
      </c>
    </row>
    <row r="209" spans="2:65" s="1" customFormat="1" ht="24.15" customHeight="1" x14ac:dyDescent="0.2">
      <c r="B209" s="139"/>
      <c r="C209" s="140" t="s">
        <v>577</v>
      </c>
      <c r="D209" s="140" t="s">
        <v>223</v>
      </c>
      <c r="E209" s="141" t="s">
        <v>3652</v>
      </c>
      <c r="F209" s="142" t="s">
        <v>3653</v>
      </c>
      <c r="G209" s="143" t="s">
        <v>263</v>
      </c>
      <c r="H209" s="144">
        <v>25050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41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227</v>
      </c>
      <c r="AT209" s="152" t="s">
        <v>223</v>
      </c>
      <c r="AU209" s="152" t="s">
        <v>88</v>
      </c>
      <c r="AY209" s="13" t="s">
        <v>221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88</v>
      </c>
      <c r="BK209" s="153">
        <f t="shared" si="29"/>
        <v>0</v>
      </c>
      <c r="BL209" s="13" t="s">
        <v>227</v>
      </c>
      <c r="BM209" s="152" t="s">
        <v>946</v>
      </c>
    </row>
    <row r="210" spans="2:65" s="1" customFormat="1" ht="16.5" customHeight="1" x14ac:dyDescent="0.2">
      <c r="B210" s="139"/>
      <c r="C210" s="140" t="s">
        <v>581</v>
      </c>
      <c r="D210" s="140" t="s">
        <v>223</v>
      </c>
      <c r="E210" s="141" t="s">
        <v>3654</v>
      </c>
      <c r="F210" s="142" t="s">
        <v>3655</v>
      </c>
      <c r="G210" s="143" t="s">
        <v>263</v>
      </c>
      <c r="H210" s="144">
        <v>664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41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227</v>
      </c>
      <c r="AT210" s="152" t="s">
        <v>223</v>
      </c>
      <c r="AU210" s="152" t="s">
        <v>88</v>
      </c>
      <c r="AY210" s="13" t="s">
        <v>221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88</v>
      </c>
      <c r="BK210" s="153">
        <f t="shared" si="29"/>
        <v>0</v>
      </c>
      <c r="BL210" s="13" t="s">
        <v>227</v>
      </c>
      <c r="BM210" s="152" t="s">
        <v>954</v>
      </c>
    </row>
    <row r="211" spans="2:65" s="1" customFormat="1" ht="21.75" customHeight="1" x14ac:dyDescent="0.2">
      <c r="B211" s="139"/>
      <c r="C211" s="140" t="s">
        <v>585</v>
      </c>
      <c r="D211" s="140" t="s">
        <v>223</v>
      </c>
      <c r="E211" s="141" t="s">
        <v>3656</v>
      </c>
      <c r="F211" s="142" t="s">
        <v>3657</v>
      </c>
      <c r="G211" s="143" t="s">
        <v>226</v>
      </c>
      <c r="H211" s="144">
        <v>3.75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227</v>
      </c>
      <c r="AT211" s="152" t="s">
        <v>223</v>
      </c>
      <c r="AU211" s="152" t="s">
        <v>88</v>
      </c>
      <c r="AY211" s="13" t="s">
        <v>221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88</v>
      </c>
      <c r="BK211" s="153">
        <f t="shared" si="29"/>
        <v>0</v>
      </c>
      <c r="BL211" s="13" t="s">
        <v>227</v>
      </c>
      <c r="BM211" s="152" t="s">
        <v>962</v>
      </c>
    </row>
    <row r="212" spans="2:65" s="1" customFormat="1" ht="21.75" customHeight="1" x14ac:dyDescent="0.2">
      <c r="B212" s="139"/>
      <c r="C212" s="140" t="s">
        <v>589</v>
      </c>
      <c r="D212" s="140" t="s">
        <v>223</v>
      </c>
      <c r="E212" s="141" t="s">
        <v>3658</v>
      </c>
      <c r="F212" s="142" t="s">
        <v>3659</v>
      </c>
      <c r="G212" s="143" t="s">
        <v>226</v>
      </c>
      <c r="H212" s="144">
        <v>677.71</v>
      </c>
      <c r="I212" s="145"/>
      <c r="J212" s="146">
        <f t="shared" si="20"/>
        <v>0</v>
      </c>
      <c r="K212" s="147"/>
      <c r="L212" s="28"/>
      <c r="M212" s="148" t="s">
        <v>1</v>
      </c>
      <c r="N212" s="149" t="s">
        <v>41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227</v>
      </c>
      <c r="AT212" s="152" t="s">
        <v>223</v>
      </c>
      <c r="AU212" s="152" t="s">
        <v>88</v>
      </c>
      <c r="AY212" s="13" t="s">
        <v>221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88</v>
      </c>
      <c r="BK212" s="153">
        <f t="shared" si="29"/>
        <v>0</v>
      </c>
      <c r="BL212" s="13" t="s">
        <v>227</v>
      </c>
      <c r="BM212" s="152" t="s">
        <v>977</v>
      </c>
    </row>
    <row r="213" spans="2:65" s="1" customFormat="1" ht="24.15" customHeight="1" x14ac:dyDescent="0.2">
      <c r="B213" s="139"/>
      <c r="C213" s="140" t="s">
        <v>593</v>
      </c>
      <c r="D213" s="140" t="s">
        <v>223</v>
      </c>
      <c r="E213" s="141" t="s">
        <v>3660</v>
      </c>
      <c r="F213" s="142" t="s">
        <v>3661</v>
      </c>
      <c r="G213" s="143" t="s">
        <v>226</v>
      </c>
      <c r="H213" s="144">
        <v>681.46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41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227</v>
      </c>
      <c r="AT213" s="152" t="s">
        <v>223</v>
      </c>
      <c r="AU213" s="152" t="s">
        <v>88</v>
      </c>
      <c r="AY213" s="13" t="s">
        <v>221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88</v>
      </c>
      <c r="BK213" s="153">
        <f t="shared" si="29"/>
        <v>0</v>
      </c>
      <c r="BL213" s="13" t="s">
        <v>227</v>
      </c>
      <c r="BM213" s="152" t="s">
        <v>987</v>
      </c>
    </row>
    <row r="214" spans="2:65" s="1" customFormat="1" ht="16.5" customHeight="1" x14ac:dyDescent="0.2">
      <c r="B214" s="139"/>
      <c r="C214" s="154" t="s">
        <v>597</v>
      </c>
      <c r="D214" s="154" t="s">
        <v>317</v>
      </c>
      <c r="E214" s="155" t="s">
        <v>3662</v>
      </c>
      <c r="F214" s="156" t="s">
        <v>3663</v>
      </c>
      <c r="G214" s="157" t="s">
        <v>226</v>
      </c>
      <c r="H214" s="158">
        <v>681.46</v>
      </c>
      <c r="I214" s="159"/>
      <c r="J214" s="160">
        <f t="shared" si="20"/>
        <v>0</v>
      </c>
      <c r="K214" s="161"/>
      <c r="L214" s="162"/>
      <c r="M214" s="163" t="s">
        <v>1</v>
      </c>
      <c r="N214" s="164" t="s">
        <v>41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251</v>
      </c>
      <c r="AT214" s="152" t="s">
        <v>317</v>
      </c>
      <c r="AU214" s="152" t="s">
        <v>88</v>
      </c>
      <c r="AY214" s="13" t="s">
        <v>221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88</v>
      </c>
      <c r="BK214" s="153">
        <f t="shared" si="29"/>
        <v>0</v>
      </c>
      <c r="BL214" s="13" t="s">
        <v>227</v>
      </c>
      <c r="BM214" s="152" t="s">
        <v>995</v>
      </c>
    </row>
    <row r="215" spans="2:65" s="11" customFormat="1" ht="22.95" customHeight="1" x14ac:dyDescent="0.25">
      <c r="B215" s="127"/>
      <c r="D215" s="128" t="s">
        <v>74</v>
      </c>
      <c r="E215" s="137" t="s">
        <v>622</v>
      </c>
      <c r="F215" s="137" t="s">
        <v>670</v>
      </c>
      <c r="I215" s="130"/>
      <c r="J215" s="138">
        <f>BK215</f>
        <v>0</v>
      </c>
      <c r="L215" s="127"/>
      <c r="M215" s="132"/>
      <c r="P215" s="133">
        <f>P216</f>
        <v>0</v>
      </c>
      <c r="R215" s="133">
        <f>R216</f>
        <v>0</v>
      </c>
      <c r="T215" s="134">
        <f>T216</f>
        <v>0</v>
      </c>
      <c r="AR215" s="128" t="s">
        <v>82</v>
      </c>
      <c r="AT215" s="135" t="s">
        <v>74</v>
      </c>
      <c r="AU215" s="135" t="s">
        <v>82</v>
      </c>
      <c r="AY215" s="128" t="s">
        <v>221</v>
      </c>
      <c r="BK215" s="136">
        <f>BK216</f>
        <v>0</v>
      </c>
    </row>
    <row r="216" spans="2:65" s="1" customFormat="1" ht="33" customHeight="1" x14ac:dyDescent="0.2">
      <c r="B216" s="139"/>
      <c r="C216" s="140" t="s">
        <v>601</v>
      </c>
      <c r="D216" s="140" t="s">
        <v>223</v>
      </c>
      <c r="E216" s="141" t="s">
        <v>3664</v>
      </c>
      <c r="F216" s="142" t="s">
        <v>3665</v>
      </c>
      <c r="G216" s="143" t="s">
        <v>254</v>
      </c>
      <c r="H216" s="144">
        <v>508.06200000000001</v>
      </c>
      <c r="I216" s="145"/>
      <c r="J216" s="146">
        <f>ROUND(I216*H216,2)</f>
        <v>0</v>
      </c>
      <c r="K216" s="147"/>
      <c r="L216" s="28"/>
      <c r="M216" s="166" t="s">
        <v>1</v>
      </c>
      <c r="N216" s="167" t="s">
        <v>41</v>
      </c>
      <c r="O216" s="168"/>
      <c r="P216" s="169">
        <f>O216*H216</f>
        <v>0</v>
      </c>
      <c r="Q216" s="169">
        <v>0</v>
      </c>
      <c r="R216" s="169">
        <f>Q216*H216</f>
        <v>0</v>
      </c>
      <c r="S216" s="169">
        <v>0</v>
      </c>
      <c r="T216" s="170">
        <f>S216*H216</f>
        <v>0</v>
      </c>
      <c r="AR216" s="152" t="s">
        <v>227</v>
      </c>
      <c r="AT216" s="152" t="s">
        <v>223</v>
      </c>
      <c r="AU216" s="152" t="s">
        <v>88</v>
      </c>
      <c r="AY216" s="13" t="s">
        <v>221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3" t="s">
        <v>88</v>
      </c>
      <c r="BK216" s="153">
        <f>ROUND(I216*H216,2)</f>
        <v>0</v>
      </c>
      <c r="BL216" s="13" t="s">
        <v>227</v>
      </c>
      <c r="BM216" s="152" t="s">
        <v>1003</v>
      </c>
    </row>
    <row r="217" spans="2:65" s="1" customFormat="1" ht="6.9" customHeight="1" x14ac:dyDescent="0.2">
      <c r="B217" s="43"/>
      <c r="C217" s="44"/>
      <c r="D217" s="44"/>
      <c r="E217" s="44"/>
      <c r="F217" s="44"/>
      <c r="G217" s="44"/>
      <c r="H217" s="44"/>
      <c r="I217" s="44"/>
      <c r="J217" s="44"/>
      <c r="K217" s="44"/>
      <c r="L217" s="28"/>
    </row>
  </sheetData>
  <autoFilter ref="C118:K216" xr:uid="{00000000-0009-0000-0000-000018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152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173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s="1" customFormat="1" ht="12" customHeight="1" x14ac:dyDescent="0.2">
      <c r="B8" s="28"/>
      <c r="D8" s="23" t="s">
        <v>175</v>
      </c>
      <c r="L8" s="28"/>
    </row>
    <row r="9" spans="2:46" s="1" customFormat="1" ht="16.5" customHeight="1" x14ac:dyDescent="0.2">
      <c r="B9" s="28"/>
      <c r="E9" s="228" t="s">
        <v>3666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15. 8. 2022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4" t="str">
        <f>'Rekapitulácia stavby'!E14</f>
        <v>Vyplň údaj</v>
      </c>
      <c r="F18" s="194"/>
      <c r="G18" s="194"/>
      <c r="H18" s="194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2"/>
      <c r="E27" s="198" t="s">
        <v>1</v>
      </c>
      <c r="F27" s="198"/>
      <c r="G27" s="198"/>
      <c r="H27" s="198"/>
      <c r="L27" s="92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3" t="s">
        <v>35</v>
      </c>
      <c r="J30" s="64">
        <f>ROUND(J122,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" customHeight="1" x14ac:dyDescent="0.2">
      <c r="B33" s="28"/>
      <c r="D33" s="94" t="s">
        <v>39</v>
      </c>
      <c r="E33" s="33" t="s">
        <v>40</v>
      </c>
      <c r="F33" s="95">
        <f>ROUND((SUM(BE122:BE151)),  2)</f>
        <v>0</v>
      </c>
      <c r="G33" s="96"/>
      <c r="H33" s="96"/>
      <c r="I33" s="97">
        <v>0.2</v>
      </c>
      <c r="J33" s="95">
        <f>ROUND(((SUM(BE122:BE151))*I33),  2)</f>
        <v>0</v>
      </c>
      <c r="L33" s="28"/>
    </row>
    <row r="34" spans="2:12" s="1" customFormat="1" ht="14.4" customHeight="1" x14ac:dyDescent="0.2">
      <c r="B34" s="28"/>
      <c r="E34" s="33" t="s">
        <v>41</v>
      </c>
      <c r="F34" s="95">
        <f>ROUND((SUM(BF122:BF151)),  2)</f>
        <v>0</v>
      </c>
      <c r="G34" s="96"/>
      <c r="H34" s="96"/>
      <c r="I34" s="97">
        <v>0.2</v>
      </c>
      <c r="J34" s="95">
        <f>ROUND(((SUM(BF122:BF151))*I34),  2)</f>
        <v>0</v>
      </c>
      <c r="L34" s="28"/>
    </row>
    <row r="35" spans="2:12" s="1" customFormat="1" ht="14.4" hidden="1" customHeight="1" x14ac:dyDescent="0.2">
      <c r="B35" s="28"/>
      <c r="E35" s="23" t="s">
        <v>42</v>
      </c>
      <c r="F35" s="84">
        <f>ROUND((SUM(BG122:BG151)),  2)</f>
        <v>0</v>
      </c>
      <c r="I35" s="98">
        <v>0.2</v>
      </c>
      <c r="J35" s="84">
        <f>0</f>
        <v>0</v>
      </c>
      <c r="L35" s="28"/>
    </row>
    <row r="36" spans="2:12" s="1" customFormat="1" ht="14.4" hidden="1" customHeight="1" x14ac:dyDescent="0.2">
      <c r="B36" s="28"/>
      <c r="E36" s="23" t="s">
        <v>43</v>
      </c>
      <c r="F36" s="84">
        <f>ROUND((SUM(BH122:BH151)),  2)</f>
        <v>0</v>
      </c>
      <c r="I36" s="98">
        <v>0.2</v>
      </c>
      <c r="J36" s="84">
        <f>0</f>
        <v>0</v>
      </c>
      <c r="L36" s="28"/>
    </row>
    <row r="37" spans="2:12" s="1" customFormat="1" ht="14.4" hidden="1" customHeight="1" x14ac:dyDescent="0.2">
      <c r="B37" s="28"/>
      <c r="E37" s="33" t="s">
        <v>44</v>
      </c>
      <c r="F37" s="95">
        <f>ROUND((SUM(BI122:BI151)),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45</v>
      </c>
      <c r="E39" s="55"/>
      <c r="F39" s="55"/>
      <c r="G39" s="101" t="s">
        <v>46</v>
      </c>
      <c r="H39" s="102" t="s">
        <v>47</v>
      </c>
      <c r="I39" s="55"/>
      <c r="J39" s="103">
        <f>SUM(J30:J37)</f>
        <v>0</v>
      </c>
      <c r="K39" s="104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 x14ac:dyDescent="0.2">
      <c r="B82" s="28"/>
      <c r="C82" s="17" t="s">
        <v>179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47" s="1" customFormat="1" ht="12" customHeight="1" x14ac:dyDescent="0.2">
      <c r="B86" s="28"/>
      <c r="C86" s="23" t="s">
        <v>175</v>
      </c>
      <c r="L86" s="28"/>
    </row>
    <row r="87" spans="2:47" s="1" customFormat="1" ht="16.5" customHeight="1" x14ac:dyDescent="0.2">
      <c r="B87" s="28"/>
      <c r="E87" s="228" t="str">
        <f>E9</f>
        <v>14 - Doplňujúce položky k vodoprávnemu konaniu</v>
      </c>
      <c r="F87" s="231"/>
      <c r="G87" s="231"/>
      <c r="H87" s="231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Fiľakovo</v>
      </c>
      <c r="I89" s="23" t="s">
        <v>21</v>
      </c>
      <c r="J89" s="51" t="str">
        <f>IF(J12="","",J12)</f>
        <v>15. 8. 2022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3" t="s">
        <v>23</v>
      </c>
      <c r="F91" s="21" t="str">
        <f>E15</f>
        <v>Mesto Fiľakovo</v>
      </c>
      <c r="I91" s="23" t="s">
        <v>29</v>
      </c>
      <c r="J91" s="26" t="str">
        <f>E21</f>
        <v>KApAR, s.r.o., Prešov</v>
      </c>
      <c r="L91" s="28"/>
    </row>
    <row r="92" spans="2:47" s="1" customFormat="1" ht="15.15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180</v>
      </c>
      <c r="D94" s="99"/>
      <c r="E94" s="99"/>
      <c r="F94" s="99"/>
      <c r="G94" s="99"/>
      <c r="H94" s="99"/>
      <c r="I94" s="99"/>
      <c r="J94" s="108" t="s">
        <v>181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109" t="s">
        <v>182</v>
      </c>
      <c r="J96" s="64">
        <f>J122</f>
        <v>0</v>
      </c>
      <c r="L96" s="28"/>
      <c r="AU96" s="13" t="s">
        <v>183</v>
      </c>
    </row>
    <row r="97" spans="2:12" s="8" customFormat="1" ht="24.9" customHeight="1" x14ac:dyDescent="0.2">
      <c r="B97" s="110"/>
      <c r="D97" s="111" t="s">
        <v>184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2:12" s="9" customFormat="1" ht="19.95" customHeight="1" x14ac:dyDescent="0.2">
      <c r="B98" s="114"/>
      <c r="D98" s="115" t="s">
        <v>185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2:12" s="9" customFormat="1" ht="19.95" customHeight="1" x14ac:dyDescent="0.2">
      <c r="B99" s="114"/>
      <c r="D99" s="115" t="s">
        <v>186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12" s="9" customFormat="1" ht="19.95" customHeight="1" x14ac:dyDescent="0.2">
      <c r="B100" s="114"/>
      <c r="D100" s="115" t="s">
        <v>188</v>
      </c>
      <c r="E100" s="116"/>
      <c r="F100" s="116"/>
      <c r="G100" s="116"/>
      <c r="H100" s="116"/>
      <c r="I100" s="116"/>
      <c r="J100" s="117">
        <f>J136</f>
        <v>0</v>
      </c>
      <c r="L100" s="114"/>
    </row>
    <row r="101" spans="2:12" s="9" customFormat="1" ht="19.95" customHeight="1" x14ac:dyDescent="0.2">
      <c r="B101" s="114"/>
      <c r="D101" s="115" t="s">
        <v>2696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12" s="9" customFormat="1" ht="19.95" customHeight="1" x14ac:dyDescent="0.2">
      <c r="B102" s="114"/>
      <c r="D102" s="115" t="s">
        <v>191</v>
      </c>
      <c r="E102" s="116"/>
      <c r="F102" s="116"/>
      <c r="G102" s="116"/>
      <c r="H102" s="116"/>
      <c r="I102" s="116"/>
      <c r="J102" s="117">
        <f>J150</f>
        <v>0</v>
      </c>
      <c r="L102" s="114"/>
    </row>
    <row r="103" spans="2:12" s="1" customFormat="1" ht="21.75" customHeight="1" x14ac:dyDescent="0.2">
      <c r="B103" s="28"/>
      <c r="L103" s="28"/>
    </row>
    <row r="104" spans="2:12" s="1" customFormat="1" ht="6.9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12" s="1" customFormat="1" ht="6.9" customHeight="1" x14ac:dyDescent="0.2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4.9" customHeight="1" x14ac:dyDescent="0.2">
      <c r="B109" s="28"/>
      <c r="C109" s="17" t="s">
        <v>207</v>
      </c>
      <c r="L109" s="28"/>
    </row>
    <row r="110" spans="2:12" s="1" customFormat="1" ht="6.9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26.25" customHeight="1" x14ac:dyDescent="0.2">
      <c r="B112" s="28"/>
      <c r="E112" s="232" t="str">
        <f>E7</f>
        <v>Revitalizácia bývalej priemyselnej zóny na Šavoľskej ceste - BROWN FIELD Fiľakovo</v>
      </c>
      <c r="F112" s="233"/>
      <c r="G112" s="233"/>
      <c r="H112" s="233"/>
      <c r="L112" s="28"/>
    </row>
    <row r="113" spans="2:65" s="1" customFormat="1" ht="12" customHeight="1" x14ac:dyDescent="0.2">
      <c r="B113" s="28"/>
      <c r="C113" s="23" t="s">
        <v>175</v>
      </c>
      <c r="L113" s="28"/>
    </row>
    <row r="114" spans="2:65" s="1" customFormat="1" ht="16.5" customHeight="1" x14ac:dyDescent="0.2">
      <c r="B114" s="28"/>
      <c r="E114" s="228" t="str">
        <f>E9</f>
        <v>14 - Doplňujúce položky k vodoprávnemu konaniu</v>
      </c>
      <c r="F114" s="231"/>
      <c r="G114" s="231"/>
      <c r="H114" s="231"/>
      <c r="L114" s="28"/>
    </row>
    <row r="115" spans="2:65" s="1" customFormat="1" ht="6.9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>Fiľakovo</v>
      </c>
      <c r="I116" s="23" t="s">
        <v>21</v>
      </c>
      <c r="J116" s="51" t="str">
        <f>IF(J12="","",J12)</f>
        <v>15. 8. 2022</v>
      </c>
      <c r="L116" s="28"/>
    </row>
    <row r="117" spans="2:65" s="1" customFormat="1" ht="6.9" customHeight="1" x14ac:dyDescent="0.2">
      <c r="B117" s="28"/>
      <c r="L117" s="28"/>
    </row>
    <row r="118" spans="2:65" s="1" customFormat="1" ht="15.15" customHeight="1" x14ac:dyDescent="0.2">
      <c r="B118" s="28"/>
      <c r="C118" s="23" t="s">
        <v>23</v>
      </c>
      <c r="F118" s="21" t="str">
        <f>E15</f>
        <v>Mesto Fiľakovo</v>
      </c>
      <c r="I118" s="23" t="s">
        <v>29</v>
      </c>
      <c r="J118" s="26" t="str">
        <f>E21</f>
        <v>KApAR, s.r.o., Prešov</v>
      </c>
      <c r="L118" s="28"/>
    </row>
    <row r="119" spans="2:65" s="1" customFormat="1" ht="15.15" customHeight="1" x14ac:dyDescent="0.2">
      <c r="B119" s="28"/>
      <c r="C119" s="23" t="s">
        <v>27</v>
      </c>
      <c r="F119" s="21" t="str">
        <f>IF(E18="","",E18)</f>
        <v>Vyplň údaj</v>
      </c>
      <c r="I119" s="23" t="s">
        <v>32</v>
      </c>
      <c r="J119" s="26" t="str">
        <f>E24</f>
        <v xml:space="preserve"> </v>
      </c>
      <c r="L119" s="28"/>
    </row>
    <row r="120" spans="2:65" s="1" customFormat="1" ht="10.35" customHeight="1" x14ac:dyDescent="0.2">
      <c r="B120" s="28"/>
      <c r="L120" s="28"/>
    </row>
    <row r="121" spans="2:65" s="10" customFormat="1" ht="29.25" customHeight="1" x14ac:dyDescent="0.2">
      <c r="B121" s="118"/>
      <c r="C121" s="119" t="s">
        <v>208</v>
      </c>
      <c r="D121" s="120" t="s">
        <v>60</v>
      </c>
      <c r="E121" s="120" t="s">
        <v>56</v>
      </c>
      <c r="F121" s="120" t="s">
        <v>57</v>
      </c>
      <c r="G121" s="120" t="s">
        <v>209</v>
      </c>
      <c r="H121" s="120" t="s">
        <v>210</v>
      </c>
      <c r="I121" s="120" t="s">
        <v>211</v>
      </c>
      <c r="J121" s="121" t="s">
        <v>181</v>
      </c>
      <c r="K121" s="122" t="s">
        <v>212</v>
      </c>
      <c r="L121" s="118"/>
      <c r="M121" s="57" t="s">
        <v>1</v>
      </c>
      <c r="N121" s="58" t="s">
        <v>39</v>
      </c>
      <c r="O121" s="58" t="s">
        <v>213</v>
      </c>
      <c r="P121" s="58" t="s">
        <v>214</v>
      </c>
      <c r="Q121" s="58" t="s">
        <v>215</v>
      </c>
      <c r="R121" s="58" t="s">
        <v>216</v>
      </c>
      <c r="S121" s="58" t="s">
        <v>217</v>
      </c>
      <c r="T121" s="59" t="s">
        <v>218</v>
      </c>
    </row>
    <row r="122" spans="2:65" s="1" customFormat="1" ht="22.95" customHeight="1" x14ac:dyDescent="0.3">
      <c r="B122" s="28"/>
      <c r="C122" s="62" t="s">
        <v>182</v>
      </c>
      <c r="J122" s="123">
        <f>BK122</f>
        <v>0</v>
      </c>
      <c r="L122" s="28"/>
      <c r="M122" s="60"/>
      <c r="N122" s="52"/>
      <c r="O122" s="52"/>
      <c r="P122" s="124">
        <f>P123</f>
        <v>0</v>
      </c>
      <c r="Q122" s="52"/>
      <c r="R122" s="124">
        <f>R123</f>
        <v>0</v>
      </c>
      <c r="S122" s="52"/>
      <c r="T122" s="125">
        <f>T123</f>
        <v>0</v>
      </c>
      <c r="AT122" s="13" t="s">
        <v>74</v>
      </c>
      <c r="AU122" s="13" t="s">
        <v>183</v>
      </c>
      <c r="BK122" s="126">
        <f>BK123</f>
        <v>0</v>
      </c>
    </row>
    <row r="123" spans="2:65" s="11" customFormat="1" ht="25.95" customHeight="1" x14ac:dyDescent="0.25">
      <c r="B123" s="127"/>
      <c r="D123" s="128" t="s">
        <v>74</v>
      </c>
      <c r="E123" s="129" t="s">
        <v>219</v>
      </c>
      <c r="F123" s="129" t="s">
        <v>220</v>
      </c>
      <c r="I123" s="130"/>
      <c r="J123" s="131">
        <f>BK123</f>
        <v>0</v>
      </c>
      <c r="L123" s="127"/>
      <c r="M123" s="132"/>
      <c r="P123" s="133">
        <f>P124+P134+P136+P140+P150</f>
        <v>0</v>
      </c>
      <c r="R123" s="133">
        <f>R124+R134+R136+R140+R150</f>
        <v>0</v>
      </c>
      <c r="T123" s="134">
        <f>T124+T134+T136+T140+T150</f>
        <v>0</v>
      </c>
      <c r="AR123" s="128" t="s">
        <v>82</v>
      </c>
      <c r="AT123" s="135" t="s">
        <v>74</v>
      </c>
      <c r="AU123" s="135" t="s">
        <v>75</v>
      </c>
      <c r="AY123" s="128" t="s">
        <v>221</v>
      </c>
      <c r="BK123" s="136">
        <f>BK124+BK134+BK136+BK140+BK150</f>
        <v>0</v>
      </c>
    </row>
    <row r="124" spans="2:65" s="11" customFormat="1" ht="22.95" customHeight="1" x14ac:dyDescent="0.25">
      <c r="B124" s="127"/>
      <c r="D124" s="128" t="s">
        <v>74</v>
      </c>
      <c r="E124" s="137" t="s">
        <v>82</v>
      </c>
      <c r="F124" s="137" t="s">
        <v>222</v>
      </c>
      <c r="I124" s="130"/>
      <c r="J124" s="138">
        <f>BK124</f>
        <v>0</v>
      </c>
      <c r="L124" s="127"/>
      <c r="M124" s="132"/>
      <c r="P124" s="133">
        <f>SUM(P125:P133)</f>
        <v>0</v>
      </c>
      <c r="R124" s="133">
        <f>SUM(R125:R133)</f>
        <v>0</v>
      </c>
      <c r="T124" s="134">
        <f>SUM(T125:T133)</f>
        <v>0</v>
      </c>
      <c r="AR124" s="128" t="s">
        <v>82</v>
      </c>
      <c r="AT124" s="135" t="s">
        <v>74</v>
      </c>
      <c r="AU124" s="135" t="s">
        <v>82</v>
      </c>
      <c r="AY124" s="128" t="s">
        <v>221</v>
      </c>
      <c r="BK124" s="136">
        <f>SUM(BK125:BK133)</f>
        <v>0</v>
      </c>
    </row>
    <row r="125" spans="2:65" s="1" customFormat="1" ht="24.15" customHeight="1" x14ac:dyDescent="0.2">
      <c r="B125" s="139"/>
      <c r="C125" s="140" t="s">
        <v>82</v>
      </c>
      <c r="D125" s="140" t="s">
        <v>223</v>
      </c>
      <c r="E125" s="141" t="s">
        <v>3667</v>
      </c>
      <c r="F125" s="142" t="s">
        <v>3668</v>
      </c>
      <c r="G125" s="143" t="s">
        <v>226</v>
      </c>
      <c r="H125" s="144">
        <v>4.5</v>
      </c>
      <c r="I125" s="145"/>
      <c r="J125" s="146">
        <f t="shared" ref="J125:J133" si="0">ROUND(I125*H125,2)</f>
        <v>0</v>
      </c>
      <c r="K125" s="147"/>
      <c r="L125" s="28"/>
      <c r="M125" s="148" t="s">
        <v>1</v>
      </c>
      <c r="N125" s="149" t="s">
        <v>41</v>
      </c>
      <c r="P125" s="150">
        <f t="shared" ref="P125:P133" si="1">O125*H125</f>
        <v>0</v>
      </c>
      <c r="Q125" s="150">
        <v>0</v>
      </c>
      <c r="R125" s="150">
        <f t="shared" ref="R125:R133" si="2">Q125*H125</f>
        <v>0</v>
      </c>
      <c r="S125" s="150">
        <v>0</v>
      </c>
      <c r="T125" s="151">
        <f t="shared" ref="T125:T133" si="3">S125*H125</f>
        <v>0</v>
      </c>
      <c r="AR125" s="152" t="s">
        <v>227</v>
      </c>
      <c r="AT125" s="152" t="s">
        <v>223</v>
      </c>
      <c r="AU125" s="152" t="s">
        <v>88</v>
      </c>
      <c r="AY125" s="13" t="s">
        <v>221</v>
      </c>
      <c r="BE125" s="153">
        <f t="shared" ref="BE125:BE133" si="4">IF(N125="základná",J125,0)</f>
        <v>0</v>
      </c>
      <c r="BF125" s="153">
        <f t="shared" ref="BF125:BF133" si="5">IF(N125="znížená",J125,0)</f>
        <v>0</v>
      </c>
      <c r="BG125" s="153">
        <f t="shared" ref="BG125:BG133" si="6">IF(N125="zákl. prenesená",J125,0)</f>
        <v>0</v>
      </c>
      <c r="BH125" s="153">
        <f t="shared" ref="BH125:BH133" si="7">IF(N125="zníž. prenesená",J125,0)</f>
        <v>0</v>
      </c>
      <c r="BI125" s="153">
        <f t="shared" ref="BI125:BI133" si="8">IF(N125="nulová",J125,0)</f>
        <v>0</v>
      </c>
      <c r="BJ125" s="13" t="s">
        <v>88</v>
      </c>
      <c r="BK125" s="153">
        <f t="shared" ref="BK125:BK133" si="9">ROUND(I125*H125,2)</f>
        <v>0</v>
      </c>
      <c r="BL125" s="13" t="s">
        <v>227</v>
      </c>
      <c r="BM125" s="152" t="s">
        <v>88</v>
      </c>
    </row>
    <row r="126" spans="2:65" s="1" customFormat="1" ht="16.5" customHeight="1" x14ac:dyDescent="0.2">
      <c r="B126" s="139"/>
      <c r="C126" s="140" t="s">
        <v>88</v>
      </c>
      <c r="D126" s="140" t="s">
        <v>223</v>
      </c>
      <c r="E126" s="141" t="s">
        <v>2704</v>
      </c>
      <c r="F126" s="142" t="s">
        <v>2705</v>
      </c>
      <c r="G126" s="143" t="s">
        <v>226</v>
      </c>
      <c r="H126" s="144">
        <v>5.625</v>
      </c>
      <c r="I126" s="145"/>
      <c r="J126" s="146">
        <f t="shared" si="0"/>
        <v>0</v>
      </c>
      <c r="K126" s="147"/>
      <c r="L126" s="28"/>
      <c r="M126" s="148" t="s">
        <v>1</v>
      </c>
      <c r="N126" s="149" t="s">
        <v>41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227</v>
      </c>
      <c r="AT126" s="152" t="s">
        <v>223</v>
      </c>
      <c r="AU126" s="152" t="s">
        <v>88</v>
      </c>
      <c r="AY126" s="13" t="s">
        <v>221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88</v>
      </c>
      <c r="BK126" s="153">
        <f t="shared" si="9"/>
        <v>0</v>
      </c>
      <c r="BL126" s="13" t="s">
        <v>227</v>
      </c>
      <c r="BM126" s="152" t="s">
        <v>227</v>
      </c>
    </row>
    <row r="127" spans="2:65" s="1" customFormat="1" ht="33" customHeight="1" x14ac:dyDescent="0.2">
      <c r="B127" s="139"/>
      <c r="C127" s="140" t="s">
        <v>232</v>
      </c>
      <c r="D127" s="140" t="s">
        <v>223</v>
      </c>
      <c r="E127" s="141" t="s">
        <v>3485</v>
      </c>
      <c r="F127" s="142" t="s">
        <v>3486</v>
      </c>
      <c r="G127" s="143" t="s">
        <v>226</v>
      </c>
      <c r="H127" s="144">
        <v>10.125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227</v>
      </c>
      <c r="AT127" s="152" t="s">
        <v>223</v>
      </c>
      <c r="AU127" s="152" t="s">
        <v>88</v>
      </c>
      <c r="AY127" s="13" t="s">
        <v>221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88</v>
      </c>
      <c r="BK127" s="153">
        <f t="shared" si="9"/>
        <v>0</v>
      </c>
      <c r="BL127" s="13" t="s">
        <v>227</v>
      </c>
      <c r="BM127" s="152" t="s">
        <v>243</v>
      </c>
    </row>
    <row r="128" spans="2:65" s="1" customFormat="1" ht="37.950000000000003" customHeight="1" x14ac:dyDescent="0.2">
      <c r="B128" s="139"/>
      <c r="C128" s="140" t="s">
        <v>227</v>
      </c>
      <c r="D128" s="140" t="s">
        <v>223</v>
      </c>
      <c r="E128" s="141" t="s">
        <v>3669</v>
      </c>
      <c r="F128" s="142" t="s">
        <v>3670</v>
      </c>
      <c r="G128" s="143" t="s">
        <v>226</v>
      </c>
      <c r="H128" s="144">
        <v>30.375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227</v>
      </c>
      <c r="AT128" s="152" t="s">
        <v>223</v>
      </c>
      <c r="AU128" s="152" t="s">
        <v>88</v>
      </c>
      <c r="AY128" s="13" t="s">
        <v>221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88</v>
      </c>
      <c r="BK128" s="153">
        <f t="shared" si="9"/>
        <v>0</v>
      </c>
      <c r="BL128" s="13" t="s">
        <v>227</v>
      </c>
      <c r="BM128" s="152" t="s">
        <v>251</v>
      </c>
    </row>
    <row r="129" spans="2:65" s="1" customFormat="1" ht="24.15" customHeight="1" x14ac:dyDescent="0.2">
      <c r="B129" s="139"/>
      <c r="C129" s="140" t="s">
        <v>239</v>
      </c>
      <c r="D129" s="140" t="s">
        <v>223</v>
      </c>
      <c r="E129" s="141" t="s">
        <v>3671</v>
      </c>
      <c r="F129" s="142" t="s">
        <v>3672</v>
      </c>
      <c r="G129" s="143" t="s">
        <v>226</v>
      </c>
      <c r="H129" s="144">
        <v>10.125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227</v>
      </c>
      <c r="AT129" s="152" t="s">
        <v>223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227</v>
      </c>
      <c r="BM129" s="152" t="s">
        <v>153</v>
      </c>
    </row>
    <row r="130" spans="2:65" s="1" customFormat="1" ht="16.5" customHeight="1" x14ac:dyDescent="0.2">
      <c r="B130" s="139"/>
      <c r="C130" s="140" t="s">
        <v>243</v>
      </c>
      <c r="D130" s="140" t="s">
        <v>223</v>
      </c>
      <c r="E130" s="141" t="s">
        <v>3409</v>
      </c>
      <c r="F130" s="142" t="s">
        <v>3410</v>
      </c>
      <c r="G130" s="143" t="s">
        <v>226</v>
      </c>
      <c r="H130" s="144">
        <v>10.125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227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227</v>
      </c>
      <c r="BM130" s="152" t="s">
        <v>165</v>
      </c>
    </row>
    <row r="131" spans="2:65" s="1" customFormat="1" ht="24.15" customHeight="1" x14ac:dyDescent="0.2">
      <c r="B131" s="139"/>
      <c r="C131" s="140" t="s">
        <v>247</v>
      </c>
      <c r="D131" s="140" t="s">
        <v>223</v>
      </c>
      <c r="E131" s="141" t="s">
        <v>2716</v>
      </c>
      <c r="F131" s="142" t="s">
        <v>253</v>
      </c>
      <c r="G131" s="143" t="s">
        <v>254</v>
      </c>
      <c r="H131" s="144">
        <v>10.125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227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227</v>
      </c>
      <c r="BM131" s="152" t="s">
        <v>171</v>
      </c>
    </row>
    <row r="132" spans="2:65" s="1" customFormat="1" ht="24.15" customHeight="1" x14ac:dyDescent="0.2">
      <c r="B132" s="139"/>
      <c r="C132" s="140" t="s">
        <v>251</v>
      </c>
      <c r="D132" s="140" t="s">
        <v>223</v>
      </c>
      <c r="E132" s="141" t="s">
        <v>3411</v>
      </c>
      <c r="F132" s="142" t="s">
        <v>3412</v>
      </c>
      <c r="G132" s="143" t="s">
        <v>226</v>
      </c>
      <c r="H132" s="144">
        <v>5.2050000000000001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227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227</v>
      </c>
      <c r="BM132" s="152" t="s">
        <v>285</v>
      </c>
    </row>
    <row r="133" spans="2:65" s="1" customFormat="1" ht="16.5" customHeight="1" x14ac:dyDescent="0.2">
      <c r="B133" s="139"/>
      <c r="C133" s="154" t="s">
        <v>256</v>
      </c>
      <c r="D133" s="154" t="s">
        <v>317</v>
      </c>
      <c r="E133" s="155" t="s">
        <v>3673</v>
      </c>
      <c r="F133" s="156" t="s">
        <v>3674</v>
      </c>
      <c r="G133" s="157" t="s">
        <v>254</v>
      </c>
      <c r="H133" s="158">
        <v>9.8369999999999997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251</v>
      </c>
      <c r="AT133" s="152" t="s">
        <v>317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227</v>
      </c>
      <c r="BM133" s="152" t="s">
        <v>293</v>
      </c>
    </row>
    <row r="134" spans="2:65" s="11" customFormat="1" ht="22.95" customHeight="1" x14ac:dyDescent="0.25">
      <c r="B134" s="127"/>
      <c r="D134" s="128" t="s">
        <v>74</v>
      </c>
      <c r="E134" s="137" t="s">
        <v>88</v>
      </c>
      <c r="F134" s="137" t="s">
        <v>260</v>
      </c>
      <c r="I134" s="130"/>
      <c r="J134" s="138">
        <f>BK134</f>
        <v>0</v>
      </c>
      <c r="L134" s="127"/>
      <c r="M134" s="132"/>
      <c r="P134" s="133">
        <f>P135</f>
        <v>0</v>
      </c>
      <c r="R134" s="133">
        <f>R135</f>
        <v>0</v>
      </c>
      <c r="T134" s="134">
        <f>T135</f>
        <v>0</v>
      </c>
      <c r="AR134" s="128" t="s">
        <v>82</v>
      </c>
      <c r="AT134" s="135" t="s">
        <v>74</v>
      </c>
      <c r="AU134" s="135" t="s">
        <v>82</v>
      </c>
      <c r="AY134" s="128" t="s">
        <v>221</v>
      </c>
      <c r="BK134" s="136">
        <f>BK135</f>
        <v>0</v>
      </c>
    </row>
    <row r="135" spans="2:65" s="1" customFormat="1" ht="33" customHeight="1" x14ac:dyDescent="0.2">
      <c r="B135" s="139"/>
      <c r="C135" s="140" t="s">
        <v>153</v>
      </c>
      <c r="D135" s="140" t="s">
        <v>223</v>
      </c>
      <c r="E135" s="141" t="s">
        <v>261</v>
      </c>
      <c r="F135" s="142" t="s">
        <v>2729</v>
      </c>
      <c r="G135" s="143" t="s">
        <v>263</v>
      </c>
      <c r="H135" s="144">
        <v>7.0119999999999996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227</v>
      </c>
      <c r="AT135" s="152" t="s">
        <v>223</v>
      </c>
      <c r="AU135" s="152" t="s">
        <v>88</v>
      </c>
      <c r="AY135" s="13" t="s">
        <v>221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88</v>
      </c>
      <c r="BK135" s="153">
        <f>ROUND(I135*H135,2)</f>
        <v>0</v>
      </c>
      <c r="BL135" s="13" t="s">
        <v>227</v>
      </c>
      <c r="BM135" s="152" t="s">
        <v>7</v>
      </c>
    </row>
    <row r="136" spans="2:65" s="11" customFormat="1" ht="22.95" customHeight="1" x14ac:dyDescent="0.25">
      <c r="B136" s="127"/>
      <c r="D136" s="128" t="s">
        <v>74</v>
      </c>
      <c r="E136" s="137" t="s">
        <v>227</v>
      </c>
      <c r="F136" s="137" t="s">
        <v>403</v>
      </c>
      <c r="I136" s="130"/>
      <c r="J136" s="138">
        <f>BK136</f>
        <v>0</v>
      </c>
      <c r="L136" s="127"/>
      <c r="M136" s="132"/>
      <c r="P136" s="133">
        <f>SUM(P137:P139)</f>
        <v>0</v>
      </c>
      <c r="R136" s="133">
        <f>SUM(R137:R139)</f>
        <v>0</v>
      </c>
      <c r="T136" s="134">
        <f>SUM(T137:T139)</f>
        <v>0</v>
      </c>
      <c r="AR136" s="128" t="s">
        <v>82</v>
      </c>
      <c r="AT136" s="135" t="s">
        <v>74</v>
      </c>
      <c r="AU136" s="135" t="s">
        <v>82</v>
      </c>
      <c r="AY136" s="128" t="s">
        <v>221</v>
      </c>
      <c r="BK136" s="136">
        <f>SUM(BK137:BK139)</f>
        <v>0</v>
      </c>
    </row>
    <row r="137" spans="2:65" s="1" customFormat="1" ht="24.15" customHeight="1" x14ac:dyDescent="0.2">
      <c r="B137" s="139"/>
      <c r="C137" s="140" t="s">
        <v>162</v>
      </c>
      <c r="D137" s="140" t="s">
        <v>223</v>
      </c>
      <c r="E137" s="141" t="s">
        <v>3675</v>
      </c>
      <c r="F137" s="142" t="s">
        <v>3676</v>
      </c>
      <c r="G137" s="143" t="s">
        <v>263</v>
      </c>
      <c r="H137" s="144">
        <v>16.62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41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227</v>
      </c>
      <c r="AT137" s="152" t="s">
        <v>223</v>
      </c>
      <c r="AU137" s="152" t="s">
        <v>88</v>
      </c>
      <c r="AY137" s="13" t="s">
        <v>221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88</v>
      </c>
      <c r="BK137" s="153">
        <f>ROUND(I137*H137,2)</f>
        <v>0</v>
      </c>
      <c r="BL137" s="13" t="s">
        <v>227</v>
      </c>
      <c r="BM137" s="152" t="s">
        <v>308</v>
      </c>
    </row>
    <row r="138" spans="2:65" s="1" customFormat="1" ht="33" customHeight="1" x14ac:dyDescent="0.2">
      <c r="B138" s="139"/>
      <c r="C138" s="140" t="s">
        <v>165</v>
      </c>
      <c r="D138" s="140" t="s">
        <v>223</v>
      </c>
      <c r="E138" s="141" t="s">
        <v>3677</v>
      </c>
      <c r="F138" s="142" t="s">
        <v>3678</v>
      </c>
      <c r="G138" s="143" t="s">
        <v>226</v>
      </c>
      <c r="H138" s="144">
        <v>1.052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227</v>
      </c>
      <c r="AT138" s="152" t="s">
        <v>223</v>
      </c>
      <c r="AU138" s="152" t="s">
        <v>88</v>
      </c>
      <c r="AY138" s="13" t="s">
        <v>221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88</v>
      </c>
      <c r="BK138" s="153">
        <f>ROUND(I138*H138,2)</f>
        <v>0</v>
      </c>
      <c r="BL138" s="13" t="s">
        <v>227</v>
      </c>
      <c r="BM138" s="152" t="s">
        <v>316</v>
      </c>
    </row>
    <row r="139" spans="2:65" s="1" customFormat="1" ht="37.950000000000003" customHeight="1" x14ac:dyDescent="0.2">
      <c r="B139" s="139"/>
      <c r="C139" s="140" t="s">
        <v>168</v>
      </c>
      <c r="D139" s="140" t="s">
        <v>223</v>
      </c>
      <c r="E139" s="141" t="s">
        <v>3679</v>
      </c>
      <c r="F139" s="142" t="s">
        <v>3680</v>
      </c>
      <c r="G139" s="143" t="s">
        <v>263</v>
      </c>
      <c r="H139" s="144">
        <v>16.62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227</v>
      </c>
      <c r="AT139" s="152" t="s">
        <v>223</v>
      </c>
      <c r="AU139" s="152" t="s">
        <v>88</v>
      </c>
      <c r="AY139" s="13" t="s">
        <v>221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88</v>
      </c>
      <c r="BK139" s="153">
        <f>ROUND(I139*H139,2)</f>
        <v>0</v>
      </c>
      <c r="BL139" s="13" t="s">
        <v>227</v>
      </c>
      <c r="BM139" s="152" t="s">
        <v>326</v>
      </c>
    </row>
    <row r="140" spans="2:65" s="11" customFormat="1" ht="22.95" customHeight="1" x14ac:dyDescent="0.25">
      <c r="B140" s="127"/>
      <c r="D140" s="128" t="s">
        <v>74</v>
      </c>
      <c r="E140" s="137" t="s">
        <v>251</v>
      </c>
      <c r="F140" s="137" t="s">
        <v>2751</v>
      </c>
      <c r="I140" s="130"/>
      <c r="J140" s="138">
        <f>BK140</f>
        <v>0</v>
      </c>
      <c r="L140" s="127"/>
      <c r="M140" s="132"/>
      <c r="P140" s="133">
        <f>SUM(P141:P149)</f>
        <v>0</v>
      </c>
      <c r="R140" s="133">
        <f>SUM(R141:R149)</f>
        <v>0</v>
      </c>
      <c r="T140" s="134">
        <f>SUM(T141:T149)</f>
        <v>0</v>
      </c>
      <c r="AR140" s="128" t="s">
        <v>82</v>
      </c>
      <c r="AT140" s="135" t="s">
        <v>74</v>
      </c>
      <c r="AU140" s="135" t="s">
        <v>82</v>
      </c>
      <c r="AY140" s="128" t="s">
        <v>221</v>
      </c>
      <c r="BK140" s="136">
        <f>SUM(BK141:BK149)</f>
        <v>0</v>
      </c>
    </row>
    <row r="141" spans="2:65" s="1" customFormat="1" ht="24.15" customHeight="1" x14ac:dyDescent="0.2">
      <c r="B141" s="139"/>
      <c r="C141" s="140" t="s">
        <v>171</v>
      </c>
      <c r="D141" s="140" t="s">
        <v>223</v>
      </c>
      <c r="E141" s="141" t="s">
        <v>3681</v>
      </c>
      <c r="F141" s="142" t="s">
        <v>3682</v>
      </c>
      <c r="G141" s="143" t="s">
        <v>226</v>
      </c>
      <c r="H141" s="144">
        <v>1.33</v>
      </c>
      <c r="I141" s="145"/>
      <c r="J141" s="146">
        <f t="shared" ref="J141:J149" si="10">ROUND(I141*H141,2)</f>
        <v>0</v>
      </c>
      <c r="K141" s="147"/>
      <c r="L141" s="28"/>
      <c r="M141" s="148" t="s">
        <v>1</v>
      </c>
      <c r="N141" s="149" t="s">
        <v>41</v>
      </c>
      <c r="P141" s="150">
        <f t="shared" ref="P141:P149" si="11">O141*H141</f>
        <v>0</v>
      </c>
      <c r="Q141" s="150">
        <v>0</v>
      </c>
      <c r="R141" s="150">
        <f t="shared" ref="R141:R149" si="12">Q141*H141</f>
        <v>0</v>
      </c>
      <c r="S141" s="150">
        <v>0</v>
      </c>
      <c r="T141" s="151">
        <f t="shared" ref="T141:T149" si="13">S141*H141</f>
        <v>0</v>
      </c>
      <c r="AR141" s="152" t="s">
        <v>227</v>
      </c>
      <c r="AT141" s="152" t="s">
        <v>223</v>
      </c>
      <c r="AU141" s="152" t="s">
        <v>88</v>
      </c>
      <c r="AY141" s="13" t="s">
        <v>221</v>
      </c>
      <c r="BE141" s="153">
        <f t="shared" ref="BE141:BE149" si="14">IF(N141="základná",J141,0)</f>
        <v>0</v>
      </c>
      <c r="BF141" s="153">
        <f t="shared" ref="BF141:BF149" si="15">IF(N141="znížená",J141,0)</f>
        <v>0</v>
      </c>
      <c r="BG141" s="153">
        <f t="shared" ref="BG141:BG149" si="16">IF(N141="zákl. prenesená",J141,0)</f>
        <v>0</v>
      </c>
      <c r="BH141" s="153">
        <f t="shared" ref="BH141:BH149" si="17">IF(N141="zníž. prenesená",J141,0)</f>
        <v>0</v>
      </c>
      <c r="BI141" s="153">
        <f t="shared" ref="BI141:BI149" si="18">IF(N141="nulová",J141,0)</f>
        <v>0</v>
      </c>
      <c r="BJ141" s="13" t="s">
        <v>88</v>
      </c>
      <c r="BK141" s="153">
        <f t="shared" ref="BK141:BK149" si="19">ROUND(I141*H141,2)</f>
        <v>0</v>
      </c>
      <c r="BL141" s="13" t="s">
        <v>227</v>
      </c>
      <c r="BM141" s="152" t="s">
        <v>335</v>
      </c>
    </row>
    <row r="142" spans="2:65" s="1" customFormat="1" ht="24.15" customHeight="1" x14ac:dyDescent="0.2">
      <c r="B142" s="139"/>
      <c r="C142" s="140" t="s">
        <v>281</v>
      </c>
      <c r="D142" s="140" t="s">
        <v>223</v>
      </c>
      <c r="E142" s="141" t="s">
        <v>3683</v>
      </c>
      <c r="F142" s="142" t="s">
        <v>3684</v>
      </c>
      <c r="G142" s="143" t="s">
        <v>226</v>
      </c>
      <c r="H142" s="144">
        <v>1.33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41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227</v>
      </c>
      <c r="AT142" s="152" t="s">
        <v>223</v>
      </c>
      <c r="AU142" s="152" t="s">
        <v>88</v>
      </c>
      <c r="AY142" s="13" t="s">
        <v>221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88</v>
      </c>
      <c r="BK142" s="153">
        <f t="shared" si="19"/>
        <v>0</v>
      </c>
      <c r="BL142" s="13" t="s">
        <v>227</v>
      </c>
      <c r="BM142" s="152" t="s">
        <v>343</v>
      </c>
    </row>
    <row r="143" spans="2:65" s="1" customFormat="1" ht="24.15" customHeight="1" x14ac:dyDescent="0.2">
      <c r="B143" s="139"/>
      <c r="C143" s="140" t="s">
        <v>285</v>
      </c>
      <c r="D143" s="140" t="s">
        <v>223</v>
      </c>
      <c r="E143" s="141" t="s">
        <v>3685</v>
      </c>
      <c r="F143" s="142" t="s">
        <v>3686</v>
      </c>
      <c r="G143" s="143" t="s">
        <v>263</v>
      </c>
      <c r="H143" s="144">
        <v>10.199999999999999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41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227</v>
      </c>
      <c r="AT143" s="152" t="s">
        <v>223</v>
      </c>
      <c r="AU143" s="152" t="s">
        <v>88</v>
      </c>
      <c r="AY143" s="13" t="s">
        <v>221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88</v>
      </c>
      <c r="BK143" s="153">
        <f t="shared" si="19"/>
        <v>0</v>
      </c>
      <c r="BL143" s="13" t="s">
        <v>227</v>
      </c>
      <c r="BM143" s="152" t="s">
        <v>351</v>
      </c>
    </row>
    <row r="144" spans="2:65" s="1" customFormat="1" ht="37.950000000000003" customHeight="1" x14ac:dyDescent="0.2">
      <c r="B144" s="139"/>
      <c r="C144" s="140" t="s">
        <v>289</v>
      </c>
      <c r="D144" s="140" t="s">
        <v>223</v>
      </c>
      <c r="E144" s="141" t="s">
        <v>3687</v>
      </c>
      <c r="F144" s="142" t="s">
        <v>3688</v>
      </c>
      <c r="G144" s="143" t="s">
        <v>333</v>
      </c>
      <c r="H144" s="144">
        <v>1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227</v>
      </c>
      <c r="AT144" s="152" t="s">
        <v>223</v>
      </c>
      <c r="AU144" s="152" t="s">
        <v>88</v>
      </c>
      <c r="AY144" s="13" t="s">
        <v>221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227</v>
      </c>
      <c r="BM144" s="152" t="s">
        <v>359</v>
      </c>
    </row>
    <row r="145" spans="2:65" s="1" customFormat="1" ht="24.15" customHeight="1" x14ac:dyDescent="0.2">
      <c r="B145" s="139"/>
      <c r="C145" s="154" t="s">
        <v>293</v>
      </c>
      <c r="D145" s="154" t="s">
        <v>317</v>
      </c>
      <c r="E145" s="155" t="s">
        <v>3689</v>
      </c>
      <c r="F145" s="156" t="s">
        <v>3690</v>
      </c>
      <c r="G145" s="157" t="s">
        <v>333</v>
      </c>
      <c r="H145" s="158">
        <v>1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251</v>
      </c>
      <c r="AT145" s="152" t="s">
        <v>317</v>
      </c>
      <c r="AU145" s="152" t="s">
        <v>88</v>
      </c>
      <c r="AY145" s="13" t="s">
        <v>221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227</v>
      </c>
      <c r="BM145" s="152" t="s">
        <v>367</v>
      </c>
    </row>
    <row r="146" spans="2:65" s="1" customFormat="1" ht="24.15" customHeight="1" x14ac:dyDescent="0.2">
      <c r="B146" s="139"/>
      <c r="C146" s="154" t="s">
        <v>297</v>
      </c>
      <c r="D146" s="154" t="s">
        <v>317</v>
      </c>
      <c r="E146" s="155" t="s">
        <v>3691</v>
      </c>
      <c r="F146" s="156" t="s">
        <v>3692</v>
      </c>
      <c r="G146" s="157" t="s">
        <v>333</v>
      </c>
      <c r="H146" s="158">
        <v>1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251</v>
      </c>
      <c r="AT146" s="152" t="s">
        <v>317</v>
      </c>
      <c r="AU146" s="152" t="s">
        <v>88</v>
      </c>
      <c r="AY146" s="13" t="s">
        <v>221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227</v>
      </c>
      <c r="BM146" s="152" t="s">
        <v>375</v>
      </c>
    </row>
    <row r="147" spans="2:65" s="1" customFormat="1" ht="24.15" customHeight="1" x14ac:dyDescent="0.2">
      <c r="B147" s="139"/>
      <c r="C147" s="154" t="s">
        <v>7</v>
      </c>
      <c r="D147" s="154" t="s">
        <v>317</v>
      </c>
      <c r="E147" s="155" t="s">
        <v>3693</v>
      </c>
      <c r="F147" s="156" t="s">
        <v>3694</v>
      </c>
      <c r="G147" s="157" t="s">
        <v>333</v>
      </c>
      <c r="H147" s="158">
        <v>1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251</v>
      </c>
      <c r="AT147" s="152" t="s">
        <v>317</v>
      </c>
      <c r="AU147" s="152" t="s">
        <v>88</v>
      </c>
      <c r="AY147" s="13" t="s">
        <v>221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227</v>
      </c>
      <c r="BM147" s="152" t="s">
        <v>383</v>
      </c>
    </row>
    <row r="148" spans="2:65" s="1" customFormat="1" ht="24.15" customHeight="1" x14ac:dyDescent="0.2">
      <c r="B148" s="139"/>
      <c r="C148" s="154" t="s">
        <v>304</v>
      </c>
      <c r="D148" s="154" t="s">
        <v>317</v>
      </c>
      <c r="E148" s="155" t="s">
        <v>3695</v>
      </c>
      <c r="F148" s="156" t="s">
        <v>3696</v>
      </c>
      <c r="G148" s="157" t="s">
        <v>333</v>
      </c>
      <c r="H148" s="158">
        <v>2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251</v>
      </c>
      <c r="AT148" s="152" t="s">
        <v>317</v>
      </c>
      <c r="AU148" s="152" t="s">
        <v>88</v>
      </c>
      <c r="AY148" s="13" t="s">
        <v>221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227</v>
      </c>
      <c r="BM148" s="152" t="s">
        <v>391</v>
      </c>
    </row>
    <row r="149" spans="2:65" s="1" customFormat="1" ht="24.15" customHeight="1" x14ac:dyDescent="0.2">
      <c r="B149" s="139"/>
      <c r="C149" s="154" t="s">
        <v>308</v>
      </c>
      <c r="D149" s="154" t="s">
        <v>317</v>
      </c>
      <c r="E149" s="155" t="s">
        <v>3697</v>
      </c>
      <c r="F149" s="156" t="s">
        <v>3698</v>
      </c>
      <c r="G149" s="157" t="s">
        <v>333</v>
      </c>
      <c r="H149" s="158">
        <v>1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251</v>
      </c>
      <c r="AT149" s="152" t="s">
        <v>317</v>
      </c>
      <c r="AU149" s="152" t="s">
        <v>88</v>
      </c>
      <c r="AY149" s="13" t="s">
        <v>221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227</v>
      </c>
      <c r="BM149" s="152" t="s">
        <v>399</v>
      </c>
    </row>
    <row r="150" spans="2:65" s="11" customFormat="1" ht="22.95" customHeight="1" x14ac:dyDescent="0.25">
      <c r="B150" s="127"/>
      <c r="D150" s="128" t="s">
        <v>74</v>
      </c>
      <c r="E150" s="137" t="s">
        <v>622</v>
      </c>
      <c r="F150" s="137" t="s">
        <v>670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0</v>
      </c>
      <c r="T150" s="134">
        <f>T151</f>
        <v>0</v>
      </c>
      <c r="AR150" s="128" t="s">
        <v>82</v>
      </c>
      <c r="AT150" s="135" t="s">
        <v>74</v>
      </c>
      <c r="AU150" s="135" t="s">
        <v>82</v>
      </c>
      <c r="AY150" s="128" t="s">
        <v>221</v>
      </c>
      <c r="BK150" s="136">
        <f>BK151</f>
        <v>0</v>
      </c>
    </row>
    <row r="151" spans="2:65" s="1" customFormat="1" ht="33" customHeight="1" x14ac:dyDescent="0.2">
      <c r="B151" s="139"/>
      <c r="C151" s="140" t="s">
        <v>312</v>
      </c>
      <c r="D151" s="140" t="s">
        <v>223</v>
      </c>
      <c r="E151" s="141" t="s">
        <v>3699</v>
      </c>
      <c r="F151" s="142" t="s">
        <v>3700</v>
      </c>
      <c r="G151" s="143" t="s">
        <v>254</v>
      </c>
      <c r="H151" s="144">
        <v>32.774999999999999</v>
      </c>
      <c r="I151" s="145"/>
      <c r="J151" s="146">
        <f>ROUND(I151*H151,2)</f>
        <v>0</v>
      </c>
      <c r="K151" s="147"/>
      <c r="L151" s="28"/>
      <c r="M151" s="166" t="s">
        <v>1</v>
      </c>
      <c r="N151" s="167" t="s">
        <v>41</v>
      </c>
      <c r="O151" s="168"/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AR151" s="152" t="s">
        <v>227</v>
      </c>
      <c r="AT151" s="152" t="s">
        <v>223</v>
      </c>
      <c r="AU151" s="152" t="s">
        <v>88</v>
      </c>
      <c r="AY151" s="13" t="s">
        <v>221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88</v>
      </c>
      <c r="BK151" s="153">
        <f>ROUND(I151*H151,2)</f>
        <v>0</v>
      </c>
      <c r="BL151" s="13" t="s">
        <v>227</v>
      </c>
      <c r="BM151" s="152" t="s">
        <v>408</v>
      </c>
    </row>
    <row r="152" spans="2:65" s="1" customFormat="1" ht="6.9" customHeight="1" x14ac:dyDescent="0.2">
      <c r="B152" s="43"/>
      <c r="C152" s="44"/>
      <c r="D152" s="44"/>
      <c r="E152" s="44"/>
      <c r="F152" s="44"/>
      <c r="G152" s="44"/>
      <c r="H152" s="44"/>
      <c r="I152" s="44"/>
      <c r="J152" s="44"/>
      <c r="K152" s="44"/>
      <c r="L152" s="28"/>
    </row>
  </sheetData>
  <autoFilter ref="C121:K151" xr:uid="{00000000-0009-0000-0000-000019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06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92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176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1089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ROUND(J130,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ROUND((SUM(BE130:BE305)),  2)</f>
        <v>0</v>
      </c>
      <c r="G35" s="96"/>
      <c r="H35" s="96"/>
      <c r="I35" s="97">
        <v>0.2</v>
      </c>
      <c r="J35" s="95">
        <f>ROUND(((SUM(BE130:BE305))*I35),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ROUND((SUM(BF130:BF305)),  2)</f>
        <v>0</v>
      </c>
      <c r="G36" s="96"/>
      <c r="H36" s="96"/>
      <c r="I36" s="97">
        <v>0.2</v>
      </c>
      <c r="J36" s="95">
        <f>ROUND(((SUM(BF130:BF305))*I36),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ROUND((SUM(BG130:BG305)),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ROUND((SUM(BH130:BH305)),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ROUND((SUM(BI130:BI305)),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176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01.2 - SO 01.2 Zdravotechnická inštalácia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J130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184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47" s="9" customFormat="1" ht="19.95" customHeight="1" x14ac:dyDescent="0.2">
      <c r="B100" s="114"/>
      <c r="D100" s="115" t="s">
        <v>185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9" customFormat="1" ht="19.95" customHeight="1" x14ac:dyDescent="0.2">
      <c r="B101" s="114"/>
      <c r="D101" s="115" t="s">
        <v>188</v>
      </c>
      <c r="E101" s="116"/>
      <c r="F101" s="116"/>
      <c r="G101" s="116"/>
      <c r="H101" s="116"/>
      <c r="I101" s="116"/>
      <c r="J101" s="117">
        <f>J139</f>
        <v>0</v>
      </c>
      <c r="L101" s="114"/>
    </row>
    <row r="102" spans="2:47" s="9" customFormat="1" ht="19.95" customHeight="1" x14ac:dyDescent="0.2">
      <c r="B102" s="114"/>
      <c r="D102" s="115" t="s">
        <v>191</v>
      </c>
      <c r="E102" s="116"/>
      <c r="F102" s="116"/>
      <c r="G102" s="116"/>
      <c r="H102" s="116"/>
      <c r="I102" s="116"/>
      <c r="J102" s="117">
        <f>J141</f>
        <v>0</v>
      </c>
      <c r="L102" s="114"/>
    </row>
    <row r="103" spans="2:47" s="8" customFormat="1" ht="24.9" customHeight="1" x14ac:dyDescent="0.2">
      <c r="B103" s="110"/>
      <c r="D103" s="111" t="s">
        <v>192</v>
      </c>
      <c r="E103" s="112"/>
      <c r="F103" s="112"/>
      <c r="G103" s="112"/>
      <c r="H103" s="112"/>
      <c r="I103" s="112"/>
      <c r="J103" s="113">
        <f>J143</f>
        <v>0</v>
      </c>
      <c r="L103" s="110"/>
    </row>
    <row r="104" spans="2:47" s="9" customFormat="1" ht="19.95" customHeight="1" x14ac:dyDescent="0.2">
      <c r="B104" s="114"/>
      <c r="D104" s="115" t="s">
        <v>1090</v>
      </c>
      <c r="E104" s="116"/>
      <c r="F104" s="116"/>
      <c r="G104" s="116"/>
      <c r="H104" s="116"/>
      <c r="I104" s="116"/>
      <c r="J104" s="117">
        <f>J144</f>
        <v>0</v>
      </c>
      <c r="L104" s="114"/>
    </row>
    <row r="105" spans="2:47" s="9" customFormat="1" ht="19.95" customHeight="1" x14ac:dyDescent="0.2">
      <c r="B105" s="114"/>
      <c r="D105" s="115" t="s">
        <v>1091</v>
      </c>
      <c r="E105" s="116"/>
      <c r="F105" s="116"/>
      <c r="G105" s="116"/>
      <c r="H105" s="116"/>
      <c r="I105" s="116"/>
      <c r="J105" s="117">
        <f>J169</f>
        <v>0</v>
      </c>
      <c r="L105" s="114"/>
    </row>
    <row r="106" spans="2:47" s="9" customFormat="1" ht="19.95" customHeight="1" x14ac:dyDescent="0.2">
      <c r="B106" s="114"/>
      <c r="D106" s="115" t="s">
        <v>1092</v>
      </c>
      <c r="E106" s="116"/>
      <c r="F106" s="116"/>
      <c r="G106" s="116"/>
      <c r="H106" s="116"/>
      <c r="I106" s="116"/>
      <c r="J106" s="117">
        <f>J192</f>
        <v>0</v>
      </c>
      <c r="L106" s="114"/>
    </row>
    <row r="107" spans="2:47" s="9" customFormat="1" ht="19.95" customHeight="1" x14ac:dyDescent="0.2">
      <c r="B107" s="114"/>
      <c r="D107" s="115" t="s">
        <v>1093</v>
      </c>
      <c r="E107" s="116"/>
      <c r="F107" s="116"/>
      <c r="G107" s="116"/>
      <c r="H107" s="116"/>
      <c r="I107" s="116"/>
      <c r="J107" s="117">
        <f>J237</f>
        <v>0</v>
      </c>
      <c r="L107" s="114"/>
    </row>
    <row r="108" spans="2:47" s="9" customFormat="1" ht="19.95" customHeight="1" x14ac:dyDescent="0.2">
      <c r="B108" s="114"/>
      <c r="D108" s="115" t="s">
        <v>1094</v>
      </c>
      <c r="E108" s="116"/>
      <c r="F108" s="116"/>
      <c r="G108" s="116"/>
      <c r="H108" s="116"/>
      <c r="I108" s="116"/>
      <c r="J108" s="117">
        <f>J244</f>
        <v>0</v>
      </c>
      <c r="L108" s="114"/>
    </row>
    <row r="109" spans="2:47" s="1" customFormat="1" ht="21.75" customHeight="1" x14ac:dyDescent="0.2">
      <c r="B109" s="28"/>
      <c r="L109" s="28"/>
    </row>
    <row r="110" spans="2:47" s="1" customFormat="1" ht="6.9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6.9" customHeight="1" x14ac:dyDescent="0.2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" customHeight="1" x14ac:dyDescent="0.2">
      <c r="B115" s="28"/>
      <c r="C115" s="17" t="s">
        <v>207</v>
      </c>
      <c r="L115" s="28"/>
    </row>
    <row r="116" spans="2:12" s="1" customFormat="1" ht="6.9" customHeight="1" x14ac:dyDescent="0.2">
      <c r="B116" s="28"/>
      <c r="L116" s="28"/>
    </row>
    <row r="117" spans="2:12" s="1" customFormat="1" ht="12" customHeight="1" x14ac:dyDescent="0.2">
      <c r="B117" s="28"/>
      <c r="C117" s="23" t="s">
        <v>15</v>
      </c>
      <c r="L117" s="28"/>
    </row>
    <row r="118" spans="2:12" s="1" customFormat="1" ht="26.25" customHeight="1" x14ac:dyDescent="0.2">
      <c r="B118" s="28"/>
      <c r="E118" s="232" t="str">
        <f>E7</f>
        <v>Revitalizácia bývalej priemyselnej zóny na Šavoľskej ceste - BROWN FIELD Fiľakovo</v>
      </c>
      <c r="F118" s="233"/>
      <c r="G118" s="233"/>
      <c r="H118" s="233"/>
      <c r="L118" s="28"/>
    </row>
    <row r="119" spans="2:12" ht="12" customHeight="1" x14ac:dyDescent="0.2">
      <c r="B119" s="16"/>
      <c r="C119" s="23" t="s">
        <v>175</v>
      </c>
      <c r="L119" s="16"/>
    </row>
    <row r="120" spans="2:12" s="1" customFormat="1" ht="16.5" customHeight="1" x14ac:dyDescent="0.2">
      <c r="B120" s="28"/>
      <c r="E120" s="232" t="s">
        <v>176</v>
      </c>
      <c r="F120" s="231"/>
      <c r="G120" s="231"/>
      <c r="H120" s="231"/>
      <c r="L120" s="28"/>
    </row>
    <row r="121" spans="2:12" s="1" customFormat="1" ht="12" customHeight="1" x14ac:dyDescent="0.2">
      <c r="B121" s="28"/>
      <c r="C121" s="23" t="s">
        <v>177</v>
      </c>
      <c r="L121" s="28"/>
    </row>
    <row r="122" spans="2:12" s="1" customFormat="1" ht="16.5" customHeight="1" x14ac:dyDescent="0.2">
      <c r="B122" s="28"/>
      <c r="E122" s="228" t="str">
        <f>E11</f>
        <v>01.2 - SO 01.2 Zdravotechnická inštalácia</v>
      </c>
      <c r="F122" s="231"/>
      <c r="G122" s="231"/>
      <c r="H122" s="231"/>
      <c r="L122" s="28"/>
    </row>
    <row r="123" spans="2:12" s="1" customFormat="1" ht="6.9" customHeight="1" x14ac:dyDescent="0.2">
      <c r="B123" s="28"/>
      <c r="L123" s="28"/>
    </row>
    <row r="124" spans="2:12" s="1" customFormat="1" ht="12" customHeight="1" x14ac:dyDescent="0.2">
      <c r="B124" s="28"/>
      <c r="C124" s="23" t="s">
        <v>19</v>
      </c>
      <c r="F124" s="21" t="str">
        <f>F14</f>
        <v>Fiľakovo</v>
      </c>
      <c r="I124" s="23" t="s">
        <v>21</v>
      </c>
      <c r="J124" s="51" t="str">
        <f>IF(J14="","",J14)</f>
        <v>15. 8. 2022</v>
      </c>
      <c r="L124" s="28"/>
    </row>
    <row r="125" spans="2:12" s="1" customFormat="1" ht="6.9" customHeight="1" x14ac:dyDescent="0.2">
      <c r="B125" s="28"/>
      <c r="L125" s="28"/>
    </row>
    <row r="126" spans="2:12" s="1" customFormat="1" ht="15.15" customHeight="1" x14ac:dyDescent="0.2">
      <c r="B126" s="28"/>
      <c r="C126" s="23" t="s">
        <v>23</v>
      </c>
      <c r="F126" s="21" t="str">
        <f>E17</f>
        <v>Mesto Fiľakovo</v>
      </c>
      <c r="I126" s="23" t="s">
        <v>29</v>
      </c>
      <c r="J126" s="26" t="str">
        <f>E23</f>
        <v>KApAR, s.r.o., Prešov</v>
      </c>
      <c r="L126" s="28"/>
    </row>
    <row r="127" spans="2:12" s="1" customFormat="1" ht="15.15" customHeight="1" x14ac:dyDescent="0.2">
      <c r="B127" s="28"/>
      <c r="C127" s="23" t="s">
        <v>27</v>
      </c>
      <c r="F127" s="21" t="str">
        <f>IF(E20="","",E20)</f>
        <v>Vyplň údaj</v>
      </c>
      <c r="I127" s="23" t="s">
        <v>32</v>
      </c>
      <c r="J127" s="26" t="str">
        <f>E26</f>
        <v xml:space="preserve"> </v>
      </c>
      <c r="L127" s="28"/>
    </row>
    <row r="128" spans="2:12" s="1" customFormat="1" ht="10.35" customHeight="1" x14ac:dyDescent="0.2">
      <c r="B128" s="28"/>
      <c r="L128" s="28"/>
    </row>
    <row r="129" spans="2:65" s="10" customFormat="1" ht="29.25" customHeight="1" x14ac:dyDescent="0.2">
      <c r="B129" s="118"/>
      <c r="C129" s="119" t="s">
        <v>208</v>
      </c>
      <c r="D129" s="120" t="s">
        <v>60</v>
      </c>
      <c r="E129" s="120" t="s">
        <v>56</v>
      </c>
      <c r="F129" s="120" t="s">
        <v>57</v>
      </c>
      <c r="G129" s="120" t="s">
        <v>209</v>
      </c>
      <c r="H129" s="120" t="s">
        <v>210</v>
      </c>
      <c r="I129" s="120" t="s">
        <v>211</v>
      </c>
      <c r="J129" s="121" t="s">
        <v>181</v>
      </c>
      <c r="K129" s="122" t="s">
        <v>212</v>
      </c>
      <c r="L129" s="118"/>
      <c r="M129" s="57" t="s">
        <v>1</v>
      </c>
      <c r="N129" s="58" t="s">
        <v>39</v>
      </c>
      <c r="O129" s="58" t="s">
        <v>213</v>
      </c>
      <c r="P129" s="58" t="s">
        <v>214</v>
      </c>
      <c r="Q129" s="58" t="s">
        <v>215</v>
      </c>
      <c r="R129" s="58" t="s">
        <v>216</v>
      </c>
      <c r="S129" s="58" t="s">
        <v>217</v>
      </c>
      <c r="T129" s="59" t="s">
        <v>218</v>
      </c>
    </row>
    <row r="130" spans="2:65" s="1" customFormat="1" ht="22.95" customHeight="1" x14ac:dyDescent="0.3">
      <c r="B130" s="28"/>
      <c r="C130" s="62" t="s">
        <v>182</v>
      </c>
      <c r="J130" s="123">
        <f>BK130</f>
        <v>0</v>
      </c>
      <c r="L130" s="28"/>
      <c r="M130" s="60"/>
      <c r="N130" s="52"/>
      <c r="O130" s="52"/>
      <c r="P130" s="124">
        <f>P131+P143</f>
        <v>0</v>
      </c>
      <c r="Q130" s="52"/>
      <c r="R130" s="124">
        <f>R131+R143</f>
        <v>21.625596000000002</v>
      </c>
      <c r="S130" s="52"/>
      <c r="T130" s="125">
        <f>T131+T143</f>
        <v>0</v>
      </c>
      <c r="AT130" s="13" t="s">
        <v>74</v>
      </c>
      <c r="AU130" s="13" t="s">
        <v>183</v>
      </c>
      <c r="BK130" s="126">
        <f>BK131+BK143</f>
        <v>0</v>
      </c>
    </row>
    <row r="131" spans="2:65" s="11" customFormat="1" ht="25.95" customHeight="1" x14ac:dyDescent="0.25">
      <c r="B131" s="127"/>
      <c r="D131" s="128" t="s">
        <v>74</v>
      </c>
      <c r="E131" s="129" t="s">
        <v>219</v>
      </c>
      <c r="F131" s="129" t="s">
        <v>220</v>
      </c>
      <c r="I131" s="130"/>
      <c r="J131" s="131">
        <f>BK131</f>
        <v>0</v>
      </c>
      <c r="L131" s="127"/>
      <c r="M131" s="132"/>
      <c r="P131" s="133">
        <f>P132+P139+P141</f>
        <v>0</v>
      </c>
      <c r="R131" s="133">
        <f>R132+R139+R141</f>
        <v>21.625076</v>
      </c>
      <c r="T131" s="134">
        <f>T132+T139+T141</f>
        <v>0</v>
      </c>
      <c r="AR131" s="128" t="s">
        <v>82</v>
      </c>
      <c r="AT131" s="135" t="s">
        <v>74</v>
      </c>
      <c r="AU131" s="135" t="s">
        <v>75</v>
      </c>
      <c r="AY131" s="128" t="s">
        <v>221</v>
      </c>
      <c r="BK131" s="136">
        <f>BK132+BK139+BK141</f>
        <v>0</v>
      </c>
    </row>
    <row r="132" spans="2:65" s="11" customFormat="1" ht="22.95" customHeight="1" x14ac:dyDescent="0.25">
      <c r="B132" s="127"/>
      <c r="D132" s="128" t="s">
        <v>74</v>
      </c>
      <c r="E132" s="137" t="s">
        <v>82</v>
      </c>
      <c r="F132" s="137" t="s">
        <v>222</v>
      </c>
      <c r="I132" s="130"/>
      <c r="J132" s="138">
        <f>BK132</f>
        <v>0</v>
      </c>
      <c r="L132" s="127"/>
      <c r="M132" s="132"/>
      <c r="P132" s="133">
        <f>SUM(P133:P138)</f>
        <v>0</v>
      </c>
      <c r="R132" s="133">
        <f>SUM(R133:R138)</f>
        <v>14.573</v>
      </c>
      <c r="T132" s="134">
        <f>SUM(T133:T138)</f>
        <v>0</v>
      </c>
      <c r="AR132" s="128" t="s">
        <v>82</v>
      </c>
      <c r="AT132" s="135" t="s">
        <v>74</v>
      </c>
      <c r="AU132" s="135" t="s">
        <v>82</v>
      </c>
      <c r="AY132" s="128" t="s">
        <v>221</v>
      </c>
      <c r="BK132" s="136">
        <f>SUM(BK133:BK138)</f>
        <v>0</v>
      </c>
    </row>
    <row r="133" spans="2:65" s="1" customFormat="1" ht="24.15" customHeight="1" x14ac:dyDescent="0.2">
      <c r="B133" s="139"/>
      <c r="C133" s="140" t="s">
        <v>82</v>
      </c>
      <c r="D133" s="140" t="s">
        <v>223</v>
      </c>
      <c r="E133" s="141" t="s">
        <v>1095</v>
      </c>
      <c r="F133" s="142" t="s">
        <v>1096</v>
      </c>
      <c r="G133" s="143" t="s">
        <v>226</v>
      </c>
      <c r="H133" s="144">
        <v>20.088000000000001</v>
      </c>
      <c r="I133" s="145"/>
      <c r="J133" s="146">
        <f t="shared" ref="J133:J138" si="0">ROUND(I133*H133,2)</f>
        <v>0</v>
      </c>
      <c r="K133" s="147"/>
      <c r="L133" s="28"/>
      <c r="M133" s="148" t="s">
        <v>1</v>
      </c>
      <c r="N133" s="149" t="s">
        <v>41</v>
      </c>
      <c r="P133" s="150">
        <f t="shared" ref="P133:P138" si="1">O133*H133</f>
        <v>0</v>
      </c>
      <c r="Q133" s="150">
        <v>0</v>
      </c>
      <c r="R133" s="150">
        <f t="shared" ref="R133:R138" si="2">Q133*H133</f>
        <v>0</v>
      </c>
      <c r="S133" s="150">
        <v>0</v>
      </c>
      <c r="T133" s="151">
        <f t="shared" ref="T133:T138" si="3">S133*H133</f>
        <v>0</v>
      </c>
      <c r="AR133" s="152" t="s">
        <v>227</v>
      </c>
      <c r="AT133" s="152" t="s">
        <v>223</v>
      </c>
      <c r="AU133" s="152" t="s">
        <v>88</v>
      </c>
      <c r="AY133" s="13" t="s">
        <v>221</v>
      </c>
      <c r="BE133" s="153">
        <f t="shared" ref="BE133:BE138" si="4">IF(N133="základná",J133,0)</f>
        <v>0</v>
      </c>
      <c r="BF133" s="153">
        <f t="shared" ref="BF133:BF138" si="5">IF(N133="znížená",J133,0)</f>
        <v>0</v>
      </c>
      <c r="BG133" s="153">
        <f t="shared" ref="BG133:BG138" si="6">IF(N133="zákl. prenesená",J133,0)</f>
        <v>0</v>
      </c>
      <c r="BH133" s="153">
        <f t="shared" ref="BH133:BH138" si="7">IF(N133="zníž. prenesená",J133,0)</f>
        <v>0</v>
      </c>
      <c r="BI133" s="153">
        <f t="shared" ref="BI133:BI138" si="8">IF(N133="nulová",J133,0)</f>
        <v>0</v>
      </c>
      <c r="BJ133" s="13" t="s">
        <v>88</v>
      </c>
      <c r="BK133" s="153">
        <f t="shared" ref="BK133:BK138" si="9">ROUND(I133*H133,2)</f>
        <v>0</v>
      </c>
      <c r="BL133" s="13" t="s">
        <v>227</v>
      </c>
      <c r="BM133" s="152" t="s">
        <v>1097</v>
      </c>
    </row>
    <row r="134" spans="2:65" s="1" customFormat="1" ht="21.75" customHeight="1" x14ac:dyDescent="0.2">
      <c r="B134" s="139"/>
      <c r="C134" s="140" t="s">
        <v>88</v>
      </c>
      <c r="D134" s="140" t="s">
        <v>223</v>
      </c>
      <c r="E134" s="141" t="s">
        <v>233</v>
      </c>
      <c r="F134" s="142" t="s">
        <v>234</v>
      </c>
      <c r="G134" s="143" t="s">
        <v>226</v>
      </c>
      <c r="H134" s="144">
        <v>17.111999999999998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227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227</v>
      </c>
      <c r="BM134" s="152" t="s">
        <v>1098</v>
      </c>
    </row>
    <row r="135" spans="2:65" s="1" customFormat="1" ht="37.950000000000003" customHeight="1" x14ac:dyDescent="0.2">
      <c r="B135" s="139"/>
      <c r="C135" s="140" t="s">
        <v>232</v>
      </c>
      <c r="D135" s="140" t="s">
        <v>223</v>
      </c>
      <c r="E135" s="141" t="s">
        <v>236</v>
      </c>
      <c r="F135" s="142" t="s">
        <v>237</v>
      </c>
      <c r="G135" s="143" t="s">
        <v>226</v>
      </c>
      <c r="H135" s="144">
        <v>17.111999999999998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227</v>
      </c>
      <c r="AT135" s="152" t="s">
        <v>223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227</v>
      </c>
      <c r="BM135" s="152" t="s">
        <v>1099</v>
      </c>
    </row>
    <row r="136" spans="2:65" s="1" customFormat="1" ht="24.15" customHeight="1" x14ac:dyDescent="0.2">
      <c r="B136" s="139"/>
      <c r="C136" s="140" t="s">
        <v>227</v>
      </c>
      <c r="D136" s="140" t="s">
        <v>223</v>
      </c>
      <c r="E136" s="141" t="s">
        <v>1100</v>
      </c>
      <c r="F136" s="142" t="s">
        <v>1101</v>
      </c>
      <c r="G136" s="143" t="s">
        <v>226</v>
      </c>
      <c r="H136" s="144">
        <v>37.200000000000003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227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227</v>
      </c>
      <c r="BM136" s="152" t="s">
        <v>1102</v>
      </c>
    </row>
    <row r="137" spans="2:65" s="1" customFormat="1" ht="16.5" customHeight="1" x14ac:dyDescent="0.2">
      <c r="B137" s="139"/>
      <c r="C137" s="140" t="s">
        <v>239</v>
      </c>
      <c r="D137" s="140" t="s">
        <v>223</v>
      </c>
      <c r="E137" s="141" t="s">
        <v>1103</v>
      </c>
      <c r="F137" s="142" t="s">
        <v>1104</v>
      </c>
      <c r="G137" s="143" t="s">
        <v>226</v>
      </c>
      <c r="H137" s="144">
        <v>8.2799999999999994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227</v>
      </c>
      <c r="AT137" s="152" t="s">
        <v>223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227</v>
      </c>
      <c r="BM137" s="152" t="s">
        <v>1105</v>
      </c>
    </row>
    <row r="138" spans="2:65" s="1" customFormat="1" ht="16.5" customHeight="1" x14ac:dyDescent="0.2">
      <c r="B138" s="139"/>
      <c r="C138" s="154" t="s">
        <v>243</v>
      </c>
      <c r="D138" s="154" t="s">
        <v>317</v>
      </c>
      <c r="E138" s="155" t="s">
        <v>1106</v>
      </c>
      <c r="F138" s="156" t="s">
        <v>1107</v>
      </c>
      <c r="G138" s="157" t="s">
        <v>254</v>
      </c>
      <c r="H138" s="158">
        <v>14.573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41</v>
      </c>
      <c r="P138" s="150">
        <f t="shared" si="1"/>
        <v>0</v>
      </c>
      <c r="Q138" s="150">
        <v>1</v>
      </c>
      <c r="R138" s="150">
        <f t="shared" si="2"/>
        <v>14.573</v>
      </c>
      <c r="S138" s="150">
        <v>0</v>
      </c>
      <c r="T138" s="151">
        <f t="shared" si="3"/>
        <v>0</v>
      </c>
      <c r="AR138" s="152" t="s">
        <v>251</v>
      </c>
      <c r="AT138" s="152" t="s">
        <v>317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227</v>
      </c>
      <c r="BM138" s="152" t="s">
        <v>1108</v>
      </c>
    </row>
    <row r="139" spans="2:65" s="11" customFormat="1" ht="22.95" customHeight="1" x14ac:dyDescent="0.25">
      <c r="B139" s="127"/>
      <c r="D139" s="128" t="s">
        <v>74</v>
      </c>
      <c r="E139" s="137" t="s">
        <v>227</v>
      </c>
      <c r="F139" s="137" t="s">
        <v>403</v>
      </c>
      <c r="I139" s="130"/>
      <c r="J139" s="138">
        <f>BK139</f>
        <v>0</v>
      </c>
      <c r="L139" s="127"/>
      <c r="M139" s="132"/>
      <c r="P139" s="133">
        <f>P140</f>
        <v>0</v>
      </c>
      <c r="R139" s="133">
        <f>R140</f>
        <v>7.0520759999999996</v>
      </c>
      <c r="T139" s="134">
        <f>T140</f>
        <v>0</v>
      </c>
      <c r="AR139" s="128" t="s">
        <v>82</v>
      </c>
      <c r="AT139" s="135" t="s">
        <v>74</v>
      </c>
      <c r="AU139" s="135" t="s">
        <v>82</v>
      </c>
      <c r="AY139" s="128" t="s">
        <v>221</v>
      </c>
      <c r="BK139" s="136">
        <f>BK140</f>
        <v>0</v>
      </c>
    </row>
    <row r="140" spans="2:65" s="1" customFormat="1" ht="24.15" customHeight="1" x14ac:dyDescent="0.2">
      <c r="B140" s="139"/>
      <c r="C140" s="140" t="s">
        <v>247</v>
      </c>
      <c r="D140" s="140" t="s">
        <v>223</v>
      </c>
      <c r="E140" s="141" t="s">
        <v>1109</v>
      </c>
      <c r="F140" s="142" t="s">
        <v>1110</v>
      </c>
      <c r="G140" s="143" t="s">
        <v>226</v>
      </c>
      <c r="H140" s="144">
        <v>4.1399999999999997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41</v>
      </c>
      <c r="P140" s="150">
        <f>O140*H140</f>
        <v>0</v>
      </c>
      <c r="Q140" s="150">
        <v>1.7034</v>
      </c>
      <c r="R140" s="150">
        <f>Q140*H140</f>
        <v>7.0520759999999996</v>
      </c>
      <c r="S140" s="150">
        <v>0</v>
      </c>
      <c r="T140" s="151">
        <f>S140*H140</f>
        <v>0</v>
      </c>
      <c r="AR140" s="152" t="s">
        <v>227</v>
      </c>
      <c r="AT140" s="152" t="s">
        <v>223</v>
      </c>
      <c r="AU140" s="152" t="s">
        <v>88</v>
      </c>
      <c r="AY140" s="13" t="s">
        <v>221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88</v>
      </c>
      <c r="BK140" s="153">
        <f>ROUND(I140*H140,2)</f>
        <v>0</v>
      </c>
      <c r="BL140" s="13" t="s">
        <v>227</v>
      </c>
      <c r="BM140" s="152" t="s">
        <v>1111</v>
      </c>
    </row>
    <row r="141" spans="2:65" s="11" customFormat="1" ht="22.95" customHeight="1" x14ac:dyDescent="0.25">
      <c r="B141" s="127"/>
      <c r="D141" s="128" t="s">
        <v>74</v>
      </c>
      <c r="E141" s="137" t="s">
        <v>622</v>
      </c>
      <c r="F141" s="137" t="s">
        <v>670</v>
      </c>
      <c r="I141" s="130"/>
      <c r="J141" s="138">
        <f>BK141</f>
        <v>0</v>
      </c>
      <c r="L141" s="127"/>
      <c r="M141" s="132"/>
      <c r="P141" s="133">
        <f>P142</f>
        <v>0</v>
      </c>
      <c r="R141" s="133">
        <f>R142</f>
        <v>0</v>
      </c>
      <c r="T141" s="134">
        <f>T142</f>
        <v>0</v>
      </c>
      <c r="AR141" s="128" t="s">
        <v>82</v>
      </c>
      <c r="AT141" s="135" t="s">
        <v>74</v>
      </c>
      <c r="AU141" s="135" t="s">
        <v>82</v>
      </c>
      <c r="AY141" s="128" t="s">
        <v>221</v>
      </c>
      <c r="BK141" s="136">
        <f>BK142</f>
        <v>0</v>
      </c>
    </row>
    <row r="142" spans="2:65" s="1" customFormat="1" ht="24.15" customHeight="1" x14ac:dyDescent="0.2">
      <c r="B142" s="139"/>
      <c r="C142" s="140" t="s">
        <v>251</v>
      </c>
      <c r="D142" s="140" t="s">
        <v>223</v>
      </c>
      <c r="E142" s="141" t="s">
        <v>672</v>
      </c>
      <c r="F142" s="142" t="s">
        <v>673</v>
      </c>
      <c r="G142" s="143" t="s">
        <v>254</v>
      </c>
      <c r="H142" s="144">
        <v>21.625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227</v>
      </c>
      <c r="AT142" s="152" t="s">
        <v>223</v>
      </c>
      <c r="AU142" s="152" t="s">
        <v>88</v>
      </c>
      <c r="AY142" s="13" t="s">
        <v>221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88</v>
      </c>
      <c r="BK142" s="153">
        <f>ROUND(I142*H142,2)</f>
        <v>0</v>
      </c>
      <c r="BL142" s="13" t="s">
        <v>227</v>
      </c>
      <c r="BM142" s="152" t="s">
        <v>1112</v>
      </c>
    </row>
    <row r="143" spans="2:65" s="11" customFormat="1" ht="25.95" customHeight="1" x14ac:dyDescent="0.25">
      <c r="B143" s="127"/>
      <c r="D143" s="128" t="s">
        <v>74</v>
      </c>
      <c r="E143" s="129" t="s">
        <v>675</v>
      </c>
      <c r="F143" s="129" t="s">
        <v>676</v>
      </c>
      <c r="I143" s="130"/>
      <c r="J143" s="131">
        <f>BK143</f>
        <v>0</v>
      </c>
      <c r="L143" s="127"/>
      <c r="M143" s="132"/>
      <c r="P143" s="133">
        <f>P144+P169+P192+P237+P244</f>
        <v>0</v>
      </c>
      <c r="R143" s="133">
        <f>R144+R169+R192+R237+R244</f>
        <v>5.1999999999999995E-4</v>
      </c>
      <c r="T143" s="134">
        <f>T144+T169+T192+T237+T244</f>
        <v>0</v>
      </c>
      <c r="AR143" s="128" t="s">
        <v>88</v>
      </c>
      <c r="AT143" s="135" t="s">
        <v>74</v>
      </c>
      <c r="AU143" s="135" t="s">
        <v>75</v>
      </c>
      <c r="AY143" s="128" t="s">
        <v>221</v>
      </c>
      <c r="BK143" s="136">
        <f>BK144+BK169+BK192+BK237+BK244</f>
        <v>0</v>
      </c>
    </row>
    <row r="144" spans="2:65" s="11" customFormat="1" ht="22.95" customHeight="1" x14ac:dyDescent="0.25">
      <c r="B144" s="127"/>
      <c r="D144" s="128" t="s">
        <v>74</v>
      </c>
      <c r="E144" s="137" t="s">
        <v>1113</v>
      </c>
      <c r="F144" s="137" t="s">
        <v>1114</v>
      </c>
      <c r="I144" s="130"/>
      <c r="J144" s="138">
        <f>BK144</f>
        <v>0</v>
      </c>
      <c r="L144" s="127"/>
      <c r="M144" s="132"/>
      <c r="P144" s="133">
        <f>SUM(P145:P168)</f>
        <v>0</v>
      </c>
      <c r="R144" s="133">
        <f>SUM(R145:R168)</f>
        <v>0</v>
      </c>
      <c r="T144" s="134">
        <f>SUM(T145:T168)</f>
        <v>0</v>
      </c>
      <c r="AR144" s="128" t="s">
        <v>82</v>
      </c>
      <c r="AT144" s="135" t="s">
        <v>74</v>
      </c>
      <c r="AU144" s="135" t="s">
        <v>82</v>
      </c>
      <c r="AY144" s="128" t="s">
        <v>221</v>
      </c>
      <c r="BK144" s="136">
        <f>SUM(BK145:BK168)</f>
        <v>0</v>
      </c>
    </row>
    <row r="145" spans="2:65" s="1" customFormat="1" ht="24.15" customHeight="1" x14ac:dyDescent="0.2">
      <c r="B145" s="139"/>
      <c r="C145" s="154" t="s">
        <v>256</v>
      </c>
      <c r="D145" s="154" t="s">
        <v>317</v>
      </c>
      <c r="E145" s="155" t="s">
        <v>1115</v>
      </c>
      <c r="F145" s="156" t="s">
        <v>1116</v>
      </c>
      <c r="G145" s="157" t="s">
        <v>273</v>
      </c>
      <c r="H145" s="158">
        <v>71.5</v>
      </c>
      <c r="I145" s="159"/>
      <c r="J145" s="160">
        <f t="shared" ref="J145:J168" si="10">ROUND(I145*H145,2)</f>
        <v>0</v>
      </c>
      <c r="K145" s="161"/>
      <c r="L145" s="162"/>
      <c r="M145" s="163" t="s">
        <v>1</v>
      </c>
      <c r="N145" s="164" t="s">
        <v>41</v>
      </c>
      <c r="P145" s="150">
        <f t="shared" ref="P145:P168" si="11">O145*H145</f>
        <v>0</v>
      </c>
      <c r="Q145" s="150">
        <v>0</v>
      </c>
      <c r="R145" s="150">
        <f t="shared" ref="R145:R168" si="12">Q145*H145</f>
        <v>0</v>
      </c>
      <c r="S145" s="150">
        <v>0</v>
      </c>
      <c r="T145" s="151">
        <f t="shared" ref="T145:T168" si="13">S145*H145</f>
        <v>0</v>
      </c>
      <c r="AR145" s="152" t="s">
        <v>351</v>
      </c>
      <c r="AT145" s="152" t="s">
        <v>317</v>
      </c>
      <c r="AU145" s="152" t="s">
        <v>88</v>
      </c>
      <c r="AY145" s="13" t="s">
        <v>221</v>
      </c>
      <c r="BE145" s="153">
        <f t="shared" ref="BE145:BE168" si="14">IF(N145="základná",J145,0)</f>
        <v>0</v>
      </c>
      <c r="BF145" s="153">
        <f t="shared" ref="BF145:BF168" si="15">IF(N145="znížená",J145,0)</f>
        <v>0</v>
      </c>
      <c r="BG145" s="153">
        <f t="shared" ref="BG145:BG168" si="16">IF(N145="zákl. prenesená",J145,0)</f>
        <v>0</v>
      </c>
      <c r="BH145" s="153">
        <f t="shared" ref="BH145:BH168" si="17">IF(N145="zníž. prenesená",J145,0)</f>
        <v>0</v>
      </c>
      <c r="BI145" s="153">
        <f t="shared" ref="BI145:BI168" si="18">IF(N145="nulová",J145,0)</f>
        <v>0</v>
      </c>
      <c r="BJ145" s="13" t="s">
        <v>88</v>
      </c>
      <c r="BK145" s="153">
        <f t="shared" ref="BK145:BK168" si="19">ROUND(I145*H145,2)</f>
        <v>0</v>
      </c>
      <c r="BL145" s="13" t="s">
        <v>285</v>
      </c>
      <c r="BM145" s="152" t="s">
        <v>1117</v>
      </c>
    </row>
    <row r="146" spans="2:65" s="1" customFormat="1" ht="24.15" customHeight="1" x14ac:dyDescent="0.2">
      <c r="B146" s="139"/>
      <c r="C146" s="154" t="s">
        <v>153</v>
      </c>
      <c r="D146" s="154" t="s">
        <v>317</v>
      </c>
      <c r="E146" s="155" t="s">
        <v>1118</v>
      </c>
      <c r="F146" s="156" t="s">
        <v>1119</v>
      </c>
      <c r="G146" s="157" t="s">
        <v>273</v>
      </c>
      <c r="H146" s="158">
        <v>27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351</v>
      </c>
      <c r="AT146" s="152" t="s">
        <v>317</v>
      </c>
      <c r="AU146" s="152" t="s">
        <v>88</v>
      </c>
      <c r="AY146" s="13" t="s">
        <v>221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285</v>
      </c>
      <c r="BM146" s="152" t="s">
        <v>1120</v>
      </c>
    </row>
    <row r="147" spans="2:65" s="1" customFormat="1" ht="24.15" customHeight="1" x14ac:dyDescent="0.2">
      <c r="B147" s="139"/>
      <c r="C147" s="154" t="s">
        <v>162</v>
      </c>
      <c r="D147" s="154" t="s">
        <v>317</v>
      </c>
      <c r="E147" s="155" t="s">
        <v>1121</v>
      </c>
      <c r="F147" s="156" t="s">
        <v>1122</v>
      </c>
      <c r="G147" s="157" t="s">
        <v>273</v>
      </c>
      <c r="H147" s="158">
        <v>6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351</v>
      </c>
      <c r="AT147" s="152" t="s">
        <v>317</v>
      </c>
      <c r="AU147" s="152" t="s">
        <v>88</v>
      </c>
      <c r="AY147" s="13" t="s">
        <v>221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285</v>
      </c>
      <c r="BM147" s="152" t="s">
        <v>1123</v>
      </c>
    </row>
    <row r="148" spans="2:65" s="1" customFormat="1" ht="24.15" customHeight="1" x14ac:dyDescent="0.2">
      <c r="B148" s="139"/>
      <c r="C148" s="154" t="s">
        <v>165</v>
      </c>
      <c r="D148" s="154" t="s">
        <v>317</v>
      </c>
      <c r="E148" s="155" t="s">
        <v>1124</v>
      </c>
      <c r="F148" s="156" t="s">
        <v>1125</v>
      </c>
      <c r="G148" s="157" t="s">
        <v>273</v>
      </c>
      <c r="H148" s="158">
        <v>6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351</v>
      </c>
      <c r="AT148" s="152" t="s">
        <v>317</v>
      </c>
      <c r="AU148" s="152" t="s">
        <v>88</v>
      </c>
      <c r="AY148" s="13" t="s">
        <v>221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285</v>
      </c>
      <c r="BM148" s="152" t="s">
        <v>1126</v>
      </c>
    </row>
    <row r="149" spans="2:65" s="1" customFormat="1" ht="33" customHeight="1" x14ac:dyDescent="0.2">
      <c r="B149" s="139"/>
      <c r="C149" s="154" t="s">
        <v>168</v>
      </c>
      <c r="D149" s="154" t="s">
        <v>317</v>
      </c>
      <c r="E149" s="155" t="s">
        <v>1127</v>
      </c>
      <c r="F149" s="156" t="s">
        <v>1128</v>
      </c>
      <c r="G149" s="157" t="s">
        <v>273</v>
      </c>
      <c r="H149" s="158">
        <v>35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351</v>
      </c>
      <c r="AT149" s="152" t="s">
        <v>317</v>
      </c>
      <c r="AU149" s="152" t="s">
        <v>88</v>
      </c>
      <c r="AY149" s="13" t="s">
        <v>221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285</v>
      </c>
      <c r="BM149" s="152" t="s">
        <v>1129</v>
      </c>
    </row>
    <row r="150" spans="2:65" s="1" customFormat="1" ht="33" customHeight="1" x14ac:dyDescent="0.2">
      <c r="B150" s="139"/>
      <c r="C150" s="154" t="s">
        <v>171</v>
      </c>
      <c r="D150" s="154" t="s">
        <v>317</v>
      </c>
      <c r="E150" s="155" t="s">
        <v>1130</v>
      </c>
      <c r="F150" s="156" t="s">
        <v>1131</v>
      </c>
      <c r="G150" s="157" t="s">
        <v>273</v>
      </c>
      <c r="H150" s="158">
        <v>12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351</v>
      </c>
      <c r="AT150" s="152" t="s">
        <v>317</v>
      </c>
      <c r="AU150" s="152" t="s">
        <v>88</v>
      </c>
      <c r="AY150" s="13" t="s">
        <v>221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285</v>
      </c>
      <c r="BM150" s="152" t="s">
        <v>1132</v>
      </c>
    </row>
    <row r="151" spans="2:65" s="1" customFormat="1" ht="33" customHeight="1" x14ac:dyDescent="0.2">
      <c r="B151" s="139"/>
      <c r="C151" s="154" t="s">
        <v>281</v>
      </c>
      <c r="D151" s="154" t="s">
        <v>317</v>
      </c>
      <c r="E151" s="155" t="s">
        <v>1133</v>
      </c>
      <c r="F151" s="156" t="s">
        <v>1134</v>
      </c>
      <c r="G151" s="157" t="s">
        <v>273</v>
      </c>
      <c r="H151" s="158">
        <v>7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351</v>
      </c>
      <c r="AT151" s="152" t="s">
        <v>317</v>
      </c>
      <c r="AU151" s="152" t="s">
        <v>88</v>
      </c>
      <c r="AY151" s="13" t="s">
        <v>221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285</v>
      </c>
      <c r="BM151" s="152" t="s">
        <v>1135</v>
      </c>
    </row>
    <row r="152" spans="2:65" s="1" customFormat="1" ht="33" customHeight="1" x14ac:dyDescent="0.2">
      <c r="B152" s="139"/>
      <c r="C152" s="154" t="s">
        <v>285</v>
      </c>
      <c r="D152" s="154" t="s">
        <v>317</v>
      </c>
      <c r="E152" s="155" t="s">
        <v>1136</v>
      </c>
      <c r="F152" s="156" t="s">
        <v>1137</v>
      </c>
      <c r="G152" s="157" t="s">
        <v>273</v>
      </c>
      <c r="H152" s="158">
        <v>0.5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351</v>
      </c>
      <c r="AT152" s="152" t="s">
        <v>317</v>
      </c>
      <c r="AU152" s="152" t="s">
        <v>88</v>
      </c>
      <c r="AY152" s="13" t="s">
        <v>221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285</v>
      </c>
      <c r="BM152" s="152" t="s">
        <v>1138</v>
      </c>
    </row>
    <row r="153" spans="2:65" s="1" customFormat="1" ht="33" customHeight="1" x14ac:dyDescent="0.2">
      <c r="B153" s="139"/>
      <c r="C153" s="154" t="s">
        <v>289</v>
      </c>
      <c r="D153" s="154" t="s">
        <v>317</v>
      </c>
      <c r="E153" s="155" t="s">
        <v>1139</v>
      </c>
      <c r="F153" s="156" t="s">
        <v>1140</v>
      </c>
      <c r="G153" s="157" t="s">
        <v>273</v>
      </c>
      <c r="H153" s="158">
        <v>16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351</v>
      </c>
      <c r="AT153" s="152" t="s">
        <v>317</v>
      </c>
      <c r="AU153" s="152" t="s">
        <v>88</v>
      </c>
      <c r="AY153" s="13" t="s">
        <v>221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285</v>
      </c>
      <c r="BM153" s="152" t="s">
        <v>1141</v>
      </c>
    </row>
    <row r="154" spans="2:65" s="1" customFormat="1" ht="33" customHeight="1" x14ac:dyDescent="0.2">
      <c r="B154" s="139"/>
      <c r="C154" s="154" t="s">
        <v>293</v>
      </c>
      <c r="D154" s="154" t="s">
        <v>317</v>
      </c>
      <c r="E154" s="155" t="s">
        <v>1142</v>
      </c>
      <c r="F154" s="156" t="s">
        <v>1143</v>
      </c>
      <c r="G154" s="157" t="s">
        <v>273</v>
      </c>
      <c r="H154" s="158">
        <v>4.5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351</v>
      </c>
      <c r="AT154" s="152" t="s">
        <v>317</v>
      </c>
      <c r="AU154" s="152" t="s">
        <v>88</v>
      </c>
      <c r="AY154" s="13" t="s">
        <v>221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285</v>
      </c>
      <c r="BM154" s="152" t="s">
        <v>1144</v>
      </c>
    </row>
    <row r="155" spans="2:65" s="1" customFormat="1" ht="24.15" customHeight="1" x14ac:dyDescent="0.2">
      <c r="B155" s="139"/>
      <c r="C155" s="154" t="s">
        <v>297</v>
      </c>
      <c r="D155" s="154" t="s">
        <v>317</v>
      </c>
      <c r="E155" s="155" t="s">
        <v>1145</v>
      </c>
      <c r="F155" s="156" t="s">
        <v>1146</v>
      </c>
      <c r="G155" s="157" t="s">
        <v>273</v>
      </c>
      <c r="H155" s="158">
        <v>16.5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351</v>
      </c>
      <c r="AT155" s="152" t="s">
        <v>317</v>
      </c>
      <c r="AU155" s="152" t="s">
        <v>88</v>
      </c>
      <c r="AY155" s="13" t="s">
        <v>221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285</v>
      </c>
      <c r="BM155" s="152" t="s">
        <v>1147</v>
      </c>
    </row>
    <row r="156" spans="2:65" s="1" customFormat="1" ht="24.15" customHeight="1" x14ac:dyDescent="0.2">
      <c r="B156" s="139"/>
      <c r="C156" s="154" t="s">
        <v>7</v>
      </c>
      <c r="D156" s="154" t="s">
        <v>317</v>
      </c>
      <c r="E156" s="155" t="s">
        <v>1148</v>
      </c>
      <c r="F156" s="156" t="s">
        <v>1149</v>
      </c>
      <c r="G156" s="157" t="s">
        <v>273</v>
      </c>
      <c r="H156" s="158">
        <v>12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351</v>
      </c>
      <c r="AT156" s="152" t="s">
        <v>317</v>
      </c>
      <c r="AU156" s="152" t="s">
        <v>88</v>
      </c>
      <c r="AY156" s="13" t="s">
        <v>221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285</v>
      </c>
      <c r="BM156" s="152" t="s">
        <v>1150</v>
      </c>
    </row>
    <row r="157" spans="2:65" s="1" customFormat="1" ht="33" customHeight="1" x14ac:dyDescent="0.2">
      <c r="B157" s="139"/>
      <c r="C157" s="154" t="s">
        <v>304</v>
      </c>
      <c r="D157" s="154" t="s">
        <v>317</v>
      </c>
      <c r="E157" s="155" t="s">
        <v>1151</v>
      </c>
      <c r="F157" s="156" t="s">
        <v>1152</v>
      </c>
      <c r="G157" s="157" t="s">
        <v>273</v>
      </c>
      <c r="H157" s="158">
        <v>24.5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351</v>
      </c>
      <c r="AT157" s="152" t="s">
        <v>317</v>
      </c>
      <c r="AU157" s="152" t="s">
        <v>88</v>
      </c>
      <c r="AY157" s="13" t="s">
        <v>221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285</v>
      </c>
      <c r="BM157" s="152" t="s">
        <v>1153</v>
      </c>
    </row>
    <row r="158" spans="2:65" s="1" customFormat="1" ht="33" customHeight="1" x14ac:dyDescent="0.2">
      <c r="B158" s="139"/>
      <c r="C158" s="154" t="s">
        <v>308</v>
      </c>
      <c r="D158" s="154" t="s">
        <v>317</v>
      </c>
      <c r="E158" s="155" t="s">
        <v>1154</v>
      </c>
      <c r="F158" s="156" t="s">
        <v>1155</v>
      </c>
      <c r="G158" s="157" t="s">
        <v>273</v>
      </c>
      <c r="H158" s="158">
        <v>32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351</v>
      </c>
      <c r="AT158" s="152" t="s">
        <v>317</v>
      </c>
      <c r="AU158" s="152" t="s">
        <v>88</v>
      </c>
      <c r="AY158" s="13" t="s">
        <v>221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285</v>
      </c>
      <c r="BM158" s="152" t="s">
        <v>1156</v>
      </c>
    </row>
    <row r="159" spans="2:65" s="1" customFormat="1" ht="24.15" customHeight="1" x14ac:dyDescent="0.2">
      <c r="B159" s="139"/>
      <c r="C159" s="154" t="s">
        <v>312</v>
      </c>
      <c r="D159" s="154" t="s">
        <v>317</v>
      </c>
      <c r="E159" s="155" t="s">
        <v>1157</v>
      </c>
      <c r="F159" s="156" t="s">
        <v>1158</v>
      </c>
      <c r="G159" s="157" t="s">
        <v>273</v>
      </c>
      <c r="H159" s="158">
        <v>14.5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351</v>
      </c>
      <c r="AT159" s="152" t="s">
        <v>317</v>
      </c>
      <c r="AU159" s="152" t="s">
        <v>88</v>
      </c>
      <c r="AY159" s="13" t="s">
        <v>221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285</v>
      </c>
      <c r="BM159" s="152" t="s">
        <v>1159</v>
      </c>
    </row>
    <row r="160" spans="2:65" s="1" customFormat="1" ht="24.15" customHeight="1" x14ac:dyDescent="0.2">
      <c r="B160" s="139"/>
      <c r="C160" s="154" t="s">
        <v>316</v>
      </c>
      <c r="D160" s="154" t="s">
        <v>317</v>
      </c>
      <c r="E160" s="155" t="s">
        <v>1160</v>
      </c>
      <c r="F160" s="156" t="s">
        <v>1161</v>
      </c>
      <c r="G160" s="157" t="s">
        <v>273</v>
      </c>
      <c r="H160" s="158">
        <v>2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351</v>
      </c>
      <c r="AT160" s="152" t="s">
        <v>317</v>
      </c>
      <c r="AU160" s="152" t="s">
        <v>88</v>
      </c>
      <c r="AY160" s="13" t="s">
        <v>221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285</v>
      </c>
      <c r="BM160" s="152" t="s">
        <v>1162</v>
      </c>
    </row>
    <row r="161" spans="2:65" s="1" customFormat="1" ht="24.15" customHeight="1" x14ac:dyDescent="0.2">
      <c r="B161" s="139"/>
      <c r="C161" s="140" t="s">
        <v>322</v>
      </c>
      <c r="D161" s="140" t="s">
        <v>223</v>
      </c>
      <c r="E161" s="141" t="s">
        <v>1163</v>
      </c>
      <c r="F161" s="142" t="s">
        <v>1164</v>
      </c>
      <c r="G161" s="143" t="s">
        <v>273</v>
      </c>
      <c r="H161" s="144">
        <v>157.5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285</v>
      </c>
      <c r="AT161" s="152" t="s">
        <v>223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285</v>
      </c>
      <c r="BM161" s="152" t="s">
        <v>1165</v>
      </c>
    </row>
    <row r="162" spans="2:65" s="1" customFormat="1" ht="24.15" customHeight="1" x14ac:dyDescent="0.2">
      <c r="B162" s="139"/>
      <c r="C162" s="140" t="s">
        <v>326</v>
      </c>
      <c r="D162" s="140" t="s">
        <v>223</v>
      </c>
      <c r="E162" s="141" t="s">
        <v>1166</v>
      </c>
      <c r="F162" s="142" t="s">
        <v>1167</v>
      </c>
      <c r="G162" s="143" t="s">
        <v>273</v>
      </c>
      <c r="H162" s="144">
        <v>56.5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285</v>
      </c>
      <c r="AT162" s="152" t="s">
        <v>223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285</v>
      </c>
      <c r="BM162" s="152" t="s">
        <v>1168</v>
      </c>
    </row>
    <row r="163" spans="2:65" s="1" customFormat="1" ht="24.15" customHeight="1" x14ac:dyDescent="0.2">
      <c r="B163" s="139"/>
      <c r="C163" s="140" t="s">
        <v>330</v>
      </c>
      <c r="D163" s="140" t="s">
        <v>223</v>
      </c>
      <c r="E163" s="141" t="s">
        <v>1169</v>
      </c>
      <c r="F163" s="142" t="s">
        <v>1170</v>
      </c>
      <c r="G163" s="143" t="s">
        <v>273</v>
      </c>
      <c r="H163" s="144">
        <v>56.5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285</v>
      </c>
      <c r="AT163" s="152" t="s">
        <v>223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285</v>
      </c>
      <c r="BM163" s="152" t="s">
        <v>1171</v>
      </c>
    </row>
    <row r="164" spans="2:65" s="1" customFormat="1" ht="24.15" customHeight="1" x14ac:dyDescent="0.2">
      <c r="B164" s="139"/>
      <c r="C164" s="140" t="s">
        <v>335</v>
      </c>
      <c r="D164" s="140" t="s">
        <v>223</v>
      </c>
      <c r="E164" s="141" t="s">
        <v>1172</v>
      </c>
      <c r="F164" s="142" t="s">
        <v>1173</v>
      </c>
      <c r="G164" s="143" t="s">
        <v>273</v>
      </c>
      <c r="H164" s="144">
        <v>14.5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285</v>
      </c>
      <c r="AT164" s="152" t="s">
        <v>223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285</v>
      </c>
      <c r="BM164" s="152" t="s">
        <v>1174</v>
      </c>
    </row>
    <row r="165" spans="2:65" s="1" customFormat="1" ht="24.15" customHeight="1" x14ac:dyDescent="0.2">
      <c r="B165" s="139"/>
      <c r="C165" s="140" t="s">
        <v>339</v>
      </c>
      <c r="D165" s="140" t="s">
        <v>223</v>
      </c>
      <c r="E165" s="141" t="s">
        <v>1175</v>
      </c>
      <c r="F165" s="142" t="s">
        <v>1176</v>
      </c>
      <c r="G165" s="143" t="s">
        <v>273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285</v>
      </c>
      <c r="AT165" s="152" t="s">
        <v>223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285</v>
      </c>
      <c r="BM165" s="152" t="s">
        <v>1177</v>
      </c>
    </row>
    <row r="166" spans="2:65" s="1" customFormat="1" ht="44.25" customHeight="1" x14ac:dyDescent="0.2">
      <c r="B166" s="139"/>
      <c r="C166" s="154" t="s">
        <v>343</v>
      </c>
      <c r="D166" s="154" t="s">
        <v>317</v>
      </c>
      <c r="E166" s="155" t="s">
        <v>1178</v>
      </c>
      <c r="F166" s="156" t="s">
        <v>1179</v>
      </c>
      <c r="G166" s="157" t="s">
        <v>273</v>
      </c>
      <c r="H166" s="158">
        <v>10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351</v>
      </c>
      <c r="AT166" s="152" t="s">
        <v>317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285</v>
      </c>
      <c r="BM166" s="152" t="s">
        <v>1180</v>
      </c>
    </row>
    <row r="167" spans="2:65" s="1" customFormat="1" ht="44.25" customHeight="1" x14ac:dyDescent="0.2">
      <c r="B167" s="139"/>
      <c r="C167" s="154" t="s">
        <v>347</v>
      </c>
      <c r="D167" s="154" t="s">
        <v>317</v>
      </c>
      <c r="E167" s="155" t="s">
        <v>1181</v>
      </c>
      <c r="F167" s="156" t="s">
        <v>1182</v>
      </c>
      <c r="G167" s="157" t="s">
        <v>273</v>
      </c>
      <c r="H167" s="158">
        <v>4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351</v>
      </c>
      <c r="AT167" s="152" t="s">
        <v>317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285</v>
      </c>
      <c r="BM167" s="152" t="s">
        <v>1183</v>
      </c>
    </row>
    <row r="168" spans="2:65" s="1" customFormat="1" ht="33" customHeight="1" x14ac:dyDescent="0.2">
      <c r="B168" s="139"/>
      <c r="C168" s="140" t="s">
        <v>351</v>
      </c>
      <c r="D168" s="140" t="s">
        <v>223</v>
      </c>
      <c r="E168" s="141" t="s">
        <v>1184</v>
      </c>
      <c r="F168" s="142" t="s">
        <v>1185</v>
      </c>
      <c r="G168" s="143" t="s">
        <v>273</v>
      </c>
      <c r="H168" s="144">
        <v>14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285</v>
      </c>
      <c r="AT168" s="152" t="s">
        <v>223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285</v>
      </c>
      <c r="BM168" s="152" t="s">
        <v>1186</v>
      </c>
    </row>
    <row r="169" spans="2:65" s="11" customFormat="1" ht="22.95" customHeight="1" x14ac:dyDescent="0.25">
      <c r="B169" s="127"/>
      <c r="D169" s="128" t="s">
        <v>74</v>
      </c>
      <c r="E169" s="137" t="s">
        <v>1187</v>
      </c>
      <c r="F169" s="137" t="s">
        <v>1188</v>
      </c>
      <c r="I169" s="130"/>
      <c r="J169" s="138">
        <f>BK169</f>
        <v>0</v>
      </c>
      <c r="L169" s="127"/>
      <c r="M169" s="132"/>
      <c r="P169" s="133">
        <f>SUM(P170:P191)</f>
        <v>0</v>
      </c>
      <c r="R169" s="133">
        <f>SUM(R170:R191)</f>
        <v>0</v>
      </c>
      <c r="T169" s="134">
        <f>SUM(T170:T191)</f>
        <v>0</v>
      </c>
      <c r="AR169" s="128" t="s">
        <v>82</v>
      </c>
      <c r="AT169" s="135" t="s">
        <v>74</v>
      </c>
      <c r="AU169" s="135" t="s">
        <v>82</v>
      </c>
      <c r="AY169" s="128" t="s">
        <v>221</v>
      </c>
      <c r="BK169" s="136">
        <f>SUM(BK170:BK191)</f>
        <v>0</v>
      </c>
    </row>
    <row r="170" spans="2:65" s="1" customFormat="1" ht="21.75" customHeight="1" x14ac:dyDescent="0.2">
      <c r="B170" s="139"/>
      <c r="C170" s="140" t="s">
        <v>355</v>
      </c>
      <c r="D170" s="140" t="s">
        <v>223</v>
      </c>
      <c r="E170" s="141" t="s">
        <v>1189</v>
      </c>
      <c r="F170" s="142" t="s">
        <v>1190</v>
      </c>
      <c r="G170" s="143" t="s">
        <v>273</v>
      </c>
      <c r="H170" s="144">
        <v>36</v>
      </c>
      <c r="I170" s="145"/>
      <c r="J170" s="146">
        <f t="shared" ref="J170:J191" si="20">ROUND(I170*H170,2)</f>
        <v>0</v>
      </c>
      <c r="K170" s="147"/>
      <c r="L170" s="28"/>
      <c r="M170" s="148" t="s">
        <v>1</v>
      </c>
      <c r="N170" s="149" t="s">
        <v>41</v>
      </c>
      <c r="P170" s="150">
        <f t="shared" ref="P170:P191" si="21">O170*H170</f>
        <v>0</v>
      </c>
      <c r="Q170" s="150">
        <v>0</v>
      </c>
      <c r="R170" s="150">
        <f t="shared" ref="R170:R191" si="22">Q170*H170</f>
        <v>0</v>
      </c>
      <c r="S170" s="150">
        <v>0</v>
      </c>
      <c r="T170" s="151">
        <f t="shared" ref="T170:T191" si="23">S170*H170</f>
        <v>0</v>
      </c>
      <c r="AR170" s="152" t="s">
        <v>285</v>
      </c>
      <c r="AT170" s="152" t="s">
        <v>223</v>
      </c>
      <c r="AU170" s="152" t="s">
        <v>88</v>
      </c>
      <c r="AY170" s="13" t="s">
        <v>221</v>
      </c>
      <c r="BE170" s="153">
        <f t="shared" ref="BE170:BE191" si="24">IF(N170="základná",J170,0)</f>
        <v>0</v>
      </c>
      <c r="BF170" s="153">
        <f t="shared" ref="BF170:BF191" si="25">IF(N170="znížená",J170,0)</f>
        <v>0</v>
      </c>
      <c r="BG170" s="153">
        <f t="shared" ref="BG170:BG191" si="26">IF(N170="zákl. prenesená",J170,0)</f>
        <v>0</v>
      </c>
      <c r="BH170" s="153">
        <f t="shared" ref="BH170:BH191" si="27">IF(N170="zníž. prenesená",J170,0)</f>
        <v>0</v>
      </c>
      <c r="BI170" s="153">
        <f t="shared" ref="BI170:BI191" si="28">IF(N170="nulová",J170,0)</f>
        <v>0</v>
      </c>
      <c r="BJ170" s="13" t="s">
        <v>88</v>
      </c>
      <c r="BK170" s="153">
        <f t="shared" ref="BK170:BK191" si="29">ROUND(I170*H170,2)</f>
        <v>0</v>
      </c>
      <c r="BL170" s="13" t="s">
        <v>285</v>
      </c>
      <c r="BM170" s="152" t="s">
        <v>88</v>
      </c>
    </row>
    <row r="171" spans="2:65" s="1" customFormat="1" ht="21.75" customHeight="1" x14ac:dyDescent="0.2">
      <c r="B171" s="139"/>
      <c r="C171" s="140" t="s">
        <v>359</v>
      </c>
      <c r="D171" s="140" t="s">
        <v>223</v>
      </c>
      <c r="E171" s="141" t="s">
        <v>1191</v>
      </c>
      <c r="F171" s="142" t="s">
        <v>1192</v>
      </c>
      <c r="G171" s="143" t="s">
        <v>273</v>
      </c>
      <c r="H171" s="144">
        <v>6.5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41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285</v>
      </c>
      <c r="AT171" s="152" t="s">
        <v>223</v>
      </c>
      <c r="AU171" s="152" t="s">
        <v>88</v>
      </c>
      <c r="AY171" s="13" t="s">
        <v>221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88</v>
      </c>
      <c r="BK171" s="153">
        <f t="shared" si="29"/>
        <v>0</v>
      </c>
      <c r="BL171" s="13" t="s">
        <v>285</v>
      </c>
      <c r="BM171" s="152" t="s">
        <v>227</v>
      </c>
    </row>
    <row r="172" spans="2:65" s="1" customFormat="1" ht="21.75" customHeight="1" x14ac:dyDescent="0.2">
      <c r="B172" s="139"/>
      <c r="C172" s="140" t="s">
        <v>363</v>
      </c>
      <c r="D172" s="140" t="s">
        <v>223</v>
      </c>
      <c r="E172" s="141" t="s">
        <v>1193</v>
      </c>
      <c r="F172" s="142" t="s">
        <v>1194</v>
      </c>
      <c r="G172" s="143" t="s">
        <v>273</v>
      </c>
      <c r="H172" s="144">
        <v>32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41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285</v>
      </c>
      <c r="AT172" s="152" t="s">
        <v>223</v>
      </c>
      <c r="AU172" s="152" t="s">
        <v>88</v>
      </c>
      <c r="AY172" s="13" t="s">
        <v>221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88</v>
      </c>
      <c r="BK172" s="153">
        <f t="shared" si="29"/>
        <v>0</v>
      </c>
      <c r="BL172" s="13" t="s">
        <v>285</v>
      </c>
      <c r="BM172" s="152" t="s">
        <v>243</v>
      </c>
    </row>
    <row r="173" spans="2:65" s="1" customFormat="1" ht="16.5" customHeight="1" x14ac:dyDescent="0.2">
      <c r="B173" s="139"/>
      <c r="C173" s="154" t="s">
        <v>367</v>
      </c>
      <c r="D173" s="154" t="s">
        <v>317</v>
      </c>
      <c r="E173" s="155" t="s">
        <v>1189</v>
      </c>
      <c r="F173" s="156" t="s">
        <v>1195</v>
      </c>
      <c r="G173" s="157" t="s">
        <v>333</v>
      </c>
      <c r="H173" s="158">
        <v>2</v>
      </c>
      <c r="I173" s="159"/>
      <c r="J173" s="160">
        <f t="shared" si="20"/>
        <v>0</v>
      </c>
      <c r="K173" s="161"/>
      <c r="L173" s="162"/>
      <c r="M173" s="163" t="s">
        <v>1</v>
      </c>
      <c r="N173" s="164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351</v>
      </c>
      <c r="AT173" s="152" t="s">
        <v>317</v>
      </c>
      <c r="AU173" s="152" t="s">
        <v>88</v>
      </c>
      <c r="AY173" s="13" t="s">
        <v>221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88</v>
      </c>
      <c r="BK173" s="153">
        <f t="shared" si="29"/>
        <v>0</v>
      </c>
      <c r="BL173" s="13" t="s">
        <v>285</v>
      </c>
      <c r="BM173" s="152" t="s">
        <v>251</v>
      </c>
    </row>
    <row r="174" spans="2:65" s="1" customFormat="1" ht="16.5" customHeight="1" x14ac:dyDescent="0.2">
      <c r="B174" s="139"/>
      <c r="C174" s="154" t="s">
        <v>371</v>
      </c>
      <c r="D174" s="154" t="s">
        <v>317</v>
      </c>
      <c r="E174" s="155" t="s">
        <v>1191</v>
      </c>
      <c r="F174" s="156" t="s">
        <v>1196</v>
      </c>
      <c r="G174" s="157" t="s">
        <v>333</v>
      </c>
      <c r="H174" s="158">
        <v>5</v>
      </c>
      <c r="I174" s="159"/>
      <c r="J174" s="160">
        <f t="shared" si="20"/>
        <v>0</v>
      </c>
      <c r="K174" s="161"/>
      <c r="L174" s="162"/>
      <c r="M174" s="163" t="s">
        <v>1</v>
      </c>
      <c r="N174" s="164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351</v>
      </c>
      <c r="AT174" s="152" t="s">
        <v>317</v>
      </c>
      <c r="AU174" s="152" t="s">
        <v>88</v>
      </c>
      <c r="AY174" s="13" t="s">
        <v>221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285</v>
      </c>
      <c r="BM174" s="152" t="s">
        <v>153</v>
      </c>
    </row>
    <row r="175" spans="2:65" s="1" customFormat="1" ht="16.5" customHeight="1" x14ac:dyDescent="0.2">
      <c r="B175" s="139"/>
      <c r="C175" s="140" t="s">
        <v>375</v>
      </c>
      <c r="D175" s="140" t="s">
        <v>223</v>
      </c>
      <c r="E175" s="141" t="s">
        <v>1197</v>
      </c>
      <c r="F175" s="142" t="s">
        <v>1198</v>
      </c>
      <c r="G175" s="143" t="s">
        <v>273</v>
      </c>
      <c r="H175" s="144">
        <v>2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285</v>
      </c>
      <c r="AT175" s="152" t="s">
        <v>223</v>
      </c>
      <c r="AU175" s="152" t="s">
        <v>88</v>
      </c>
      <c r="AY175" s="13" t="s">
        <v>221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285</v>
      </c>
      <c r="BM175" s="152" t="s">
        <v>165</v>
      </c>
    </row>
    <row r="176" spans="2:65" s="1" customFormat="1" ht="16.5" customHeight="1" x14ac:dyDescent="0.2">
      <c r="B176" s="139"/>
      <c r="C176" s="140" t="s">
        <v>379</v>
      </c>
      <c r="D176" s="140" t="s">
        <v>223</v>
      </c>
      <c r="E176" s="141" t="s">
        <v>1199</v>
      </c>
      <c r="F176" s="142" t="s">
        <v>1200</v>
      </c>
      <c r="G176" s="143" t="s">
        <v>273</v>
      </c>
      <c r="H176" s="144">
        <v>5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285</v>
      </c>
      <c r="AT176" s="152" t="s">
        <v>223</v>
      </c>
      <c r="AU176" s="152" t="s">
        <v>88</v>
      </c>
      <c r="AY176" s="13" t="s">
        <v>221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285</v>
      </c>
      <c r="BM176" s="152" t="s">
        <v>171</v>
      </c>
    </row>
    <row r="177" spans="2:65" s="1" customFormat="1" ht="16.5" customHeight="1" x14ac:dyDescent="0.2">
      <c r="B177" s="139"/>
      <c r="C177" s="140" t="s">
        <v>383</v>
      </c>
      <c r="D177" s="140" t="s">
        <v>223</v>
      </c>
      <c r="E177" s="141" t="s">
        <v>1201</v>
      </c>
      <c r="F177" s="142" t="s">
        <v>1202</v>
      </c>
      <c r="G177" s="143" t="s">
        <v>273</v>
      </c>
      <c r="H177" s="144">
        <v>41.5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41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285</v>
      </c>
      <c r="AT177" s="152" t="s">
        <v>223</v>
      </c>
      <c r="AU177" s="152" t="s">
        <v>88</v>
      </c>
      <c r="AY177" s="13" t="s">
        <v>221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285</v>
      </c>
      <c r="BM177" s="152" t="s">
        <v>285</v>
      </c>
    </row>
    <row r="178" spans="2:65" s="1" customFormat="1" ht="16.5" customHeight="1" x14ac:dyDescent="0.2">
      <c r="B178" s="139"/>
      <c r="C178" s="140" t="s">
        <v>387</v>
      </c>
      <c r="D178" s="140" t="s">
        <v>223</v>
      </c>
      <c r="E178" s="141" t="s">
        <v>1203</v>
      </c>
      <c r="F178" s="142" t="s">
        <v>1204</v>
      </c>
      <c r="G178" s="143" t="s">
        <v>273</v>
      </c>
      <c r="H178" s="144">
        <v>24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41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285</v>
      </c>
      <c r="AT178" s="152" t="s">
        <v>223</v>
      </c>
      <c r="AU178" s="152" t="s">
        <v>88</v>
      </c>
      <c r="AY178" s="13" t="s">
        <v>221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285</v>
      </c>
      <c r="BM178" s="152" t="s">
        <v>293</v>
      </c>
    </row>
    <row r="179" spans="2:65" s="1" customFormat="1" ht="16.5" customHeight="1" x14ac:dyDescent="0.2">
      <c r="B179" s="139"/>
      <c r="C179" s="140" t="s">
        <v>391</v>
      </c>
      <c r="D179" s="140" t="s">
        <v>223</v>
      </c>
      <c r="E179" s="141" t="s">
        <v>1205</v>
      </c>
      <c r="F179" s="142" t="s">
        <v>1206</v>
      </c>
      <c r="G179" s="143" t="s">
        <v>273</v>
      </c>
      <c r="H179" s="144">
        <v>3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41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285</v>
      </c>
      <c r="AT179" s="152" t="s">
        <v>223</v>
      </c>
      <c r="AU179" s="152" t="s">
        <v>88</v>
      </c>
      <c r="AY179" s="13" t="s">
        <v>221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285</v>
      </c>
      <c r="BM179" s="152" t="s">
        <v>7</v>
      </c>
    </row>
    <row r="180" spans="2:65" s="1" customFormat="1" ht="21.75" customHeight="1" x14ac:dyDescent="0.2">
      <c r="B180" s="139"/>
      <c r="C180" s="140" t="s">
        <v>395</v>
      </c>
      <c r="D180" s="140" t="s">
        <v>223</v>
      </c>
      <c r="E180" s="141" t="s">
        <v>1207</v>
      </c>
      <c r="F180" s="142" t="s">
        <v>1208</v>
      </c>
      <c r="G180" s="143" t="s">
        <v>333</v>
      </c>
      <c r="H180" s="144">
        <v>1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285</v>
      </c>
      <c r="AT180" s="152" t="s">
        <v>223</v>
      </c>
      <c r="AU180" s="152" t="s">
        <v>88</v>
      </c>
      <c r="AY180" s="13" t="s">
        <v>221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285</v>
      </c>
      <c r="BM180" s="152" t="s">
        <v>308</v>
      </c>
    </row>
    <row r="181" spans="2:65" s="1" customFormat="1" ht="21.75" customHeight="1" x14ac:dyDescent="0.2">
      <c r="B181" s="139"/>
      <c r="C181" s="140" t="s">
        <v>399</v>
      </c>
      <c r="D181" s="140" t="s">
        <v>223</v>
      </c>
      <c r="E181" s="141" t="s">
        <v>1209</v>
      </c>
      <c r="F181" s="142" t="s">
        <v>1210</v>
      </c>
      <c r="G181" s="143" t="s">
        <v>333</v>
      </c>
      <c r="H181" s="144">
        <v>26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285</v>
      </c>
      <c r="AT181" s="152" t="s">
        <v>223</v>
      </c>
      <c r="AU181" s="152" t="s">
        <v>88</v>
      </c>
      <c r="AY181" s="13" t="s">
        <v>221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285</v>
      </c>
      <c r="BM181" s="152" t="s">
        <v>316</v>
      </c>
    </row>
    <row r="182" spans="2:65" s="1" customFormat="1" ht="21.75" customHeight="1" x14ac:dyDescent="0.2">
      <c r="B182" s="139"/>
      <c r="C182" s="140" t="s">
        <v>404</v>
      </c>
      <c r="D182" s="140" t="s">
        <v>223</v>
      </c>
      <c r="E182" s="141" t="s">
        <v>1211</v>
      </c>
      <c r="F182" s="142" t="s">
        <v>1212</v>
      </c>
      <c r="G182" s="143" t="s">
        <v>333</v>
      </c>
      <c r="H182" s="144">
        <v>9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285</v>
      </c>
      <c r="AT182" s="152" t="s">
        <v>223</v>
      </c>
      <c r="AU182" s="152" t="s">
        <v>88</v>
      </c>
      <c r="AY182" s="13" t="s">
        <v>221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285</v>
      </c>
      <c r="BM182" s="152" t="s">
        <v>326</v>
      </c>
    </row>
    <row r="183" spans="2:65" s="1" customFormat="1" ht="44.25" customHeight="1" x14ac:dyDescent="0.2">
      <c r="B183" s="139"/>
      <c r="C183" s="140" t="s">
        <v>408</v>
      </c>
      <c r="D183" s="140" t="s">
        <v>223</v>
      </c>
      <c r="E183" s="141" t="s">
        <v>1213</v>
      </c>
      <c r="F183" s="142" t="s">
        <v>1214</v>
      </c>
      <c r="G183" s="143" t="s">
        <v>273</v>
      </c>
      <c r="H183" s="144">
        <v>65.5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285</v>
      </c>
      <c r="AT183" s="152" t="s">
        <v>223</v>
      </c>
      <c r="AU183" s="152" t="s">
        <v>88</v>
      </c>
      <c r="AY183" s="13" t="s">
        <v>221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285</v>
      </c>
      <c r="BM183" s="152" t="s">
        <v>335</v>
      </c>
    </row>
    <row r="184" spans="2:65" s="1" customFormat="1" ht="44.25" customHeight="1" x14ac:dyDescent="0.2">
      <c r="B184" s="139"/>
      <c r="C184" s="140" t="s">
        <v>412</v>
      </c>
      <c r="D184" s="140" t="s">
        <v>223</v>
      </c>
      <c r="E184" s="141" t="s">
        <v>1215</v>
      </c>
      <c r="F184" s="142" t="s">
        <v>1216</v>
      </c>
      <c r="G184" s="143" t="s">
        <v>273</v>
      </c>
      <c r="H184" s="144">
        <v>3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285</v>
      </c>
      <c r="AT184" s="152" t="s">
        <v>223</v>
      </c>
      <c r="AU184" s="152" t="s">
        <v>88</v>
      </c>
      <c r="AY184" s="13" t="s">
        <v>221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285</v>
      </c>
      <c r="BM184" s="152" t="s">
        <v>343</v>
      </c>
    </row>
    <row r="185" spans="2:65" s="1" customFormat="1" ht="21.75" customHeight="1" x14ac:dyDescent="0.2">
      <c r="B185" s="139"/>
      <c r="C185" s="140" t="s">
        <v>416</v>
      </c>
      <c r="D185" s="140" t="s">
        <v>223</v>
      </c>
      <c r="E185" s="141" t="s">
        <v>1217</v>
      </c>
      <c r="F185" s="142" t="s">
        <v>1218</v>
      </c>
      <c r="G185" s="143" t="s">
        <v>273</v>
      </c>
      <c r="H185" s="144">
        <v>74.5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285</v>
      </c>
      <c r="AT185" s="152" t="s">
        <v>223</v>
      </c>
      <c r="AU185" s="152" t="s">
        <v>88</v>
      </c>
      <c r="AY185" s="13" t="s">
        <v>221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285</v>
      </c>
      <c r="BM185" s="152" t="s">
        <v>351</v>
      </c>
    </row>
    <row r="186" spans="2:65" s="1" customFormat="1" ht="16.5" customHeight="1" x14ac:dyDescent="0.2">
      <c r="B186" s="139"/>
      <c r="C186" s="154" t="s">
        <v>420</v>
      </c>
      <c r="D186" s="154" t="s">
        <v>317</v>
      </c>
      <c r="E186" s="155" t="s">
        <v>1193</v>
      </c>
      <c r="F186" s="156" t="s">
        <v>1219</v>
      </c>
      <c r="G186" s="157" t="s">
        <v>333</v>
      </c>
      <c r="H186" s="158">
        <v>1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351</v>
      </c>
      <c r="AT186" s="152" t="s">
        <v>317</v>
      </c>
      <c r="AU186" s="152" t="s">
        <v>88</v>
      </c>
      <c r="AY186" s="13" t="s">
        <v>221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285</v>
      </c>
      <c r="BM186" s="152" t="s">
        <v>359</v>
      </c>
    </row>
    <row r="187" spans="2:65" s="1" customFormat="1" ht="24.15" customHeight="1" x14ac:dyDescent="0.2">
      <c r="B187" s="139"/>
      <c r="C187" s="140" t="s">
        <v>424</v>
      </c>
      <c r="D187" s="140" t="s">
        <v>223</v>
      </c>
      <c r="E187" s="141" t="s">
        <v>1220</v>
      </c>
      <c r="F187" s="142" t="s">
        <v>1221</v>
      </c>
      <c r="G187" s="143" t="s">
        <v>333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285</v>
      </c>
      <c r="AT187" s="152" t="s">
        <v>223</v>
      </c>
      <c r="AU187" s="152" t="s">
        <v>88</v>
      </c>
      <c r="AY187" s="13" t="s">
        <v>221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285</v>
      </c>
      <c r="BM187" s="152" t="s">
        <v>367</v>
      </c>
    </row>
    <row r="188" spans="2:65" s="1" customFormat="1" ht="16.5" customHeight="1" x14ac:dyDescent="0.2">
      <c r="B188" s="139"/>
      <c r="C188" s="154" t="s">
        <v>428</v>
      </c>
      <c r="D188" s="154" t="s">
        <v>317</v>
      </c>
      <c r="E188" s="155" t="s">
        <v>1201</v>
      </c>
      <c r="F188" s="156" t="s">
        <v>1222</v>
      </c>
      <c r="G188" s="157" t="s">
        <v>333</v>
      </c>
      <c r="H188" s="158">
        <v>2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351</v>
      </c>
      <c r="AT188" s="152" t="s">
        <v>317</v>
      </c>
      <c r="AU188" s="152" t="s">
        <v>88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285</v>
      </c>
      <c r="BM188" s="152" t="s">
        <v>375</v>
      </c>
    </row>
    <row r="189" spans="2:65" s="1" customFormat="1" ht="16.5" customHeight="1" x14ac:dyDescent="0.2">
      <c r="B189" s="139"/>
      <c r="C189" s="140" t="s">
        <v>432</v>
      </c>
      <c r="D189" s="140" t="s">
        <v>223</v>
      </c>
      <c r="E189" s="141" t="s">
        <v>1223</v>
      </c>
      <c r="F189" s="142" t="s">
        <v>1224</v>
      </c>
      <c r="G189" s="143" t="s">
        <v>333</v>
      </c>
      <c r="H189" s="144">
        <v>2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285</v>
      </c>
      <c r="AT189" s="152" t="s">
        <v>223</v>
      </c>
      <c r="AU189" s="152" t="s">
        <v>88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285</v>
      </c>
      <c r="BM189" s="152" t="s">
        <v>383</v>
      </c>
    </row>
    <row r="190" spans="2:65" s="1" customFormat="1" ht="24.15" customHeight="1" x14ac:dyDescent="0.2">
      <c r="B190" s="139"/>
      <c r="C190" s="140" t="s">
        <v>436</v>
      </c>
      <c r="D190" s="140" t="s">
        <v>223</v>
      </c>
      <c r="E190" s="141" t="s">
        <v>1225</v>
      </c>
      <c r="F190" s="142" t="s">
        <v>1226</v>
      </c>
      <c r="G190" s="143" t="s">
        <v>718</v>
      </c>
      <c r="H190" s="165"/>
      <c r="I190" s="145"/>
      <c r="J190" s="146">
        <f t="shared" si="20"/>
        <v>0</v>
      </c>
      <c r="K190" s="147"/>
      <c r="L190" s="28"/>
      <c r="M190" s="148" t="s">
        <v>1</v>
      </c>
      <c r="N190" s="149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285</v>
      </c>
      <c r="AT190" s="152" t="s">
        <v>223</v>
      </c>
      <c r="AU190" s="152" t="s">
        <v>88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285</v>
      </c>
      <c r="BM190" s="152" t="s">
        <v>391</v>
      </c>
    </row>
    <row r="191" spans="2:65" s="1" customFormat="1" ht="33" customHeight="1" x14ac:dyDescent="0.2">
      <c r="B191" s="139"/>
      <c r="C191" s="140" t="s">
        <v>440</v>
      </c>
      <c r="D191" s="140" t="s">
        <v>223</v>
      </c>
      <c r="E191" s="141" t="s">
        <v>1227</v>
      </c>
      <c r="F191" s="142" t="s">
        <v>1228</v>
      </c>
      <c r="G191" s="143" t="s">
        <v>718</v>
      </c>
      <c r="H191" s="165"/>
      <c r="I191" s="145"/>
      <c r="J191" s="146">
        <f t="shared" si="20"/>
        <v>0</v>
      </c>
      <c r="K191" s="147"/>
      <c r="L191" s="28"/>
      <c r="M191" s="148" t="s">
        <v>1</v>
      </c>
      <c r="N191" s="149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285</v>
      </c>
      <c r="AT191" s="152" t="s">
        <v>223</v>
      </c>
      <c r="AU191" s="152" t="s">
        <v>88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285</v>
      </c>
      <c r="BM191" s="152" t="s">
        <v>399</v>
      </c>
    </row>
    <row r="192" spans="2:65" s="11" customFormat="1" ht="22.95" customHeight="1" x14ac:dyDescent="0.25">
      <c r="B192" s="127"/>
      <c r="D192" s="128" t="s">
        <v>74</v>
      </c>
      <c r="E192" s="137" t="s">
        <v>1229</v>
      </c>
      <c r="F192" s="137" t="s">
        <v>1230</v>
      </c>
      <c r="I192" s="130"/>
      <c r="J192" s="138">
        <f>BK192</f>
        <v>0</v>
      </c>
      <c r="L192" s="127"/>
      <c r="M192" s="132"/>
      <c r="P192" s="133">
        <f>SUM(P193:P236)</f>
        <v>0</v>
      </c>
      <c r="R192" s="133">
        <f>SUM(R193:R236)</f>
        <v>5.1999999999999995E-4</v>
      </c>
      <c r="T192" s="134">
        <f>SUM(T193:T236)</f>
        <v>0</v>
      </c>
      <c r="AR192" s="128" t="s">
        <v>82</v>
      </c>
      <c r="AT192" s="135" t="s">
        <v>74</v>
      </c>
      <c r="AU192" s="135" t="s">
        <v>82</v>
      </c>
      <c r="AY192" s="128" t="s">
        <v>221</v>
      </c>
      <c r="BK192" s="136">
        <f>SUM(BK193:BK236)</f>
        <v>0</v>
      </c>
    </row>
    <row r="193" spans="2:65" s="1" customFormat="1" ht="24.15" customHeight="1" x14ac:dyDescent="0.2">
      <c r="B193" s="139"/>
      <c r="C193" s="154" t="s">
        <v>444</v>
      </c>
      <c r="D193" s="154" t="s">
        <v>317</v>
      </c>
      <c r="E193" s="155" t="s">
        <v>1231</v>
      </c>
      <c r="F193" s="156" t="s">
        <v>1232</v>
      </c>
      <c r="G193" s="157" t="s">
        <v>273</v>
      </c>
      <c r="H193" s="158">
        <v>4.5</v>
      </c>
      <c r="I193" s="159"/>
      <c r="J193" s="160">
        <f t="shared" ref="J193:J236" si="30">ROUND(I193*H193,2)</f>
        <v>0</v>
      </c>
      <c r="K193" s="161"/>
      <c r="L193" s="162"/>
      <c r="M193" s="163" t="s">
        <v>1</v>
      </c>
      <c r="N193" s="164" t="s">
        <v>41</v>
      </c>
      <c r="P193" s="150">
        <f t="shared" ref="P193:P236" si="31">O193*H193</f>
        <v>0</v>
      </c>
      <c r="Q193" s="150">
        <v>0</v>
      </c>
      <c r="R193" s="150">
        <f t="shared" ref="R193:R236" si="32">Q193*H193</f>
        <v>0</v>
      </c>
      <c r="S193" s="150">
        <v>0</v>
      </c>
      <c r="T193" s="151">
        <f t="shared" ref="T193:T236" si="33">S193*H193</f>
        <v>0</v>
      </c>
      <c r="AR193" s="152" t="s">
        <v>351</v>
      </c>
      <c r="AT193" s="152" t="s">
        <v>317</v>
      </c>
      <c r="AU193" s="152" t="s">
        <v>88</v>
      </c>
      <c r="AY193" s="13" t="s">
        <v>221</v>
      </c>
      <c r="BE193" s="153">
        <f t="shared" ref="BE193:BE236" si="34">IF(N193="základná",J193,0)</f>
        <v>0</v>
      </c>
      <c r="BF193" s="153">
        <f t="shared" ref="BF193:BF236" si="35">IF(N193="znížená",J193,0)</f>
        <v>0</v>
      </c>
      <c r="BG193" s="153">
        <f t="shared" ref="BG193:BG236" si="36">IF(N193="zákl. prenesená",J193,0)</f>
        <v>0</v>
      </c>
      <c r="BH193" s="153">
        <f t="shared" ref="BH193:BH236" si="37">IF(N193="zníž. prenesená",J193,0)</f>
        <v>0</v>
      </c>
      <c r="BI193" s="153">
        <f t="shared" ref="BI193:BI236" si="38">IF(N193="nulová",J193,0)</f>
        <v>0</v>
      </c>
      <c r="BJ193" s="13" t="s">
        <v>88</v>
      </c>
      <c r="BK193" s="153">
        <f t="shared" ref="BK193:BK236" si="39">ROUND(I193*H193,2)</f>
        <v>0</v>
      </c>
      <c r="BL193" s="13" t="s">
        <v>285</v>
      </c>
      <c r="BM193" s="152" t="s">
        <v>408</v>
      </c>
    </row>
    <row r="194" spans="2:65" s="1" customFormat="1" ht="24.15" customHeight="1" x14ac:dyDescent="0.2">
      <c r="B194" s="139"/>
      <c r="C194" s="154" t="s">
        <v>448</v>
      </c>
      <c r="D194" s="154" t="s">
        <v>317</v>
      </c>
      <c r="E194" s="155" t="s">
        <v>1233</v>
      </c>
      <c r="F194" s="156" t="s">
        <v>1234</v>
      </c>
      <c r="G194" s="157" t="s">
        <v>273</v>
      </c>
      <c r="H194" s="158">
        <v>16.5</v>
      </c>
      <c r="I194" s="159"/>
      <c r="J194" s="160">
        <f t="shared" si="30"/>
        <v>0</v>
      </c>
      <c r="K194" s="161"/>
      <c r="L194" s="162"/>
      <c r="M194" s="163" t="s">
        <v>1</v>
      </c>
      <c r="N194" s="164" t="s">
        <v>41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351</v>
      </c>
      <c r="AT194" s="152" t="s">
        <v>317</v>
      </c>
      <c r="AU194" s="152" t="s">
        <v>88</v>
      </c>
      <c r="AY194" s="13" t="s">
        <v>221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88</v>
      </c>
      <c r="BK194" s="153">
        <f t="shared" si="39"/>
        <v>0</v>
      </c>
      <c r="BL194" s="13" t="s">
        <v>285</v>
      </c>
      <c r="BM194" s="152" t="s">
        <v>416</v>
      </c>
    </row>
    <row r="195" spans="2:65" s="1" customFormat="1" ht="24.15" customHeight="1" x14ac:dyDescent="0.2">
      <c r="B195" s="139"/>
      <c r="C195" s="154" t="s">
        <v>452</v>
      </c>
      <c r="D195" s="154" t="s">
        <v>317</v>
      </c>
      <c r="E195" s="155" t="s">
        <v>1235</v>
      </c>
      <c r="F195" s="156" t="s">
        <v>1236</v>
      </c>
      <c r="G195" s="157" t="s">
        <v>273</v>
      </c>
      <c r="H195" s="158">
        <v>12</v>
      </c>
      <c r="I195" s="159"/>
      <c r="J195" s="160">
        <f t="shared" si="30"/>
        <v>0</v>
      </c>
      <c r="K195" s="161"/>
      <c r="L195" s="162"/>
      <c r="M195" s="163" t="s">
        <v>1</v>
      </c>
      <c r="N195" s="164" t="s">
        <v>41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351</v>
      </c>
      <c r="AT195" s="152" t="s">
        <v>317</v>
      </c>
      <c r="AU195" s="152" t="s">
        <v>88</v>
      </c>
      <c r="AY195" s="13" t="s">
        <v>221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88</v>
      </c>
      <c r="BK195" s="153">
        <f t="shared" si="39"/>
        <v>0</v>
      </c>
      <c r="BL195" s="13" t="s">
        <v>285</v>
      </c>
      <c r="BM195" s="152" t="s">
        <v>424</v>
      </c>
    </row>
    <row r="196" spans="2:65" s="1" customFormat="1" ht="24.15" customHeight="1" x14ac:dyDescent="0.2">
      <c r="B196" s="139"/>
      <c r="C196" s="140" t="s">
        <v>456</v>
      </c>
      <c r="D196" s="140" t="s">
        <v>223</v>
      </c>
      <c r="E196" s="141" t="s">
        <v>1237</v>
      </c>
      <c r="F196" s="142" t="s">
        <v>1238</v>
      </c>
      <c r="G196" s="143" t="s">
        <v>273</v>
      </c>
      <c r="H196" s="144">
        <v>102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41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285</v>
      </c>
      <c r="AT196" s="152" t="s">
        <v>223</v>
      </c>
      <c r="AU196" s="152" t="s">
        <v>88</v>
      </c>
      <c r="AY196" s="13" t="s">
        <v>221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88</v>
      </c>
      <c r="BK196" s="153">
        <f t="shared" si="39"/>
        <v>0</v>
      </c>
      <c r="BL196" s="13" t="s">
        <v>285</v>
      </c>
      <c r="BM196" s="152" t="s">
        <v>432</v>
      </c>
    </row>
    <row r="197" spans="2:65" s="1" customFormat="1" ht="24.15" customHeight="1" x14ac:dyDescent="0.2">
      <c r="B197" s="139"/>
      <c r="C197" s="140" t="s">
        <v>460</v>
      </c>
      <c r="D197" s="140" t="s">
        <v>223</v>
      </c>
      <c r="E197" s="141" t="s">
        <v>1239</v>
      </c>
      <c r="F197" s="142" t="s">
        <v>1240</v>
      </c>
      <c r="G197" s="143" t="s">
        <v>273</v>
      </c>
      <c r="H197" s="144">
        <v>94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41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285</v>
      </c>
      <c r="AT197" s="152" t="s">
        <v>223</v>
      </c>
      <c r="AU197" s="152" t="s">
        <v>88</v>
      </c>
      <c r="AY197" s="13" t="s">
        <v>221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88</v>
      </c>
      <c r="BK197" s="153">
        <f t="shared" si="39"/>
        <v>0</v>
      </c>
      <c r="BL197" s="13" t="s">
        <v>285</v>
      </c>
      <c r="BM197" s="152" t="s">
        <v>440</v>
      </c>
    </row>
    <row r="198" spans="2:65" s="1" customFormat="1" ht="24.15" customHeight="1" x14ac:dyDescent="0.2">
      <c r="B198" s="139"/>
      <c r="C198" s="140" t="s">
        <v>464</v>
      </c>
      <c r="D198" s="140" t="s">
        <v>223</v>
      </c>
      <c r="E198" s="141" t="s">
        <v>1241</v>
      </c>
      <c r="F198" s="142" t="s">
        <v>1242</v>
      </c>
      <c r="G198" s="143" t="s">
        <v>273</v>
      </c>
      <c r="H198" s="144">
        <v>32.5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41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285</v>
      </c>
      <c r="AT198" s="152" t="s">
        <v>223</v>
      </c>
      <c r="AU198" s="152" t="s">
        <v>88</v>
      </c>
      <c r="AY198" s="13" t="s">
        <v>221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88</v>
      </c>
      <c r="BK198" s="153">
        <f t="shared" si="39"/>
        <v>0</v>
      </c>
      <c r="BL198" s="13" t="s">
        <v>285</v>
      </c>
      <c r="BM198" s="152" t="s">
        <v>448</v>
      </c>
    </row>
    <row r="199" spans="2:65" s="1" customFormat="1" ht="24.15" customHeight="1" x14ac:dyDescent="0.2">
      <c r="B199" s="139"/>
      <c r="C199" s="140" t="s">
        <v>468</v>
      </c>
      <c r="D199" s="140" t="s">
        <v>223</v>
      </c>
      <c r="E199" s="141" t="s">
        <v>1243</v>
      </c>
      <c r="F199" s="142" t="s">
        <v>1244</v>
      </c>
      <c r="G199" s="143" t="s">
        <v>273</v>
      </c>
      <c r="H199" s="144">
        <v>9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41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285</v>
      </c>
      <c r="AT199" s="152" t="s">
        <v>223</v>
      </c>
      <c r="AU199" s="152" t="s">
        <v>88</v>
      </c>
      <c r="AY199" s="13" t="s">
        <v>221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88</v>
      </c>
      <c r="BK199" s="153">
        <f t="shared" si="39"/>
        <v>0</v>
      </c>
      <c r="BL199" s="13" t="s">
        <v>285</v>
      </c>
      <c r="BM199" s="152" t="s">
        <v>456</v>
      </c>
    </row>
    <row r="200" spans="2:65" s="1" customFormat="1" ht="24.15" customHeight="1" x14ac:dyDescent="0.2">
      <c r="B200" s="139"/>
      <c r="C200" s="140" t="s">
        <v>472</v>
      </c>
      <c r="D200" s="140" t="s">
        <v>223</v>
      </c>
      <c r="E200" s="141" t="s">
        <v>1245</v>
      </c>
      <c r="F200" s="142" t="s">
        <v>1246</v>
      </c>
      <c r="G200" s="143" t="s">
        <v>273</v>
      </c>
      <c r="H200" s="144">
        <v>10.5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41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285</v>
      </c>
      <c r="AT200" s="152" t="s">
        <v>223</v>
      </c>
      <c r="AU200" s="152" t="s">
        <v>88</v>
      </c>
      <c r="AY200" s="13" t="s">
        <v>221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88</v>
      </c>
      <c r="BK200" s="153">
        <f t="shared" si="39"/>
        <v>0</v>
      </c>
      <c r="BL200" s="13" t="s">
        <v>285</v>
      </c>
      <c r="BM200" s="152" t="s">
        <v>464</v>
      </c>
    </row>
    <row r="201" spans="2:65" s="1" customFormat="1" ht="24.15" customHeight="1" x14ac:dyDescent="0.2">
      <c r="B201" s="139"/>
      <c r="C201" s="140" t="s">
        <v>476</v>
      </c>
      <c r="D201" s="140" t="s">
        <v>223</v>
      </c>
      <c r="E201" s="141" t="s">
        <v>1247</v>
      </c>
      <c r="F201" s="142" t="s">
        <v>1248</v>
      </c>
      <c r="G201" s="143" t="s">
        <v>273</v>
      </c>
      <c r="H201" s="144">
        <v>20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41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285</v>
      </c>
      <c r="AT201" s="152" t="s">
        <v>223</v>
      </c>
      <c r="AU201" s="152" t="s">
        <v>88</v>
      </c>
      <c r="AY201" s="13" t="s">
        <v>221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88</v>
      </c>
      <c r="BK201" s="153">
        <f t="shared" si="39"/>
        <v>0</v>
      </c>
      <c r="BL201" s="13" t="s">
        <v>285</v>
      </c>
      <c r="BM201" s="152" t="s">
        <v>472</v>
      </c>
    </row>
    <row r="202" spans="2:65" s="1" customFormat="1" ht="21.75" customHeight="1" x14ac:dyDescent="0.2">
      <c r="B202" s="139"/>
      <c r="C202" s="140" t="s">
        <v>480</v>
      </c>
      <c r="D202" s="140" t="s">
        <v>223</v>
      </c>
      <c r="E202" s="141" t="s">
        <v>1249</v>
      </c>
      <c r="F202" s="142" t="s">
        <v>1250</v>
      </c>
      <c r="G202" s="143" t="s">
        <v>273</v>
      </c>
      <c r="H202" s="144">
        <v>3.5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41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285</v>
      </c>
      <c r="AT202" s="152" t="s">
        <v>223</v>
      </c>
      <c r="AU202" s="152" t="s">
        <v>88</v>
      </c>
      <c r="AY202" s="13" t="s">
        <v>221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88</v>
      </c>
      <c r="BK202" s="153">
        <f t="shared" si="39"/>
        <v>0</v>
      </c>
      <c r="BL202" s="13" t="s">
        <v>285</v>
      </c>
      <c r="BM202" s="152" t="s">
        <v>480</v>
      </c>
    </row>
    <row r="203" spans="2:65" s="1" customFormat="1" ht="33" customHeight="1" x14ac:dyDescent="0.2">
      <c r="B203" s="139"/>
      <c r="C203" s="154" t="s">
        <v>484</v>
      </c>
      <c r="D203" s="154" t="s">
        <v>317</v>
      </c>
      <c r="E203" s="155" t="s">
        <v>1203</v>
      </c>
      <c r="F203" s="156" t="s">
        <v>1251</v>
      </c>
      <c r="G203" s="157" t="s">
        <v>333</v>
      </c>
      <c r="H203" s="158">
        <v>1</v>
      </c>
      <c r="I203" s="159"/>
      <c r="J203" s="160">
        <f t="shared" si="30"/>
        <v>0</v>
      </c>
      <c r="K203" s="161"/>
      <c r="L203" s="162"/>
      <c r="M203" s="163" t="s">
        <v>1</v>
      </c>
      <c r="N203" s="164" t="s">
        <v>41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351</v>
      </c>
      <c r="AT203" s="152" t="s">
        <v>317</v>
      </c>
      <c r="AU203" s="152" t="s">
        <v>88</v>
      </c>
      <c r="AY203" s="13" t="s">
        <v>221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88</v>
      </c>
      <c r="BK203" s="153">
        <f t="shared" si="39"/>
        <v>0</v>
      </c>
      <c r="BL203" s="13" t="s">
        <v>285</v>
      </c>
      <c r="BM203" s="152" t="s">
        <v>488</v>
      </c>
    </row>
    <row r="204" spans="2:65" s="1" customFormat="1" ht="16.5" customHeight="1" x14ac:dyDescent="0.2">
      <c r="B204" s="139"/>
      <c r="C204" s="140" t="s">
        <v>488</v>
      </c>
      <c r="D204" s="140" t="s">
        <v>223</v>
      </c>
      <c r="E204" s="141" t="s">
        <v>1252</v>
      </c>
      <c r="F204" s="142" t="s">
        <v>1253</v>
      </c>
      <c r="G204" s="143" t="s">
        <v>273</v>
      </c>
      <c r="H204" s="144">
        <v>304.5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41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285</v>
      </c>
      <c r="AT204" s="152" t="s">
        <v>223</v>
      </c>
      <c r="AU204" s="152" t="s">
        <v>88</v>
      </c>
      <c r="AY204" s="13" t="s">
        <v>221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88</v>
      </c>
      <c r="BK204" s="153">
        <f t="shared" si="39"/>
        <v>0</v>
      </c>
      <c r="BL204" s="13" t="s">
        <v>285</v>
      </c>
      <c r="BM204" s="152" t="s">
        <v>496</v>
      </c>
    </row>
    <row r="205" spans="2:65" s="1" customFormat="1" ht="16.5" customHeight="1" x14ac:dyDescent="0.2">
      <c r="B205" s="139"/>
      <c r="C205" s="140" t="s">
        <v>492</v>
      </c>
      <c r="D205" s="140" t="s">
        <v>223</v>
      </c>
      <c r="E205" s="141" t="s">
        <v>1254</v>
      </c>
      <c r="F205" s="142" t="s">
        <v>1255</v>
      </c>
      <c r="G205" s="143" t="s">
        <v>273</v>
      </c>
      <c r="H205" s="144">
        <v>304.5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41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285</v>
      </c>
      <c r="AT205" s="152" t="s">
        <v>223</v>
      </c>
      <c r="AU205" s="152" t="s">
        <v>88</v>
      </c>
      <c r="AY205" s="13" t="s">
        <v>221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88</v>
      </c>
      <c r="BK205" s="153">
        <f t="shared" si="39"/>
        <v>0</v>
      </c>
      <c r="BL205" s="13" t="s">
        <v>285</v>
      </c>
      <c r="BM205" s="152" t="s">
        <v>504</v>
      </c>
    </row>
    <row r="206" spans="2:65" s="1" customFormat="1" ht="16.5" customHeight="1" x14ac:dyDescent="0.2">
      <c r="B206" s="139"/>
      <c r="C206" s="154" t="s">
        <v>496</v>
      </c>
      <c r="D206" s="154" t="s">
        <v>317</v>
      </c>
      <c r="E206" s="155" t="s">
        <v>1256</v>
      </c>
      <c r="F206" s="156" t="s">
        <v>1257</v>
      </c>
      <c r="G206" s="157" t="s">
        <v>333</v>
      </c>
      <c r="H206" s="158">
        <v>42</v>
      </c>
      <c r="I206" s="159"/>
      <c r="J206" s="160">
        <f t="shared" si="30"/>
        <v>0</v>
      </c>
      <c r="K206" s="161"/>
      <c r="L206" s="162"/>
      <c r="M206" s="163" t="s">
        <v>1</v>
      </c>
      <c r="N206" s="164" t="s">
        <v>41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351</v>
      </c>
      <c r="AT206" s="152" t="s">
        <v>317</v>
      </c>
      <c r="AU206" s="152" t="s">
        <v>88</v>
      </c>
      <c r="AY206" s="13" t="s">
        <v>221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88</v>
      </c>
      <c r="BK206" s="153">
        <f t="shared" si="39"/>
        <v>0</v>
      </c>
      <c r="BL206" s="13" t="s">
        <v>285</v>
      </c>
      <c r="BM206" s="152" t="s">
        <v>512</v>
      </c>
    </row>
    <row r="207" spans="2:65" s="1" customFormat="1" ht="16.5" customHeight="1" x14ac:dyDescent="0.2">
      <c r="B207" s="139"/>
      <c r="C207" s="154" t="s">
        <v>500</v>
      </c>
      <c r="D207" s="154" t="s">
        <v>317</v>
      </c>
      <c r="E207" s="155" t="s">
        <v>1258</v>
      </c>
      <c r="F207" s="156" t="s">
        <v>1259</v>
      </c>
      <c r="G207" s="157" t="s">
        <v>1260</v>
      </c>
      <c r="H207" s="158">
        <v>7</v>
      </c>
      <c r="I207" s="159"/>
      <c r="J207" s="160">
        <f t="shared" si="30"/>
        <v>0</v>
      </c>
      <c r="K207" s="161"/>
      <c r="L207" s="162"/>
      <c r="M207" s="163" t="s">
        <v>1</v>
      </c>
      <c r="N207" s="164" t="s">
        <v>41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351</v>
      </c>
      <c r="AT207" s="152" t="s">
        <v>317</v>
      </c>
      <c r="AU207" s="152" t="s">
        <v>88</v>
      </c>
      <c r="AY207" s="13" t="s">
        <v>221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88</v>
      </c>
      <c r="BK207" s="153">
        <f t="shared" si="39"/>
        <v>0</v>
      </c>
      <c r="BL207" s="13" t="s">
        <v>285</v>
      </c>
      <c r="BM207" s="152" t="s">
        <v>520</v>
      </c>
    </row>
    <row r="208" spans="2:65" s="1" customFormat="1" ht="24.15" customHeight="1" x14ac:dyDescent="0.2">
      <c r="B208" s="139"/>
      <c r="C208" s="154" t="s">
        <v>504</v>
      </c>
      <c r="D208" s="154" t="s">
        <v>317</v>
      </c>
      <c r="E208" s="155" t="s">
        <v>1205</v>
      </c>
      <c r="F208" s="156" t="s">
        <v>1261</v>
      </c>
      <c r="G208" s="157" t="s">
        <v>333</v>
      </c>
      <c r="H208" s="158">
        <v>1</v>
      </c>
      <c r="I208" s="159"/>
      <c r="J208" s="160">
        <f t="shared" si="30"/>
        <v>0</v>
      </c>
      <c r="K208" s="161"/>
      <c r="L208" s="162"/>
      <c r="M208" s="163" t="s">
        <v>1</v>
      </c>
      <c r="N208" s="164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351</v>
      </c>
      <c r="AT208" s="152" t="s">
        <v>317</v>
      </c>
      <c r="AU208" s="152" t="s">
        <v>88</v>
      </c>
      <c r="AY208" s="13" t="s">
        <v>221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88</v>
      </c>
      <c r="BK208" s="153">
        <f t="shared" si="39"/>
        <v>0</v>
      </c>
      <c r="BL208" s="13" t="s">
        <v>285</v>
      </c>
      <c r="BM208" s="152" t="s">
        <v>528</v>
      </c>
    </row>
    <row r="209" spans="2:65" s="1" customFormat="1" ht="24.15" customHeight="1" x14ac:dyDescent="0.2">
      <c r="B209" s="139"/>
      <c r="C209" s="154" t="s">
        <v>508</v>
      </c>
      <c r="D209" s="154" t="s">
        <v>317</v>
      </c>
      <c r="E209" s="155" t="s">
        <v>1237</v>
      </c>
      <c r="F209" s="156" t="s">
        <v>1262</v>
      </c>
      <c r="G209" s="157" t="s">
        <v>333</v>
      </c>
      <c r="H209" s="158">
        <v>2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41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351</v>
      </c>
      <c r="AT209" s="152" t="s">
        <v>317</v>
      </c>
      <c r="AU209" s="152" t="s">
        <v>88</v>
      </c>
      <c r="AY209" s="13" t="s">
        <v>221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88</v>
      </c>
      <c r="BK209" s="153">
        <f t="shared" si="39"/>
        <v>0</v>
      </c>
      <c r="BL209" s="13" t="s">
        <v>285</v>
      </c>
      <c r="BM209" s="152" t="s">
        <v>536</v>
      </c>
    </row>
    <row r="210" spans="2:65" s="1" customFormat="1" ht="24.15" customHeight="1" x14ac:dyDescent="0.2">
      <c r="B210" s="139"/>
      <c r="C210" s="154" t="s">
        <v>512</v>
      </c>
      <c r="D210" s="154" t="s">
        <v>317</v>
      </c>
      <c r="E210" s="155" t="s">
        <v>1239</v>
      </c>
      <c r="F210" s="156" t="s">
        <v>1263</v>
      </c>
      <c r="G210" s="157" t="s">
        <v>333</v>
      </c>
      <c r="H210" s="158">
        <v>11</v>
      </c>
      <c r="I210" s="159"/>
      <c r="J210" s="160">
        <f t="shared" si="30"/>
        <v>0</v>
      </c>
      <c r="K210" s="161"/>
      <c r="L210" s="162"/>
      <c r="M210" s="163" t="s">
        <v>1</v>
      </c>
      <c r="N210" s="164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351</v>
      </c>
      <c r="AT210" s="152" t="s">
        <v>317</v>
      </c>
      <c r="AU210" s="152" t="s">
        <v>88</v>
      </c>
      <c r="AY210" s="13" t="s">
        <v>221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88</v>
      </c>
      <c r="BK210" s="153">
        <f t="shared" si="39"/>
        <v>0</v>
      </c>
      <c r="BL210" s="13" t="s">
        <v>285</v>
      </c>
      <c r="BM210" s="152" t="s">
        <v>544</v>
      </c>
    </row>
    <row r="211" spans="2:65" s="1" customFormat="1" ht="24.15" customHeight="1" x14ac:dyDescent="0.2">
      <c r="B211" s="139"/>
      <c r="C211" s="154" t="s">
        <v>516</v>
      </c>
      <c r="D211" s="154" t="s">
        <v>317</v>
      </c>
      <c r="E211" s="155" t="s">
        <v>1241</v>
      </c>
      <c r="F211" s="156" t="s">
        <v>1264</v>
      </c>
      <c r="G211" s="157" t="s">
        <v>333</v>
      </c>
      <c r="H211" s="158">
        <v>6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41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351</v>
      </c>
      <c r="AT211" s="152" t="s">
        <v>317</v>
      </c>
      <c r="AU211" s="152" t="s">
        <v>88</v>
      </c>
      <c r="AY211" s="13" t="s">
        <v>221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88</v>
      </c>
      <c r="BK211" s="153">
        <f t="shared" si="39"/>
        <v>0</v>
      </c>
      <c r="BL211" s="13" t="s">
        <v>285</v>
      </c>
      <c r="BM211" s="152" t="s">
        <v>552</v>
      </c>
    </row>
    <row r="212" spans="2:65" s="1" customFormat="1" ht="24.15" customHeight="1" x14ac:dyDescent="0.2">
      <c r="B212" s="139"/>
      <c r="C212" s="154" t="s">
        <v>520</v>
      </c>
      <c r="D212" s="154" t="s">
        <v>317</v>
      </c>
      <c r="E212" s="155" t="s">
        <v>1243</v>
      </c>
      <c r="F212" s="156" t="s">
        <v>1265</v>
      </c>
      <c r="G212" s="157" t="s">
        <v>333</v>
      </c>
      <c r="H212" s="158">
        <v>2</v>
      </c>
      <c r="I212" s="159"/>
      <c r="J212" s="160">
        <f t="shared" si="30"/>
        <v>0</v>
      </c>
      <c r="K212" s="161"/>
      <c r="L212" s="162"/>
      <c r="M212" s="163" t="s">
        <v>1</v>
      </c>
      <c r="N212" s="164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351</v>
      </c>
      <c r="AT212" s="152" t="s">
        <v>317</v>
      </c>
      <c r="AU212" s="152" t="s">
        <v>88</v>
      </c>
      <c r="AY212" s="13" t="s">
        <v>221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88</v>
      </c>
      <c r="BK212" s="153">
        <f t="shared" si="39"/>
        <v>0</v>
      </c>
      <c r="BL212" s="13" t="s">
        <v>285</v>
      </c>
      <c r="BM212" s="152" t="s">
        <v>561</v>
      </c>
    </row>
    <row r="213" spans="2:65" s="1" customFormat="1" ht="24.15" customHeight="1" x14ac:dyDescent="0.2">
      <c r="B213" s="139"/>
      <c r="C213" s="154" t="s">
        <v>524</v>
      </c>
      <c r="D213" s="154" t="s">
        <v>317</v>
      </c>
      <c r="E213" s="155" t="s">
        <v>1245</v>
      </c>
      <c r="F213" s="156" t="s">
        <v>1266</v>
      </c>
      <c r="G213" s="157" t="s">
        <v>333</v>
      </c>
      <c r="H213" s="158">
        <v>7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41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351</v>
      </c>
      <c r="AT213" s="152" t="s">
        <v>317</v>
      </c>
      <c r="AU213" s="152" t="s">
        <v>88</v>
      </c>
      <c r="AY213" s="13" t="s">
        <v>221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88</v>
      </c>
      <c r="BK213" s="153">
        <f t="shared" si="39"/>
        <v>0</v>
      </c>
      <c r="BL213" s="13" t="s">
        <v>285</v>
      </c>
      <c r="BM213" s="152" t="s">
        <v>569</v>
      </c>
    </row>
    <row r="214" spans="2:65" s="1" customFormat="1" ht="21.75" customHeight="1" x14ac:dyDescent="0.2">
      <c r="B214" s="139"/>
      <c r="C214" s="140" t="s">
        <v>528</v>
      </c>
      <c r="D214" s="140" t="s">
        <v>223</v>
      </c>
      <c r="E214" s="141" t="s">
        <v>1267</v>
      </c>
      <c r="F214" s="142" t="s">
        <v>1268</v>
      </c>
      <c r="G214" s="143" t="s">
        <v>1260</v>
      </c>
      <c r="H214" s="144">
        <v>2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41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285</v>
      </c>
      <c r="AT214" s="152" t="s">
        <v>223</v>
      </c>
      <c r="AU214" s="152" t="s">
        <v>88</v>
      </c>
      <c r="AY214" s="13" t="s">
        <v>221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88</v>
      </c>
      <c r="BK214" s="153">
        <f t="shared" si="39"/>
        <v>0</v>
      </c>
      <c r="BL214" s="13" t="s">
        <v>285</v>
      </c>
      <c r="BM214" s="152" t="s">
        <v>577</v>
      </c>
    </row>
    <row r="215" spans="2:65" s="1" customFormat="1" ht="21.75" customHeight="1" x14ac:dyDescent="0.2">
      <c r="B215" s="139"/>
      <c r="C215" s="140" t="s">
        <v>532</v>
      </c>
      <c r="D215" s="140" t="s">
        <v>223</v>
      </c>
      <c r="E215" s="141" t="s">
        <v>1269</v>
      </c>
      <c r="F215" s="142" t="s">
        <v>1270</v>
      </c>
      <c r="G215" s="143" t="s">
        <v>1260</v>
      </c>
      <c r="H215" s="144">
        <v>11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41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285</v>
      </c>
      <c r="AT215" s="152" t="s">
        <v>223</v>
      </c>
      <c r="AU215" s="152" t="s">
        <v>88</v>
      </c>
      <c r="AY215" s="13" t="s">
        <v>221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88</v>
      </c>
      <c r="BK215" s="153">
        <f t="shared" si="39"/>
        <v>0</v>
      </c>
      <c r="BL215" s="13" t="s">
        <v>285</v>
      </c>
      <c r="BM215" s="152" t="s">
        <v>585</v>
      </c>
    </row>
    <row r="216" spans="2:65" s="1" customFormat="1" ht="21.75" customHeight="1" x14ac:dyDescent="0.2">
      <c r="B216" s="139"/>
      <c r="C216" s="140" t="s">
        <v>536</v>
      </c>
      <c r="D216" s="140" t="s">
        <v>223</v>
      </c>
      <c r="E216" s="141" t="s">
        <v>1271</v>
      </c>
      <c r="F216" s="142" t="s">
        <v>1272</v>
      </c>
      <c r="G216" s="143" t="s">
        <v>1260</v>
      </c>
      <c r="H216" s="144">
        <v>7</v>
      </c>
      <c r="I216" s="145"/>
      <c r="J216" s="146">
        <f t="shared" si="30"/>
        <v>0</v>
      </c>
      <c r="K216" s="147"/>
      <c r="L216" s="28"/>
      <c r="M216" s="148" t="s">
        <v>1</v>
      </c>
      <c r="N216" s="149" t="s">
        <v>41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285</v>
      </c>
      <c r="AT216" s="152" t="s">
        <v>223</v>
      </c>
      <c r="AU216" s="152" t="s">
        <v>88</v>
      </c>
      <c r="AY216" s="13" t="s">
        <v>221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88</v>
      </c>
      <c r="BK216" s="153">
        <f t="shared" si="39"/>
        <v>0</v>
      </c>
      <c r="BL216" s="13" t="s">
        <v>285</v>
      </c>
      <c r="BM216" s="152" t="s">
        <v>593</v>
      </c>
    </row>
    <row r="217" spans="2:65" s="1" customFormat="1" ht="21.75" customHeight="1" x14ac:dyDescent="0.2">
      <c r="B217" s="139"/>
      <c r="C217" s="140" t="s">
        <v>540</v>
      </c>
      <c r="D217" s="140" t="s">
        <v>223</v>
      </c>
      <c r="E217" s="141" t="s">
        <v>1273</v>
      </c>
      <c r="F217" s="142" t="s">
        <v>1274</v>
      </c>
      <c r="G217" s="143" t="s">
        <v>1260</v>
      </c>
      <c r="H217" s="144">
        <v>2</v>
      </c>
      <c r="I217" s="145"/>
      <c r="J217" s="146">
        <f t="shared" si="30"/>
        <v>0</v>
      </c>
      <c r="K217" s="147"/>
      <c r="L217" s="28"/>
      <c r="M217" s="148" t="s">
        <v>1</v>
      </c>
      <c r="N217" s="149" t="s">
        <v>41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285</v>
      </c>
      <c r="AT217" s="152" t="s">
        <v>223</v>
      </c>
      <c r="AU217" s="152" t="s">
        <v>88</v>
      </c>
      <c r="AY217" s="13" t="s">
        <v>221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88</v>
      </c>
      <c r="BK217" s="153">
        <f t="shared" si="39"/>
        <v>0</v>
      </c>
      <c r="BL217" s="13" t="s">
        <v>285</v>
      </c>
      <c r="BM217" s="152" t="s">
        <v>601</v>
      </c>
    </row>
    <row r="218" spans="2:65" s="1" customFormat="1" ht="21.75" customHeight="1" x14ac:dyDescent="0.2">
      <c r="B218" s="139"/>
      <c r="C218" s="140" t="s">
        <v>544</v>
      </c>
      <c r="D218" s="140" t="s">
        <v>223</v>
      </c>
      <c r="E218" s="141" t="s">
        <v>1275</v>
      </c>
      <c r="F218" s="142" t="s">
        <v>1276</v>
      </c>
      <c r="G218" s="143" t="s">
        <v>1260</v>
      </c>
      <c r="H218" s="144">
        <v>7</v>
      </c>
      <c r="I218" s="145"/>
      <c r="J218" s="146">
        <f t="shared" si="30"/>
        <v>0</v>
      </c>
      <c r="K218" s="147"/>
      <c r="L218" s="28"/>
      <c r="M218" s="148" t="s">
        <v>1</v>
      </c>
      <c r="N218" s="149" t="s">
        <v>41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285</v>
      </c>
      <c r="AT218" s="152" t="s">
        <v>223</v>
      </c>
      <c r="AU218" s="152" t="s">
        <v>88</v>
      </c>
      <c r="AY218" s="13" t="s">
        <v>221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88</v>
      </c>
      <c r="BK218" s="153">
        <f t="shared" si="39"/>
        <v>0</v>
      </c>
      <c r="BL218" s="13" t="s">
        <v>285</v>
      </c>
      <c r="BM218" s="152" t="s">
        <v>609</v>
      </c>
    </row>
    <row r="219" spans="2:65" s="1" customFormat="1" ht="16.5" customHeight="1" x14ac:dyDescent="0.2">
      <c r="B219" s="139"/>
      <c r="C219" s="154" t="s">
        <v>548</v>
      </c>
      <c r="D219" s="154" t="s">
        <v>317</v>
      </c>
      <c r="E219" s="155" t="s">
        <v>1247</v>
      </c>
      <c r="F219" s="156" t="s">
        <v>1277</v>
      </c>
      <c r="G219" s="157" t="s">
        <v>333</v>
      </c>
      <c r="H219" s="158">
        <v>1</v>
      </c>
      <c r="I219" s="159"/>
      <c r="J219" s="160">
        <f t="shared" si="30"/>
        <v>0</v>
      </c>
      <c r="K219" s="161"/>
      <c r="L219" s="162"/>
      <c r="M219" s="163" t="s">
        <v>1</v>
      </c>
      <c r="N219" s="164" t="s">
        <v>41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351</v>
      </c>
      <c r="AT219" s="152" t="s">
        <v>317</v>
      </c>
      <c r="AU219" s="152" t="s">
        <v>88</v>
      </c>
      <c r="AY219" s="13" t="s">
        <v>221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88</v>
      </c>
      <c r="BK219" s="153">
        <f t="shared" si="39"/>
        <v>0</v>
      </c>
      <c r="BL219" s="13" t="s">
        <v>285</v>
      </c>
      <c r="BM219" s="152" t="s">
        <v>617</v>
      </c>
    </row>
    <row r="220" spans="2:65" s="1" customFormat="1" ht="16.5" customHeight="1" x14ac:dyDescent="0.2">
      <c r="B220" s="139"/>
      <c r="C220" s="154" t="s">
        <v>552</v>
      </c>
      <c r="D220" s="154" t="s">
        <v>317</v>
      </c>
      <c r="E220" s="155" t="s">
        <v>1249</v>
      </c>
      <c r="F220" s="156" t="s">
        <v>1278</v>
      </c>
      <c r="G220" s="157" t="s">
        <v>333</v>
      </c>
      <c r="H220" s="158">
        <v>1</v>
      </c>
      <c r="I220" s="159"/>
      <c r="J220" s="160">
        <f t="shared" si="30"/>
        <v>0</v>
      </c>
      <c r="K220" s="161"/>
      <c r="L220" s="162"/>
      <c r="M220" s="163" t="s">
        <v>1</v>
      </c>
      <c r="N220" s="164" t="s">
        <v>41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351</v>
      </c>
      <c r="AT220" s="152" t="s">
        <v>317</v>
      </c>
      <c r="AU220" s="152" t="s">
        <v>88</v>
      </c>
      <c r="AY220" s="13" t="s">
        <v>221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88</v>
      </c>
      <c r="BK220" s="153">
        <f t="shared" si="39"/>
        <v>0</v>
      </c>
      <c r="BL220" s="13" t="s">
        <v>285</v>
      </c>
      <c r="BM220" s="152" t="s">
        <v>626</v>
      </c>
    </row>
    <row r="221" spans="2:65" s="1" customFormat="1" ht="16.5" customHeight="1" x14ac:dyDescent="0.2">
      <c r="B221" s="139"/>
      <c r="C221" s="154" t="s">
        <v>556</v>
      </c>
      <c r="D221" s="154" t="s">
        <v>317</v>
      </c>
      <c r="E221" s="155" t="s">
        <v>1279</v>
      </c>
      <c r="F221" s="156" t="s">
        <v>1280</v>
      </c>
      <c r="G221" s="157" t="s">
        <v>333</v>
      </c>
      <c r="H221" s="158">
        <v>2</v>
      </c>
      <c r="I221" s="159"/>
      <c r="J221" s="160">
        <f t="shared" si="30"/>
        <v>0</v>
      </c>
      <c r="K221" s="161"/>
      <c r="L221" s="162"/>
      <c r="M221" s="163" t="s">
        <v>1</v>
      </c>
      <c r="N221" s="164" t="s">
        <v>41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351</v>
      </c>
      <c r="AT221" s="152" t="s">
        <v>317</v>
      </c>
      <c r="AU221" s="152" t="s">
        <v>88</v>
      </c>
      <c r="AY221" s="13" t="s">
        <v>221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88</v>
      </c>
      <c r="BK221" s="153">
        <f t="shared" si="39"/>
        <v>0</v>
      </c>
      <c r="BL221" s="13" t="s">
        <v>285</v>
      </c>
      <c r="BM221" s="152" t="s">
        <v>634</v>
      </c>
    </row>
    <row r="222" spans="2:65" s="1" customFormat="1" ht="16.5" customHeight="1" x14ac:dyDescent="0.2">
      <c r="B222" s="139"/>
      <c r="C222" s="140" t="s">
        <v>561</v>
      </c>
      <c r="D222" s="140" t="s">
        <v>223</v>
      </c>
      <c r="E222" s="141" t="s">
        <v>1281</v>
      </c>
      <c r="F222" s="142" t="s">
        <v>1282</v>
      </c>
      <c r="G222" s="143" t="s">
        <v>1260</v>
      </c>
      <c r="H222" s="144">
        <v>1</v>
      </c>
      <c r="I222" s="145"/>
      <c r="J222" s="146">
        <f t="shared" si="30"/>
        <v>0</v>
      </c>
      <c r="K222" s="147"/>
      <c r="L222" s="28"/>
      <c r="M222" s="148" t="s">
        <v>1</v>
      </c>
      <c r="N222" s="149" t="s">
        <v>41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285</v>
      </c>
      <c r="AT222" s="152" t="s">
        <v>223</v>
      </c>
      <c r="AU222" s="152" t="s">
        <v>88</v>
      </c>
      <c r="AY222" s="13" t="s">
        <v>221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88</v>
      </c>
      <c r="BK222" s="153">
        <f t="shared" si="39"/>
        <v>0</v>
      </c>
      <c r="BL222" s="13" t="s">
        <v>285</v>
      </c>
      <c r="BM222" s="152" t="s">
        <v>642</v>
      </c>
    </row>
    <row r="223" spans="2:65" s="1" customFormat="1" ht="16.5" customHeight="1" x14ac:dyDescent="0.2">
      <c r="B223" s="139"/>
      <c r="C223" s="140" t="s">
        <v>565</v>
      </c>
      <c r="D223" s="140" t="s">
        <v>223</v>
      </c>
      <c r="E223" s="141" t="s">
        <v>1283</v>
      </c>
      <c r="F223" s="142" t="s">
        <v>1284</v>
      </c>
      <c r="G223" s="143" t="s">
        <v>1260</v>
      </c>
      <c r="H223" s="144">
        <v>1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41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285</v>
      </c>
      <c r="AT223" s="152" t="s">
        <v>223</v>
      </c>
      <c r="AU223" s="152" t="s">
        <v>88</v>
      </c>
      <c r="AY223" s="13" t="s">
        <v>221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88</v>
      </c>
      <c r="BK223" s="153">
        <f t="shared" si="39"/>
        <v>0</v>
      </c>
      <c r="BL223" s="13" t="s">
        <v>285</v>
      </c>
      <c r="BM223" s="152" t="s">
        <v>650</v>
      </c>
    </row>
    <row r="224" spans="2:65" s="1" customFormat="1" ht="16.5" customHeight="1" x14ac:dyDescent="0.2">
      <c r="B224" s="139"/>
      <c r="C224" s="140" t="s">
        <v>569</v>
      </c>
      <c r="D224" s="140" t="s">
        <v>223</v>
      </c>
      <c r="E224" s="141" t="s">
        <v>1285</v>
      </c>
      <c r="F224" s="142" t="s">
        <v>1286</v>
      </c>
      <c r="G224" s="143" t="s">
        <v>1260</v>
      </c>
      <c r="H224" s="144">
        <v>2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285</v>
      </c>
      <c r="AT224" s="152" t="s">
        <v>223</v>
      </c>
      <c r="AU224" s="152" t="s">
        <v>88</v>
      </c>
      <c r="AY224" s="13" t="s">
        <v>221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88</v>
      </c>
      <c r="BK224" s="153">
        <f t="shared" si="39"/>
        <v>0</v>
      </c>
      <c r="BL224" s="13" t="s">
        <v>285</v>
      </c>
      <c r="BM224" s="152" t="s">
        <v>658</v>
      </c>
    </row>
    <row r="225" spans="2:65" s="1" customFormat="1" ht="21.75" customHeight="1" x14ac:dyDescent="0.2">
      <c r="B225" s="139"/>
      <c r="C225" s="154" t="s">
        <v>573</v>
      </c>
      <c r="D225" s="154" t="s">
        <v>317</v>
      </c>
      <c r="E225" s="155" t="s">
        <v>1287</v>
      </c>
      <c r="F225" s="156" t="s">
        <v>1288</v>
      </c>
      <c r="G225" s="157" t="s">
        <v>333</v>
      </c>
      <c r="H225" s="158">
        <v>1</v>
      </c>
      <c r="I225" s="159"/>
      <c r="J225" s="160">
        <f t="shared" si="30"/>
        <v>0</v>
      </c>
      <c r="K225" s="161"/>
      <c r="L225" s="162"/>
      <c r="M225" s="163" t="s">
        <v>1</v>
      </c>
      <c r="N225" s="164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351</v>
      </c>
      <c r="AT225" s="152" t="s">
        <v>317</v>
      </c>
      <c r="AU225" s="152" t="s">
        <v>88</v>
      </c>
      <c r="AY225" s="13" t="s">
        <v>221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88</v>
      </c>
      <c r="BK225" s="153">
        <f t="shared" si="39"/>
        <v>0</v>
      </c>
      <c r="BL225" s="13" t="s">
        <v>285</v>
      </c>
      <c r="BM225" s="152" t="s">
        <v>666</v>
      </c>
    </row>
    <row r="226" spans="2:65" s="1" customFormat="1" ht="16.5" customHeight="1" x14ac:dyDescent="0.2">
      <c r="B226" s="139"/>
      <c r="C226" s="154" t="s">
        <v>577</v>
      </c>
      <c r="D226" s="154" t="s">
        <v>317</v>
      </c>
      <c r="E226" s="155" t="s">
        <v>1289</v>
      </c>
      <c r="F226" s="156" t="s">
        <v>1290</v>
      </c>
      <c r="G226" s="157" t="s">
        <v>333</v>
      </c>
      <c r="H226" s="158">
        <v>2</v>
      </c>
      <c r="I226" s="159"/>
      <c r="J226" s="160">
        <f t="shared" si="30"/>
        <v>0</v>
      </c>
      <c r="K226" s="161"/>
      <c r="L226" s="162"/>
      <c r="M226" s="163" t="s">
        <v>1</v>
      </c>
      <c r="N226" s="164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351</v>
      </c>
      <c r="AT226" s="152" t="s">
        <v>317</v>
      </c>
      <c r="AU226" s="152" t="s">
        <v>88</v>
      </c>
      <c r="AY226" s="13" t="s">
        <v>221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88</v>
      </c>
      <c r="BK226" s="153">
        <f t="shared" si="39"/>
        <v>0</v>
      </c>
      <c r="BL226" s="13" t="s">
        <v>285</v>
      </c>
      <c r="BM226" s="152" t="s">
        <v>679</v>
      </c>
    </row>
    <row r="227" spans="2:65" s="1" customFormat="1" ht="16.5" customHeight="1" x14ac:dyDescent="0.2">
      <c r="B227" s="139"/>
      <c r="C227" s="154" t="s">
        <v>581</v>
      </c>
      <c r="D227" s="154" t="s">
        <v>317</v>
      </c>
      <c r="E227" s="155" t="s">
        <v>1291</v>
      </c>
      <c r="F227" s="156" t="s">
        <v>1292</v>
      </c>
      <c r="G227" s="157" t="s">
        <v>333</v>
      </c>
      <c r="H227" s="158">
        <v>1</v>
      </c>
      <c r="I227" s="159"/>
      <c r="J227" s="160">
        <f t="shared" si="30"/>
        <v>0</v>
      </c>
      <c r="K227" s="161"/>
      <c r="L227" s="162"/>
      <c r="M227" s="163" t="s">
        <v>1</v>
      </c>
      <c r="N227" s="164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351</v>
      </c>
      <c r="AT227" s="152" t="s">
        <v>317</v>
      </c>
      <c r="AU227" s="152" t="s">
        <v>88</v>
      </c>
      <c r="AY227" s="13" t="s">
        <v>221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88</v>
      </c>
      <c r="BK227" s="153">
        <f t="shared" si="39"/>
        <v>0</v>
      </c>
      <c r="BL227" s="13" t="s">
        <v>285</v>
      </c>
      <c r="BM227" s="152" t="s">
        <v>685</v>
      </c>
    </row>
    <row r="228" spans="2:65" s="1" customFormat="1" ht="16.5" customHeight="1" x14ac:dyDescent="0.2">
      <c r="B228" s="139"/>
      <c r="C228" s="140" t="s">
        <v>585</v>
      </c>
      <c r="D228" s="140" t="s">
        <v>223</v>
      </c>
      <c r="E228" s="141" t="s">
        <v>1293</v>
      </c>
      <c r="F228" s="142" t="s">
        <v>1294</v>
      </c>
      <c r="G228" s="143" t="s">
        <v>1260</v>
      </c>
      <c r="H228" s="144">
        <v>4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41</v>
      </c>
      <c r="P228" s="150">
        <f t="shared" si="31"/>
        <v>0</v>
      </c>
      <c r="Q228" s="150">
        <v>0</v>
      </c>
      <c r="R228" s="150">
        <f t="shared" si="32"/>
        <v>0</v>
      </c>
      <c r="S228" s="150">
        <v>0</v>
      </c>
      <c r="T228" s="151">
        <f t="shared" si="33"/>
        <v>0</v>
      </c>
      <c r="AR228" s="152" t="s">
        <v>285</v>
      </c>
      <c r="AT228" s="152" t="s">
        <v>223</v>
      </c>
      <c r="AU228" s="152" t="s">
        <v>88</v>
      </c>
      <c r="AY228" s="13" t="s">
        <v>221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88</v>
      </c>
      <c r="BK228" s="153">
        <f t="shared" si="39"/>
        <v>0</v>
      </c>
      <c r="BL228" s="13" t="s">
        <v>285</v>
      </c>
      <c r="BM228" s="152" t="s">
        <v>691</v>
      </c>
    </row>
    <row r="229" spans="2:65" s="1" customFormat="1" ht="16.5" customHeight="1" x14ac:dyDescent="0.2">
      <c r="B229" s="139"/>
      <c r="C229" s="154" t="s">
        <v>589</v>
      </c>
      <c r="D229" s="154" t="s">
        <v>317</v>
      </c>
      <c r="E229" s="155" t="s">
        <v>1295</v>
      </c>
      <c r="F229" s="156" t="s">
        <v>1296</v>
      </c>
      <c r="G229" s="157" t="s">
        <v>333</v>
      </c>
      <c r="H229" s="158">
        <v>1</v>
      </c>
      <c r="I229" s="159"/>
      <c r="J229" s="160">
        <f t="shared" si="30"/>
        <v>0</v>
      </c>
      <c r="K229" s="161"/>
      <c r="L229" s="162"/>
      <c r="M229" s="163" t="s">
        <v>1</v>
      </c>
      <c r="N229" s="164" t="s">
        <v>41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351</v>
      </c>
      <c r="AT229" s="152" t="s">
        <v>317</v>
      </c>
      <c r="AU229" s="152" t="s">
        <v>88</v>
      </c>
      <c r="AY229" s="13" t="s">
        <v>221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88</v>
      </c>
      <c r="BK229" s="153">
        <f t="shared" si="39"/>
        <v>0</v>
      </c>
      <c r="BL229" s="13" t="s">
        <v>285</v>
      </c>
      <c r="BM229" s="152" t="s">
        <v>699</v>
      </c>
    </row>
    <row r="230" spans="2:65" s="1" customFormat="1" ht="16.5" customHeight="1" x14ac:dyDescent="0.2">
      <c r="B230" s="139"/>
      <c r="C230" s="140" t="s">
        <v>593</v>
      </c>
      <c r="D230" s="140" t="s">
        <v>223</v>
      </c>
      <c r="E230" s="141" t="s">
        <v>1297</v>
      </c>
      <c r="F230" s="142" t="s">
        <v>1298</v>
      </c>
      <c r="G230" s="143" t="s">
        <v>1260</v>
      </c>
      <c r="H230" s="144">
        <v>1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41</v>
      </c>
      <c r="P230" s="150">
        <f t="shared" si="31"/>
        <v>0</v>
      </c>
      <c r="Q230" s="150">
        <v>0</v>
      </c>
      <c r="R230" s="150">
        <f t="shared" si="32"/>
        <v>0</v>
      </c>
      <c r="S230" s="150">
        <v>0</v>
      </c>
      <c r="T230" s="151">
        <f t="shared" si="33"/>
        <v>0</v>
      </c>
      <c r="AR230" s="152" t="s">
        <v>285</v>
      </c>
      <c r="AT230" s="152" t="s">
        <v>223</v>
      </c>
      <c r="AU230" s="152" t="s">
        <v>88</v>
      </c>
      <c r="AY230" s="13" t="s">
        <v>221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88</v>
      </c>
      <c r="BK230" s="153">
        <f t="shared" si="39"/>
        <v>0</v>
      </c>
      <c r="BL230" s="13" t="s">
        <v>285</v>
      </c>
      <c r="BM230" s="152" t="s">
        <v>707</v>
      </c>
    </row>
    <row r="231" spans="2:65" s="1" customFormat="1" ht="24.15" customHeight="1" x14ac:dyDescent="0.2">
      <c r="B231" s="139"/>
      <c r="C231" s="154" t="s">
        <v>597</v>
      </c>
      <c r="D231" s="154" t="s">
        <v>317</v>
      </c>
      <c r="E231" s="155" t="s">
        <v>1299</v>
      </c>
      <c r="F231" s="156" t="s">
        <v>1300</v>
      </c>
      <c r="G231" s="157" t="s">
        <v>333</v>
      </c>
      <c r="H231" s="158">
        <v>1</v>
      </c>
      <c r="I231" s="159"/>
      <c r="J231" s="160">
        <f t="shared" si="30"/>
        <v>0</v>
      </c>
      <c r="K231" s="161"/>
      <c r="L231" s="162"/>
      <c r="M231" s="163" t="s">
        <v>1</v>
      </c>
      <c r="N231" s="164" t="s">
        <v>41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351</v>
      </c>
      <c r="AT231" s="152" t="s">
        <v>317</v>
      </c>
      <c r="AU231" s="152" t="s">
        <v>88</v>
      </c>
      <c r="AY231" s="13" t="s">
        <v>221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88</v>
      </c>
      <c r="BK231" s="153">
        <f t="shared" si="39"/>
        <v>0</v>
      </c>
      <c r="BL231" s="13" t="s">
        <v>285</v>
      </c>
      <c r="BM231" s="152" t="s">
        <v>715</v>
      </c>
    </row>
    <row r="232" spans="2:65" s="1" customFormat="1" ht="24.15" customHeight="1" x14ac:dyDescent="0.2">
      <c r="B232" s="139"/>
      <c r="C232" s="140" t="s">
        <v>601</v>
      </c>
      <c r="D232" s="140" t="s">
        <v>223</v>
      </c>
      <c r="E232" s="141" t="s">
        <v>1301</v>
      </c>
      <c r="F232" s="142" t="s">
        <v>1302</v>
      </c>
      <c r="G232" s="143" t="s">
        <v>1260</v>
      </c>
      <c r="H232" s="144">
        <v>1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41</v>
      </c>
      <c r="P232" s="150">
        <f t="shared" si="31"/>
        <v>0</v>
      </c>
      <c r="Q232" s="150">
        <v>0</v>
      </c>
      <c r="R232" s="150">
        <f t="shared" si="32"/>
        <v>0</v>
      </c>
      <c r="S232" s="150">
        <v>0</v>
      </c>
      <c r="T232" s="151">
        <f t="shared" si="33"/>
        <v>0</v>
      </c>
      <c r="AR232" s="152" t="s">
        <v>285</v>
      </c>
      <c r="AT232" s="152" t="s">
        <v>223</v>
      </c>
      <c r="AU232" s="152" t="s">
        <v>88</v>
      </c>
      <c r="AY232" s="13" t="s">
        <v>221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88</v>
      </c>
      <c r="BK232" s="153">
        <f t="shared" si="39"/>
        <v>0</v>
      </c>
      <c r="BL232" s="13" t="s">
        <v>285</v>
      </c>
      <c r="BM232" s="152" t="s">
        <v>726</v>
      </c>
    </row>
    <row r="233" spans="2:65" s="1" customFormat="1" ht="24.15" customHeight="1" x14ac:dyDescent="0.2">
      <c r="B233" s="139"/>
      <c r="C233" s="154" t="s">
        <v>605</v>
      </c>
      <c r="D233" s="154" t="s">
        <v>317</v>
      </c>
      <c r="E233" s="155" t="s">
        <v>1303</v>
      </c>
      <c r="F233" s="156" t="s">
        <v>1304</v>
      </c>
      <c r="G233" s="157" t="s">
        <v>1305</v>
      </c>
      <c r="H233" s="158">
        <v>2</v>
      </c>
      <c r="I233" s="159"/>
      <c r="J233" s="160">
        <f t="shared" si="30"/>
        <v>0</v>
      </c>
      <c r="K233" s="161"/>
      <c r="L233" s="162"/>
      <c r="M233" s="163" t="s">
        <v>1</v>
      </c>
      <c r="N233" s="164" t="s">
        <v>41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351</v>
      </c>
      <c r="AT233" s="152" t="s">
        <v>317</v>
      </c>
      <c r="AU233" s="152" t="s">
        <v>88</v>
      </c>
      <c r="AY233" s="13" t="s">
        <v>221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88</v>
      </c>
      <c r="BK233" s="153">
        <f t="shared" si="39"/>
        <v>0</v>
      </c>
      <c r="BL233" s="13" t="s">
        <v>285</v>
      </c>
      <c r="BM233" s="152" t="s">
        <v>734</v>
      </c>
    </row>
    <row r="234" spans="2:65" s="1" customFormat="1" ht="24.15" customHeight="1" x14ac:dyDescent="0.2">
      <c r="B234" s="139"/>
      <c r="C234" s="140" t="s">
        <v>609</v>
      </c>
      <c r="D234" s="140" t="s">
        <v>223</v>
      </c>
      <c r="E234" s="141" t="s">
        <v>1306</v>
      </c>
      <c r="F234" s="142" t="s">
        <v>1307</v>
      </c>
      <c r="G234" s="143" t="s">
        <v>1260</v>
      </c>
      <c r="H234" s="144">
        <v>2</v>
      </c>
      <c r="I234" s="145"/>
      <c r="J234" s="146">
        <f t="shared" si="30"/>
        <v>0</v>
      </c>
      <c r="K234" s="147"/>
      <c r="L234" s="28"/>
      <c r="M234" s="148" t="s">
        <v>1</v>
      </c>
      <c r="N234" s="149" t="s">
        <v>41</v>
      </c>
      <c r="P234" s="150">
        <f t="shared" si="31"/>
        <v>0</v>
      </c>
      <c r="Q234" s="150">
        <v>2.5999999999999998E-4</v>
      </c>
      <c r="R234" s="150">
        <f t="shared" si="32"/>
        <v>5.1999999999999995E-4</v>
      </c>
      <c r="S234" s="150">
        <v>0</v>
      </c>
      <c r="T234" s="151">
        <f t="shared" si="33"/>
        <v>0</v>
      </c>
      <c r="AR234" s="152" t="s">
        <v>285</v>
      </c>
      <c r="AT234" s="152" t="s">
        <v>223</v>
      </c>
      <c r="AU234" s="152" t="s">
        <v>88</v>
      </c>
      <c r="AY234" s="13" t="s">
        <v>221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88</v>
      </c>
      <c r="BK234" s="153">
        <f t="shared" si="39"/>
        <v>0</v>
      </c>
      <c r="BL234" s="13" t="s">
        <v>285</v>
      </c>
      <c r="BM234" s="152" t="s">
        <v>742</v>
      </c>
    </row>
    <row r="235" spans="2:65" s="1" customFormat="1" ht="24.15" customHeight="1" x14ac:dyDescent="0.2">
      <c r="B235" s="139"/>
      <c r="C235" s="140" t="s">
        <v>613</v>
      </c>
      <c r="D235" s="140" t="s">
        <v>223</v>
      </c>
      <c r="E235" s="141" t="s">
        <v>1308</v>
      </c>
      <c r="F235" s="142" t="s">
        <v>1309</v>
      </c>
      <c r="G235" s="143" t="s">
        <v>718</v>
      </c>
      <c r="H235" s="165"/>
      <c r="I235" s="145"/>
      <c r="J235" s="146">
        <f t="shared" si="30"/>
        <v>0</v>
      </c>
      <c r="K235" s="147"/>
      <c r="L235" s="28"/>
      <c r="M235" s="148" t="s">
        <v>1</v>
      </c>
      <c r="N235" s="149" t="s">
        <v>41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285</v>
      </c>
      <c r="AT235" s="152" t="s">
        <v>223</v>
      </c>
      <c r="AU235" s="152" t="s">
        <v>88</v>
      </c>
      <c r="AY235" s="13" t="s">
        <v>221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88</v>
      </c>
      <c r="BK235" s="153">
        <f t="shared" si="39"/>
        <v>0</v>
      </c>
      <c r="BL235" s="13" t="s">
        <v>285</v>
      </c>
      <c r="BM235" s="152" t="s">
        <v>752</v>
      </c>
    </row>
    <row r="236" spans="2:65" s="1" customFormat="1" ht="33" customHeight="1" x14ac:dyDescent="0.2">
      <c r="B236" s="139"/>
      <c r="C236" s="140" t="s">
        <v>617</v>
      </c>
      <c r="D236" s="140" t="s">
        <v>223</v>
      </c>
      <c r="E236" s="141" t="s">
        <v>1310</v>
      </c>
      <c r="F236" s="142" t="s">
        <v>1228</v>
      </c>
      <c r="G236" s="143" t="s">
        <v>718</v>
      </c>
      <c r="H236" s="165"/>
      <c r="I236" s="145"/>
      <c r="J236" s="146">
        <f t="shared" si="30"/>
        <v>0</v>
      </c>
      <c r="K236" s="147"/>
      <c r="L236" s="28"/>
      <c r="M236" s="148" t="s">
        <v>1</v>
      </c>
      <c r="N236" s="149" t="s">
        <v>41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285</v>
      </c>
      <c r="AT236" s="152" t="s">
        <v>223</v>
      </c>
      <c r="AU236" s="152" t="s">
        <v>88</v>
      </c>
      <c r="AY236" s="13" t="s">
        <v>221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88</v>
      </c>
      <c r="BK236" s="153">
        <f t="shared" si="39"/>
        <v>0</v>
      </c>
      <c r="BL236" s="13" t="s">
        <v>285</v>
      </c>
      <c r="BM236" s="152" t="s">
        <v>760</v>
      </c>
    </row>
    <row r="237" spans="2:65" s="11" customFormat="1" ht="22.95" customHeight="1" x14ac:dyDescent="0.25">
      <c r="B237" s="127"/>
      <c r="D237" s="128" t="s">
        <v>74</v>
      </c>
      <c r="E237" s="137" t="s">
        <v>1311</v>
      </c>
      <c r="F237" s="137" t="s">
        <v>1312</v>
      </c>
      <c r="I237" s="130"/>
      <c r="J237" s="138">
        <f>BK237</f>
        <v>0</v>
      </c>
      <c r="L237" s="127"/>
      <c r="M237" s="132"/>
      <c r="P237" s="133">
        <f>SUM(P238:P243)</f>
        <v>0</v>
      </c>
      <c r="R237" s="133">
        <f>SUM(R238:R243)</f>
        <v>0</v>
      </c>
      <c r="T237" s="134">
        <f>SUM(T238:T243)</f>
        <v>0</v>
      </c>
      <c r="AR237" s="128" t="s">
        <v>82</v>
      </c>
      <c r="AT237" s="135" t="s">
        <v>74</v>
      </c>
      <c r="AU237" s="135" t="s">
        <v>82</v>
      </c>
      <c r="AY237" s="128" t="s">
        <v>221</v>
      </c>
      <c r="BK237" s="136">
        <f>SUM(BK238:BK243)</f>
        <v>0</v>
      </c>
    </row>
    <row r="238" spans="2:65" s="1" customFormat="1" ht="16.5" customHeight="1" x14ac:dyDescent="0.2">
      <c r="B238" s="139"/>
      <c r="C238" s="154" t="s">
        <v>622</v>
      </c>
      <c r="D238" s="154" t="s">
        <v>317</v>
      </c>
      <c r="E238" s="155" t="s">
        <v>1313</v>
      </c>
      <c r="F238" s="156" t="s">
        <v>1314</v>
      </c>
      <c r="G238" s="157" t="s">
        <v>1305</v>
      </c>
      <c r="H238" s="158">
        <v>1</v>
      </c>
      <c r="I238" s="159"/>
      <c r="J238" s="160">
        <f t="shared" ref="J238:J243" si="40">ROUND(I238*H238,2)</f>
        <v>0</v>
      </c>
      <c r="K238" s="161"/>
      <c r="L238" s="162"/>
      <c r="M238" s="163" t="s">
        <v>1</v>
      </c>
      <c r="N238" s="164" t="s">
        <v>41</v>
      </c>
      <c r="P238" s="150">
        <f t="shared" ref="P238:P243" si="41">O238*H238</f>
        <v>0</v>
      </c>
      <c r="Q238" s="150">
        <v>0</v>
      </c>
      <c r="R238" s="150">
        <f t="shared" ref="R238:R243" si="42">Q238*H238</f>
        <v>0</v>
      </c>
      <c r="S238" s="150">
        <v>0</v>
      </c>
      <c r="T238" s="151">
        <f t="shared" ref="T238:T243" si="43">S238*H238</f>
        <v>0</v>
      </c>
      <c r="AR238" s="152" t="s">
        <v>351</v>
      </c>
      <c r="AT238" s="152" t="s">
        <v>317</v>
      </c>
      <c r="AU238" s="152" t="s">
        <v>88</v>
      </c>
      <c r="AY238" s="13" t="s">
        <v>221</v>
      </c>
      <c r="BE238" s="153">
        <f t="shared" ref="BE238:BE243" si="44">IF(N238="základná",J238,0)</f>
        <v>0</v>
      </c>
      <c r="BF238" s="153">
        <f t="shared" ref="BF238:BF243" si="45">IF(N238="znížená",J238,0)</f>
        <v>0</v>
      </c>
      <c r="BG238" s="153">
        <f t="shared" ref="BG238:BG243" si="46">IF(N238="zákl. prenesená",J238,0)</f>
        <v>0</v>
      </c>
      <c r="BH238" s="153">
        <f t="shared" ref="BH238:BH243" si="47">IF(N238="zníž. prenesená",J238,0)</f>
        <v>0</v>
      </c>
      <c r="BI238" s="153">
        <f t="shared" ref="BI238:BI243" si="48">IF(N238="nulová",J238,0)</f>
        <v>0</v>
      </c>
      <c r="BJ238" s="13" t="s">
        <v>88</v>
      </c>
      <c r="BK238" s="153">
        <f t="shared" ref="BK238:BK243" si="49">ROUND(I238*H238,2)</f>
        <v>0</v>
      </c>
      <c r="BL238" s="13" t="s">
        <v>285</v>
      </c>
      <c r="BM238" s="152" t="s">
        <v>768</v>
      </c>
    </row>
    <row r="239" spans="2:65" s="1" customFormat="1" ht="16.5" customHeight="1" x14ac:dyDescent="0.2">
      <c r="B239" s="139"/>
      <c r="C239" s="154" t="s">
        <v>626</v>
      </c>
      <c r="D239" s="154" t="s">
        <v>317</v>
      </c>
      <c r="E239" s="155" t="s">
        <v>1315</v>
      </c>
      <c r="F239" s="156" t="s">
        <v>1316</v>
      </c>
      <c r="G239" s="157" t="s">
        <v>1305</v>
      </c>
      <c r="H239" s="158">
        <v>1</v>
      </c>
      <c r="I239" s="159"/>
      <c r="J239" s="160">
        <f t="shared" si="40"/>
        <v>0</v>
      </c>
      <c r="K239" s="161"/>
      <c r="L239" s="162"/>
      <c r="M239" s="163" t="s">
        <v>1</v>
      </c>
      <c r="N239" s="164" t="s">
        <v>41</v>
      </c>
      <c r="P239" s="150">
        <f t="shared" si="41"/>
        <v>0</v>
      </c>
      <c r="Q239" s="150">
        <v>0</v>
      </c>
      <c r="R239" s="150">
        <f t="shared" si="42"/>
        <v>0</v>
      </c>
      <c r="S239" s="150">
        <v>0</v>
      </c>
      <c r="T239" s="151">
        <f t="shared" si="43"/>
        <v>0</v>
      </c>
      <c r="AR239" s="152" t="s">
        <v>351</v>
      </c>
      <c r="AT239" s="152" t="s">
        <v>317</v>
      </c>
      <c r="AU239" s="152" t="s">
        <v>88</v>
      </c>
      <c r="AY239" s="13" t="s">
        <v>221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88</v>
      </c>
      <c r="BK239" s="153">
        <f t="shared" si="49"/>
        <v>0</v>
      </c>
      <c r="BL239" s="13" t="s">
        <v>285</v>
      </c>
      <c r="BM239" s="152" t="s">
        <v>778</v>
      </c>
    </row>
    <row r="240" spans="2:65" s="1" customFormat="1" ht="16.5" customHeight="1" x14ac:dyDescent="0.2">
      <c r="B240" s="139"/>
      <c r="C240" s="154" t="s">
        <v>630</v>
      </c>
      <c r="D240" s="154" t="s">
        <v>317</v>
      </c>
      <c r="E240" s="155" t="s">
        <v>1317</v>
      </c>
      <c r="F240" s="156" t="s">
        <v>1318</v>
      </c>
      <c r="G240" s="157" t="s">
        <v>1305</v>
      </c>
      <c r="H240" s="158">
        <v>1</v>
      </c>
      <c r="I240" s="159"/>
      <c r="J240" s="160">
        <f t="shared" si="40"/>
        <v>0</v>
      </c>
      <c r="K240" s="161"/>
      <c r="L240" s="162"/>
      <c r="M240" s="163" t="s">
        <v>1</v>
      </c>
      <c r="N240" s="164" t="s">
        <v>41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351</v>
      </c>
      <c r="AT240" s="152" t="s">
        <v>317</v>
      </c>
      <c r="AU240" s="152" t="s">
        <v>88</v>
      </c>
      <c r="AY240" s="13" t="s">
        <v>221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88</v>
      </c>
      <c r="BK240" s="153">
        <f t="shared" si="49"/>
        <v>0</v>
      </c>
      <c r="BL240" s="13" t="s">
        <v>285</v>
      </c>
      <c r="BM240" s="152" t="s">
        <v>788</v>
      </c>
    </row>
    <row r="241" spans="2:65" s="1" customFormat="1" ht="16.5" customHeight="1" x14ac:dyDescent="0.2">
      <c r="B241" s="139"/>
      <c r="C241" s="140" t="s">
        <v>634</v>
      </c>
      <c r="D241" s="140" t="s">
        <v>223</v>
      </c>
      <c r="E241" s="141" t="s">
        <v>1279</v>
      </c>
      <c r="F241" s="142" t="s">
        <v>1319</v>
      </c>
      <c r="G241" s="143" t="s">
        <v>718</v>
      </c>
      <c r="H241" s="165"/>
      <c r="I241" s="145"/>
      <c r="J241" s="146">
        <f t="shared" si="40"/>
        <v>0</v>
      </c>
      <c r="K241" s="147"/>
      <c r="L241" s="28"/>
      <c r="M241" s="148" t="s">
        <v>1</v>
      </c>
      <c r="N241" s="149" t="s">
        <v>41</v>
      </c>
      <c r="P241" s="150">
        <f t="shared" si="41"/>
        <v>0</v>
      </c>
      <c r="Q241" s="150">
        <v>0</v>
      </c>
      <c r="R241" s="150">
        <f t="shared" si="42"/>
        <v>0</v>
      </c>
      <c r="S241" s="150">
        <v>0</v>
      </c>
      <c r="T241" s="151">
        <f t="shared" si="43"/>
        <v>0</v>
      </c>
      <c r="AR241" s="152" t="s">
        <v>285</v>
      </c>
      <c r="AT241" s="152" t="s">
        <v>223</v>
      </c>
      <c r="AU241" s="152" t="s">
        <v>88</v>
      </c>
      <c r="AY241" s="13" t="s">
        <v>221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88</v>
      </c>
      <c r="BK241" s="153">
        <f t="shared" si="49"/>
        <v>0</v>
      </c>
      <c r="BL241" s="13" t="s">
        <v>285</v>
      </c>
      <c r="BM241" s="152" t="s">
        <v>796</v>
      </c>
    </row>
    <row r="242" spans="2:65" s="1" customFormat="1" ht="24.15" customHeight="1" x14ac:dyDescent="0.2">
      <c r="B242" s="139"/>
      <c r="C242" s="140" t="s">
        <v>638</v>
      </c>
      <c r="D242" s="140" t="s">
        <v>223</v>
      </c>
      <c r="E242" s="141" t="s">
        <v>1320</v>
      </c>
      <c r="F242" s="142" t="s">
        <v>1321</v>
      </c>
      <c r="G242" s="143" t="s">
        <v>718</v>
      </c>
      <c r="H242" s="165"/>
      <c r="I242" s="145"/>
      <c r="J242" s="146">
        <f t="shared" si="40"/>
        <v>0</v>
      </c>
      <c r="K242" s="147"/>
      <c r="L242" s="28"/>
      <c r="M242" s="148" t="s">
        <v>1</v>
      </c>
      <c r="N242" s="149" t="s">
        <v>41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285</v>
      </c>
      <c r="AT242" s="152" t="s">
        <v>223</v>
      </c>
      <c r="AU242" s="152" t="s">
        <v>88</v>
      </c>
      <c r="AY242" s="13" t="s">
        <v>221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88</v>
      </c>
      <c r="BK242" s="153">
        <f t="shared" si="49"/>
        <v>0</v>
      </c>
      <c r="BL242" s="13" t="s">
        <v>285</v>
      </c>
      <c r="BM242" s="152" t="s">
        <v>806</v>
      </c>
    </row>
    <row r="243" spans="2:65" s="1" customFormat="1" ht="33" customHeight="1" x14ac:dyDescent="0.2">
      <c r="B243" s="139"/>
      <c r="C243" s="140" t="s">
        <v>642</v>
      </c>
      <c r="D243" s="140" t="s">
        <v>223</v>
      </c>
      <c r="E243" s="141" t="s">
        <v>1322</v>
      </c>
      <c r="F243" s="142" t="s">
        <v>1228</v>
      </c>
      <c r="G243" s="143" t="s">
        <v>718</v>
      </c>
      <c r="H243" s="165"/>
      <c r="I243" s="145"/>
      <c r="J243" s="146">
        <f t="shared" si="40"/>
        <v>0</v>
      </c>
      <c r="K243" s="147"/>
      <c r="L243" s="28"/>
      <c r="M243" s="148" t="s">
        <v>1</v>
      </c>
      <c r="N243" s="149" t="s">
        <v>41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285</v>
      </c>
      <c r="AT243" s="152" t="s">
        <v>223</v>
      </c>
      <c r="AU243" s="152" t="s">
        <v>88</v>
      </c>
      <c r="AY243" s="13" t="s">
        <v>221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88</v>
      </c>
      <c r="BK243" s="153">
        <f t="shared" si="49"/>
        <v>0</v>
      </c>
      <c r="BL243" s="13" t="s">
        <v>285</v>
      </c>
      <c r="BM243" s="152" t="s">
        <v>814</v>
      </c>
    </row>
    <row r="244" spans="2:65" s="11" customFormat="1" ht="22.95" customHeight="1" x14ac:dyDescent="0.25">
      <c r="B244" s="127"/>
      <c r="D244" s="128" t="s">
        <v>74</v>
      </c>
      <c r="E244" s="137" t="s">
        <v>1323</v>
      </c>
      <c r="F244" s="137" t="s">
        <v>1324</v>
      </c>
      <c r="I244" s="130"/>
      <c r="J244" s="138">
        <f>BK244</f>
        <v>0</v>
      </c>
      <c r="L244" s="127"/>
      <c r="M244" s="132"/>
      <c r="P244" s="133">
        <f>SUM(P245:P305)</f>
        <v>0</v>
      </c>
      <c r="R244" s="133">
        <f>SUM(R245:R305)</f>
        <v>0</v>
      </c>
      <c r="T244" s="134">
        <f>SUM(T245:T305)</f>
        <v>0</v>
      </c>
      <c r="AR244" s="128" t="s">
        <v>82</v>
      </c>
      <c r="AT244" s="135" t="s">
        <v>74</v>
      </c>
      <c r="AU244" s="135" t="s">
        <v>82</v>
      </c>
      <c r="AY244" s="128" t="s">
        <v>221</v>
      </c>
      <c r="BK244" s="136">
        <f>SUM(BK245:BK305)</f>
        <v>0</v>
      </c>
    </row>
    <row r="245" spans="2:65" s="1" customFormat="1" ht="16.5" customHeight="1" x14ac:dyDescent="0.2">
      <c r="B245" s="139"/>
      <c r="C245" s="154" t="s">
        <v>646</v>
      </c>
      <c r="D245" s="154" t="s">
        <v>317</v>
      </c>
      <c r="E245" s="155" t="s">
        <v>1325</v>
      </c>
      <c r="F245" s="156" t="s">
        <v>1326</v>
      </c>
      <c r="G245" s="157" t="s">
        <v>1305</v>
      </c>
      <c r="H245" s="158">
        <v>9</v>
      </c>
      <c r="I245" s="159"/>
      <c r="J245" s="160">
        <f t="shared" ref="J245:J276" si="50">ROUND(I245*H245,2)</f>
        <v>0</v>
      </c>
      <c r="K245" s="161"/>
      <c r="L245" s="162"/>
      <c r="M245" s="163" t="s">
        <v>1</v>
      </c>
      <c r="N245" s="164" t="s">
        <v>41</v>
      </c>
      <c r="P245" s="150">
        <f t="shared" ref="P245:P276" si="51">O245*H245</f>
        <v>0</v>
      </c>
      <c r="Q245" s="150">
        <v>0</v>
      </c>
      <c r="R245" s="150">
        <f t="shared" ref="R245:R276" si="52">Q245*H245</f>
        <v>0</v>
      </c>
      <c r="S245" s="150">
        <v>0</v>
      </c>
      <c r="T245" s="151">
        <f t="shared" ref="T245:T276" si="53">S245*H245</f>
        <v>0</v>
      </c>
      <c r="AR245" s="152" t="s">
        <v>351</v>
      </c>
      <c r="AT245" s="152" t="s">
        <v>317</v>
      </c>
      <c r="AU245" s="152" t="s">
        <v>88</v>
      </c>
      <c r="AY245" s="13" t="s">
        <v>221</v>
      </c>
      <c r="BE245" s="153">
        <f t="shared" ref="BE245:BE276" si="54">IF(N245="základná",J245,0)</f>
        <v>0</v>
      </c>
      <c r="BF245" s="153">
        <f t="shared" ref="BF245:BF276" si="55">IF(N245="znížená",J245,0)</f>
        <v>0</v>
      </c>
      <c r="BG245" s="153">
        <f t="shared" ref="BG245:BG276" si="56">IF(N245="zákl. prenesená",J245,0)</f>
        <v>0</v>
      </c>
      <c r="BH245" s="153">
        <f t="shared" ref="BH245:BH276" si="57">IF(N245="zníž. prenesená",J245,0)</f>
        <v>0</v>
      </c>
      <c r="BI245" s="153">
        <f t="shared" ref="BI245:BI276" si="58">IF(N245="nulová",J245,0)</f>
        <v>0</v>
      </c>
      <c r="BJ245" s="13" t="s">
        <v>88</v>
      </c>
      <c r="BK245" s="153">
        <f t="shared" ref="BK245:BK276" si="59">ROUND(I245*H245,2)</f>
        <v>0</v>
      </c>
      <c r="BL245" s="13" t="s">
        <v>285</v>
      </c>
      <c r="BM245" s="152" t="s">
        <v>822</v>
      </c>
    </row>
    <row r="246" spans="2:65" s="1" customFormat="1" ht="16.5" customHeight="1" x14ac:dyDescent="0.2">
      <c r="B246" s="139"/>
      <c r="C246" s="154" t="s">
        <v>650</v>
      </c>
      <c r="D246" s="154" t="s">
        <v>317</v>
      </c>
      <c r="E246" s="155" t="s">
        <v>1327</v>
      </c>
      <c r="F246" s="156" t="s">
        <v>1328</v>
      </c>
      <c r="G246" s="157" t="s">
        <v>1305</v>
      </c>
      <c r="H246" s="158">
        <v>9</v>
      </c>
      <c r="I246" s="159"/>
      <c r="J246" s="160">
        <f t="shared" si="50"/>
        <v>0</v>
      </c>
      <c r="K246" s="161"/>
      <c r="L246" s="162"/>
      <c r="M246" s="163" t="s">
        <v>1</v>
      </c>
      <c r="N246" s="164" t="s">
        <v>41</v>
      </c>
      <c r="P246" s="150">
        <f t="shared" si="51"/>
        <v>0</v>
      </c>
      <c r="Q246" s="150">
        <v>0</v>
      </c>
      <c r="R246" s="150">
        <f t="shared" si="52"/>
        <v>0</v>
      </c>
      <c r="S246" s="150">
        <v>0</v>
      </c>
      <c r="T246" s="151">
        <f t="shared" si="53"/>
        <v>0</v>
      </c>
      <c r="AR246" s="152" t="s">
        <v>351</v>
      </c>
      <c r="AT246" s="152" t="s">
        <v>317</v>
      </c>
      <c r="AU246" s="152" t="s">
        <v>88</v>
      </c>
      <c r="AY246" s="13" t="s">
        <v>221</v>
      </c>
      <c r="BE246" s="153">
        <f t="shared" si="54"/>
        <v>0</v>
      </c>
      <c r="BF246" s="153">
        <f t="shared" si="55"/>
        <v>0</v>
      </c>
      <c r="BG246" s="153">
        <f t="shared" si="56"/>
        <v>0</v>
      </c>
      <c r="BH246" s="153">
        <f t="shared" si="57"/>
        <v>0</v>
      </c>
      <c r="BI246" s="153">
        <f t="shared" si="58"/>
        <v>0</v>
      </c>
      <c r="BJ246" s="13" t="s">
        <v>88</v>
      </c>
      <c r="BK246" s="153">
        <f t="shared" si="59"/>
        <v>0</v>
      </c>
      <c r="BL246" s="13" t="s">
        <v>285</v>
      </c>
      <c r="BM246" s="152" t="s">
        <v>830</v>
      </c>
    </row>
    <row r="247" spans="2:65" s="1" customFormat="1" ht="16.5" customHeight="1" x14ac:dyDescent="0.2">
      <c r="B247" s="139"/>
      <c r="C247" s="154" t="s">
        <v>654</v>
      </c>
      <c r="D247" s="154" t="s">
        <v>317</v>
      </c>
      <c r="E247" s="155" t="s">
        <v>1329</v>
      </c>
      <c r="F247" s="156" t="s">
        <v>1330</v>
      </c>
      <c r="G247" s="157" t="s">
        <v>1305</v>
      </c>
      <c r="H247" s="158">
        <v>9</v>
      </c>
      <c r="I247" s="159"/>
      <c r="J247" s="160">
        <f t="shared" si="50"/>
        <v>0</v>
      </c>
      <c r="K247" s="161"/>
      <c r="L247" s="162"/>
      <c r="M247" s="163" t="s">
        <v>1</v>
      </c>
      <c r="N247" s="164" t="s">
        <v>41</v>
      </c>
      <c r="P247" s="150">
        <f t="shared" si="51"/>
        <v>0</v>
      </c>
      <c r="Q247" s="150">
        <v>0</v>
      </c>
      <c r="R247" s="150">
        <f t="shared" si="52"/>
        <v>0</v>
      </c>
      <c r="S247" s="150">
        <v>0</v>
      </c>
      <c r="T247" s="151">
        <f t="shared" si="53"/>
        <v>0</v>
      </c>
      <c r="AR247" s="152" t="s">
        <v>351</v>
      </c>
      <c r="AT247" s="152" t="s">
        <v>317</v>
      </c>
      <c r="AU247" s="152" t="s">
        <v>88</v>
      </c>
      <c r="AY247" s="13" t="s">
        <v>221</v>
      </c>
      <c r="BE247" s="153">
        <f t="shared" si="54"/>
        <v>0</v>
      </c>
      <c r="BF247" s="153">
        <f t="shared" si="55"/>
        <v>0</v>
      </c>
      <c r="BG247" s="153">
        <f t="shared" si="56"/>
        <v>0</v>
      </c>
      <c r="BH247" s="153">
        <f t="shared" si="57"/>
        <v>0</v>
      </c>
      <c r="BI247" s="153">
        <f t="shared" si="58"/>
        <v>0</v>
      </c>
      <c r="BJ247" s="13" t="s">
        <v>88</v>
      </c>
      <c r="BK247" s="153">
        <f t="shared" si="59"/>
        <v>0</v>
      </c>
      <c r="BL247" s="13" t="s">
        <v>285</v>
      </c>
      <c r="BM247" s="152" t="s">
        <v>838</v>
      </c>
    </row>
    <row r="248" spans="2:65" s="1" customFormat="1" ht="37.950000000000003" customHeight="1" x14ac:dyDescent="0.2">
      <c r="B248" s="139"/>
      <c r="C248" s="154" t="s">
        <v>658</v>
      </c>
      <c r="D248" s="154" t="s">
        <v>317</v>
      </c>
      <c r="E248" s="155" t="s">
        <v>1331</v>
      </c>
      <c r="F248" s="156" t="s">
        <v>1332</v>
      </c>
      <c r="G248" s="157" t="s">
        <v>1305</v>
      </c>
      <c r="H248" s="158">
        <v>9</v>
      </c>
      <c r="I248" s="159"/>
      <c r="J248" s="160">
        <f t="shared" si="50"/>
        <v>0</v>
      </c>
      <c r="K248" s="161"/>
      <c r="L248" s="162"/>
      <c r="M248" s="163" t="s">
        <v>1</v>
      </c>
      <c r="N248" s="164" t="s">
        <v>41</v>
      </c>
      <c r="P248" s="150">
        <f t="shared" si="51"/>
        <v>0</v>
      </c>
      <c r="Q248" s="150">
        <v>0</v>
      </c>
      <c r="R248" s="150">
        <f t="shared" si="52"/>
        <v>0</v>
      </c>
      <c r="S248" s="150">
        <v>0</v>
      </c>
      <c r="T248" s="151">
        <f t="shared" si="53"/>
        <v>0</v>
      </c>
      <c r="AR248" s="152" t="s">
        <v>351</v>
      </c>
      <c r="AT248" s="152" t="s">
        <v>317</v>
      </c>
      <c r="AU248" s="152" t="s">
        <v>88</v>
      </c>
      <c r="AY248" s="13" t="s">
        <v>221</v>
      </c>
      <c r="BE248" s="153">
        <f t="shared" si="54"/>
        <v>0</v>
      </c>
      <c r="BF248" s="153">
        <f t="shared" si="55"/>
        <v>0</v>
      </c>
      <c r="BG248" s="153">
        <f t="shared" si="56"/>
        <v>0</v>
      </c>
      <c r="BH248" s="153">
        <f t="shared" si="57"/>
        <v>0</v>
      </c>
      <c r="BI248" s="153">
        <f t="shared" si="58"/>
        <v>0</v>
      </c>
      <c r="BJ248" s="13" t="s">
        <v>88</v>
      </c>
      <c r="BK248" s="153">
        <f t="shared" si="59"/>
        <v>0</v>
      </c>
      <c r="BL248" s="13" t="s">
        <v>285</v>
      </c>
      <c r="BM248" s="152" t="s">
        <v>846</v>
      </c>
    </row>
    <row r="249" spans="2:65" s="1" customFormat="1" ht="16.5" customHeight="1" x14ac:dyDescent="0.2">
      <c r="B249" s="139"/>
      <c r="C249" s="140" t="s">
        <v>662</v>
      </c>
      <c r="D249" s="140" t="s">
        <v>223</v>
      </c>
      <c r="E249" s="141" t="s">
        <v>1333</v>
      </c>
      <c r="F249" s="142" t="s">
        <v>1334</v>
      </c>
      <c r="G249" s="143" t="s">
        <v>1305</v>
      </c>
      <c r="H249" s="144">
        <v>9</v>
      </c>
      <c r="I249" s="145"/>
      <c r="J249" s="146">
        <f t="shared" si="50"/>
        <v>0</v>
      </c>
      <c r="K249" s="147"/>
      <c r="L249" s="28"/>
      <c r="M249" s="148" t="s">
        <v>1</v>
      </c>
      <c r="N249" s="149" t="s">
        <v>41</v>
      </c>
      <c r="P249" s="150">
        <f t="shared" si="51"/>
        <v>0</v>
      </c>
      <c r="Q249" s="150">
        <v>0</v>
      </c>
      <c r="R249" s="150">
        <f t="shared" si="52"/>
        <v>0</v>
      </c>
      <c r="S249" s="150">
        <v>0</v>
      </c>
      <c r="T249" s="151">
        <f t="shared" si="53"/>
        <v>0</v>
      </c>
      <c r="AR249" s="152" t="s">
        <v>285</v>
      </c>
      <c r="AT249" s="152" t="s">
        <v>223</v>
      </c>
      <c r="AU249" s="152" t="s">
        <v>88</v>
      </c>
      <c r="AY249" s="13" t="s">
        <v>221</v>
      </c>
      <c r="BE249" s="153">
        <f t="shared" si="54"/>
        <v>0</v>
      </c>
      <c r="BF249" s="153">
        <f t="shared" si="55"/>
        <v>0</v>
      </c>
      <c r="BG249" s="153">
        <f t="shared" si="56"/>
        <v>0</v>
      </c>
      <c r="BH249" s="153">
        <f t="shared" si="57"/>
        <v>0</v>
      </c>
      <c r="BI249" s="153">
        <f t="shared" si="58"/>
        <v>0</v>
      </c>
      <c r="BJ249" s="13" t="s">
        <v>88</v>
      </c>
      <c r="BK249" s="153">
        <f t="shared" si="59"/>
        <v>0</v>
      </c>
      <c r="BL249" s="13" t="s">
        <v>285</v>
      </c>
      <c r="BM249" s="152" t="s">
        <v>856</v>
      </c>
    </row>
    <row r="250" spans="2:65" s="1" customFormat="1" ht="16.5" customHeight="1" x14ac:dyDescent="0.2">
      <c r="B250" s="139"/>
      <c r="C250" s="140" t="s">
        <v>666</v>
      </c>
      <c r="D250" s="140" t="s">
        <v>223</v>
      </c>
      <c r="E250" s="141" t="s">
        <v>1335</v>
      </c>
      <c r="F250" s="142" t="s">
        <v>1336</v>
      </c>
      <c r="G250" s="143" t="s">
        <v>1305</v>
      </c>
      <c r="H250" s="144">
        <v>9</v>
      </c>
      <c r="I250" s="145"/>
      <c r="J250" s="146">
        <f t="shared" si="50"/>
        <v>0</v>
      </c>
      <c r="K250" s="147"/>
      <c r="L250" s="28"/>
      <c r="M250" s="148" t="s">
        <v>1</v>
      </c>
      <c r="N250" s="149" t="s">
        <v>41</v>
      </c>
      <c r="P250" s="150">
        <f t="shared" si="51"/>
        <v>0</v>
      </c>
      <c r="Q250" s="150">
        <v>0</v>
      </c>
      <c r="R250" s="150">
        <f t="shared" si="52"/>
        <v>0</v>
      </c>
      <c r="S250" s="150">
        <v>0</v>
      </c>
      <c r="T250" s="151">
        <f t="shared" si="53"/>
        <v>0</v>
      </c>
      <c r="AR250" s="152" t="s">
        <v>285</v>
      </c>
      <c r="AT250" s="152" t="s">
        <v>223</v>
      </c>
      <c r="AU250" s="152" t="s">
        <v>88</v>
      </c>
      <c r="AY250" s="13" t="s">
        <v>221</v>
      </c>
      <c r="BE250" s="153">
        <f t="shared" si="54"/>
        <v>0</v>
      </c>
      <c r="BF250" s="153">
        <f t="shared" si="55"/>
        <v>0</v>
      </c>
      <c r="BG250" s="153">
        <f t="shared" si="56"/>
        <v>0</v>
      </c>
      <c r="BH250" s="153">
        <f t="shared" si="57"/>
        <v>0</v>
      </c>
      <c r="BI250" s="153">
        <f t="shared" si="58"/>
        <v>0</v>
      </c>
      <c r="BJ250" s="13" t="s">
        <v>88</v>
      </c>
      <c r="BK250" s="153">
        <f t="shared" si="59"/>
        <v>0</v>
      </c>
      <c r="BL250" s="13" t="s">
        <v>285</v>
      </c>
      <c r="BM250" s="152" t="s">
        <v>864</v>
      </c>
    </row>
    <row r="251" spans="2:65" s="1" customFormat="1" ht="16.5" customHeight="1" x14ac:dyDescent="0.2">
      <c r="B251" s="139"/>
      <c r="C251" s="140" t="s">
        <v>671</v>
      </c>
      <c r="D251" s="140" t="s">
        <v>223</v>
      </c>
      <c r="E251" s="141" t="s">
        <v>1337</v>
      </c>
      <c r="F251" s="142" t="s">
        <v>1338</v>
      </c>
      <c r="G251" s="143" t="s">
        <v>1305</v>
      </c>
      <c r="H251" s="144">
        <v>9</v>
      </c>
      <c r="I251" s="145"/>
      <c r="J251" s="146">
        <f t="shared" si="50"/>
        <v>0</v>
      </c>
      <c r="K251" s="147"/>
      <c r="L251" s="28"/>
      <c r="M251" s="148" t="s">
        <v>1</v>
      </c>
      <c r="N251" s="149" t="s">
        <v>41</v>
      </c>
      <c r="P251" s="150">
        <f t="shared" si="51"/>
        <v>0</v>
      </c>
      <c r="Q251" s="150">
        <v>0</v>
      </c>
      <c r="R251" s="150">
        <f t="shared" si="52"/>
        <v>0</v>
      </c>
      <c r="S251" s="150">
        <v>0</v>
      </c>
      <c r="T251" s="151">
        <f t="shared" si="53"/>
        <v>0</v>
      </c>
      <c r="AR251" s="152" t="s">
        <v>285</v>
      </c>
      <c r="AT251" s="152" t="s">
        <v>223</v>
      </c>
      <c r="AU251" s="152" t="s">
        <v>88</v>
      </c>
      <c r="AY251" s="13" t="s">
        <v>221</v>
      </c>
      <c r="BE251" s="153">
        <f t="shared" si="54"/>
        <v>0</v>
      </c>
      <c r="BF251" s="153">
        <f t="shared" si="55"/>
        <v>0</v>
      </c>
      <c r="BG251" s="153">
        <f t="shared" si="56"/>
        <v>0</v>
      </c>
      <c r="BH251" s="153">
        <f t="shared" si="57"/>
        <v>0</v>
      </c>
      <c r="BI251" s="153">
        <f t="shared" si="58"/>
        <v>0</v>
      </c>
      <c r="BJ251" s="13" t="s">
        <v>88</v>
      </c>
      <c r="BK251" s="153">
        <f t="shared" si="59"/>
        <v>0</v>
      </c>
      <c r="BL251" s="13" t="s">
        <v>285</v>
      </c>
      <c r="BM251" s="152" t="s">
        <v>872</v>
      </c>
    </row>
    <row r="252" spans="2:65" s="1" customFormat="1" ht="16.5" customHeight="1" x14ac:dyDescent="0.2">
      <c r="B252" s="139"/>
      <c r="C252" s="140" t="s">
        <v>679</v>
      </c>
      <c r="D252" s="140" t="s">
        <v>223</v>
      </c>
      <c r="E252" s="141" t="s">
        <v>1339</v>
      </c>
      <c r="F252" s="142" t="s">
        <v>1340</v>
      </c>
      <c r="G252" s="143" t="s">
        <v>1305</v>
      </c>
      <c r="H252" s="144">
        <v>9</v>
      </c>
      <c r="I252" s="145"/>
      <c r="J252" s="146">
        <f t="shared" si="50"/>
        <v>0</v>
      </c>
      <c r="K252" s="147"/>
      <c r="L252" s="28"/>
      <c r="M252" s="148" t="s">
        <v>1</v>
      </c>
      <c r="N252" s="149" t="s">
        <v>41</v>
      </c>
      <c r="P252" s="150">
        <f t="shared" si="51"/>
        <v>0</v>
      </c>
      <c r="Q252" s="150">
        <v>0</v>
      </c>
      <c r="R252" s="150">
        <f t="shared" si="52"/>
        <v>0</v>
      </c>
      <c r="S252" s="150">
        <v>0</v>
      </c>
      <c r="T252" s="151">
        <f t="shared" si="53"/>
        <v>0</v>
      </c>
      <c r="AR252" s="152" t="s">
        <v>285</v>
      </c>
      <c r="AT252" s="152" t="s">
        <v>223</v>
      </c>
      <c r="AU252" s="152" t="s">
        <v>88</v>
      </c>
      <c r="AY252" s="13" t="s">
        <v>221</v>
      </c>
      <c r="BE252" s="153">
        <f t="shared" si="54"/>
        <v>0</v>
      </c>
      <c r="BF252" s="153">
        <f t="shared" si="55"/>
        <v>0</v>
      </c>
      <c r="BG252" s="153">
        <f t="shared" si="56"/>
        <v>0</v>
      </c>
      <c r="BH252" s="153">
        <f t="shared" si="57"/>
        <v>0</v>
      </c>
      <c r="BI252" s="153">
        <f t="shared" si="58"/>
        <v>0</v>
      </c>
      <c r="BJ252" s="13" t="s">
        <v>88</v>
      </c>
      <c r="BK252" s="153">
        <f t="shared" si="59"/>
        <v>0</v>
      </c>
      <c r="BL252" s="13" t="s">
        <v>285</v>
      </c>
      <c r="BM252" s="152" t="s">
        <v>880</v>
      </c>
    </row>
    <row r="253" spans="2:65" s="1" customFormat="1" ht="16.5" customHeight="1" x14ac:dyDescent="0.2">
      <c r="B253" s="139"/>
      <c r="C253" s="140" t="s">
        <v>683</v>
      </c>
      <c r="D253" s="140" t="s">
        <v>223</v>
      </c>
      <c r="E253" s="141" t="s">
        <v>1341</v>
      </c>
      <c r="F253" s="142" t="s">
        <v>1342</v>
      </c>
      <c r="G253" s="143" t="s">
        <v>1305</v>
      </c>
      <c r="H253" s="144">
        <v>9</v>
      </c>
      <c r="I253" s="145"/>
      <c r="J253" s="146">
        <f t="shared" si="50"/>
        <v>0</v>
      </c>
      <c r="K253" s="147"/>
      <c r="L253" s="28"/>
      <c r="M253" s="148" t="s">
        <v>1</v>
      </c>
      <c r="N253" s="149" t="s">
        <v>41</v>
      </c>
      <c r="P253" s="150">
        <f t="shared" si="51"/>
        <v>0</v>
      </c>
      <c r="Q253" s="150">
        <v>0</v>
      </c>
      <c r="R253" s="150">
        <f t="shared" si="52"/>
        <v>0</v>
      </c>
      <c r="S253" s="150">
        <v>0</v>
      </c>
      <c r="T253" s="151">
        <f t="shared" si="53"/>
        <v>0</v>
      </c>
      <c r="AR253" s="152" t="s">
        <v>285</v>
      </c>
      <c r="AT253" s="152" t="s">
        <v>223</v>
      </c>
      <c r="AU253" s="152" t="s">
        <v>88</v>
      </c>
      <c r="AY253" s="13" t="s">
        <v>221</v>
      </c>
      <c r="BE253" s="153">
        <f t="shared" si="54"/>
        <v>0</v>
      </c>
      <c r="BF253" s="153">
        <f t="shared" si="55"/>
        <v>0</v>
      </c>
      <c r="BG253" s="153">
        <f t="shared" si="56"/>
        <v>0</v>
      </c>
      <c r="BH253" s="153">
        <f t="shared" si="57"/>
        <v>0</v>
      </c>
      <c r="BI253" s="153">
        <f t="shared" si="58"/>
        <v>0</v>
      </c>
      <c r="BJ253" s="13" t="s">
        <v>88</v>
      </c>
      <c r="BK253" s="153">
        <f t="shared" si="59"/>
        <v>0</v>
      </c>
      <c r="BL253" s="13" t="s">
        <v>285</v>
      </c>
      <c r="BM253" s="152" t="s">
        <v>888</v>
      </c>
    </row>
    <row r="254" spans="2:65" s="1" customFormat="1" ht="66.75" customHeight="1" x14ac:dyDescent="0.2">
      <c r="B254" s="139"/>
      <c r="C254" s="154" t="s">
        <v>685</v>
      </c>
      <c r="D254" s="154" t="s">
        <v>317</v>
      </c>
      <c r="E254" s="155" t="s">
        <v>1343</v>
      </c>
      <c r="F254" s="156" t="s">
        <v>1344</v>
      </c>
      <c r="G254" s="157" t="s">
        <v>1305</v>
      </c>
      <c r="H254" s="158">
        <v>5</v>
      </c>
      <c r="I254" s="159"/>
      <c r="J254" s="160">
        <f t="shared" si="50"/>
        <v>0</v>
      </c>
      <c r="K254" s="161"/>
      <c r="L254" s="162"/>
      <c r="M254" s="163" t="s">
        <v>1</v>
      </c>
      <c r="N254" s="164" t="s">
        <v>41</v>
      </c>
      <c r="P254" s="150">
        <f t="shared" si="51"/>
        <v>0</v>
      </c>
      <c r="Q254" s="150">
        <v>0</v>
      </c>
      <c r="R254" s="150">
        <f t="shared" si="52"/>
        <v>0</v>
      </c>
      <c r="S254" s="150">
        <v>0</v>
      </c>
      <c r="T254" s="151">
        <f t="shared" si="53"/>
        <v>0</v>
      </c>
      <c r="AR254" s="152" t="s">
        <v>351</v>
      </c>
      <c r="AT254" s="152" t="s">
        <v>317</v>
      </c>
      <c r="AU254" s="152" t="s">
        <v>88</v>
      </c>
      <c r="AY254" s="13" t="s">
        <v>221</v>
      </c>
      <c r="BE254" s="153">
        <f t="shared" si="54"/>
        <v>0</v>
      </c>
      <c r="BF254" s="153">
        <f t="shared" si="55"/>
        <v>0</v>
      </c>
      <c r="BG254" s="153">
        <f t="shared" si="56"/>
        <v>0</v>
      </c>
      <c r="BH254" s="153">
        <f t="shared" si="57"/>
        <v>0</v>
      </c>
      <c r="BI254" s="153">
        <f t="shared" si="58"/>
        <v>0</v>
      </c>
      <c r="BJ254" s="13" t="s">
        <v>88</v>
      </c>
      <c r="BK254" s="153">
        <f t="shared" si="59"/>
        <v>0</v>
      </c>
      <c r="BL254" s="13" t="s">
        <v>285</v>
      </c>
      <c r="BM254" s="152" t="s">
        <v>896</v>
      </c>
    </row>
    <row r="255" spans="2:65" s="1" customFormat="1" ht="16.5" customHeight="1" x14ac:dyDescent="0.2">
      <c r="B255" s="139"/>
      <c r="C255" s="154" t="s">
        <v>689</v>
      </c>
      <c r="D255" s="154" t="s">
        <v>317</v>
      </c>
      <c r="E255" s="155" t="s">
        <v>1345</v>
      </c>
      <c r="F255" s="156" t="s">
        <v>1346</v>
      </c>
      <c r="G255" s="157" t="s">
        <v>1305</v>
      </c>
      <c r="H255" s="158">
        <v>5</v>
      </c>
      <c r="I255" s="159"/>
      <c r="J255" s="160">
        <f t="shared" si="50"/>
        <v>0</v>
      </c>
      <c r="K255" s="161"/>
      <c r="L255" s="162"/>
      <c r="M255" s="163" t="s">
        <v>1</v>
      </c>
      <c r="N255" s="164" t="s">
        <v>41</v>
      </c>
      <c r="P255" s="150">
        <f t="shared" si="51"/>
        <v>0</v>
      </c>
      <c r="Q255" s="150">
        <v>0</v>
      </c>
      <c r="R255" s="150">
        <f t="shared" si="52"/>
        <v>0</v>
      </c>
      <c r="S255" s="150">
        <v>0</v>
      </c>
      <c r="T255" s="151">
        <f t="shared" si="53"/>
        <v>0</v>
      </c>
      <c r="AR255" s="152" t="s">
        <v>351</v>
      </c>
      <c r="AT255" s="152" t="s">
        <v>317</v>
      </c>
      <c r="AU255" s="152" t="s">
        <v>88</v>
      </c>
      <c r="AY255" s="13" t="s">
        <v>221</v>
      </c>
      <c r="BE255" s="153">
        <f t="shared" si="54"/>
        <v>0</v>
      </c>
      <c r="BF255" s="153">
        <f t="shared" si="55"/>
        <v>0</v>
      </c>
      <c r="BG255" s="153">
        <f t="shared" si="56"/>
        <v>0</v>
      </c>
      <c r="BH255" s="153">
        <f t="shared" si="57"/>
        <v>0</v>
      </c>
      <c r="BI255" s="153">
        <f t="shared" si="58"/>
        <v>0</v>
      </c>
      <c r="BJ255" s="13" t="s">
        <v>88</v>
      </c>
      <c r="BK255" s="153">
        <f t="shared" si="59"/>
        <v>0</v>
      </c>
      <c r="BL255" s="13" t="s">
        <v>285</v>
      </c>
      <c r="BM255" s="152" t="s">
        <v>906</v>
      </c>
    </row>
    <row r="256" spans="2:65" s="1" customFormat="1" ht="16.5" customHeight="1" x14ac:dyDescent="0.2">
      <c r="B256" s="139"/>
      <c r="C256" s="140" t="s">
        <v>691</v>
      </c>
      <c r="D256" s="140" t="s">
        <v>223</v>
      </c>
      <c r="E256" s="141" t="s">
        <v>1347</v>
      </c>
      <c r="F256" s="142" t="s">
        <v>1348</v>
      </c>
      <c r="G256" s="143" t="s">
        <v>1305</v>
      </c>
      <c r="H256" s="144">
        <v>5</v>
      </c>
      <c r="I256" s="145"/>
      <c r="J256" s="146">
        <f t="shared" si="50"/>
        <v>0</v>
      </c>
      <c r="K256" s="147"/>
      <c r="L256" s="28"/>
      <c r="M256" s="148" t="s">
        <v>1</v>
      </c>
      <c r="N256" s="149" t="s">
        <v>41</v>
      </c>
      <c r="P256" s="150">
        <f t="shared" si="51"/>
        <v>0</v>
      </c>
      <c r="Q256" s="150">
        <v>0</v>
      </c>
      <c r="R256" s="150">
        <f t="shared" si="52"/>
        <v>0</v>
      </c>
      <c r="S256" s="150">
        <v>0</v>
      </c>
      <c r="T256" s="151">
        <f t="shared" si="53"/>
        <v>0</v>
      </c>
      <c r="AR256" s="152" t="s">
        <v>285</v>
      </c>
      <c r="AT256" s="152" t="s">
        <v>223</v>
      </c>
      <c r="AU256" s="152" t="s">
        <v>88</v>
      </c>
      <c r="AY256" s="13" t="s">
        <v>221</v>
      </c>
      <c r="BE256" s="153">
        <f t="shared" si="54"/>
        <v>0</v>
      </c>
      <c r="BF256" s="153">
        <f t="shared" si="55"/>
        <v>0</v>
      </c>
      <c r="BG256" s="153">
        <f t="shared" si="56"/>
        <v>0</v>
      </c>
      <c r="BH256" s="153">
        <f t="shared" si="57"/>
        <v>0</v>
      </c>
      <c r="BI256" s="153">
        <f t="shared" si="58"/>
        <v>0</v>
      </c>
      <c r="BJ256" s="13" t="s">
        <v>88</v>
      </c>
      <c r="BK256" s="153">
        <f t="shared" si="59"/>
        <v>0</v>
      </c>
      <c r="BL256" s="13" t="s">
        <v>285</v>
      </c>
      <c r="BM256" s="152" t="s">
        <v>914</v>
      </c>
    </row>
    <row r="257" spans="2:65" s="1" customFormat="1" ht="16.5" customHeight="1" x14ac:dyDescent="0.2">
      <c r="B257" s="139"/>
      <c r="C257" s="140" t="s">
        <v>695</v>
      </c>
      <c r="D257" s="140" t="s">
        <v>223</v>
      </c>
      <c r="E257" s="141" t="s">
        <v>1349</v>
      </c>
      <c r="F257" s="142" t="s">
        <v>1350</v>
      </c>
      <c r="G257" s="143" t="s">
        <v>1305</v>
      </c>
      <c r="H257" s="144">
        <v>5</v>
      </c>
      <c r="I257" s="145"/>
      <c r="J257" s="146">
        <f t="shared" si="50"/>
        <v>0</v>
      </c>
      <c r="K257" s="147"/>
      <c r="L257" s="28"/>
      <c r="M257" s="148" t="s">
        <v>1</v>
      </c>
      <c r="N257" s="149" t="s">
        <v>41</v>
      </c>
      <c r="P257" s="150">
        <f t="shared" si="51"/>
        <v>0</v>
      </c>
      <c r="Q257" s="150">
        <v>0</v>
      </c>
      <c r="R257" s="150">
        <f t="shared" si="52"/>
        <v>0</v>
      </c>
      <c r="S257" s="150">
        <v>0</v>
      </c>
      <c r="T257" s="151">
        <f t="shared" si="53"/>
        <v>0</v>
      </c>
      <c r="AR257" s="152" t="s">
        <v>285</v>
      </c>
      <c r="AT257" s="152" t="s">
        <v>223</v>
      </c>
      <c r="AU257" s="152" t="s">
        <v>88</v>
      </c>
      <c r="AY257" s="13" t="s">
        <v>221</v>
      </c>
      <c r="BE257" s="153">
        <f t="shared" si="54"/>
        <v>0</v>
      </c>
      <c r="BF257" s="153">
        <f t="shared" si="55"/>
        <v>0</v>
      </c>
      <c r="BG257" s="153">
        <f t="shared" si="56"/>
        <v>0</v>
      </c>
      <c r="BH257" s="153">
        <f t="shared" si="57"/>
        <v>0</v>
      </c>
      <c r="BI257" s="153">
        <f t="shared" si="58"/>
        <v>0</v>
      </c>
      <c r="BJ257" s="13" t="s">
        <v>88</v>
      </c>
      <c r="BK257" s="153">
        <f t="shared" si="59"/>
        <v>0</v>
      </c>
      <c r="BL257" s="13" t="s">
        <v>285</v>
      </c>
      <c r="BM257" s="152" t="s">
        <v>922</v>
      </c>
    </row>
    <row r="258" spans="2:65" s="1" customFormat="1" ht="16.5" customHeight="1" x14ac:dyDescent="0.2">
      <c r="B258" s="139"/>
      <c r="C258" s="140" t="s">
        <v>699</v>
      </c>
      <c r="D258" s="140" t="s">
        <v>223</v>
      </c>
      <c r="E258" s="141" t="s">
        <v>1351</v>
      </c>
      <c r="F258" s="142" t="s">
        <v>1352</v>
      </c>
      <c r="G258" s="143" t="s">
        <v>1305</v>
      </c>
      <c r="H258" s="144">
        <v>5</v>
      </c>
      <c r="I258" s="145"/>
      <c r="J258" s="146">
        <f t="shared" si="50"/>
        <v>0</v>
      </c>
      <c r="K258" s="147"/>
      <c r="L258" s="28"/>
      <c r="M258" s="148" t="s">
        <v>1</v>
      </c>
      <c r="N258" s="149" t="s">
        <v>41</v>
      </c>
      <c r="P258" s="150">
        <f t="shared" si="51"/>
        <v>0</v>
      </c>
      <c r="Q258" s="150">
        <v>0</v>
      </c>
      <c r="R258" s="150">
        <f t="shared" si="52"/>
        <v>0</v>
      </c>
      <c r="S258" s="150">
        <v>0</v>
      </c>
      <c r="T258" s="151">
        <f t="shared" si="53"/>
        <v>0</v>
      </c>
      <c r="AR258" s="152" t="s">
        <v>285</v>
      </c>
      <c r="AT258" s="152" t="s">
        <v>223</v>
      </c>
      <c r="AU258" s="152" t="s">
        <v>88</v>
      </c>
      <c r="AY258" s="13" t="s">
        <v>221</v>
      </c>
      <c r="BE258" s="153">
        <f t="shared" si="54"/>
        <v>0</v>
      </c>
      <c r="BF258" s="153">
        <f t="shared" si="55"/>
        <v>0</v>
      </c>
      <c r="BG258" s="153">
        <f t="shared" si="56"/>
        <v>0</v>
      </c>
      <c r="BH258" s="153">
        <f t="shared" si="57"/>
        <v>0</v>
      </c>
      <c r="BI258" s="153">
        <f t="shared" si="58"/>
        <v>0</v>
      </c>
      <c r="BJ258" s="13" t="s">
        <v>88</v>
      </c>
      <c r="BK258" s="153">
        <f t="shared" si="59"/>
        <v>0</v>
      </c>
      <c r="BL258" s="13" t="s">
        <v>285</v>
      </c>
      <c r="BM258" s="152" t="s">
        <v>930</v>
      </c>
    </row>
    <row r="259" spans="2:65" s="1" customFormat="1" ht="24.15" customHeight="1" x14ac:dyDescent="0.2">
      <c r="B259" s="139"/>
      <c r="C259" s="154" t="s">
        <v>703</v>
      </c>
      <c r="D259" s="154" t="s">
        <v>317</v>
      </c>
      <c r="E259" s="155" t="s">
        <v>1353</v>
      </c>
      <c r="F259" s="156" t="s">
        <v>1354</v>
      </c>
      <c r="G259" s="157" t="s">
        <v>1305</v>
      </c>
      <c r="H259" s="158">
        <v>9</v>
      </c>
      <c r="I259" s="159"/>
      <c r="J259" s="160">
        <f t="shared" si="50"/>
        <v>0</v>
      </c>
      <c r="K259" s="161"/>
      <c r="L259" s="162"/>
      <c r="M259" s="163" t="s">
        <v>1</v>
      </c>
      <c r="N259" s="164" t="s">
        <v>41</v>
      </c>
      <c r="P259" s="150">
        <f t="shared" si="51"/>
        <v>0</v>
      </c>
      <c r="Q259" s="150">
        <v>0</v>
      </c>
      <c r="R259" s="150">
        <f t="shared" si="52"/>
        <v>0</v>
      </c>
      <c r="S259" s="150">
        <v>0</v>
      </c>
      <c r="T259" s="151">
        <f t="shared" si="53"/>
        <v>0</v>
      </c>
      <c r="AR259" s="152" t="s">
        <v>351</v>
      </c>
      <c r="AT259" s="152" t="s">
        <v>317</v>
      </c>
      <c r="AU259" s="152" t="s">
        <v>88</v>
      </c>
      <c r="AY259" s="13" t="s">
        <v>221</v>
      </c>
      <c r="BE259" s="153">
        <f t="shared" si="54"/>
        <v>0</v>
      </c>
      <c r="BF259" s="153">
        <f t="shared" si="55"/>
        <v>0</v>
      </c>
      <c r="BG259" s="153">
        <f t="shared" si="56"/>
        <v>0</v>
      </c>
      <c r="BH259" s="153">
        <f t="shared" si="57"/>
        <v>0</v>
      </c>
      <c r="BI259" s="153">
        <f t="shared" si="58"/>
        <v>0</v>
      </c>
      <c r="BJ259" s="13" t="s">
        <v>88</v>
      </c>
      <c r="BK259" s="153">
        <f t="shared" si="59"/>
        <v>0</v>
      </c>
      <c r="BL259" s="13" t="s">
        <v>285</v>
      </c>
      <c r="BM259" s="152" t="s">
        <v>938</v>
      </c>
    </row>
    <row r="260" spans="2:65" s="1" customFormat="1" ht="24.15" customHeight="1" x14ac:dyDescent="0.2">
      <c r="B260" s="139"/>
      <c r="C260" s="154" t="s">
        <v>707</v>
      </c>
      <c r="D260" s="154" t="s">
        <v>317</v>
      </c>
      <c r="E260" s="155" t="s">
        <v>1355</v>
      </c>
      <c r="F260" s="156" t="s">
        <v>1356</v>
      </c>
      <c r="G260" s="157" t="s">
        <v>1305</v>
      </c>
      <c r="H260" s="158">
        <v>1</v>
      </c>
      <c r="I260" s="159"/>
      <c r="J260" s="160">
        <f t="shared" si="50"/>
        <v>0</v>
      </c>
      <c r="K260" s="161"/>
      <c r="L260" s="162"/>
      <c r="M260" s="163" t="s">
        <v>1</v>
      </c>
      <c r="N260" s="164" t="s">
        <v>41</v>
      </c>
      <c r="P260" s="150">
        <f t="shared" si="51"/>
        <v>0</v>
      </c>
      <c r="Q260" s="150">
        <v>0</v>
      </c>
      <c r="R260" s="150">
        <f t="shared" si="52"/>
        <v>0</v>
      </c>
      <c r="S260" s="150">
        <v>0</v>
      </c>
      <c r="T260" s="151">
        <f t="shared" si="53"/>
        <v>0</v>
      </c>
      <c r="AR260" s="152" t="s">
        <v>351</v>
      </c>
      <c r="AT260" s="152" t="s">
        <v>317</v>
      </c>
      <c r="AU260" s="152" t="s">
        <v>88</v>
      </c>
      <c r="AY260" s="13" t="s">
        <v>221</v>
      </c>
      <c r="BE260" s="153">
        <f t="shared" si="54"/>
        <v>0</v>
      </c>
      <c r="BF260" s="153">
        <f t="shared" si="55"/>
        <v>0</v>
      </c>
      <c r="BG260" s="153">
        <f t="shared" si="56"/>
        <v>0</v>
      </c>
      <c r="BH260" s="153">
        <f t="shared" si="57"/>
        <v>0</v>
      </c>
      <c r="BI260" s="153">
        <f t="shared" si="58"/>
        <v>0</v>
      </c>
      <c r="BJ260" s="13" t="s">
        <v>88</v>
      </c>
      <c r="BK260" s="153">
        <f t="shared" si="59"/>
        <v>0</v>
      </c>
      <c r="BL260" s="13" t="s">
        <v>285</v>
      </c>
      <c r="BM260" s="152" t="s">
        <v>946</v>
      </c>
    </row>
    <row r="261" spans="2:65" s="1" customFormat="1" ht="16.5" customHeight="1" x14ac:dyDescent="0.2">
      <c r="B261" s="139"/>
      <c r="C261" s="154" t="s">
        <v>711</v>
      </c>
      <c r="D261" s="154" t="s">
        <v>317</v>
      </c>
      <c r="E261" s="155" t="s">
        <v>1357</v>
      </c>
      <c r="F261" s="156" t="s">
        <v>1358</v>
      </c>
      <c r="G261" s="157" t="s">
        <v>1305</v>
      </c>
      <c r="H261" s="158">
        <v>10</v>
      </c>
      <c r="I261" s="159"/>
      <c r="J261" s="160">
        <f t="shared" si="50"/>
        <v>0</v>
      </c>
      <c r="K261" s="161"/>
      <c r="L261" s="162"/>
      <c r="M261" s="163" t="s">
        <v>1</v>
      </c>
      <c r="N261" s="164" t="s">
        <v>41</v>
      </c>
      <c r="P261" s="150">
        <f t="shared" si="51"/>
        <v>0</v>
      </c>
      <c r="Q261" s="150">
        <v>0</v>
      </c>
      <c r="R261" s="150">
        <f t="shared" si="52"/>
        <v>0</v>
      </c>
      <c r="S261" s="150">
        <v>0</v>
      </c>
      <c r="T261" s="151">
        <f t="shared" si="53"/>
        <v>0</v>
      </c>
      <c r="AR261" s="152" t="s">
        <v>351</v>
      </c>
      <c r="AT261" s="152" t="s">
        <v>317</v>
      </c>
      <c r="AU261" s="152" t="s">
        <v>88</v>
      </c>
      <c r="AY261" s="13" t="s">
        <v>221</v>
      </c>
      <c r="BE261" s="153">
        <f t="shared" si="54"/>
        <v>0</v>
      </c>
      <c r="BF261" s="153">
        <f t="shared" si="55"/>
        <v>0</v>
      </c>
      <c r="BG261" s="153">
        <f t="shared" si="56"/>
        <v>0</v>
      </c>
      <c r="BH261" s="153">
        <f t="shared" si="57"/>
        <v>0</v>
      </c>
      <c r="BI261" s="153">
        <f t="shared" si="58"/>
        <v>0</v>
      </c>
      <c r="BJ261" s="13" t="s">
        <v>88</v>
      </c>
      <c r="BK261" s="153">
        <f t="shared" si="59"/>
        <v>0</v>
      </c>
      <c r="BL261" s="13" t="s">
        <v>285</v>
      </c>
      <c r="BM261" s="152" t="s">
        <v>954</v>
      </c>
    </row>
    <row r="262" spans="2:65" s="1" customFormat="1" ht="16.5" customHeight="1" x14ac:dyDescent="0.2">
      <c r="B262" s="139"/>
      <c r="C262" s="154" t="s">
        <v>715</v>
      </c>
      <c r="D262" s="154" t="s">
        <v>317</v>
      </c>
      <c r="E262" s="155" t="s">
        <v>1359</v>
      </c>
      <c r="F262" s="156" t="s">
        <v>1360</v>
      </c>
      <c r="G262" s="157" t="s">
        <v>1305</v>
      </c>
      <c r="H262" s="158">
        <v>7</v>
      </c>
      <c r="I262" s="159"/>
      <c r="J262" s="160">
        <f t="shared" si="50"/>
        <v>0</v>
      </c>
      <c r="K262" s="161"/>
      <c r="L262" s="162"/>
      <c r="M262" s="163" t="s">
        <v>1</v>
      </c>
      <c r="N262" s="164" t="s">
        <v>41</v>
      </c>
      <c r="P262" s="150">
        <f t="shared" si="51"/>
        <v>0</v>
      </c>
      <c r="Q262" s="150">
        <v>0</v>
      </c>
      <c r="R262" s="150">
        <f t="shared" si="52"/>
        <v>0</v>
      </c>
      <c r="S262" s="150">
        <v>0</v>
      </c>
      <c r="T262" s="151">
        <f t="shared" si="53"/>
        <v>0</v>
      </c>
      <c r="AR262" s="152" t="s">
        <v>351</v>
      </c>
      <c r="AT262" s="152" t="s">
        <v>317</v>
      </c>
      <c r="AU262" s="152" t="s">
        <v>88</v>
      </c>
      <c r="AY262" s="13" t="s">
        <v>221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3" t="s">
        <v>88</v>
      </c>
      <c r="BK262" s="153">
        <f t="shared" si="59"/>
        <v>0</v>
      </c>
      <c r="BL262" s="13" t="s">
        <v>285</v>
      </c>
      <c r="BM262" s="152" t="s">
        <v>962</v>
      </c>
    </row>
    <row r="263" spans="2:65" s="1" customFormat="1" ht="16.5" customHeight="1" x14ac:dyDescent="0.2">
      <c r="B263" s="139"/>
      <c r="C263" s="140" t="s">
        <v>722</v>
      </c>
      <c r="D263" s="140" t="s">
        <v>223</v>
      </c>
      <c r="E263" s="141" t="s">
        <v>1361</v>
      </c>
      <c r="F263" s="142" t="s">
        <v>1362</v>
      </c>
      <c r="G263" s="143" t="s">
        <v>1305</v>
      </c>
      <c r="H263" s="144">
        <v>7</v>
      </c>
      <c r="I263" s="145"/>
      <c r="J263" s="146">
        <f t="shared" si="50"/>
        <v>0</v>
      </c>
      <c r="K263" s="147"/>
      <c r="L263" s="28"/>
      <c r="M263" s="148" t="s">
        <v>1</v>
      </c>
      <c r="N263" s="149" t="s">
        <v>41</v>
      </c>
      <c r="P263" s="150">
        <f t="shared" si="51"/>
        <v>0</v>
      </c>
      <c r="Q263" s="150">
        <v>0</v>
      </c>
      <c r="R263" s="150">
        <f t="shared" si="52"/>
        <v>0</v>
      </c>
      <c r="S263" s="150">
        <v>0</v>
      </c>
      <c r="T263" s="151">
        <f t="shared" si="53"/>
        <v>0</v>
      </c>
      <c r="AR263" s="152" t="s">
        <v>285</v>
      </c>
      <c r="AT263" s="152" t="s">
        <v>223</v>
      </c>
      <c r="AU263" s="152" t="s">
        <v>88</v>
      </c>
      <c r="AY263" s="13" t="s">
        <v>221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3" t="s">
        <v>88</v>
      </c>
      <c r="BK263" s="153">
        <f t="shared" si="59"/>
        <v>0</v>
      </c>
      <c r="BL263" s="13" t="s">
        <v>285</v>
      </c>
      <c r="BM263" s="152" t="s">
        <v>977</v>
      </c>
    </row>
    <row r="264" spans="2:65" s="1" customFormat="1" ht="16.5" customHeight="1" x14ac:dyDescent="0.2">
      <c r="B264" s="139"/>
      <c r="C264" s="140" t="s">
        <v>726</v>
      </c>
      <c r="D264" s="140" t="s">
        <v>223</v>
      </c>
      <c r="E264" s="141" t="s">
        <v>1363</v>
      </c>
      <c r="F264" s="142" t="s">
        <v>1364</v>
      </c>
      <c r="G264" s="143" t="s">
        <v>1305</v>
      </c>
      <c r="H264" s="144">
        <v>7</v>
      </c>
      <c r="I264" s="145"/>
      <c r="J264" s="146">
        <f t="shared" si="50"/>
        <v>0</v>
      </c>
      <c r="K264" s="147"/>
      <c r="L264" s="28"/>
      <c r="M264" s="148" t="s">
        <v>1</v>
      </c>
      <c r="N264" s="149" t="s">
        <v>41</v>
      </c>
      <c r="P264" s="150">
        <f t="shared" si="51"/>
        <v>0</v>
      </c>
      <c r="Q264" s="150">
        <v>0</v>
      </c>
      <c r="R264" s="150">
        <f t="shared" si="52"/>
        <v>0</v>
      </c>
      <c r="S264" s="150">
        <v>0</v>
      </c>
      <c r="T264" s="151">
        <f t="shared" si="53"/>
        <v>0</v>
      </c>
      <c r="AR264" s="152" t="s">
        <v>285</v>
      </c>
      <c r="AT264" s="152" t="s">
        <v>223</v>
      </c>
      <c r="AU264" s="152" t="s">
        <v>88</v>
      </c>
      <c r="AY264" s="13" t="s">
        <v>221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3" t="s">
        <v>88</v>
      </c>
      <c r="BK264" s="153">
        <f t="shared" si="59"/>
        <v>0</v>
      </c>
      <c r="BL264" s="13" t="s">
        <v>285</v>
      </c>
      <c r="BM264" s="152" t="s">
        <v>987</v>
      </c>
    </row>
    <row r="265" spans="2:65" s="1" customFormat="1" ht="16.5" customHeight="1" x14ac:dyDescent="0.2">
      <c r="B265" s="139"/>
      <c r="C265" s="140" t="s">
        <v>730</v>
      </c>
      <c r="D265" s="140" t="s">
        <v>223</v>
      </c>
      <c r="E265" s="141" t="s">
        <v>1365</v>
      </c>
      <c r="F265" s="142" t="s">
        <v>1366</v>
      </c>
      <c r="G265" s="143" t="s">
        <v>1305</v>
      </c>
      <c r="H265" s="144">
        <v>10</v>
      </c>
      <c r="I265" s="145"/>
      <c r="J265" s="146">
        <f t="shared" si="50"/>
        <v>0</v>
      </c>
      <c r="K265" s="147"/>
      <c r="L265" s="28"/>
      <c r="M265" s="148" t="s">
        <v>1</v>
      </c>
      <c r="N265" s="149" t="s">
        <v>41</v>
      </c>
      <c r="P265" s="150">
        <f t="shared" si="51"/>
        <v>0</v>
      </c>
      <c r="Q265" s="150">
        <v>0</v>
      </c>
      <c r="R265" s="150">
        <f t="shared" si="52"/>
        <v>0</v>
      </c>
      <c r="S265" s="150">
        <v>0</v>
      </c>
      <c r="T265" s="151">
        <f t="shared" si="53"/>
        <v>0</v>
      </c>
      <c r="AR265" s="152" t="s">
        <v>285</v>
      </c>
      <c r="AT265" s="152" t="s">
        <v>223</v>
      </c>
      <c r="AU265" s="152" t="s">
        <v>88</v>
      </c>
      <c r="AY265" s="13" t="s">
        <v>221</v>
      </c>
      <c r="BE265" s="153">
        <f t="shared" si="54"/>
        <v>0</v>
      </c>
      <c r="BF265" s="153">
        <f t="shared" si="55"/>
        <v>0</v>
      </c>
      <c r="BG265" s="153">
        <f t="shared" si="56"/>
        <v>0</v>
      </c>
      <c r="BH265" s="153">
        <f t="shared" si="57"/>
        <v>0</v>
      </c>
      <c r="BI265" s="153">
        <f t="shared" si="58"/>
        <v>0</v>
      </c>
      <c r="BJ265" s="13" t="s">
        <v>88</v>
      </c>
      <c r="BK265" s="153">
        <f t="shared" si="59"/>
        <v>0</v>
      </c>
      <c r="BL265" s="13" t="s">
        <v>285</v>
      </c>
      <c r="BM265" s="152" t="s">
        <v>995</v>
      </c>
    </row>
    <row r="266" spans="2:65" s="1" customFormat="1" ht="24.15" customHeight="1" x14ac:dyDescent="0.2">
      <c r="B266" s="139"/>
      <c r="C266" s="154" t="s">
        <v>734</v>
      </c>
      <c r="D266" s="154" t="s">
        <v>317</v>
      </c>
      <c r="E266" s="155" t="s">
        <v>1367</v>
      </c>
      <c r="F266" s="156" t="s">
        <v>1368</v>
      </c>
      <c r="G266" s="157" t="s">
        <v>1305</v>
      </c>
      <c r="H266" s="158">
        <v>6</v>
      </c>
      <c r="I266" s="159"/>
      <c r="J266" s="160">
        <f t="shared" si="50"/>
        <v>0</v>
      </c>
      <c r="K266" s="161"/>
      <c r="L266" s="162"/>
      <c r="M266" s="163" t="s">
        <v>1</v>
      </c>
      <c r="N266" s="164" t="s">
        <v>41</v>
      </c>
      <c r="P266" s="150">
        <f t="shared" si="51"/>
        <v>0</v>
      </c>
      <c r="Q266" s="150">
        <v>0</v>
      </c>
      <c r="R266" s="150">
        <f t="shared" si="52"/>
        <v>0</v>
      </c>
      <c r="S266" s="150">
        <v>0</v>
      </c>
      <c r="T266" s="151">
        <f t="shared" si="53"/>
        <v>0</v>
      </c>
      <c r="AR266" s="152" t="s">
        <v>351</v>
      </c>
      <c r="AT266" s="152" t="s">
        <v>317</v>
      </c>
      <c r="AU266" s="152" t="s">
        <v>88</v>
      </c>
      <c r="AY266" s="13" t="s">
        <v>221</v>
      </c>
      <c r="BE266" s="153">
        <f t="shared" si="54"/>
        <v>0</v>
      </c>
      <c r="BF266" s="153">
        <f t="shared" si="55"/>
        <v>0</v>
      </c>
      <c r="BG266" s="153">
        <f t="shared" si="56"/>
        <v>0</v>
      </c>
      <c r="BH266" s="153">
        <f t="shared" si="57"/>
        <v>0</v>
      </c>
      <c r="BI266" s="153">
        <f t="shared" si="58"/>
        <v>0</v>
      </c>
      <c r="BJ266" s="13" t="s">
        <v>88</v>
      </c>
      <c r="BK266" s="153">
        <f t="shared" si="59"/>
        <v>0</v>
      </c>
      <c r="BL266" s="13" t="s">
        <v>285</v>
      </c>
      <c r="BM266" s="152" t="s">
        <v>1003</v>
      </c>
    </row>
    <row r="267" spans="2:65" s="1" customFormat="1" ht="16.5" customHeight="1" x14ac:dyDescent="0.2">
      <c r="B267" s="139"/>
      <c r="C267" s="140" t="s">
        <v>738</v>
      </c>
      <c r="D267" s="140" t="s">
        <v>223</v>
      </c>
      <c r="E267" s="141" t="s">
        <v>1369</v>
      </c>
      <c r="F267" s="142" t="s">
        <v>1370</v>
      </c>
      <c r="G267" s="143" t="s">
        <v>1305</v>
      </c>
      <c r="H267" s="144">
        <v>6</v>
      </c>
      <c r="I267" s="145"/>
      <c r="J267" s="146">
        <f t="shared" si="50"/>
        <v>0</v>
      </c>
      <c r="K267" s="147"/>
      <c r="L267" s="28"/>
      <c r="M267" s="148" t="s">
        <v>1</v>
      </c>
      <c r="N267" s="149" t="s">
        <v>41</v>
      </c>
      <c r="P267" s="150">
        <f t="shared" si="51"/>
        <v>0</v>
      </c>
      <c r="Q267" s="150">
        <v>0</v>
      </c>
      <c r="R267" s="150">
        <f t="shared" si="52"/>
        <v>0</v>
      </c>
      <c r="S267" s="150">
        <v>0</v>
      </c>
      <c r="T267" s="151">
        <f t="shared" si="53"/>
        <v>0</v>
      </c>
      <c r="AR267" s="152" t="s">
        <v>285</v>
      </c>
      <c r="AT267" s="152" t="s">
        <v>223</v>
      </c>
      <c r="AU267" s="152" t="s">
        <v>88</v>
      </c>
      <c r="AY267" s="13" t="s">
        <v>221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3" t="s">
        <v>88</v>
      </c>
      <c r="BK267" s="153">
        <f t="shared" si="59"/>
        <v>0</v>
      </c>
      <c r="BL267" s="13" t="s">
        <v>285</v>
      </c>
      <c r="BM267" s="152" t="s">
        <v>1013</v>
      </c>
    </row>
    <row r="268" spans="2:65" s="1" customFormat="1" ht="16.5" customHeight="1" x14ac:dyDescent="0.2">
      <c r="B268" s="139"/>
      <c r="C268" s="154" t="s">
        <v>742</v>
      </c>
      <c r="D268" s="154" t="s">
        <v>317</v>
      </c>
      <c r="E268" s="155" t="s">
        <v>1371</v>
      </c>
      <c r="F268" s="156" t="s">
        <v>1372</v>
      </c>
      <c r="G268" s="157" t="s">
        <v>1305</v>
      </c>
      <c r="H268" s="158">
        <v>1</v>
      </c>
      <c r="I268" s="159"/>
      <c r="J268" s="160">
        <f t="shared" si="50"/>
        <v>0</v>
      </c>
      <c r="K268" s="161"/>
      <c r="L268" s="162"/>
      <c r="M268" s="163" t="s">
        <v>1</v>
      </c>
      <c r="N268" s="164" t="s">
        <v>41</v>
      </c>
      <c r="P268" s="150">
        <f t="shared" si="51"/>
        <v>0</v>
      </c>
      <c r="Q268" s="150">
        <v>0</v>
      </c>
      <c r="R268" s="150">
        <f t="shared" si="52"/>
        <v>0</v>
      </c>
      <c r="S268" s="150">
        <v>0</v>
      </c>
      <c r="T268" s="151">
        <f t="shared" si="53"/>
        <v>0</v>
      </c>
      <c r="AR268" s="152" t="s">
        <v>351</v>
      </c>
      <c r="AT268" s="152" t="s">
        <v>317</v>
      </c>
      <c r="AU268" s="152" t="s">
        <v>88</v>
      </c>
      <c r="AY268" s="13" t="s">
        <v>221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3" t="s">
        <v>88</v>
      </c>
      <c r="BK268" s="153">
        <f t="shared" si="59"/>
        <v>0</v>
      </c>
      <c r="BL268" s="13" t="s">
        <v>285</v>
      </c>
      <c r="BM268" s="152" t="s">
        <v>1023</v>
      </c>
    </row>
    <row r="269" spans="2:65" s="1" customFormat="1" ht="16.5" customHeight="1" x14ac:dyDescent="0.2">
      <c r="B269" s="139"/>
      <c r="C269" s="154" t="s">
        <v>748</v>
      </c>
      <c r="D269" s="154" t="s">
        <v>317</v>
      </c>
      <c r="E269" s="155" t="s">
        <v>1373</v>
      </c>
      <c r="F269" s="156" t="s">
        <v>1374</v>
      </c>
      <c r="G269" s="157" t="s">
        <v>1305</v>
      </c>
      <c r="H269" s="158">
        <v>1</v>
      </c>
      <c r="I269" s="159"/>
      <c r="J269" s="160">
        <f t="shared" si="50"/>
        <v>0</v>
      </c>
      <c r="K269" s="161"/>
      <c r="L269" s="162"/>
      <c r="M269" s="163" t="s">
        <v>1</v>
      </c>
      <c r="N269" s="164" t="s">
        <v>41</v>
      </c>
      <c r="P269" s="150">
        <f t="shared" si="51"/>
        <v>0</v>
      </c>
      <c r="Q269" s="150">
        <v>0</v>
      </c>
      <c r="R269" s="150">
        <f t="shared" si="52"/>
        <v>0</v>
      </c>
      <c r="S269" s="150">
        <v>0</v>
      </c>
      <c r="T269" s="151">
        <f t="shared" si="53"/>
        <v>0</v>
      </c>
      <c r="AR269" s="152" t="s">
        <v>351</v>
      </c>
      <c r="AT269" s="152" t="s">
        <v>317</v>
      </c>
      <c r="AU269" s="152" t="s">
        <v>88</v>
      </c>
      <c r="AY269" s="13" t="s">
        <v>221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3" t="s">
        <v>88</v>
      </c>
      <c r="BK269" s="153">
        <f t="shared" si="59"/>
        <v>0</v>
      </c>
      <c r="BL269" s="13" t="s">
        <v>285</v>
      </c>
      <c r="BM269" s="152" t="s">
        <v>1031</v>
      </c>
    </row>
    <row r="270" spans="2:65" s="1" customFormat="1" ht="16.5" customHeight="1" x14ac:dyDescent="0.2">
      <c r="B270" s="139"/>
      <c r="C270" s="154" t="s">
        <v>752</v>
      </c>
      <c r="D270" s="154" t="s">
        <v>317</v>
      </c>
      <c r="E270" s="155" t="s">
        <v>1375</v>
      </c>
      <c r="F270" s="156" t="s">
        <v>1376</v>
      </c>
      <c r="G270" s="157" t="s">
        <v>1305</v>
      </c>
      <c r="H270" s="158">
        <v>1</v>
      </c>
      <c r="I270" s="159"/>
      <c r="J270" s="160">
        <f t="shared" si="50"/>
        <v>0</v>
      </c>
      <c r="K270" s="161"/>
      <c r="L270" s="162"/>
      <c r="M270" s="163" t="s">
        <v>1</v>
      </c>
      <c r="N270" s="164" t="s">
        <v>41</v>
      </c>
      <c r="P270" s="150">
        <f t="shared" si="51"/>
        <v>0</v>
      </c>
      <c r="Q270" s="150">
        <v>0</v>
      </c>
      <c r="R270" s="150">
        <f t="shared" si="52"/>
        <v>0</v>
      </c>
      <c r="S270" s="150">
        <v>0</v>
      </c>
      <c r="T270" s="151">
        <f t="shared" si="53"/>
        <v>0</v>
      </c>
      <c r="AR270" s="152" t="s">
        <v>351</v>
      </c>
      <c r="AT270" s="152" t="s">
        <v>317</v>
      </c>
      <c r="AU270" s="152" t="s">
        <v>88</v>
      </c>
      <c r="AY270" s="13" t="s">
        <v>221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3" t="s">
        <v>88</v>
      </c>
      <c r="BK270" s="153">
        <f t="shared" si="59"/>
        <v>0</v>
      </c>
      <c r="BL270" s="13" t="s">
        <v>285</v>
      </c>
      <c r="BM270" s="152" t="s">
        <v>1039</v>
      </c>
    </row>
    <row r="271" spans="2:65" s="1" customFormat="1" ht="16.5" customHeight="1" x14ac:dyDescent="0.2">
      <c r="B271" s="139"/>
      <c r="C271" s="140" t="s">
        <v>756</v>
      </c>
      <c r="D271" s="140" t="s">
        <v>223</v>
      </c>
      <c r="E271" s="141" t="s">
        <v>1377</v>
      </c>
      <c r="F271" s="142" t="s">
        <v>1378</v>
      </c>
      <c r="G271" s="143" t="s">
        <v>1305</v>
      </c>
      <c r="H271" s="144">
        <v>1</v>
      </c>
      <c r="I271" s="145"/>
      <c r="J271" s="146">
        <f t="shared" si="50"/>
        <v>0</v>
      </c>
      <c r="K271" s="147"/>
      <c r="L271" s="28"/>
      <c r="M271" s="148" t="s">
        <v>1</v>
      </c>
      <c r="N271" s="149" t="s">
        <v>41</v>
      </c>
      <c r="P271" s="150">
        <f t="shared" si="51"/>
        <v>0</v>
      </c>
      <c r="Q271" s="150">
        <v>0</v>
      </c>
      <c r="R271" s="150">
        <f t="shared" si="52"/>
        <v>0</v>
      </c>
      <c r="S271" s="150">
        <v>0</v>
      </c>
      <c r="T271" s="151">
        <f t="shared" si="53"/>
        <v>0</v>
      </c>
      <c r="AR271" s="152" t="s">
        <v>285</v>
      </c>
      <c r="AT271" s="152" t="s">
        <v>223</v>
      </c>
      <c r="AU271" s="152" t="s">
        <v>88</v>
      </c>
      <c r="AY271" s="13" t="s">
        <v>221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3" t="s">
        <v>88</v>
      </c>
      <c r="BK271" s="153">
        <f t="shared" si="59"/>
        <v>0</v>
      </c>
      <c r="BL271" s="13" t="s">
        <v>285</v>
      </c>
      <c r="BM271" s="152" t="s">
        <v>1047</v>
      </c>
    </row>
    <row r="272" spans="2:65" s="1" customFormat="1" ht="16.5" customHeight="1" x14ac:dyDescent="0.2">
      <c r="B272" s="139"/>
      <c r="C272" s="154" t="s">
        <v>760</v>
      </c>
      <c r="D272" s="154" t="s">
        <v>317</v>
      </c>
      <c r="E272" s="155" t="s">
        <v>1379</v>
      </c>
      <c r="F272" s="156" t="s">
        <v>1380</v>
      </c>
      <c r="G272" s="157" t="s">
        <v>1305</v>
      </c>
      <c r="H272" s="158">
        <v>26</v>
      </c>
      <c r="I272" s="159"/>
      <c r="J272" s="160">
        <f t="shared" si="50"/>
        <v>0</v>
      </c>
      <c r="K272" s="161"/>
      <c r="L272" s="162"/>
      <c r="M272" s="163" t="s">
        <v>1</v>
      </c>
      <c r="N272" s="164" t="s">
        <v>41</v>
      </c>
      <c r="P272" s="150">
        <f t="shared" si="51"/>
        <v>0</v>
      </c>
      <c r="Q272" s="150">
        <v>0</v>
      </c>
      <c r="R272" s="150">
        <f t="shared" si="52"/>
        <v>0</v>
      </c>
      <c r="S272" s="150">
        <v>0</v>
      </c>
      <c r="T272" s="151">
        <f t="shared" si="53"/>
        <v>0</v>
      </c>
      <c r="AR272" s="152" t="s">
        <v>351</v>
      </c>
      <c r="AT272" s="152" t="s">
        <v>317</v>
      </c>
      <c r="AU272" s="152" t="s">
        <v>88</v>
      </c>
      <c r="AY272" s="13" t="s">
        <v>221</v>
      </c>
      <c r="BE272" s="153">
        <f t="shared" si="54"/>
        <v>0</v>
      </c>
      <c r="BF272" s="153">
        <f t="shared" si="55"/>
        <v>0</v>
      </c>
      <c r="BG272" s="153">
        <f t="shared" si="56"/>
        <v>0</v>
      </c>
      <c r="BH272" s="153">
        <f t="shared" si="57"/>
        <v>0</v>
      </c>
      <c r="BI272" s="153">
        <f t="shared" si="58"/>
        <v>0</v>
      </c>
      <c r="BJ272" s="13" t="s">
        <v>88</v>
      </c>
      <c r="BK272" s="153">
        <f t="shared" si="59"/>
        <v>0</v>
      </c>
      <c r="BL272" s="13" t="s">
        <v>285</v>
      </c>
      <c r="BM272" s="152" t="s">
        <v>1057</v>
      </c>
    </row>
    <row r="273" spans="2:65" s="1" customFormat="1" ht="16.5" customHeight="1" x14ac:dyDescent="0.2">
      <c r="B273" s="139"/>
      <c r="C273" s="140" t="s">
        <v>764</v>
      </c>
      <c r="D273" s="140" t="s">
        <v>223</v>
      </c>
      <c r="E273" s="141" t="s">
        <v>1381</v>
      </c>
      <c r="F273" s="142" t="s">
        <v>1382</v>
      </c>
      <c r="G273" s="143" t="s">
        <v>1305</v>
      </c>
      <c r="H273" s="144">
        <v>26</v>
      </c>
      <c r="I273" s="145"/>
      <c r="J273" s="146">
        <f t="shared" si="50"/>
        <v>0</v>
      </c>
      <c r="K273" s="147"/>
      <c r="L273" s="28"/>
      <c r="M273" s="148" t="s">
        <v>1</v>
      </c>
      <c r="N273" s="149" t="s">
        <v>41</v>
      </c>
      <c r="P273" s="150">
        <f t="shared" si="51"/>
        <v>0</v>
      </c>
      <c r="Q273" s="150">
        <v>0</v>
      </c>
      <c r="R273" s="150">
        <f t="shared" si="52"/>
        <v>0</v>
      </c>
      <c r="S273" s="150">
        <v>0</v>
      </c>
      <c r="T273" s="151">
        <f t="shared" si="53"/>
        <v>0</v>
      </c>
      <c r="AR273" s="152" t="s">
        <v>285</v>
      </c>
      <c r="AT273" s="152" t="s">
        <v>223</v>
      </c>
      <c r="AU273" s="152" t="s">
        <v>88</v>
      </c>
      <c r="AY273" s="13" t="s">
        <v>221</v>
      </c>
      <c r="BE273" s="153">
        <f t="shared" si="54"/>
        <v>0</v>
      </c>
      <c r="BF273" s="153">
        <f t="shared" si="55"/>
        <v>0</v>
      </c>
      <c r="BG273" s="153">
        <f t="shared" si="56"/>
        <v>0</v>
      </c>
      <c r="BH273" s="153">
        <f t="shared" si="57"/>
        <v>0</v>
      </c>
      <c r="BI273" s="153">
        <f t="shared" si="58"/>
        <v>0</v>
      </c>
      <c r="BJ273" s="13" t="s">
        <v>88</v>
      </c>
      <c r="BK273" s="153">
        <f t="shared" si="59"/>
        <v>0</v>
      </c>
      <c r="BL273" s="13" t="s">
        <v>285</v>
      </c>
      <c r="BM273" s="152" t="s">
        <v>1065</v>
      </c>
    </row>
    <row r="274" spans="2:65" s="1" customFormat="1" ht="16.5" customHeight="1" x14ac:dyDescent="0.2">
      <c r="B274" s="139"/>
      <c r="C274" s="154" t="s">
        <v>768</v>
      </c>
      <c r="D274" s="154" t="s">
        <v>317</v>
      </c>
      <c r="E274" s="155" t="s">
        <v>1383</v>
      </c>
      <c r="F274" s="156" t="s">
        <v>1384</v>
      </c>
      <c r="G274" s="157" t="s">
        <v>333</v>
      </c>
      <c r="H274" s="158">
        <v>1</v>
      </c>
      <c r="I274" s="159"/>
      <c r="J274" s="160">
        <f t="shared" si="50"/>
        <v>0</v>
      </c>
      <c r="K274" s="161"/>
      <c r="L274" s="162"/>
      <c r="M274" s="163" t="s">
        <v>1</v>
      </c>
      <c r="N274" s="164" t="s">
        <v>41</v>
      </c>
      <c r="P274" s="150">
        <f t="shared" si="51"/>
        <v>0</v>
      </c>
      <c r="Q274" s="150">
        <v>0</v>
      </c>
      <c r="R274" s="150">
        <f t="shared" si="52"/>
        <v>0</v>
      </c>
      <c r="S274" s="150">
        <v>0</v>
      </c>
      <c r="T274" s="151">
        <f t="shared" si="53"/>
        <v>0</v>
      </c>
      <c r="AR274" s="152" t="s">
        <v>351</v>
      </c>
      <c r="AT274" s="152" t="s">
        <v>317</v>
      </c>
      <c r="AU274" s="152" t="s">
        <v>88</v>
      </c>
      <c r="AY274" s="13" t="s">
        <v>221</v>
      </c>
      <c r="BE274" s="153">
        <f t="shared" si="54"/>
        <v>0</v>
      </c>
      <c r="BF274" s="153">
        <f t="shared" si="55"/>
        <v>0</v>
      </c>
      <c r="BG274" s="153">
        <f t="shared" si="56"/>
        <v>0</v>
      </c>
      <c r="BH274" s="153">
        <f t="shared" si="57"/>
        <v>0</v>
      </c>
      <c r="BI274" s="153">
        <f t="shared" si="58"/>
        <v>0</v>
      </c>
      <c r="BJ274" s="13" t="s">
        <v>88</v>
      </c>
      <c r="BK274" s="153">
        <f t="shared" si="59"/>
        <v>0</v>
      </c>
      <c r="BL274" s="13" t="s">
        <v>285</v>
      </c>
      <c r="BM274" s="152" t="s">
        <v>1075</v>
      </c>
    </row>
    <row r="275" spans="2:65" s="1" customFormat="1" ht="16.5" customHeight="1" x14ac:dyDescent="0.2">
      <c r="B275" s="139"/>
      <c r="C275" s="140" t="s">
        <v>772</v>
      </c>
      <c r="D275" s="140" t="s">
        <v>223</v>
      </c>
      <c r="E275" s="141" t="s">
        <v>1385</v>
      </c>
      <c r="F275" s="142" t="s">
        <v>1386</v>
      </c>
      <c r="G275" s="143" t="s">
        <v>333</v>
      </c>
      <c r="H275" s="144">
        <v>1</v>
      </c>
      <c r="I275" s="145"/>
      <c r="J275" s="146">
        <f t="shared" si="50"/>
        <v>0</v>
      </c>
      <c r="K275" s="147"/>
      <c r="L275" s="28"/>
      <c r="M275" s="148" t="s">
        <v>1</v>
      </c>
      <c r="N275" s="149" t="s">
        <v>41</v>
      </c>
      <c r="P275" s="150">
        <f t="shared" si="51"/>
        <v>0</v>
      </c>
      <c r="Q275" s="150">
        <v>0</v>
      </c>
      <c r="R275" s="150">
        <f t="shared" si="52"/>
        <v>0</v>
      </c>
      <c r="S275" s="150">
        <v>0</v>
      </c>
      <c r="T275" s="151">
        <f t="shared" si="53"/>
        <v>0</v>
      </c>
      <c r="AR275" s="152" t="s">
        <v>285</v>
      </c>
      <c r="AT275" s="152" t="s">
        <v>223</v>
      </c>
      <c r="AU275" s="152" t="s">
        <v>88</v>
      </c>
      <c r="AY275" s="13" t="s">
        <v>221</v>
      </c>
      <c r="BE275" s="153">
        <f t="shared" si="54"/>
        <v>0</v>
      </c>
      <c r="BF275" s="153">
        <f t="shared" si="55"/>
        <v>0</v>
      </c>
      <c r="BG275" s="153">
        <f t="shared" si="56"/>
        <v>0</v>
      </c>
      <c r="BH275" s="153">
        <f t="shared" si="57"/>
        <v>0</v>
      </c>
      <c r="BI275" s="153">
        <f t="shared" si="58"/>
        <v>0</v>
      </c>
      <c r="BJ275" s="13" t="s">
        <v>88</v>
      </c>
      <c r="BK275" s="153">
        <f t="shared" si="59"/>
        <v>0</v>
      </c>
      <c r="BL275" s="13" t="s">
        <v>285</v>
      </c>
      <c r="BM275" s="152" t="s">
        <v>1085</v>
      </c>
    </row>
    <row r="276" spans="2:65" s="1" customFormat="1" ht="16.5" customHeight="1" x14ac:dyDescent="0.2">
      <c r="B276" s="139"/>
      <c r="C276" s="154" t="s">
        <v>778</v>
      </c>
      <c r="D276" s="154" t="s">
        <v>317</v>
      </c>
      <c r="E276" s="155" t="s">
        <v>1387</v>
      </c>
      <c r="F276" s="156" t="s">
        <v>1388</v>
      </c>
      <c r="G276" s="157" t="s">
        <v>333</v>
      </c>
      <c r="H276" s="158">
        <v>3</v>
      </c>
      <c r="I276" s="159"/>
      <c r="J276" s="160">
        <f t="shared" si="50"/>
        <v>0</v>
      </c>
      <c r="K276" s="161"/>
      <c r="L276" s="162"/>
      <c r="M276" s="163" t="s">
        <v>1</v>
      </c>
      <c r="N276" s="164" t="s">
        <v>41</v>
      </c>
      <c r="P276" s="150">
        <f t="shared" si="51"/>
        <v>0</v>
      </c>
      <c r="Q276" s="150">
        <v>0</v>
      </c>
      <c r="R276" s="150">
        <f t="shared" si="52"/>
        <v>0</v>
      </c>
      <c r="S276" s="150">
        <v>0</v>
      </c>
      <c r="T276" s="151">
        <f t="shared" si="53"/>
        <v>0</v>
      </c>
      <c r="AR276" s="152" t="s">
        <v>351</v>
      </c>
      <c r="AT276" s="152" t="s">
        <v>317</v>
      </c>
      <c r="AU276" s="152" t="s">
        <v>88</v>
      </c>
      <c r="AY276" s="13" t="s">
        <v>221</v>
      </c>
      <c r="BE276" s="153">
        <f t="shared" si="54"/>
        <v>0</v>
      </c>
      <c r="BF276" s="153">
        <f t="shared" si="55"/>
        <v>0</v>
      </c>
      <c r="BG276" s="153">
        <f t="shared" si="56"/>
        <v>0</v>
      </c>
      <c r="BH276" s="153">
        <f t="shared" si="57"/>
        <v>0</v>
      </c>
      <c r="BI276" s="153">
        <f t="shared" si="58"/>
        <v>0</v>
      </c>
      <c r="BJ276" s="13" t="s">
        <v>88</v>
      </c>
      <c r="BK276" s="153">
        <f t="shared" si="59"/>
        <v>0</v>
      </c>
      <c r="BL276" s="13" t="s">
        <v>285</v>
      </c>
      <c r="BM276" s="152" t="s">
        <v>1389</v>
      </c>
    </row>
    <row r="277" spans="2:65" s="1" customFormat="1" ht="16.5" customHeight="1" x14ac:dyDescent="0.2">
      <c r="B277" s="139"/>
      <c r="C277" s="154" t="s">
        <v>782</v>
      </c>
      <c r="D277" s="154" t="s">
        <v>317</v>
      </c>
      <c r="E277" s="155" t="s">
        <v>1390</v>
      </c>
      <c r="F277" s="156" t="s">
        <v>1391</v>
      </c>
      <c r="G277" s="157" t="s">
        <v>333</v>
      </c>
      <c r="H277" s="158">
        <v>10</v>
      </c>
      <c r="I277" s="159"/>
      <c r="J277" s="160">
        <f t="shared" ref="J277:J305" si="60">ROUND(I277*H277,2)</f>
        <v>0</v>
      </c>
      <c r="K277" s="161"/>
      <c r="L277" s="162"/>
      <c r="M277" s="163" t="s">
        <v>1</v>
      </c>
      <c r="N277" s="164" t="s">
        <v>41</v>
      </c>
      <c r="P277" s="150">
        <f t="shared" ref="P277:P305" si="61">O277*H277</f>
        <v>0</v>
      </c>
      <c r="Q277" s="150">
        <v>0</v>
      </c>
      <c r="R277" s="150">
        <f t="shared" ref="R277:R305" si="62">Q277*H277</f>
        <v>0</v>
      </c>
      <c r="S277" s="150">
        <v>0</v>
      </c>
      <c r="T277" s="151">
        <f t="shared" ref="T277:T305" si="63">S277*H277</f>
        <v>0</v>
      </c>
      <c r="AR277" s="152" t="s">
        <v>351</v>
      </c>
      <c r="AT277" s="152" t="s">
        <v>317</v>
      </c>
      <c r="AU277" s="152" t="s">
        <v>88</v>
      </c>
      <c r="AY277" s="13" t="s">
        <v>221</v>
      </c>
      <c r="BE277" s="153">
        <f t="shared" ref="BE277:BE305" si="64">IF(N277="základná",J277,0)</f>
        <v>0</v>
      </c>
      <c r="BF277" s="153">
        <f t="shared" ref="BF277:BF305" si="65">IF(N277="znížená",J277,0)</f>
        <v>0</v>
      </c>
      <c r="BG277" s="153">
        <f t="shared" ref="BG277:BG305" si="66">IF(N277="zákl. prenesená",J277,0)</f>
        <v>0</v>
      </c>
      <c r="BH277" s="153">
        <f t="shared" ref="BH277:BH305" si="67">IF(N277="zníž. prenesená",J277,0)</f>
        <v>0</v>
      </c>
      <c r="BI277" s="153">
        <f t="shared" ref="BI277:BI305" si="68">IF(N277="nulová",J277,0)</f>
        <v>0</v>
      </c>
      <c r="BJ277" s="13" t="s">
        <v>88</v>
      </c>
      <c r="BK277" s="153">
        <f t="shared" ref="BK277:BK305" si="69">ROUND(I277*H277,2)</f>
        <v>0</v>
      </c>
      <c r="BL277" s="13" t="s">
        <v>285</v>
      </c>
      <c r="BM277" s="152" t="s">
        <v>1392</v>
      </c>
    </row>
    <row r="278" spans="2:65" s="1" customFormat="1" ht="16.5" customHeight="1" x14ac:dyDescent="0.2">
      <c r="B278" s="139"/>
      <c r="C278" s="140" t="s">
        <v>788</v>
      </c>
      <c r="D278" s="140" t="s">
        <v>223</v>
      </c>
      <c r="E278" s="141" t="s">
        <v>1393</v>
      </c>
      <c r="F278" s="142" t="s">
        <v>1394</v>
      </c>
      <c r="G278" s="143" t="s">
        <v>333</v>
      </c>
      <c r="H278" s="144">
        <v>13</v>
      </c>
      <c r="I278" s="145"/>
      <c r="J278" s="146">
        <f t="shared" si="60"/>
        <v>0</v>
      </c>
      <c r="K278" s="147"/>
      <c r="L278" s="28"/>
      <c r="M278" s="148" t="s">
        <v>1</v>
      </c>
      <c r="N278" s="149" t="s">
        <v>41</v>
      </c>
      <c r="P278" s="150">
        <f t="shared" si="61"/>
        <v>0</v>
      </c>
      <c r="Q278" s="150">
        <v>0</v>
      </c>
      <c r="R278" s="150">
        <f t="shared" si="62"/>
        <v>0</v>
      </c>
      <c r="S278" s="150">
        <v>0</v>
      </c>
      <c r="T278" s="151">
        <f t="shared" si="63"/>
        <v>0</v>
      </c>
      <c r="AR278" s="152" t="s">
        <v>285</v>
      </c>
      <c r="AT278" s="152" t="s">
        <v>223</v>
      </c>
      <c r="AU278" s="152" t="s">
        <v>88</v>
      </c>
      <c r="AY278" s="13" t="s">
        <v>221</v>
      </c>
      <c r="BE278" s="153">
        <f t="shared" si="64"/>
        <v>0</v>
      </c>
      <c r="BF278" s="153">
        <f t="shared" si="65"/>
        <v>0</v>
      </c>
      <c r="BG278" s="153">
        <f t="shared" si="66"/>
        <v>0</v>
      </c>
      <c r="BH278" s="153">
        <f t="shared" si="67"/>
        <v>0</v>
      </c>
      <c r="BI278" s="153">
        <f t="shared" si="68"/>
        <v>0</v>
      </c>
      <c r="BJ278" s="13" t="s">
        <v>88</v>
      </c>
      <c r="BK278" s="153">
        <f t="shared" si="69"/>
        <v>0</v>
      </c>
      <c r="BL278" s="13" t="s">
        <v>285</v>
      </c>
      <c r="BM278" s="152" t="s">
        <v>1395</v>
      </c>
    </row>
    <row r="279" spans="2:65" s="1" customFormat="1" ht="24.15" customHeight="1" x14ac:dyDescent="0.2">
      <c r="B279" s="139"/>
      <c r="C279" s="154" t="s">
        <v>792</v>
      </c>
      <c r="D279" s="154" t="s">
        <v>317</v>
      </c>
      <c r="E279" s="155" t="s">
        <v>1396</v>
      </c>
      <c r="F279" s="156" t="s">
        <v>1397</v>
      </c>
      <c r="G279" s="157" t="s">
        <v>333</v>
      </c>
      <c r="H279" s="158">
        <v>6</v>
      </c>
      <c r="I279" s="159"/>
      <c r="J279" s="160">
        <f t="shared" si="60"/>
        <v>0</v>
      </c>
      <c r="K279" s="161"/>
      <c r="L279" s="162"/>
      <c r="M279" s="163" t="s">
        <v>1</v>
      </c>
      <c r="N279" s="164" t="s">
        <v>41</v>
      </c>
      <c r="P279" s="150">
        <f t="shared" si="61"/>
        <v>0</v>
      </c>
      <c r="Q279" s="150">
        <v>0</v>
      </c>
      <c r="R279" s="150">
        <f t="shared" si="62"/>
        <v>0</v>
      </c>
      <c r="S279" s="150">
        <v>0</v>
      </c>
      <c r="T279" s="151">
        <f t="shared" si="63"/>
        <v>0</v>
      </c>
      <c r="AR279" s="152" t="s">
        <v>351</v>
      </c>
      <c r="AT279" s="152" t="s">
        <v>317</v>
      </c>
      <c r="AU279" s="152" t="s">
        <v>88</v>
      </c>
      <c r="AY279" s="13" t="s">
        <v>221</v>
      </c>
      <c r="BE279" s="153">
        <f t="shared" si="64"/>
        <v>0</v>
      </c>
      <c r="BF279" s="153">
        <f t="shared" si="65"/>
        <v>0</v>
      </c>
      <c r="BG279" s="153">
        <f t="shared" si="66"/>
        <v>0</v>
      </c>
      <c r="BH279" s="153">
        <f t="shared" si="67"/>
        <v>0</v>
      </c>
      <c r="BI279" s="153">
        <f t="shared" si="68"/>
        <v>0</v>
      </c>
      <c r="BJ279" s="13" t="s">
        <v>88</v>
      </c>
      <c r="BK279" s="153">
        <f t="shared" si="69"/>
        <v>0</v>
      </c>
      <c r="BL279" s="13" t="s">
        <v>285</v>
      </c>
      <c r="BM279" s="152" t="s">
        <v>1398</v>
      </c>
    </row>
    <row r="280" spans="2:65" s="1" customFormat="1" ht="16.5" customHeight="1" x14ac:dyDescent="0.2">
      <c r="B280" s="139"/>
      <c r="C280" s="140" t="s">
        <v>796</v>
      </c>
      <c r="D280" s="140" t="s">
        <v>223</v>
      </c>
      <c r="E280" s="141" t="s">
        <v>1399</v>
      </c>
      <c r="F280" s="142" t="s">
        <v>1400</v>
      </c>
      <c r="G280" s="143" t="s">
        <v>333</v>
      </c>
      <c r="H280" s="144">
        <v>6</v>
      </c>
      <c r="I280" s="145"/>
      <c r="J280" s="146">
        <f t="shared" si="60"/>
        <v>0</v>
      </c>
      <c r="K280" s="147"/>
      <c r="L280" s="28"/>
      <c r="M280" s="148" t="s">
        <v>1</v>
      </c>
      <c r="N280" s="149" t="s">
        <v>41</v>
      </c>
      <c r="P280" s="150">
        <f t="shared" si="61"/>
        <v>0</v>
      </c>
      <c r="Q280" s="150">
        <v>0</v>
      </c>
      <c r="R280" s="150">
        <f t="shared" si="62"/>
        <v>0</v>
      </c>
      <c r="S280" s="150">
        <v>0</v>
      </c>
      <c r="T280" s="151">
        <f t="shared" si="63"/>
        <v>0</v>
      </c>
      <c r="AR280" s="152" t="s">
        <v>285</v>
      </c>
      <c r="AT280" s="152" t="s">
        <v>223</v>
      </c>
      <c r="AU280" s="152" t="s">
        <v>88</v>
      </c>
      <c r="AY280" s="13" t="s">
        <v>221</v>
      </c>
      <c r="BE280" s="153">
        <f t="shared" si="64"/>
        <v>0</v>
      </c>
      <c r="BF280" s="153">
        <f t="shared" si="65"/>
        <v>0</v>
      </c>
      <c r="BG280" s="153">
        <f t="shared" si="66"/>
        <v>0</v>
      </c>
      <c r="BH280" s="153">
        <f t="shared" si="67"/>
        <v>0</v>
      </c>
      <c r="BI280" s="153">
        <f t="shared" si="68"/>
        <v>0</v>
      </c>
      <c r="BJ280" s="13" t="s">
        <v>88</v>
      </c>
      <c r="BK280" s="153">
        <f t="shared" si="69"/>
        <v>0</v>
      </c>
      <c r="BL280" s="13" t="s">
        <v>285</v>
      </c>
      <c r="BM280" s="152" t="s">
        <v>1401</v>
      </c>
    </row>
    <row r="281" spans="2:65" s="1" customFormat="1" ht="37.950000000000003" customHeight="1" x14ac:dyDescent="0.2">
      <c r="B281" s="139"/>
      <c r="C281" s="154" t="s">
        <v>800</v>
      </c>
      <c r="D281" s="154" t="s">
        <v>317</v>
      </c>
      <c r="E281" s="155" t="s">
        <v>1402</v>
      </c>
      <c r="F281" s="156" t="s">
        <v>1403</v>
      </c>
      <c r="G281" s="157" t="s">
        <v>333</v>
      </c>
      <c r="H281" s="158">
        <v>9</v>
      </c>
      <c r="I281" s="159"/>
      <c r="J281" s="160">
        <f t="shared" si="60"/>
        <v>0</v>
      </c>
      <c r="K281" s="161"/>
      <c r="L281" s="162"/>
      <c r="M281" s="163" t="s">
        <v>1</v>
      </c>
      <c r="N281" s="164" t="s">
        <v>41</v>
      </c>
      <c r="P281" s="150">
        <f t="shared" si="61"/>
        <v>0</v>
      </c>
      <c r="Q281" s="150">
        <v>0</v>
      </c>
      <c r="R281" s="150">
        <f t="shared" si="62"/>
        <v>0</v>
      </c>
      <c r="S281" s="150">
        <v>0</v>
      </c>
      <c r="T281" s="151">
        <f t="shared" si="63"/>
        <v>0</v>
      </c>
      <c r="AR281" s="152" t="s">
        <v>351</v>
      </c>
      <c r="AT281" s="152" t="s">
        <v>317</v>
      </c>
      <c r="AU281" s="152" t="s">
        <v>88</v>
      </c>
      <c r="AY281" s="13" t="s">
        <v>221</v>
      </c>
      <c r="BE281" s="153">
        <f t="shared" si="64"/>
        <v>0</v>
      </c>
      <c r="BF281" s="153">
        <f t="shared" si="65"/>
        <v>0</v>
      </c>
      <c r="BG281" s="153">
        <f t="shared" si="66"/>
        <v>0</v>
      </c>
      <c r="BH281" s="153">
        <f t="shared" si="67"/>
        <v>0</v>
      </c>
      <c r="BI281" s="153">
        <f t="shared" si="68"/>
        <v>0</v>
      </c>
      <c r="BJ281" s="13" t="s">
        <v>88</v>
      </c>
      <c r="BK281" s="153">
        <f t="shared" si="69"/>
        <v>0</v>
      </c>
      <c r="BL281" s="13" t="s">
        <v>285</v>
      </c>
      <c r="BM281" s="152" t="s">
        <v>1404</v>
      </c>
    </row>
    <row r="282" spans="2:65" s="1" customFormat="1" ht="16.5" customHeight="1" x14ac:dyDescent="0.2">
      <c r="B282" s="139"/>
      <c r="C282" s="154" t="s">
        <v>806</v>
      </c>
      <c r="D282" s="154" t="s">
        <v>317</v>
      </c>
      <c r="E282" s="155" t="s">
        <v>1405</v>
      </c>
      <c r="F282" s="156" t="s">
        <v>1406</v>
      </c>
      <c r="G282" s="157" t="s">
        <v>333</v>
      </c>
      <c r="H282" s="158">
        <v>9</v>
      </c>
      <c r="I282" s="159"/>
      <c r="J282" s="160">
        <f t="shared" si="60"/>
        <v>0</v>
      </c>
      <c r="K282" s="161"/>
      <c r="L282" s="162"/>
      <c r="M282" s="163" t="s">
        <v>1</v>
      </c>
      <c r="N282" s="164" t="s">
        <v>41</v>
      </c>
      <c r="P282" s="150">
        <f t="shared" si="61"/>
        <v>0</v>
      </c>
      <c r="Q282" s="150">
        <v>0</v>
      </c>
      <c r="R282" s="150">
        <f t="shared" si="62"/>
        <v>0</v>
      </c>
      <c r="S282" s="150">
        <v>0</v>
      </c>
      <c r="T282" s="151">
        <f t="shared" si="63"/>
        <v>0</v>
      </c>
      <c r="AR282" s="152" t="s">
        <v>351</v>
      </c>
      <c r="AT282" s="152" t="s">
        <v>317</v>
      </c>
      <c r="AU282" s="152" t="s">
        <v>88</v>
      </c>
      <c r="AY282" s="13" t="s">
        <v>221</v>
      </c>
      <c r="BE282" s="153">
        <f t="shared" si="64"/>
        <v>0</v>
      </c>
      <c r="BF282" s="153">
        <f t="shared" si="65"/>
        <v>0</v>
      </c>
      <c r="BG282" s="153">
        <f t="shared" si="66"/>
        <v>0</v>
      </c>
      <c r="BH282" s="153">
        <f t="shared" si="67"/>
        <v>0</v>
      </c>
      <c r="BI282" s="153">
        <f t="shared" si="68"/>
        <v>0</v>
      </c>
      <c r="BJ282" s="13" t="s">
        <v>88</v>
      </c>
      <c r="BK282" s="153">
        <f t="shared" si="69"/>
        <v>0</v>
      </c>
      <c r="BL282" s="13" t="s">
        <v>285</v>
      </c>
      <c r="BM282" s="152" t="s">
        <v>1407</v>
      </c>
    </row>
    <row r="283" spans="2:65" s="1" customFormat="1" ht="16.5" customHeight="1" x14ac:dyDescent="0.2">
      <c r="B283" s="139"/>
      <c r="C283" s="140" t="s">
        <v>810</v>
      </c>
      <c r="D283" s="140" t="s">
        <v>223</v>
      </c>
      <c r="E283" s="141" t="s">
        <v>1287</v>
      </c>
      <c r="F283" s="142" t="s">
        <v>1408</v>
      </c>
      <c r="G283" s="143" t="s">
        <v>718</v>
      </c>
      <c r="H283" s="165"/>
      <c r="I283" s="145"/>
      <c r="J283" s="146">
        <f t="shared" si="60"/>
        <v>0</v>
      </c>
      <c r="K283" s="147"/>
      <c r="L283" s="28"/>
      <c r="M283" s="148" t="s">
        <v>1</v>
      </c>
      <c r="N283" s="149" t="s">
        <v>41</v>
      </c>
      <c r="P283" s="150">
        <f t="shared" si="61"/>
        <v>0</v>
      </c>
      <c r="Q283" s="150">
        <v>0</v>
      </c>
      <c r="R283" s="150">
        <f t="shared" si="62"/>
        <v>0</v>
      </c>
      <c r="S283" s="150">
        <v>0</v>
      </c>
      <c r="T283" s="151">
        <f t="shared" si="63"/>
        <v>0</v>
      </c>
      <c r="AR283" s="152" t="s">
        <v>285</v>
      </c>
      <c r="AT283" s="152" t="s">
        <v>223</v>
      </c>
      <c r="AU283" s="152" t="s">
        <v>88</v>
      </c>
      <c r="AY283" s="13" t="s">
        <v>221</v>
      </c>
      <c r="BE283" s="153">
        <f t="shared" si="64"/>
        <v>0</v>
      </c>
      <c r="BF283" s="153">
        <f t="shared" si="65"/>
        <v>0</v>
      </c>
      <c r="BG283" s="153">
        <f t="shared" si="66"/>
        <v>0</v>
      </c>
      <c r="BH283" s="153">
        <f t="shared" si="67"/>
        <v>0</v>
      </c>
      <c r="BI283" s="153">
        <f t="shared" si="68"/>
        <v>0</v>
      </c>
      <c r="BJ283" s="13" t="s">
        <v>88</v>
      </c>
      <c r="BK283" s="153">
        <f t="shared" si="69"/>
        <v>0</v>
      </c>
      <c r="BL283" s="13" t="s">
        <v>285</v>
      </c>
      <c r="BM283" s="152" t="s">
        <v>1409</v>
      </c>
    </row>
    <row r="284" spans="2:65" s="1" customFormat="1" ht="16.5" customHeight="1" x14ac:dyDescent="0.2">
      <c r="B284" s="139"/>
      <c r="C284" s="154" t="s">
        <v>814</v>
      </c>
      <c r="D284" s="154" t="s">
        <v>317</v>
      </c>
      <c r="E284" s="155" t="s">
        <v>1410</v>
      </c>
      <c r="F284" s="156" t="s">
        <v>1411</v>
      </c>
      <c r="G284" s="157" t="s">
        <v>333</v>
      </c>
      <c r="H284" s="158">
        <v>10</v>
      </c>
      <c r="I284" s="159"/>
      <c r="J284" s="160">
        <f t="shared" si="60"/>
        <v>0</v>
      </c>
      <c r="K284" s="161"/>
      <c r="L284" s="162"/>
      <c r="M284" s="163" t="s">
        <v>1</v>
      </c>
      <c r="N284" s="164" t="s">
        <v>41</v>
      </c>
      <c r="P284" s="150">
        <f t="shared" si="61"/>
        <v>0</v>
      </c>
      <c r="Q284" s="150">
        <v>0</v>
      </c>
      <c r="R284" s="150">
        <f t="shared" si="62"/>
        <v>0</v>
      </c>
      <c r="S284" s="150">
        <v>0</v>
      </c>
      <c r="T284" s="151">
        <f t="shared" si="63"/>
        <v>0</v>
      </c>
      <c r="AR284" s="152" t="s">
        <v>351</v>
      </c>
      <c r="AT284" s="152" t="s">
        <v>317</v>
      </c>
      <c r="AU284" s="152" t="s">
        <v>88</v>
      </c>
      <c r="AY284" s="13" t="s">
        <v>221</v>
      </c>
      <c r="BE284" s="153">
        <f t="shared" si="64"/>
        <v>0</v>
      </c>
      <c r="BF284" s="153">
        <f t="shared" si="65"/>
        <v>0</v>
      </c>
      <c r="BG284" s="153">
        <f t="shared" si="66"/>
        <v>0</v>
      </c>
      <c r="BH284" s="153">
        <f t="shared" si="67"/>
        <v>0</v>
      </c>
      <c r="BI284" s="153">
        <f t="shared" si="68"/>
        <v>0</v>
      </c>
      <c r="BJ284" s="13" t="s">
        <v>88</v>
      </c>
      <c r="BK284" s="153">
        <f t="shared" si="69"/>
        <v>0</v>
      </c>
      <c r="BL284" s="13" t="s">
        <v>285</v>
      </c>
      <c r="BM284" s="152" t="s">
        <v>1412</v>
      </c>
    </row>
    <row r="285" spans="2:65" s="1" customFormat="1" ht="16.5" customHeight="1" x14ac:dyDescent="0.2">
      <c r="B285" s="139"/>
      <c r="C285" s="140" t="s">
        <v>818</v>
      </c>
      <c r="D285" s="140" t="s">
        <v>223</v>
      </c>
      <c r="E285" s="141" t="s">
        <v>1413</v>
      </c>
      <c r="F285" s="142" t="s">
        <v>1414</v>
      </c>
      <c r="G285" s="143" t="s">
        <v>333</v>
      </c>
      <c r="H285" s="144">
        <v>10</v>
      </c>
      <c r="I285" s="145"/>
      <c r="J285" s="146">
        <f t="shared" si="60"/>
        <v>0</v>
      </c>
      <c r="K285" s="147"/>
      <c r="L285" s="28"/>
      <c r="M285" s="148" t="s">
        <v>1</v>
      </c>
      <c r="N285" s="149" t="s">
        <v>41</v>
      </c>
      <c r="P285" s="150">
        <f t="shared" si="61"/>
        <v>0</v>
      </c>
      <c r="Q285" s="150">
        <v>0</v>
      </c>
      <c r="R285" s="150">
        <f t="shared" si="62"/>
        <v>0</v>
      </c>
      <c r="S285" s="150">
        <v>0</v>
      </c>
      <c r="T285" s="151">
        <f t="shared" si="63"/>
        <v>0</v>
      </c>
      <c r="AR285" s="152" t="s">
        <v>285</v>
      </c>
      <c r="AT285" s="152" t="s">
        <v>223</v>
      </c>
      <c r="AU285" s="152" t="s">
        <v>88</v>
      </c>
      <c r="AY285" s="13" t="s">
        <v>221</v>
      </c>
      <c r="BE285" s="153">
        <f t="shared" si="64"/>
        <v>0</v>
      </c>
      <c r="BF285" s="153">
        <f t="shared" si="65"/>
        <v>0</v>
      </c>
      <c r="BG285" s="153">
        <f t="shared" si="66"/>
        <v>0</v>
      </c>
      <c r="BH285" s="153">
        <f t="shared" si="67"/>
        <v>0</v>
      </c>
      <c r="BI285" s="153">
        <f t="shared" si="68"/>
        <v>0</v>
      </c>
      <c r="BJ285" s="13" t="s">
        <v>88</v>
      </c>
      <c r="BK285" s="153">
        <f t="shared" si="69"/>
        <v>0</v>
      </c>
      <c r="BL285" s="13" t="s">
        <v>285</v>
      </c>
      <c r="BM285" s="152" t="s">
        <v>1415</v>
      </c>
    </row>
    <row r="286" spans="2:65" s="1" customFormat="1" ht="16.5" customHeight="1" x14ac:dyDescent="0.2">
      <c r="B286" s="139"/>
      <c r="C286" s="154" t="s">
        <v>822</v>
      </c>
      <c r="D286" s="154" t="s">
        <v>317</v>
      </c>
      <c r="E286" s="155" t="s">
        <v>1416</v>
      </c>
      <c r="F286" s="156" t="s">
        <v>1417</v>
      </c>
      <c r="G286" s="157" t="s">
        <v>333</v>
      </c>
      <c r="H286" s="158">
        <v>1</v>
      </c>
      <c r="I286" s="159"/>
      <c r="J286" s="160">
        <f t="shared" si="60"/>
        <v>0</v>
      </c>
      <c r="K286" s="161"/>
      <c r="L286" s="162"/>
      <c r="M286" s="163" t="s">
        <v>1</v>
      </c>
      <c r="N286" s="164" t="s">
        <v>41</v>
      </c>
      <c r="P286" s="150">
        <f t="shared" si="61"/>
        <v>0</v>
      </c>
      <c r="Q286" s="150">
        <v>0</v>
      </c>
      <c r="R286" s="150">
        <f t="shared" si="62"/>
        <v>0</v>
      </c>
      <c r="S286" s="150">
        <v>0</v>
      </c>
      <c r="T286" s="151">
        <f t="shared" si="63"/>
        <v>0</v>
      </c>
      <c r="AR286" s="152" t="s">
        <v>351</v>
      </c>
      <c r="AT286" s="152" t="s">
        <v>317</v>
      </c>
      <c r="AU286" s="152" t="s">
        <v>88</v>
      </c>
      <c r="AY286" s="13" t="s">
        <v>221</v>
      </c>
      <c r="BE286" s="153">
        <f t="shared" si="64"/>
        <v>0</v>
      </c>
      <c r="BF286" s="153">
        <f t="shared" si="65"/>
        <v>0</v>
      </c>
      <c r="BG286" s="153">
        <f t="shared" si="66"/>
        <v>0</v>
      </c>
      <c r="BH286" s="153">
        <f t="shared" si="67"/>
        <v>0</v>
      </c>
      <c r="BI286" s="153">
        <f t="shared" si="68"/>
        <v>0</v>
      </c>
      <c r="BJ286" s="13" t="s">
        <v>88</v>
      </c>
      <c r="BK286" s="153">
        <f t="shared" si="69"/>
        <v>0</v>
      </c>
      <c r="BL286" s="13" t="s">
        <v>285</v>
      </c>
      <c r="BM286" s="152" t="s">
        <v>1418</v>
      </c>
    </row>
    <row r="287" spans="2:65" s="1" customFormat="1" ht="24.15" customHeight="1" x14ac:dyDescent="0.2">
      <c r="B287" s="139"/>
      <c r="C287" s="154" t="s">
        <v>826</v>
      </c>
      <c r="D287" s="154" t="s">
        <v>317</v>
      </c>
      <c r="E287" s="155" t="s">
        <v>1419</v>
      </c>
      <c r="F287" s="156" t="s">
        <v>1420</v>
      </c>
      <c r="G287" s="157" t="s">
        <v>333</v>
      </c>
      <c r="H287" s="158">
        <v>2</v>
      </c>
      <c r="I287" s="159"/>
      <c r="J287" s="160">
        <f t="shared" si="60"/>
        <v>0</v>
      </c>
      <c r="K287" s="161"/>
      <c r="L287" s="162"/>
      <c r="M287" s="163" t="s">
        <v>1</v>
      </c>
      <c r="N287" s="164" t="s">
        <v>41</v>
      </c>
      <c r="P287" s="150">
        <f t="shared" si="61"/>
        <v>0</v>
      </c>
      <c r="Q287" s="150">
        <v>0</v>
      </c>
      <c r="R287" s="150">
        <f t="shared" si="62"/>
        <v>0</v>
      </c>
      <c r="S287" s="150">
        <v>0</v>
      </c>
      <c r="T287" s="151">
        <f t="shared" si="63"/>
        <v>0</v>
      </c>
      <c r="AR287" s="152" t="s">
        <v>351</v>
      </c>
      <c r="AT287" s="152" t="s">
        <v>317</v>
      </c>
      <c r="AU287" s="152" t="s">
        <v>88</v>
      </c>
      <c r="AY287" s="13" t="s">
        <v>221</v>
      </c>
      <c r="BE287" s="153">
        <f t="shared" si="64"/>
        <v>0</v>
      </c>
      <c r="BF287" s="153">
        <f t="shared" si="65"/>
        <v>0</v>
      </c>
      <c r="BG287" s="153">
        <f t="shared" si="66"/>
        <v>0</v>
      </c>
      <c r="BH287" s="153">
        <f t="shared" si="67"/>
        <v>0</v>
      </c>
      <c r="BI287" s="153">
        <f t="shared" si="68"/>
        <v>0</v>
      </c>
      <c r="BJ287" s="13" t="s">
        <v>88</v>
      </c>
      <c r="BK287" s="153">
        <f t="shared" si="69"/>
        <v>0</v>
      </c>
      <c r="BL287" s="13" t="s">
        <v>285</v>
      </c>
      <c r="BM287" s="152" t="s">
        <v>1421</v>
      </c>
    </row>
    <row r="288" spans="2:65" s="1" customFormat="1" ht="24.15" customHeight="1" x14ac:dyDescent="0.2">
      <c r="B288" s="139"/>
      <c r="C288" s="140" t="s">
        <v>830</v>
      </c>
      <c r="D288" s="140" t="s">
        <v>223</v>
      </c>
      <c r="E288" s="141" t="s">
        <v>1422</v>
      </c>
      <c r="F288" s="142" t="s">
        <v>1423</v>
      </c>
      <c r="G288" s="143" t="s">
        <v>333</v>
      </c>
      <c r="H288" s="144">
        <v>3</v>
      </c>
      <c r="I288" s="145"/>
      <c r="J288" s="146">
        <f t="shared" si="60"/>
        <v>0</v>
      </c>
      <c r="K288" s="147"/>
      <c r="L288" s="28"/>
      <c r="M288" s="148" t="s">
        <v>1</v>
      </c>
      <c r="N288" s="149" t="s">
        <v>41</v>
      </c>
      <c r="P288" s="150">
        <f t="shared" si="61"/>
        <v>0</v>
      </c>
      <c r="Q288" s="150">
        <v>0</v>
      </c>
      <c r="R288" s="150">
        <f t="shared" si="62"/>
        <v>0</v>
      </c>
      <c r="S288" s="150">
        <v>0</v>
      </c>
      <c r="T288" s="151">
        <f t="shared" si="63"/>
        <v>0</v>
      </c>
      <c r="AR288" s="152" t="s">
        <v>285</v>
      </c>
      <c r="AT288" s="152" t="s">
        <v>223</v>
      </c>
      <c r="AU288" s="152" t="s">
        <v>88</v>
      </c>
      <c r="AY288" s="13" t="s">
        <v>221</v>
      </c>
      <c r="BE288" s="153">
        <f t="shared" si="64"/>
        <v>0</v>
      </c>
      <c r="BF288" s="153">
        <f t="shared" si="65"/>
        <v>0</v>
      </c>
      <c r="BG288" s="153">
        <f t="shared" si="66"/>
        <v>0</v>
      </c>
      <c r="BH288" s="153">
        <f t="shared" si="67"/>
        <v>0</v>
      </c>
      <c r="BI288" s="153">
        <f t="shared" si="68"/>
        <v>0</v>
      </c>
      <c r="BJ288" s="13" t="s">
        <v>88</v>
      </c>
      <c r="BK288" s="153">
        <f t="shared" si="69"/>
        <v>0</v>
      </c>
      <c r="BL288" s="13" t="s">
        <v>285</v>
      </c>
      <c r="BM288" s="152" t="s">
        <v>1424</v>
      </c>
    </row>
    <row r="289" spans="2:65" s="1" customFormat="1" ht="33" customHeight="1" x14ac:dyDescent="0.2">
      <c r="B289" s="139"/>
      <c r="C289" s="154" t="s">
        <v>834</v>
      </c>
      <c r="D289" s="154" t="s">
        <v>317</v>
      </c>
      <c r="E289" s="155" t="s">
        <v>1425</v>
      </c>
      <c r="F289" s="156" t="s">
        <v>1426</v>
      </c>
      <c r="G289" s="157" t="s">
        <v>333</v>
      </c>
      <c r="H289" s="158">
        <v>1</v>
      </c>
      <c r="I289" s="159"/>
      <c r="J289" s="160">
        <f t="shared" si="60"/>
        <v>0</v>
      </c>
      <c r="K289" s="161"/>
      <c r="L289" s="162"/>
      <c r="M289" s="163" t="s">
        <v>1</v>
      </c>
      <c r="N289" s="164" t="s">
        <v>41</v>
      </c>
      <c r="P289" s="150">
        <f t="shared" si="61"/>
        <v>0</v>
      </c>
      <c r="Q289" s="150">
        <v>0</v>
      </c>
      <c r="R289" s="150">
        <f t="shared" si="62"/>
        <v>0</v>
      </c>
      <c r="S289" s="150">
        <v>0</v>
      </c>
      <c r="T289" s="151">
        <f t="shared" si="63"/>
        <v>0</v>
      </c>
      <c r="AR289" s="152" t="s">
        <v>351</v>
      </c>
      <c r="AT289" s="152" t="s">
        <v>317</v>
      </c>
      <c r="AU289" s="152" t="s">
        <v>88</v>
      </c>
      <c r="AY289" s="13" t="s">
        <v>221</v>
      </c>
      <c r="BE289" s="153">
        <f t="shared" si="64"/>
        <v>0</v>
      </c>
      <c r="BF289" s="153">
        <f t="shared" si="65"/>
        <v>0</v>
      </c>
      <c r="BG289" s="153">
        <f t="shared" si="66"/>
        <v>0</v>
      </c>
      <c r="BH289" s="153">
        <f t="shared" si="67"/>
        <v>0</v>
      </c>
      <c r="BI289" s="153">
        <f t="shared" si="68"/>
        <v>0</v>
      </c>
      <c r="BJ289" s="13" t="s">
        <v>88</v>
      </c>
      <c r="BK289" s="153">
        <f t="shared" si="69"/>
        <v>0</v>
      </c>
      <c r="BL289" s="13" t="s">
        <v>285</v>
      </c>
      <c r="BM289" s="152" t="s">
        <v>1427</v>
      </c>
    </row>
    <row r="290" spans="2:65" s="1" customFormat="1" ht="16.5" customHeight="1" x14ac:dyDescent="0.2">
      <c r="B290" s="139"/>
      <c r="C290" s="140" t="s">
        <v>838</v>
      </c>
      <c r="D290" s="140" t="s">
        <v>223</v>
      </c>
      <c r="E290" s="141" t="s">
        <v>1428</v>
      </c>
      <c r="F290" s="142" t="s">
        <v>1429</v>
      </c>
      <c r="G290" s="143" t="s">
        <v>333</v>
      </c>
      <c r="H290" s="144">
        <v>1</v>
      </c>
      <c r="I290" s="145"/>
      <c r="J290" s="146">
        <f t="shared" si="60"/>
        <v>0</v>
      </c>
      <c r="K290" s="147"/>
      <c r="L290" s="28"/>
      <c r="M290" s="148" t="s">
        <v>1</v>
      </c>
      <c r="N290" s="149" t="s">
        <v>41</v>
      </c>
      <c r="P290" s="150">
        <f t="shared" si="61"/>
        <v>0</v>
      </c>
      <c r="Q290" s="150">
        <v>0</v>
      </c>
      <c r="R290" s="150">
        <f t="shared" si="62"/>
        <v>0</v>
      </c>
      <c r="S290" s="150">
        <v>0</v>
      </c>
      <c r="T290" s="151">
        <f t="shared" si="63"/>
        <v>0</v>
      </c>
      <c r="AR290" s="152" t="s">
        <v>285</v>
      </c>
      <c r="AT290" s="152" t="s">
        <v>223</v>
      </c>
      <c r="AU290" s="152" t="s">
        <v>88</v>
      </c>
      <c r="AY290" s="13" t="s">
        <v>221</v>
      </c>
      <c r="BE290" s="153">
        <f t="shared" si="64"/>
        <v>0</v>
      </c>
      <c r="BF290" s="153">
        <f t="shared" si="65"/>
        <v>0</v>
      </c>
      <c r="BG290" s="153">
        <f t="shared" si="66"/>
        <v>0</v>
      </c>
      <c r="BH290" s="153">
        <f t="shared" si="67"/>
        <v>0</v>
      </c>
      <c r="BI290" s="153">
        <f t="shared" si="68"/>
        <v>0</v>
      </c>
      <c r="BJ290" s="13" t="s">
        <v>88</v>
      </c>
      <c r="BK290" s="153">
        <f t="shared" si="69"/>
        <v>0</v>
      </c>
      <c r="BL290" s="13" t="s">
        <v>285</v>
      </c>
      <c r="BM290" s="152" t="s">
        <v>1430</v>
      </c>
    </row>
    <row r="291" spans="2:65" s="1" customFormat="1" ht="24.15" customHeight="1" x14ac:dyDescent="0.2">
      <c r="B291" s="139"/>
      <c r="C291" s="154" t="s">
        <v>842</v>
      </c>
      <c r="D291" s="154" t="s">
        <v>317</v>
      </c>
      <c r="E291" s="155" t="s">
        <v>1431</v>
      </c>
      <c r="F291" s="156" t="s">
        <v>1432</v>
      </c>
      <c r="G291" s="157" t="s">
        <v>333</v>
      </c>
      <c r="H291" s="158">
        <v>6</v>
      </c>
      <c r="I291" s="159"/>
      <c r="J291" s="160">
        <f t="shared" si="60"/>
        <v>0</v>
      </c>
      <c r="K291" s="161"/>
      <c r="L291" s="162"/>
      <c r="M291" s="163" t="s">
        <v>1</v>
      </c>
      <c r="N291" s="164" t="s">
        <v>41</v>
      </c>
      <c r="P291" s="150">
        <f t="shared" si="61"/>
        <v>0</v>
      </c>
      <c r="Q291" s="150">
        <v>0</v>
      </c>
      <c r="R291" s="150">
        <f t="shared" si="62"/>
        <v>0</v>
      </c>
      <c r="S291" s="150">
        <v>0</v>
      </c>
      <c r="T291" s="151">
        <f t="shared" si="63"/>
        <v>0</v>
      </c>
      <c r="AR291" s="152" t="s">
        <v>351</v>
      </c>
      <c r="AT291" s="152" t="s">
        <v>317</v>
      </c>
      <c r="AU291" s="152" t="s">
        <v>88</v>
      </c>
      <c r="AY291" s="13" t="s">
        <v>221</v>
      </c>
      <c r="BE291" s="153">
        <f t="shared" si="64"/>
        <v>0</v>
      </c>
      <c r="BF291" s="153">
        <f t="shared" si="65"/>
        <v>0</v>
      </c>
      <c r="BG291" s="153">
        <f t="shared" si="66"/>
        <v>0</v>
      </c>
      <c r="BH291" s="153">
        <f t="shared" si="67"/>
        <v>0</v>
      </c>
      <c r="BI291" s="153">
        <f t="shared" si="68"/>
        <v>0</v>
      </c>
      <c r="BJ291" s="13" t="s">
        <v>88</v>
      </c>
      <c r="BK291" s="153">
        <f t="shared" si="69"/>
        <v>0</v>
      </c>
      <c r="BL291" s="13" t="s">
        <v>285</v>
      </c>
      <c r="BM291" s="152" t="s">
        <v>1433</v>
      </c>
    </row>
    <row r="292" spans="2:65" s="1" customFormat="1" ht="24.15" customHeight="1" x14ac:dyDescent="0.2">
      <c r="B292" s="139"/>
      <c r="C292" s="140" t="s">
        <v>846</v>
      </c>
      <c r="D292" s="140" t="s">
        <v>223</v>
      </c>
      <c r="E292" s="141" t="s">
        <v>1434</v>
      </c>
      <c r="F292" s="142" t="s">
        <v>1435</v>
      </c>
      <c r="G292" s="143" t="s">
        <v>333</v>
      </c>
      <c r="H292" s="144">
        <v>6</v>
      </c>
      <c r="I292" s="145"/>
      <c r="J292" s="146">
        <f t="shared" si="60"/>
        <v>0</v>
      </c>
      <c r="K292" s="147"/>
      <c r="L292" s="28"/>
      <c r="M292" s="148" t="s">
        <v>1</v>
      </c>
      <c r="N292" s="149" t="s">
        <v>41</v>
      </c>
      <c r="P292" s="150">
        <f t="shared" si="61"/>
        <v>0</v>
      </c>
      <c r="Q292" s="150">
        <v>0</v>
      </c>
      <c r="R292" s="150">
        <f t="shared" si="62"/>
        <v>0</v>
      </c>
      <c r="S292" s="150">
        <v>0</v>
      </c>
      <c r="T292" s="151">
        <f t="shared" si="63"/>
        <v>0</v>
      </c>
      <c r="AR292" s="152" t="s">
        <v>285</v>
      </c>
      <c r="AT292" s="152" t="s">
        <v>223</v>
      </c>
      <c r="AU292" s="152" t="s">
        <v>88</v>
      </c>
      <c r="AY292" s="13" t="s">
        <v>221</v>
      </c>
      <c r="BE292" s="153">
        <f t="shared" si="64"/>
        <v>0</v>
      </c>
      <c r="BF292" s="153">
        <f t="shared" si="65"/>
        <v>0</v>
      </c>
      <c r="BG292" s="153">
        <f t="shared" si="66"/>
        <v>0</v>
      </c>
      <c r="BH292" s="153">
        <f t="shared" si="67"/>
        <v>0</v>
      </c>
      <c r="BI292" s="153">
        <f t="shared" si="68"/>
        <v>0</v>
      </c>
      <c r="BJ292" s="13" t="s">
        <v>88</v>
      </c>
      <c r="BK292" s="153">
        <f t="shared" si="69"/>
        <v>0</v>
      </c>
      <c r="BL292" s="13" t="s">
        <v>285</v>
      </c>
      <c r="BM292" s="152" t="s">
        <v>1436</v>
      </c>
    </row>
    <row r="293" spans="2:65" s="1" customFormat="1" ht="16.5" customHeight="1" x14ac:dyDescent="0.2">
      <c r="B293" s="139"/>
      <c r="C293" s="154" t="s">
        <v>852</v>
      </c>
      <c r="D293" s="154" t="s">
        <v>317</v>
      </c>
      <c r="E293" s="155" t="s">
        <v>1437</v>
      </c>
      <c r="F293" s="156" t="s">
        <v>1438</v>
      </c>
      <c r="G293" s="157" t="s">
        <v>1305</v>
      </c>
      <c r="H293" s="158">
        <v>1</v>
      </c>
      <c r="I293" s="159"/>
      <c r="J293" s="160">
        <f t="shared" si="60"/>
        <v>0</v>
      </c>
      <c r="K293" s="161"/>
      <c r="L293" s="162"/>
      <c r="M293" s="163" t="s">
        <v>1</v>
      </c>
      <c r="N293" s="164" t="s">
        <v>41</v>
      </c>
      <c r="P293" s="150">
        <f t="shared" si="61"/>
        <v>0</v>
      </c>
      <c r="Q293" s="150">
        <v>0</v>
      </c>
      <c r="R293" s="150">
        <f t="shared" si="62"/>
        <v>0</v>
      </c>
      <c r="S293" s="150">
        <v>0</v>
      </c>
      <c r="T293" s="151">
        <f t="shared" si="63"/>
        <v>0</v>
      </c>
      <c r="AR293" s="152" t="s">
        <v>351</v>
      </c>
      <c r="AT293" s="152" t="s">
        <v>317</v>
      </c>
      <c r="AU293" s="152" t="s">
        <v>88</v>
      </c>
      <c r="AY293" s="13" t="s">
        <v>221</v>
      </c>
      <c r="BE293" s="153">
        <f t="shared" si="64"/>
        <v>0</v>
      </c>
      <c r="BF293" s="153">
        <f t="shared" si="65"/>
        <v>0</v>
      </c>
      <c r="BG293" s="153">
        <f t="shared" si="66"/>
        <v>0</v>
      </c>
      <c r="BH293" s="153">
        <f t="shared" si="67"/>
        <v>0</v>
      </c>
      <c r="BI293" s="153">
        <f t="shared" si="68"/>
        <v>0</v>
      </c>
      <c r="BJ293" s="13" t="s">
        <v>88</v>
      </c>
      <c r="BK293" s="153">
        <f t="shared" si="69"/>
        <v>0</v>
      </c>
      <c r="BL293" s="13" t="s">
        <v>285</v>
      </c>
      <c r="BM293" s="152" t="s">
        <v>1439</v>
      </c>
    </row>
    <row r="294" spans="2:65" s="1" customFormat="1" ht="16.5" customHeight="1" x14ac:dyDescent="0.2">
      <c r="B294" s="139"/>
      <c r="C294" s="140" t="s">
        <v>856</v>
      </c>
      <c r="D294" s="140" t="s">
        <v>223</v>
      </c>
      <c r="E294" s="141" t="s">
        <v>1440</v>
      </c>
      <c r="F294" s="142" t="s">
        <v>1441</v>
      </c>
      <c r="G294" s="143" t="s">
        <v>333</v>
      </c>
      <c r="H294" s="144">
        <v>1</v>
      </c>
      <c r="I294" s="145"/>
      <c r="J294" s="146">
        <f t="shared" si="60"/>
        <v>0</v>
      </c>
      <c r="K294" s="147"/>
      <c r="L294" s="28"/>
      <c r="M294" s="148" t="s">
        <v>1</v>
      </c>
      <c r="N294" s="149" t="s">
        <v>41</v>
      </c>
      <c r="P294" s="150">
        <f t="shared" si="61"/>
        <v>0</v>
      </c>
      <c r="Q294" s="150">
        <v>0</v>
      </c>
      <c r="R294" s="150">
        <f t="shared" si="62"/>
        <v>0</v>
      </c>
      <c r="S294" s="150">
        <v>0</v>
      </c>
      <c r="T294" s="151">
        <f t="shared" si="63"/>
        <v>0</v>
      </c>
      <c r="AR294" s="152" t="s">
        <v>285</v>
      </c>
      <c r="AT294" s="152" t="s">
        <v>223</v>
      </c>
      <c r="AU294" s="152" t="s">
        <v>88</v>
      </c>
      <c r="AY294" s="13" t="s">
        <v>221</v>
      </c>
      <c r="BE294" s="153">
        <f t="shared" si="64"/>
        <v>0</v>
      </c>
      <c r="BF294" s="153">
        <f t="shared" si="65"/>
        <v>0</v>
      </c>
      <c r="BG294" s="153">
        <f t="shared" si="66"/>
        <v>0</v>
      </c>
      <c r="BH294" s="153">
        <f t="shared" si="67"/>
        <v>0</v>
      </c>
      <c r="BI294" s="153">
        <f t="shared" si="68"/>
        <v>0</v>
      </c>
      <c r="BJ294" s="13" t="s">
        <v>88</v>
      </c>
      <c r="BK294" s="153">
        <f t="shared" si="69"/>
        <v>0</v>
      </c>
      <c r="BL294" s="13" t="s">
        <v>285</v>
      </c>
      <c r="BM294" s="152" t="s">
        <v>1442</v>
      </c>
    </row>
    <row r="295" spans="2:65" s="1" customFormat="1" ht="16.5" customHeight="1" x14ac:dyDescent="0.2">
      <c r="B295" s="139"/>
      <c r="C295" s="140" t="s">
        <v>860</v>
      </c>
      <c r="D295" s="140" t="s">
        <v>223</v>
      </c>
      <c r="E295" s="141" t="s">
        <v>1443</v>
      </c>
      <c r="F295" s="142" t="s">
        <v>1444</v>
      </c>
      <c r="G295" s="143" t="s">
        <v>333</v>
      </c>
      <c r="H295" s="144">
        <v>5</v>
      </c>
      <c r="I295" s="145"/>
      <c r="J295" s="146">
        <f t="shared" si="60"/>
        <v>0</v>
      </c>
      <c r="K295" s="147"/>
      <c r="L295" s="28"/>
      <c r="M295" s="148" t="s">
        <v>1</v>
      </c>
      <c r="N295" s="149" t="s">
        <v>41</v>
      </c>
      <c r="P295" s="150">
        <f t="shared" si="61"/>
        <v>0</v>
      </c>
      <c r="Q295" s="150">
        <v>0</v>
      </c>
      <c r="R295" s="150">
        <f t="shared" si="62"/>
        <v>0</v>
      </c>
      <c r="S295" s="150">
        <v>0</v>
      </c>
      <c r="T295" s="151">
        <f t="shared" si="63"/>
        <v>0</v>
      </c>
      <c r="AR295" s="152" t="s">
        <v>285</v>
      </c>
      <c r="AT295" s="152" t="s">
        <v>223</v>
      </c>
      <c r="AU295" s="152" t="s">
        <v>88</v>
      </c>
      <c r="AY295" s="13" t="s">
        <v>221</v>
      </c>
      <c r="BE295" s="153">
        <f t="shared" si="64"/>
        <v>0</v>
      </c>
      <c r="BF295" s="153">
        <f t="shared" si="65"/>
        <v>0</v>
      </c>
      <c r="BG295" s="153">
        <f t="shared" si="66"/>
        <v>0</v>
      </c>
      <c r="BH295" s="153">
        <f t="shared" si="67"/>
        <v>0</v>
      </c>
      <c r="BI295" s="153">
        <f t="shared" si="68"/>
        <v>0</v>
      </c>
      <c r="BJ295" s="13" t="s">
        <v>88</v>
      </c>
      <c r="BK295" s="153">
        <f t="shared" si="69"/>
        <v>0</v>
      </c>
      <c r="BL295" s="13" t="s">
        <v>285</v>
      </c>
      <c r="BM295" s="152" t="s">
        <v>1445</v>
      </c>
    </row>
    <row r="296" spans="2:65" s="1" customFormat="1" ht="24.15" customHeight="1" x14ac:dyDescent="0.2">
      <c r="B296" s="139"/>
      <c r="C296" s="154" t="s">
        <v>864</v>
      </c>
      <c r="D296" s="154" t="s">
        <v>317</v>
      </c>
      <c r="E296" s="155" t="s">
        <v>1446</v>
      </c>
      <c r="F296" s="156" t="s">
        <v>1447</v>
      </c>
      <c r="G296" s="157" t="s">
        <v>333</v>
      </c>
      <c r="H296" s="158">
        <v>1</v>
      </c>
      <c r="I296" s="159"/>
      <c r="J296" s="160">
        <f t="shared" si="60"/>
        <v>0</v>
      </c>
      <c r="K296" s="161"/>
      <c r="L296" s="162"/>
      <c r="M296" s="163" t="s">
        <v>1</v>
      </c>
      <c r="N296" s="164" t="s">
        <v>41</v>
      </c>
      <c r="P296" s="150">
        <f t="shared" si="61"/>
        <v>0</v>
      </c>
      <c r="Q296" s="150">
        <v>0</v>
      </c>
      <c r="R296" s="150">
        <f t="shared" si="62"/>
        <v>0</v>
      </c>
      <c r="S296" s="150">
        <v>0</v>
      </c>
      <c r="T296" s="151">
        <f t="shared" si="63"/>
        <v>0</v>
      </c>
      <c r="AR296" s="152" t="s">
        <v>351</v>
      </c>
      <c r="AT296" s="152" t="s">
        <v>317</v>
      </c>
      <c r="AU296" s="152" t="s">
        <v>88</v>
      </c>
      <c r="AY296" s="13" t="s">
        <v>221</v>
      </c>
      <c r="BE296" s="153">
        <f t="shared" si="64"/>
        <v>0</v>
      </c>
      <c r="BF296" s="153">
        <f t="shared" si="65"/>
        <v>0</v>
      </c>
      <c r="BG296" s="153">
        <f t="shared" si="66"/>
        <v>0</v>
      </c>
      <c r="BH296" s="153">
        <f t="shared" si="67"/>
        <v>0</v>
      </c>
      <c r="BI296" s="153">
        <f t="shared" si="68"/>
        <v>0</v>
      </c>
      <c r="BJ296" s="13" t="s">
        <v>88</v>
      </c>
      <c r="BK296" s="153">
        <f t="shared" si="69"/>
        <v>0</v>
      </c>
      <c r="BL296" s="13" t="s">
        <v>285</v>
      </c>
      <c r="BM296" s="152" t="s">
        <v>1448</v>
      </c>
    </row>
    <row r="297" spans="2:65" s="1" customFormat="1" ht="16.5" customHeight="1" x14ac:dyDescent="0.2">
      <c r="B297" s="139"/>
      <c r="C297" s="154" t="s">
        <v>868</v>
      </c>
      <c r="D297" s="154" t="s">
        <v>317</v>
      </c>
      <c r="E297" s="155" t="s">
        <v>1449</v>
      </c>
      <c r="F297" s="156" t="s">
        <v>1450</v>
      </c>
      <c r="G297" s="157" t="s">
        <v>333</v>
      </c>
      <c r="H297" s="158">
        <v>1</v>
      </c>
      <c r="I297" s="159"/>
      <c r="J297" s="160">
        <f t="shared" si="60"/>
        <v>0</v>
      </c>
      <c r="K297" s="161"/>
      <c r="L297" s="162"/>
      <c r="M297" s="163" t="s">
        <v>1</v>
      </c>
      <c r="N297" s="164" t="s">
        <v>41</v>
      </c>
      <c r="P297" s="150">
        <f t="shared" si="61"/>
        <v>0</v>
      </c>
      <c r="Q297" s="150">
        <v>0</v>
      </c>
      <c r="R297" s="150">
        <f t="shared" si="62"/>
        <v>0</v>
      </c>
      <c r="S297" s="150">
        <v>0</v>
      </c>
      <c r="T297" s="151">
        <f t="shared" si="63"/>
        <v>0</v>
      </c>
      <c r="AR297" s="152" t="s">
        <v>351</v>
      </c>
      <c r="AT297" s="152" t="s">
        <v>317</v>
      </c>
      <c r="AU297" s="152" t="s">
        <v>88</v>
      </c>
      <c r="AY297" s="13" t="s">
        <v>221</v>
      </c>
      <c r="BE297" s="153">
        <f t="shared" si="64"/>
        <v>0</v>
      </c>
      <c r="BF297" s="153">
        <f t="shared" si="65"/>
        <v>0</v>
      </c>
      <c r="BG297" s="153">
        <f t="shared" si="66"/>
        <v>0</v>
      </c>
      <c r="BH297" s="153">
        <f t="shared" si="67"/>
        <v>0</v>
      </c>
      <c r="BI297" s="153">
        <f t="shared" si="68"/>
        <v>0</v>
      </c>
      <c r="BJ297" s="13" t="s">
        <v>88</v>
      </c>
      <c r="BK297" s="153">
        <f t="shared" si="69"/>
        <v>0</v>
      </c>
      <c r="BL297" s="13" t="s">
        <v>285</v>
      </c>
      <c r="BM297" s="152" t="s">
        <v>1451</v>
      </c>
    </row>
    <row r="298" spans="2:65" s="1" customFormat="1" ht="16.5" customHeight="1" x14ac:dyDescent="0.2">
      <c r="B298" s="139"/>
      <c r="C298" s="140" t="s">
        <v>872</v>
      </c>
      <c r="D298" s="140" t="s">
        <v>223</v>
      </c>
      <c r="E298" s="141" t="s">
        <v>1452</v>
      </c>
      <c r="F298" s="142" t="s">
        <v>1453</v>
      </c>
      <c r="G298" s="143" t="s">
        <v>333</v>
      </c>
      <c r="H298" s="144">
        <v>2</v>
      </c>
      <c r="I298" s="145"/>
      <c r="J298" s="146">
        <f t="shared" si="60"/>
        <v>0</v>
      </c>
      <c r="K298" s="147"/>
      <c r="L298" s="28"/>
      <c r="M298" s="148" t="s">
        <v>1</v>
      </c>
      <c r="N298" s="149" t="s">
        <v>41</v>
      </c>
      <c r="P298" s="150">
        <f t="shared" si="61"/>
        <v>0</v>
      </c>
      <c r="Q298" s="150">
        <v>0</v>
      </c>
      <c r="R298" s="150">
        <f t="shared" si="62"/>
        <v>0</v>
      </c>
      <c r="S298" s="150">
        <v>0</v>
      </c>
      <c r="T298" s="151">
        <f t="shared" si="63"/>
        <v>0</v>
      </c>
      <c r="AR298" s="152" t="s">
        <v>285</v>
      </c>
      <c r="AT298" s="152" t="s">
        <v>223</v>
      </c>
      <c r="AU298" s="152" t="s">
        <v>88</v>
      </c>
      <c r="AY298" s="13" t="s">
        <v>221</v>
      </c>
      <c r="BE298" s="153">
        <f t="shared" si="64"/>
        <v>0</v>
      </c>
      <c r="BF298" s="153">
        <f t="shared" si="65"/>
        <v>0</v>
      </c>
      <c r="BG298" s="153">
        <f t="shared" si="66"/>
        <v>0</v>
      </c>
      <c r="BH298" s="153">
        <f t="shared" si="67"/>
        <v>0</v>
      </c>
      <c r="BI298" s="153">
        <f t="shared" si="68"/>
        <v>0</v>
      </c>
      <c r="BJ298" s="13" t="s">
        <v>88</v>
      </c>
      <c r="BK298" s="153">
        <f t="shared" si="69"/>
        <v>0</v>
      </c>
      <c r="BL298" s="13" t="s">
        <v>285</v>
      </c>
      <c r="BM298" s="152" t="s">
        <v>1454</v>
      </c>
    </row>
    <row r="299" spans="2:65" s="1" customFormat="1" ht="16.5" customHeight="1" x14ac:dyDescent="0.2">
      <c r="B299" s="139"/>
      <c r="C299" s="154" t="s">
        <v>876</v>
      </c>
      <c r="D299" s="154" t="s">
        <v>317</v>
      </c>
      <c r="E299" s="155" t="s">
        <v>1455</v>
      </c>
      <c r="F299" s="156" t="s">
        <v>1456</v>
      </c>
      <c r="G299" s="157" t="s">
        <v>333</v>
      </c>
      <c r="H299" s="158">
        <v>3</v>
      </c>
      <c r="I299" s="159"/>
      <c r="J299" s="160">
        <f t="shared" si="60"/>
        <v>0</v>
      </c>
      <c r="K299" s="161"/>
      <c r="L299" s="162"/>
      <c r="M299" s="163" t="s">
        <v>1</v>
      </c>
      <c r="N299" s="164" t="s">
        <v>41</v>
      </c>
      <c r="P299" s="150">
        <f t="shared" si="61"/>
        <v>0</v>
      </c>
      <c r="Q299" s="150">
        <v>0</v>
      </c>
      <c r="R299" s="150">
        <f t="shared" si="62"/>
        <v>0</v>
      </c>
      <c r="S299" s="150">
        <v>0</v>
      </c>
      <c r="T299" s="151">
        <f t="shared" si="63"/>
        <v>0</v>
      </c>
      <c r="AR299" s="152" t="s">
        <v>351</v>
      </c>
      <c r="AT299" s="152" t="s">
        <v>317</v>
      </c>
      <c r="AU299" s="152" t="s">
        <v>88</v>
      </c>
      <c r="AY299" s="13" t="s">
        <v>221</v>
      </c>
      <c r="BE299" s="153">
        <f t="shared" si="64"/>
        <v>0</v>
      </c>
      <c r="BF299" s="153">
        <f t="shared" si="65"/>
        <v>0</v>
      </c>
      <c r="BG299" s="153">
        <f t="shared" si="66"/>
        <v>0</v>
      </c>
      <c r="BH299" s="153">
        <f t="shared" si="67"/>
        <v>0</v>
      </c>
      <c r="BI299" s="153">
        <f t="shared" si="68"/>
        <v>0</v>
      </c>
      <c r="BJ299" s="13" t="s">
        <v>88</v>
      </c>
      <c r="BK299" s="153">
        <f t="shared" si="69"/>
        <v>0</v>
      </c>
      <c r="BL299" s="13" t="s">
        <v>285</v>
      </c>
      <c r="BM299" s="152" t="s">
        <v>1457</v>
      </c>
    </row>
    <row r="300" spans="2:65" s="1" customFormat="1" ht="16.5" customHeight="1" x14ac:dyDescent="0.2">
      <c r="B300" s="139"/>
      <c r="C300" s="154" t="s">
        <v>880</v>
      </c>
      <c r="D300" s="154" t="s">
        <v>317</v>
      </c>
      <c r="E300" s="155" t="s">
        <v>1458</v>
      </c>
      <c r="F300" s="156" t="s">
        <v>1459</v>
      </c>
      <c r="G300" s="157" t="s">
        <v>333</v>
      </c>
      <c r="H300" s="158">
        <v>4</v>
      </c>
      <c r="I300" s="159"/>
      <c r="J300" s="160">
        <f t="shared" si="60"/>
        <v>0</v>
      </c>
      <c r="K300" s="161"/>
      <c r="L300" s="162"/>
      <c r="M300" s="163" t="s">
        <v>1</v>
      </c>
      <c r="N300" s="164" t="s">
        <v>41</v>
      </c>
      <c r="P300" s="150">
        <f t="shared" si="61"/>
        <v>0</v>
      </c>
      <c r="Q300" s="150">
        <v>0</v>
      </c>
      <c r="R300" s="150">
        <f t="shared" si="62"/>
        <v>0</v>
      </c>
      <c r="S300" s="150">
        <v>0</v>
      </c>
      <c r="T300" s="151">
        <f t="shared" si="63"/>
        <v>0</v>
      </c>
      <c r="AR300" s="152" t="s">
        <v>351</v>
      </c>
      <c r="AT300" s="152" t="s">
        <v>317</v>
      </c>
      <c r="AU300" s="152" t="s">
        <v>88</v>
      </c>
      <c r="AY300" s="13" t="s">
        <v>221</v>
      </c>
      <c r="BE300" s="153">
        <f t="shared" si="64"/>
        <v>0</v>
      </c>
      <c r="BF300" s="153">
        <f t="shared" si="65"/>
        <v>0</v>
      </c>
      <c r="BG300" s="153">
        <f t="shared" si="66"/>
        <v>0</v>
      </c>
      <c r="BH300" s="153">
        <f t="shared" si="67"/>
        <v>0</v>
      </c>
      <c r="BI300" s="153">
        <f t="shared" si="68"/>
        <v>0</v>
      </c>
      <c r="BJ300" s="13" t="s">
        <v>88</v>
      </c>
      <c r="BK300" s="153">
        <f t="shared" si="69"/>
        <v>0</v>
      </c>
      <c r="BL300" s="13" t="s">
        <v>285</v>
      </c>
      <c r="BM300" s="152" t="s">
        <v>1460</v>
      </c>
    </row>
    <row r="301" spans="2:65" s="1" customFormat="1" ht="16.5" customHeight="1" x14ac:dyDescent="0.2">
      <c r="B301" s="139"/>
      <c r="C301" s="154" t="s">
        <v>884</v>
      </c>
      <c r="D301" s="154" t="s">
        <v>317</v>
      </c>
      <c r="E301" s="155" t="s">
        <v>1461</v>
      </c>
      <c r="F301" s="156" t="s">
        <v>1462</v>
      </c>
      <c r="G301" s="157" t="s">
        <v>333</v>
      </c>
      <c r="H301" s="158">
        <v>7</v>
      </c>
      <c r="I301" s="159"/>
      <c r="J301" s="160">
        <f t="shared" si="60"/>
        <v>0</v>
      </c>
      <c r="K301" s="161"/>
      <c r="L301" s="162"/>
      <c r="M301" s="163" t="s">
        <v>1</v>
      </c>
      <c r="N301" s="164" t="s">
        <v>41</v>
      </c>
      <c r="P301" s="150">
        <f t="shared" si="61"/>
        <v>0</v>
      </c>
      <c r="Q301" s="150">
        <v>0</v>
      </c>
      <c r="R301" s="150">
        <f t="shared" si="62"/>
        <v>0</v>
      </c>
      <c r="S301" s="150">
        <v>0</v>
      </c>
      <c r="T301" s="151">
        <f t="shared" si="63"/>
        <v>0</v>
      </c>
      <c r="AR301" s="152" t="s">
        <v>351</v>
      </c>
      <c r="AT301" s="152" t="s">
        <v>317</v>
      </c>
      <c r="AU301" s="152" t="s">
        <v>88</v>
      </c>
      <c r="AY301" s="13" t="s">
        <v>221</v>
      </c>
      <c r="BE301" s="153">
        <f t="shared" si="64"/>
        <v>0</v>
      </c>
      <c r="BF301" s="153">
        <f t="shared" si="65"/>
        <v>0</v>
      </c>
      <c r="BG301" s="153">
        <f t="shared" si="66"/>
        <v>0</v>
      </c>
      <c r="BH301" s="153">
        <f t="shared" si="67"/>
        <v>0</v>
      </c>
      <c r="BI301" s="153">
        <f t="shared" si="68"/>
        <v>0</v>
      </c>
      <c r="BJ301" s="13" t="s">
        <v>88</v>
      </c>
      <c r="BK301" s="153">
        <f t="shared" si="69"/>
        <v>0</v>
      </c>
      <c r="BL301" s="13" t="s">
        <v>285</v>
      </c>
      <c r="BM301" s="152" t="s">
        <v>1463</v>
      </c>
    </row>
    <row r="302" spans="2:65" s="1" customFormat="1" ht="16.5" customHeight="1" x14ac:dyDescent="0.2">
      <c r="B302" s="139"/>
      <c r="C302" s="154" t="s">
        <v>888</v>
      </c>
      <c r="D302" s="154" t="s">
        <v>317</v>
      </c>
      <c r="E302" s="155" t="s">
        <v>1464</v>
      </c>
      <c r="F302" s="156" t="s">
        <v>1465</v>
      </c>
      <c r="G302" s="157" t="s">
        <v>333</v>
      </c>
      <c r="H302" s="158">
        <v>6</v>
      </c>
      <c r="I302" s="159"/>
      <c r="J302" s="160">
        <f t="shared" si="60"/>
        <v>0</v>
      </c>
      <c r="K302" s="161"/>
      <c r="L302" s="162"/>
      <c r="M302" s="163" t="s">
        <v>1</v>
      </c>
      <c r="N302" s="164" t="s">
        <v>41</v>
      </c>
      <c r="P302" s="150">
        <f t="shared" si="61"/>
        <v>0</v>
      </c>
      <c r="Q302" s="150">
        <v>0</v>
      </c>
      <c r="R302" s="150">
        <f t="shared" si="62"/>
        <v>0</v>
      </c>
      <c r="S302" s="150">
        <v>0</v>
      </c>
      <c r="T302" s="151">
        <f t="shared" si="63"/>
        <v>0</v>
      </c>
      <c r="AR302" s="152" t="s">
        <v>351</v>
      </c>
      <c r="AT302" s="152" t="s">
        <v>317</v>
      </c>
      <c r="AU302" s="152" t="s">
        <v>88</v>
      </c>
      <c r="AY302" s="13" t="s">
        <v>221</v>
      </c>
      <c r="BE302" s="153">
        <f t="shared" si="64"/>
        <v>0</v>
      </c>
      <c r="BF302" s="153">
        <f t="shared" si="65"/>
        <v>0</v>
      </c>
      <c r="BG302" s="153">
        <f t="shared" si="66"/>
        <v>0</v>
      </c>
      <c r="BH302" s="153">
        <f t="shared" si="67"/>
        <v>0</v>
      </c>
      <c r="BI302" s="153">
        <f t="shared" si="68"/>
        <v>0</v>
      </c>
      <c r="BJ302" s="13" t="s">
        <v>88</v>
      </c>
      <c r="BK302" s="153">
        <f t="shared" si="69"/>
        <v>0</v>
      </c>
      <c r="BL302" s="13" t="s">
        <v>285</v>
      </c>
      <c r="BM302" s="152" t="s">
        <v>1466</v>
      </c>
    </row>
    <row r="303" spans="2:65" s="1" customFormat="1" ht="16.5" customHeight="1" x14ac:dyDescent="0.2">
      <c r="B303" s="139"/>
      <c r="C303" s="140" t="s">
        <v>892</v>
      </c>
      <c r="D303" s="140" t="s">
        <v>223</v>
      </c>
      <c r="E303" s="141" t="s">
        <v>1289</v>
      </c>
      <c r="F303" s="142" t="s">
        <v>1467</v>
      </c>
      <c r="G303" s="143" t="s">
        <v>333</v>
      </c>
      <c r="H303" s="144">
        <v>17</v>
      </c>
      <c r="I303" s="145"/>
      <c r="J303" s="146">
        <f t="shared" si="60"/>
        <v>0</v>
      </c>
      <c r="K303" s="147"/>
      <c r="L303" s="28"/>
      <c r="M303" s="148" t="s">
        <v>1</v>
      </c>
      <c r="N303" s="149" t="s">
        <v>41</v>
      </c>
      <c r="P303" s="150">
        <f t="shared" si="61"/>
        <v>0</v>
      </c>
      <c r="Q303" s="150">
        <v>0</v>
      </c>
      <c r="R303" s="150">
        <f t="shared" si="62"/>
        <v>0</v>
      </c>
      <c r="S303" s="150">
        <v>0</v>
      </c>
      <c r="T303" s="151">
        <f t="shared" si="63"/>
        <v>0</v>
      </c>
      <c r="AR303" s="152" t="s">
        <v>285</v>
      </c>
      <c r="AT303" s="152" t="s">
        <v>223</v>
      </c>
      <c r="AU303" s="152" t="s">
        <v>88</v>
      </c>
      <c r="AY303" s="13" t="s">
        <v>221</v>
      </c>
      <c r="BE303" s="153">
        <f t="shared" si="64"/>
        <v>0</v>
      </c>
      <c r="BF303" s="153">
        <f t="shared" si="65"/>
        <v>0</v>
      </c>
      <c r="BG303" s="153">
        <f t="shared" si="66"/>
        <v>0</v>
      </c>
      <c r="BH303" s="153">
        <f t="shared" si="67"/>
        <v>0</v>
      </c>
      <c r="BI303" s="153">
        <f t="shared" si="68"/>
        <v>0</v>
      </c>
      <c r="BJ303" s="13" t="s">
        <v>88</v>
      </c>
      <c r="BK303" s="153">
        <f t="shared" si="69"/>
        <v>0</v>
      </c>
      <c r="BL303" s="13" t="s">
        <v>285</v>
      </c>
      <c r="BM303" s="152" t="s">
        <v>1468</v>
      </c>
    </row>
    <row r="304" spans="2:65" s="1" customFormat="1" ht="24.15" customHeight="1" x14ac:dyDescent="0.2">
      <c r="B304" s="139"/>
      <c r="C304" s="140" t="s">
        <v>896</v>
      </c>
      <c r="D304" s="140" t="s">
        <v>223</v>
      </c>
      <c r="E304" s="141" t="s">
        <v>1469</v>
      </c>
      <c r="F304" s="142" t="s">
        <v>1470</v>
      </c>
      <c r="G304" s="143" t="s">
        <v>718</v>
      </c>
      <c r="H304" s="165"/>
      <c r="I304" s="145"/>
      <c r="J304" s="146">
        <f t="shared" si="60"/>
        <v>0</v>
      </c>
      <c r="K304" s="147"/>
      <c r="L304" s="28"/>
      <c r="M304" s="148" t="s">
        <v>1</v>
      </c>
      <c r="N304" s="149" t="s">
        <v>41</v>
      </c>
      <c r="P304" s="150">
        <f t="shared" si="61"/>
        <v>0</v>
      </c>
      <c r="Q304" s="150">
        <v>0</v>
      </c>
      <c r="R304" s="150">
        <f t="shared" si="62"/>
        <v>0</v>
      </c>
      <c r="S304" s="150">
        <v>0</v>
      </c>
      <c r="T304" s="151">
        <f t="shared" si="63"/>
        <v>0</v>
      </c>
      <c r="AR304" s="152" t="s">
        <v>285</v>
      </c>
      <c r="AT304" s="152" t="s">
        <v>223</v>
      </c>
      <c r="AU304" s="152" t="s">
        <v>88</v>
      </c>
      <c r="AY304" s="13" t="s">
        <v>221</v>
      </c>
      <c r="BE304" s="153">
        <f t="shared" si="64"/>
        <v>0</v>
      </c>
      <c r="BF304" s="153">
        <f t="shared" si="65"/>
        <v>0</v>
      </c>
      <c r="BG304" s="153">
        <f t="shared" si="66"/>
        <v>0</v>
      </c>
      <c r="BH304" s="153">
        <f t="shared" si="67"/>
        <v>0</v>
      </c>
      <c r="BI304" s="153">
        <f t="shared" si="68"/>
        <v>0</v>
      </c>
      <c r="BJ304" s="13" t="s">
        <v>88</v>
      </c>
      <c r="BK304" s="153">
        <f t="shared" si="69"/>
        <v>0</v>
      </c>
      <c r="BL304" s="13" t="s">
        <v>285</v>
      </c>
      <c r="BM304" s="152" t="s">
        <v>1471</v>
      </c>
    </row>
    <row r="305" spans="2:65" s="1" customFormat="1" ht="33" customHeight="1" x14ac:dyDescent="0.2">
      <c r="B305" s="139"/>
      <c r="C305" s="140" t="s">
        <v>900</v>
      </c>
      <c r="D305" s="140" t="s">
        <v>223</v>
      </c>
      <c r="E305" s="141" t="s">
        <v>1472</v>
      </c>
      <c r="F305" s="142" t="s">
        <v>1228</v>
      </c>
      <c r="G305" s="143" t="s">
        <v>718</v>
      </c>
      <c r="H305" s="165"/>
      <c r="I305" s="145"/>
      <c r="J305" s="146">
        <f t="shared" si="60"/>
        <v>0</v>
      </c>
      <c r="K305" s="147"/>
      <c r="L305" s="28"/>
      <c r="M305" s="166" t="s">
        <v>1</v>
      </c>
      <c r="N305" s="167" t="s">
        <v>41</v>
      </c>
      <c r="O305" s="168"/>
      <c r="P305" s="169">
        <f t="shared" si="61"/>
        <v>0</v>
      </c>
      <c r="Q305" s="169">
        <v>0</v>
      </c>
      <c r="R305" s="169">
        <f t="shared" si="62"/>
        <v>0</v>
      </c>
      <c r="S305" s="169">
        <v>0</v>
      </c>
      <c r="T305" s="170">
        <f t="shared" si="63"/>
        <v>0</v>
      </c>
      <c r="AR305" s="152" t="s">
        <v>285</v>
      </c>
      <c r="AT305" s="152" t="s">
        <v>223</v>
      </c>
      <c r="AU305" s="152" t="s">
        <v>88</v>
      </c>
      <c r="AY305" s="13" t="s">
        <v>221</v>
      </c>
      <c r="BE305" s="153">
        <f t="shared" si="64"/>
        <v>0</v>
      </c>
      <c r="BF305" s="153">
        <f t="shared" si="65"/>
        <v>0</v>
      </c>
      <c r="BG305" s="153">
        <f t="shared" si="66"/>
        <v>0</v>
      </c>
      <c r="BH305" s="153">
        <f t="shared" si="67"/>
        <v>0</v>
      </c>
      <c r="BI305" s="153">
        <f t="shared" si="68"/>
        <v>0</v>
      </c>
      <c r="BJ305" s="13" t="s">
        <v>88</v>
      </c>
      <c r="BK305" s="153">
        <f t="shared" si="69"/>
        <v>0</v>
      </c>
      <c r="BL305" s="13" t="s">
        <v>285</v>
      </c>
      <c r="BM305" s="152" t="s">
        <v>1473</v>
      </c>
    </row>
    <row r="306" spans="2:65" s="1" customFormat="1" ht="6.9" customHeight="1" x14ac:dyDescent="0.2">
      <c r="B306" s="43"/>
      <c r="C306" s="44"/>
      <c r="D306" s="44"/>
      <c r="E306" s="44"/>
      <c r="F306" s="44"/>
      <c r="G306" s="44"/>
      <c r="H306" s="44"/>
      <c r="I306" s="44"/>
      <c r="J306" s="44"/>
      <c r="K306" s="44"/>
      <c r="L306" s="28"/>
    </row>
  </sheetData>
  <autoFilter ref="C129:K305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7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95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176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1474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ROUND(J127,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ROUND((SUM(BE127:BE266)),  2)</f>
        <v>0</v>
      </c>
      <c r="G35" s="96"/>
      <c r="H35" s="96"/>
      <c r="I35" s="97">
        <v>0.2</v>
      </c>
      <c r="J35" s="95">
        <f>ROUND(((SUM(BE127:BE266))*I35),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ROUND((SUM(BF127:BF266)),  2)</f>
        <v>0</v>
      </c>
      <c r="G36" s="96"/>
      <c r="H36" s="96"/>
      <c r="I36" s="97">
        <v>0.2</v>
      </c>
      <c r="J36" s="95">
        <f>ROUND(((SUM(BF127:BF266))*I36),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ROUND((SUM(BG127:BG266)),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ROUND((SUM(BH127:BH266)),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ROUND((SUM(BI127:BI266)),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176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01.3 - SO 01.3 Ústredné vykurovanie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J127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1475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95" customHeight="1" x14ac:dyDescent="0.2">
      <c r="B100" s="114"/>
      <c r="D100" s="115" t="s">
        <v>1476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9.95" customHeight="1" x14ac:dyDescent="0.2">
      <c r="B101" s="114"/>
      <c r="D101" s="115" t="s">
        <v>1477</v>
      </c>
      <c r="E101" s="116"/>
      <c r="F101" s="116"/>
      <c r="G101" s="116"/>
      <c r="H101" s="116"/>
      <c r="I101" s="116"/>
      <c r="J101" s="117">
        <f>J138</f>
        <v>0</v>
      </c>
      <c r="L101" s="114"/>
    </row>
    <row r="102" spans="2:47" s="9" customFormat="1" ht="19.95" customHeight="1" x14ac:dyDescent="0.2">
      <c r="B102" s="114"/>
      <c r="D102" s="115" t="s">
        <v>1478</v>
      </c>
      <c r="E102" s="116"/>
      <c r="F102" s="116"/>
      <c r="G102" s="116"/>
      <c r="H102" s="116"/>
      <c r="I102" s="116"/>
      <c r="J102" s="117">
        <f>J170</f>
        <v>0</v>
      </c>
      <c r="L102" s="114"/>
    </row>
    <row r="103" spans="2:47" s="9" customFormat="1" ht="19.95" customHeight="1" x14ac:dyDescent="0.2">
      <c r="B103" s="114"/>
      <c r="D103" s="115" t="s">
        <v>1479</v>
      </c>
      <c r="E103" s="116"/>
      <c r="F103" s="116"/>
      <c r="G103" s="116"/>
      <c r="H103" s="116"/>
      <c r="I103" s="116"/>
      <c r="J103" s="117">
        <f>J202</f>
        <v>0</v>
      </c>
      <c r="L103" s="114"/>
    </row>
    <row r="104" spans="2:47" s="9" customFormat="1" ht="19.95" customHeight="1" x14ac:dyDescent="0.2">
      <c r="B104" s="114"/>
      <c r="D104" s="115" t="s">
        <v>1480</v>
      </c>
      <c r="E104" s="116"/>
      <c r="F104" s="116"/>
      <c r="G104" s="116"/>
      <c r="H104" s="116"/>
      <c r="I104" s="116"/>
      <c r="J104" s="117">
        <f>J229</f>
        <v>0</v>
      </c>
      <c r="L104" s="114"/>
    </row>
    <row r="105" spans="2:47" s="9" customFormat="1" ht="19.95" customHeight="1" x14ac:dyDescent="0.2">
      <c r="B105" s="114"/>
      <c r="D105" s="115" t="s">
        <v>1481</v>
      </c>
      <c r="E105" s="116"/>
      <c r="F105" s="116"/>
      <c r="G105" s="116"/>
      <c r="H105" s="116"/>
      <c r="I105" s="116"/>
      <c r="J105" s="117">
        <f>J263</f>
        <v>0</v>
      </c>
      <c r="L105" s="114"/>
    </row>
    <row r="106" spans="2:47" s="1" customFormat="1" ht="21.75" customHeight="1" x14ac:dyDescent="0.2">
      <c r="B106" s="28"/>
      <c r="L106" s="28"/>
    </row>
    <row r="107" spans="2:47" s="1" customFormat="1" ht="6.9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" customHeight="1" x14ac:dyDescent="0.2">
      <c r="B112" s="28"/>
      <c r="C112" s="17" t="s">
        <v>207</v>
      </c>
      <c r="L112" s="28"/>
    </row>
    <row r="113" spans="2:63" s="1" customFormat="1" ht="6.9" customHeight="1" x14ac:dyDescent="0.2">
      <c r="B113" s="28"/>
      <c r="L113" s="28"/>
    </row>
    <row r="114" spans="2:63" s="1" customFormat="1" ht="12" customHeight="1" x14ac:dyDescent="0.2">
      <c r="B114" s="28"/>
      <c r="C114" s="23" t="s">
        <v>15</v>
      </c>
      <c r="L114" s="28"/>
    </row>
    <row r="115" spans="2:63" s="1" customFormat="1" ht="26.25" customHeight="1" x14ac:dyDescent="0.2">
      <c r="B115" s="28"/>
      <c r="E115" s="232" t="str">
        <f>E7</f>
        <v>Revitalizácia bývalej priemyselnej zóny na Šavoľskej ceste - BROWN FIELD Fiľakovo</v>
      </c>
      <c r="F115" s="233"/>
      <c r="G115" s="233"/>
      <c r="H115" s="233"/>
      <c r="L115" s="28"/>
    </row>
    <row r="116" spans="2:63" ht="12" customHeight="1" x14ac:dyDescent="0.2">
      <c r="B116" s="16"/>
      <c r="C116" s="23" t="s">
        <v>175</v>
      </c>
      <c r="L116" s="16"/>
    </row>
    <row r="117" spans="2:63" s="1" customFormat="1" ht="16.5" customHeight="1" x14ac:dyDescent="0.2">
      <c r="B117" s="28"/>
      <c r="E117" s="232" t="s">
        <v>176</v>
      </c>
      <c r="F117" s="231"/>
      <c r="G117" s="231"/>
      <c r="H117" s="231"/>
      <c r="L117" s="28"/>
    </row>
    <row r="118" spans="2:63" s="1" customFormat="1" ht="12" customHeight="1" x14ac:dyDescent="0.2">
      <c r="B118" s="28"/>
      <c r="C118" s="23" t="s">
        <v>177</v>
      </c>
      <c r="L118" s="28"/>
    </row>
    <row r="119" spans="2:63" s="1" customFormat="1" ht="16.5" customHeight="1" x14ac:dyDescent="0.2">
      <c r="B119" s="28"/>
      <c r="E119" s="228" t="str">
        <f>E11</f>
        <v>01.3 - SO 01.3 Ústredné vykurovanie</v>
      </c>
      <c r="F119" s="231"/>
      <c r="G119" s="231"/>
      <c r="H119" s="231"/>
      <c r="L119" s="28"/>
    </row>
    <row r="120" spans="2:63" s="1" customFormat="1" ht="6.9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F14</f>
        <v>Fiľakovo</v>
      </c>
      <c r="I121" s="23" t="s">
        <v>21</v>
      </c>
      <c r="J121" s="51" t="str">
        <f>IF(J14="","",J14)</f>
        <v>15. 8. 2022</v>
      </c>
      <c r="L121" s="28"/>
    </row>
    <row r="122" spans="2:63" s="1" customFormat="1" ht="6.9" customHeight="1" x14ac:dyDescent="0.2">
      <c r="B122" s="28"/>
      <c r="L122" s="28"/>
    </row>
    <row r="123" spans="2:63" s="1" customFormat="1" ht="15.15" customHeight="1" x14ac:dyDescent="0.2">
      <c r="B123" s="28"/>
      <c r="C123" s="23" t="s">
        <v>23</v>
      </c>
      <c r="F123" s="21" t="str">
        <f>E17</f>
        <v>Mesto Fiľakovo</v>
      </c>
      <c r="I123" s="23" t="s">
        <v>29</v>
      </c>
      <c r="J123" s="26" t="str">
        <f>E23</f>
        <v>KApAR, s.r.o., Prešov</v>
      </c>
      <c r="L123" s="28"/>
    </row>
    <row r="124" spans="2:63" s="1" customFormat="1" ht="15.15" customHeight="1" x14ac:dyDescent="0.2">
      <c r="B124" s="28"/>
      <c r="C124" s="23" t="s">
        <v>27</v>
      </c>
      <c r="F124" s="21" t="str">
        <f>IF(E20="","",E20)</f>
        <v>Vyplň údaj</v>
      </c>
      <c r="I124" s="23" t="s">
        <v>32</v>
      </c>
      <c r="J124" s="26" t="str">
        <f>E26</f>
        <v xml:space="preserve"> 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8"/>
      <c r="C126" s="119" t="s">
        <v>208</v>
      </c>
      <c r="D126" s="120" t="s">
        <v>60</v>
      </c>
      <c r="E126" s="120" t="s">
        <v>56</v>
      </c>
      <c r="F126" s="120" t="s">
        <v>57</v>
      </c>
      <c r="G126" s="120" t="s">
        <v>209</v>
      </c>
      <c r="H126" s="120" t="s">
        <v>210</v>
      </c>
      <c r="I126" s="120" t="s">
        <v>211</v>
      </c>
      <c r="J126" s="121" t="s">
        <v>181</v>
      </c>
      <c r="K126" s="122" t="s">
        <v>212</v>
      </c>
      <c r="L126" s="118"/>
      <c r="M126" s="57" t="s">
        <v>1</v>
      </c>
      <c r="N126" s="58" t="s">
        <v>39</v>
      </c>
      <c r="O126" s="58" t="s">
        <v>213</v>
      </c>
      <c r="P126" s="58" t="s">
        <v>214</v>
      </c>
      <c r="Q126" s="58" t="s">
        <v>215</v>
      </c>
      <c r="R126" s="58" t="s">
        <v>216</v>
      </c>
      <c r="S126" s="58" t="s">
        <v>217</v>
      </c>
      <c r="T126" s="59" t="s">
        <v>218</v>
      </c>
    </row>
    <row r="127" spans="2:63" s="1" customFormat="1" ht="22.95" customHeight="1" x14ac:dyDescent="0.3">
      <c r="B127" s="28"/>
      <c r="C127" s="62" t="s">
        <v>182</v>
      </c>
      <c r="J127" s="123">
        <f>BK127</f>
        <v>0</v>
      </c>
      <c r="L127" s="28"/>
      <c r="M127" s="60"/>
      <c r="N127" s="52"/>
      <c r="O127" s="52"/>
      <c r="P127" s="124">
        <f>P128</f>
        <v>0</v>
      </c>
      <c r="Q127" s="52"/>
      <c r="R127" s="124">
        <f>R128</f>
        <v>2.8767200000000002</v>
      </c>
      <c r="S127" s="52"/>
      <c r="T127" s="125">
        <f>T128</f>
        <v>0</v>
      </c>
      <c r="AT127" s="13" t="s">
        <v>74</v>
      </c>
      <c r="AU127" s="13" t="s">
        <v>183</v>
      </c>
      <c r="BK127" s="126">
        <f>BK128</f>
        <v>0</v>
      </c>
    </row>
    <row r="128" spans="2:63" s="11" customFormat="1" ht="25.95" customHeight="1" x14ac:dyDescent="0.25">
      <c r="B128" s="127"/>
      <c r="D128" s="128" t="s">
        <v>74</v>
      </c>
      <c r="E128" s="129" t="s">
        <v>675</v>
      </c>
      <c r="F128" s="129" t="s">
        <v>1482</v>
      </c>
      <c r="I128" s="130"/>
      <c r="J128" s="131">
        <f>BK128</f>
        <v>0</v>
      </c>
      <c r="L128" s="127"/>
      <c r="M128" s="132"/>
      <c r="P128" s="133">
        <f>P129+P138+P170+P202+P229+P263</f>
        <v>0</v>
      </c>
      <c r="R128" s="133">
        <f>R129+R138+R170+R202+R229+R263</f>
        <v>2.8767200000000002</v>
      </c>
      <c r="T128" s="134">
        <f>T129+T138+T170+T202+T229+T263</f>
        <v>0</v>
      </c>
      <c r="AR128" s="128" t="s">
        <v>88</v>
      </c>
      <c r="AT128" s="135" t="s">
        <v>74</v>
      </c>
      <c r="AU128" s="135" t="s">
        <v>75</v>
      </c>
      <c r="AY128" s="128" t="s">
        <v>221</v>
      </c>
      <c r="BK128" s="136">
        <f>BK129+BK138+BK170+BK202+BK229+BK263</f>
        <v>0</v>
      </c>
    </row>
    <row r="129" spans="2:65" s="11" customFormat="1" ht="22.95" customHeight="1" x14ac:dyDescent="0.25">
      <c r="B129" s="127"/>
      <c r="D129" s="128" t="s">
        <v>74</v>
      </c>
      <c r="E129" s="137" t="s">
        <v>746</v>
      </c>
      <c r="F129" s="137" t="s">
        <v>1483</v>
      </c>
      <c r="I129" s="130"/>
      <c r="J129" s="138">
        <f>BK129</f>
        <v>0</v>
      </c>
      <c r="L129" s="127"/>
      <c r="M129" s="132"/>
      <c r="P129" s="133">
        <f>SUM(P130:P137)</f>
        <v>0</v>
      </c>
      <c r="R129" s="133">
        <f>SUM(R130:R137)</f>
        <v>4.564E-2</v>
      </c>
      <c r="T129" s="134">
        <f>SUM(T130:T137)</f>
        <v>0</v>
      </c>
      <c r="AR129" s="128" t="s">
        <v>88</v>
      </c>
      <c r="AT129" s="135" t="s">
        <v>74</v>
      </c>
      <c r="AU129" s="135" t="s">
        <v>82</v>
      </c>
      <c r="AY129" s="128" t="s">
        <v>221</v>
      </c>
      <c r="BK129" s="136">
        <f>SUM(BK130:BK137)</f>
        <v>0</v>
      </c>
    </row>
    <row r="130" spans="2:65" s="1" customFormat="1" ht="24.15" customHeight="1" x14ac:dyDescent="0.2">
      <c r="B130" s="139"/>
      <c r="C130" s="140" t="s">
        <v>82</v>
      </c>
      <c r="D130" s="140" t="s">
        <v>223</v>
      </c>
      <c r="E130" s="141" t="s">
        <v>1484</v>
      </c>
      <c r="F130" s="142" t="s">
        <v>1485</v>
      </c>
      <c r="G130" s="143" t="s">
        <v>273</v>
      </c>
      <c r="H130" s="144">
        <v>150</v>
      </c>
      <c r="I130" s="145"/>
      <c r="J130" s="146">
        <f t="shared" ref="J130:J137" si="0">ROUND(I130*H130,2)</f>
        <v>0</v>
      </c>
      <c r="K130" s="147"/>
      <c r="L130" s="28"/>
      <c r="M130" s="148" t="s">
        <v>1</v>
      </c>
      <c r="N130" s="149" t="s">
        <v>41</v>
      </c>
      <c r="P130" s="150">
        <f t="shared" ref="P130:P137" si="1">O130*H130</f>
        <v>0</v>
      </c>
      <c r="Q130" s="150">
        <v>2.0000000000000002E-5</v>
      </c>
      <c r="R130" s="150">
        <f t="shared" ref="R130:R137" si="2">Q130*H130</f>
        <v>3.0000000000000001E-3</v>
      </c>
      <c r="S130" s="150">
        <v>0</v>
      </c>
      <c r="T130" s="151">
        <f t="shared" ref="T130:T137" si="3">S130*H130</f>
        <v>0</v>
      </c>
      <c r="AR130" s="152" t="s">
        <v>285</v>
      </c>
      <c r="AT130" s="152" t="s">
        <v>223</v>
      </c>
      <c r="AU130" s="152" t="s">
        <v>88</v>
      </c>
      <c r="AY130" s="13" t="s">
        <v>221</v>
      </c>
      <c r="BE130" s="153">
        <f t="shared" ref="BE130:BE137" si="4">IF(N130="základná",J130,0)</f>
        <v>0</v>
      </c>
      <c r="BF130" s="153">
        <f t="shared" ref="BF130:BF137" si="5">IF(N130="znížená",J130,0)</f>
        <v>0</v>
      </c>
      <c r="BG130" s="153">
        <f t="shared" ref="BG130:BG137" si="6">IF(N130="zákl. prenesená",J130,0)</f>
        <v>0</v>
      </c>
      <c r="BH130" s="153">
        <f t="shared" ref="BH130:BH137" si="7">IF(N130="zníž. prenesená",J130,0)</f>
        <v>0</v>
      </c>
      <c r="BI130" s="153">
        <f t="shared" ref="BI130:BI137" si="8">IF(N130="nulová",J130,0)</f>
        <v>0</v>
      </c>
      <c r="BJ130" s="13" t="s">
        <v>88</v>
      </c>
      <c r="BK130" s="153">
        <f t="shared" ref="BK130:BK137" si="9">ROUND(I130*H130,2)</f>
        <v>0</v>
      </c>
      <c r="BL130" s="13" t="s">
        <v>285</v>
      </c>
      <c r="BM130" s="152" t="s">
        <v>88</v>
      </c>
    </row>
    <row r="131" spans="2:65" s="1" customFormat="1" ht="21.75" customHeight="1" x14ac:dyDescent="0.2">
      <c r="B131" s="139"/>
      <c r="C131" s="140" t="s">
        <v>88</v>
      </c>
      <c r="D131" s="140" t="s">
        <v>223</v>
      </c>
      <c r="E131" s="141" t="s">
        <v>1486</v>
      </c>
      <c r="F131" s="142" t="s">
        <v>1487</v>
      </c>
      <c r="G131" s="143" t="s">
        <v>273</v>
      </c>
      <c r="H131" s="144">
        <v>86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4.0000000000000003E-5</v>
      </c>
      <c r="R131" s="150">
        <f t="shared" si="2"/>
        <v>3.4400000000000003E-3</v>
      </c>
      <c r="S131" s="150">
        <v>0</v>
      </c>
      <c r="T131" s="151">
        <f t="shared" si="3"/>
        <v>0</v>
      </c>
      <c r="AR131" s="152" t="s">
        <v>285</v>
      </c>
      <c r="AT131" s="152" t="s">
        <v>223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285</v>
      </c>
      <c r="BM131" s="152" t="s">
        <v>227</v>
      </c>
    </row>
    <row r="132" spans="2:65" s="1" customFormat="1" ht="21.75" customHeight="1" x14ac:dyDescent="0.2">
      <c r="B132" s="139"/>
      <c r="C132" s="140" t="s">
        <v>232</v>
      </c>
      <c r="D132" s="140" t="s">
        <v>223</v>
      </c>
      <c r="E132" s="141" t="s">
        <v>1488</v>
      </c>
      <c r="F132" s="142" t="s">
        <v>1489</v>
      </c>
      <c r="G132" s="143" t="s">
        <v>273</v>
      </c>
      <c r="H132" s="144">
        <v>78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4.0000000000000003E-5</v>
      </c>
      <c r="R132" s="150">
        <f t="shared" si="2"/>
        <v>3.1200000000000004E-3</v>
      </c>
      <c r="S132" s="150">
        <v>0</v>
      </c>
      <c r="T132" s="151">
        <f t="shared" si="3"/>
        <v>0</v>
      </c>
      <c r="AR132" s="152" t="s">
        <v>285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285</v>
      </c>
      <c r="BM132" s="152" t="s">
        <v>243</v>
      </c>
    </row>
    <row r="133" spans="2:65" s="1" customFormat="1" ht="24.15" customHeight="1" x14ac:dyDescent="0.2">
      <c r="B133" s="139"/>
      <c r="C133" s="154" t="s">
        <v>227</v>
      </c>
      <c r="D133" s="154" t="s">
        <v>317</v>
      </c>
      <c r="E133" s="155" t="s">
        <v>1490</v>
      </c>
      <c r="F133" s="156" t="s">
        <v>1491</v>
      </c>
      <c r="G133" s="157" t="s">
        <v>273</v>
      </c>
      <c r="H133" s="158">
        <v>130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41</v>
      </c>
      <c r="P133" s="150">
        <f t="shared" si="1"/>
        <v>0</v>
      </c>
      <c r="Q133" s="150">
        <v>1.3999999999999999E-4</v>
      </c>
      <c r="R133" s="150">
        <f t="shared" si="2"/>
        <v>1.8199999999999997E-2</v>
      </c>
      <c r="S133" s="150">
        <v>0</v>
      </c>
      <c r="T133" s="151">
        <f t="shared" si="3"/>
        <v>0</v>
      </c>
      <c r="AR133" s="152" t="s">
        <v>351</v>
      </c>
      <c r="AT133" s="152" t="s">
        <v>317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285</v>
      </c>
      <c r="BM133" s="152" t="s">
        <v>251</v>
      </c>
    </row>
    <row r="134" spans="2:65" s="1" customFormat="1" ht="24.15" customHeight="1" x14ac:dyDescent="0.2">
      <c r="B134" s="139"/>
      <c r="C134" s="154" t="s">
        <v>239</v>
      </c>
      <c r="D134" s="154" t="s">
        <v>317</v>
      </c>
      <c r="E134" s="155" t="s">
        <v>1492</v>
      </c>
      <c r="F134" s="156" t="s">
        <v>1493</v>
      </c>
      <c r="G134" s="157" t="s">
        <v>273</v>
      </c>
      <c r="H134" s="158">
        <v>20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41</v>
      </c>
      <c r="P134" s="150">
        <f t="shared" si="1"/>
        <v>0</v>
      </c>
      <c r="Q134" s="150">
        <v>2.0000000000000002E-5</v>
      </c>
      <c r="R134" s="150">
        <f t="shared" si="2"/>
        <v>4.0000000000000002E-4</v>
      </c>
      <c r="S134" s="150">
        <v>0</v>
      </c>
      <c r="T134" s="151">
        <f t="shared" si="3"/>
        <v>0</v>
      </c>
      <c r="AR134" s="152" t="s">
        <v>351</v>
      </c>
      <c r="AT134" s="152" t="s">
        <v>317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285</v>
      </c>
      <c r="BM134" s="152" t="s">
        <v>153</v>
      </c>
    </row>
    <row r="135" spans="2:65" s="1" customFormat="1" ht="24.15" customHeight="1" x14ac:dyDescent="0.2">
      <c r="B135" s="139"/>
      <c r="C135" s="154" t="s">
        <v>243</v>
      </c>
      <c r="D135" s="154" t="s">
        <v>317</v>
      </c>
      <c r="E135" s="155" t="s">
        <v>1494</v>
      </c>
      <c r="F135" s="156" t="s">
        <v>1495</v>
      </c>
      <c r="G135" s="157" t="s">
        <v>273</v>
      </c>
      <c r="H135" s="158">
        <v>86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4.0000000000000003E-5</v>
      </c>
      <c r="R135" s="150">
        <f t="shared" si="2"/>
        <v>3.4400000000000003E-3</v>
      </c>
      <c r="S135" s="150">
        <v>0</v>
      </c>
      <c r="T135" s="151">
        <f t="shared" si="3"/>
        <v>0</v>
      </c>
      <c r="AR135" s="152" t="s">
        <v>351</v>
      </c>
      <c r="AT135" s="152" t="s">
        <v>317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285</v>
      </c>
      <c r="BM135" s="152" t="s">
        <v>165</v>
      </c>
    </row>
    <row r="136" spans="2:65" s="1" customFormat="1" ht="24.15" customHeight="1" x14ac:dyDescent="0.2">
      <c r="B136" s="139"/>
      <c r="C136" s="154" t="s">
        <v>247</v>
      </c>
      <c r="D136" s="154" t="s">
        <v>317</v>
      </c>
      <c r="E136" s="155" t="s">
        <v>1496</v>
      </c>
      <c r="F136" s="156" t="s">
        <v>1497</v>
      </c>
      <c r="G136" s="157" t="s">
        <v>273</v>
      </c>
      <c r="H136" s="158">
        <v>78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1.8000000000000001E-4</v>
      </c>
      <c r="R136" s="150">
        <f t="shared" si="2"/>
        <v>1.404E-2</v>
      </c>
      <c r="S136" s="150">
        <v>0</v>
      </c>
      <c r="T136" s="151">
        <f t="shared" si="3"/>
        <v>0</v>
      </c>
      <c r="AR136" s="152" t="s">
        <v>351</v>
      </c>
      <c r="AT136" s="152" t="s">
        <v>317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285</v>
      </c>
      <c r="BM136" s="152" t="s">
        <v>171</v>
      </c>
    </row>
    <row r="137" spans="2:65" s="1" customFormat="1" ht="24.15" customHeight="1" x14ac:dyDescent="0.2">
      <c r="B137" s="139"/>
      <c r="C137" s="140" t="s">
        <v>251</v>
      </c>
      <c r="D137" s="140" t="s">
        <v>223</v>
      </c>
      <c r="E137" s="141" t="s">
        <v>1498</v>
      </c>
      <c r="F137" s="142" t="s">
        <v>774</v>
      </c>
      <c r="G137" s="143" t="s">
        <v>718</v>
      </c>
      <c r="H137" s="165"/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285</v>
      </c>
      <c r="AT137" s="152" t="s">
        <v>223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285</v>
      </c>
      <c r="BM137" s="152" t="s">
        <v>285</v>
      </c>
    </row>
    <row r="138" spans="2:65" s="11" customFormat="1" ht="22.95" customHeight="1" x14ac:dyDescent="0.25">
      <c r="B138" s="127"/>
      <c r="D138" s="128" t="s">
        <v>74</v>
      </c>
      <c r="E138" s="137" t="s">
        <v>1499</v>
      </c>
      <c r="F138" s="137" t="s">
        <v>1500</v>
      </c>
      <c r="I138" s="130"/>
      <c r="J138" s="138">
        <f>BK138</f>
        <v>0</v>
      </c>
      <c r="L138" s="127"/>
      <c r="M138" s="132"/>
      <c r="P138" s="133">
        <f>SUM(P139:P169)</f>
        <v>0</v>
      </c>
      <c r="R138" s="133">
        <f>SUM(R139:R169)</f>
        <v>2.6119999999999997E-2</v>
      </c>
      <c r="T138" s="134">
        <f>SUM(T139:T169)</f>
        <v>0</v>
      </c>
      <c r="AR138" s="128" t="s">
        <v>88</v>
      </c>
      <c r="AT138" s="135" t="s">
        <v>74</v>
      </c>
      <c r="AU138" s="135" t="s">
        <v>82</v>
      </c>
      <c r="AY138" s="128" t="s">
        <v>221</v>
      </c>
      <c r="BK138" s="136">
        <f>SUM(BK139:BK169)</f>
        <v>0</v>
      </c>
    </row>
    <row r="139" spans="2:65" s="1" customFormat="1" ht="24.15" customHeight="1" x14ac:dyDescent="0.2">
      <c r="B139" s="139"/>
      <c r="C139" s="154" t="s">
        <v>256</v>
      </c>
      <c r="D139" s="154" t="s">
        <v>317</v>
      </c>
      <c r="E139" s="155" t="s">
        <v>1501</v>
      </c>
      <c r="F139" s="156" t="s">
        <v>1502</v>
      </c>
      <c r="G139" s="157" t="s">
        <v>333</v>
      </c>
      <c r="H139" s="158">
        <v>1</v>
      </c>
      <c r="I139" s="159"/>
      <c r="J139" s="160">
        <f t="shared" ref="J139:J169" si="10">ROUND(I139*H139,2)</f>
        <v>0</v>
      </c>
      <c r="K139" s="161"/>
      <c r="L139" s="162"/>
      <c r="M139" s="163" t="s">
        <v>1</v>
      </c>
      <c r="N139" s="164" t="s">
        <v>41</v>
      </c>
      <c r="P139" s="150">
        <f t="shared" ref="P139:P169" si="11">O139*H139</f>
        <v>0</v>
      </c>
      <c r="Q139" s="150">
        <v>0</v>
      </c>
      <c r="R139" s="150">
        <f t="shared" ref="R139:R169" si="12">Q139*H139</f>
        <v>0</v>
      </c>
      <c r="S139" s="150">
        <v>0</v>
      </c>
      <c r="T139" s="151">
        <f t="shared" ref="T139:T169" si="13">S139*H139</f>
        <v>0</v>
      </c>
      <c r="AR139" s="152" t="s">
        <v>351</v>
      </c>
      <c r="AT139" s="152" t="s">
        <v>317</v>
      </c>
      <c r="AU139" s="152" t="s">
        <v>88</v>
      </c>
      <c r="AY139" s="13" t="s">
        <v>221</v>
      </c>
      <c r="BE139" s="153">
        <f t="shared" ref="BE139:BE169" si="14">IF(N139="základná",J139,0)</f>
        <v>0</v>
      </c>
      <c r="BF139" s="153">
        <f t="shared" ref="BF139:BF169" si="15">IF(N139="znížená",J139,0)</f>
        <v>0</v>
      </c>
      <c r="BG139" s="153">
        <f t="shared" ref="BG139:BG169" si="16">IF(N139="zákl. prenesená",J139,0)</f>
        <v>0</v>
      </c>
      <c r="BH139" s="153">
        <f t="shared" ref="BH139:BH169" si="17">IF(N139="zníž. prenesená",J139,0)</f>
        <v>0</v>
      </c>
      <c r="BI139" s="153">
        <f t="shared" ref="BI139:BI169" si="18">IF(N139="nulová",J139,0)</f>
        <v>0</v>
      </c>
      <c r="BJ139" s="13" t="s">
        <v>88</v>
      </c>
      <c r="BK139" s="153">
        <f t="shared" ref="BK139:BK169" si="19">ROUND(I139*H139,2)</f>
        <v>0</v>
      </c>
      <c r="BL139" s="13" t="s">
        <v>285</v>
      </c>
      <c r="BM139" s="152" t="s">
        <v>293</v>
      </c>
    </row>
    <row r="140" spans="2:65" s="1" customFormat="1" ht="16.5" customHeight="1" x14ac:dyDescent="0.2">
      <c r="B140" s="139"/>
      <c r="C140" s="154" t="s">
        <v>153</v>
      </c>
      <c r="D140" s="154" t="s">
        <v>317</v>
      </c>
      <c r="E140" s="155" t="s">
        <v>1503</v>
      </c>
      <c r="F140" s="156" t="s">
        <v>1504</v>
      </c>
      <c r="G140" s="157" t="s">
        <v>333</v>
      </c>
      <c r="H140" s="158">
        <v>1</v>
      </c>
      <c r="I140" s="159"/>
      <c r="J140" s="160">
        <f t="shared" si="10"/>
        <v>0</v>
      </c>
      <c r="K140" s="161"/>
      <c r="L140" s="162"/>
      <c r="M140" s="163" t="s">
        <v>1</v>
      </c>
      <c r="N140" s="164" t="s">
        <v>41</v>
      </c>
      <c r="P140" s="150">
        <f t="shared" si="11"/>
        <v>0</v>
      </c>
      <c r="Q140" s="150">
        <v>0</v>
      </c>
      <c r="R140" s="150">
        <f t="shared" si="12"/>
        <v>0</v>
      </c>
      <c r="S140" s="150">
        <v>0</v>
      </c>
      <c r="T140" s="151">
        <f t="shared" si="13"/>
        <v>0</v>
      </c>
      <c r="AR140" s="152" t="s">
        <v>351</v>
      </c>
      <c r="AT140" s="152" t="s">
        <v>317</v>
      </c>
      <c r="AU140" s="152" t="s">
        <v>88</v>
      </c>
      <c r="AY140" s="13" t="s">
        <v>221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88</v>
      </c>
      <c r="BK140" s="153">
        <f t="shared" si="19"/>
        <v>0</v>
      </c>
      <c r="BL140" s="13" t="s">
        <v>285</v>
      </c>
      <c r="BM140" s="152" t="s">
        <v>7</v>
      </c>
    </row>
    <row r="141" spans="2:65" s="1" customFormat="1" ht="16.5" customHeight="1" x14ac:dyDescent="0.2">
      <c r="B141" s="139"/>
      <c r="C141" s="154" t="s">
        <v>162</v>
      </c>
      <c r="D141" s="154" t="s">
        <v>317</v>
      </c>
      <c r="E141" s="155" t="s">
        <v>1505</v>
      </c>
      <c r="F141" s="156" t="s">
        <v>1506</v>
      </c>
      <c r="G141" s="157" t="s">
        <v>333</v>
      </c>
      <c r="H141" s="158">
        <v>1</v>
      </c>
      <c r="I141" s="159"/>
      <c r="J141" s="160">
        <f t="shared" si="10"/>
        <v>0</v>
      </c>
      <c r="K141" s="161"/>
      <c r="L141" s="162"/>
      <c r="M141" s="163" t="s">
        <v>1</v>
      </c>
      <c r="N141" s="164" t="s">
        <v>41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351</v>
      </c>
      <c r="AT141" s="152" t="s">
        <v>317</v>
      </c>
      <c r="AU141" s="152" t="s">
        <v>88</v>
      </c>
      <c r="AY141" s="13" t="s">
        <v>221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88</v>
      </c>
      <c r="BK141" s="153">
        <f t="shared" si="19"/>
        <v>0</v>
      </c>
      <c r="BL141" s="13" t="s">
        <v>285</v>
      </c>
      <c r="BM141" s="152" t="s">
        <v>308</v>
      </c>
    </row>
    <row r="142" spans="2:65" s="1" customFormat="1" ht="16.5" customHeight="1" x14ac:dyDescent="0.2">
      <c r="B142" s="139"/>
      <c r="C142" s="154" t="s">
        <v>165</v>
      </c>
      <c r="D142" s="154" t="s">
        <v>317</v>
      </c>
      <c r="E142" s="155" t="s">
        <v>1507</v>
      </c>
      <c r="F142" s="156" t="s">
        <v>1508</v>
      </c>
      <c r="G142" s="157" t="s">
        <v>333</v>
      </c>
      <c r="H142" s="158">
        <v>1</v>
      </c>
      <c r="I142" s="159"/>
      <c r="J142" s="160">
        <f t="shared" si="10"/>
        <v>0</v>
      </c>
      <c r="K142" s="161"/>
      <c r="L142" s="162"/>
      <c r="M142" s="163" t="s">
        <v>1</v>
      </c>
      <c r="N142" s="164" t="s">
        <v>41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351</v>
      </c>
      <c r="AT142" s="152" t="s">
        <v>317</v>
      </c>
      <c r="AU142" s="152" t="s">
        <v>88</v>
      </c>
      <c r="AY142" s="13" t="s">
        <v>221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88</v>
      </c>
      <c r="BK142" s="153">
        <f t="shared" si="19"/>
        <v>0</v>
      </c>
      <c r="BL142" s="13" t="s">
        <v>285</v>
      </c>
      <c r="BM142" s="152" t="s">
        <v>316</v>
      </c>
    </row>
    <row r="143" spans="2:65" s="1" customFormat="1" ht="16.5" customHeight="1" x14ac:dyDescent="0.2">
      <c r="B143" s="139"/>
      <c r="C143" s="154" t="s">
        <v>168</v>
      </c>
      <c r="D143" s="154" t="s">
        <v>317</v>
      </c>
      <c r="E143" s="155" t="s">
        <v>1509</v>
      </c>
      <c r="F143" s="156" t="s">
        <v>1510</v>
      </c>
      <c r="G143" s="157" t="s">
        <v>333</v>
      </c>
      <c r="H143" s="158">
        <v>1</v>
      </c>
      <c r="I143" s="159"/>
      <c r="J143" s="160">
        <f t="shared" si="10"/>
        <v>0</v>
      </c>
      <c r="K143" s="161"/>
      <c r="L143" s="162"/>
      <c r="M143" s="163" t="s">
        <v>1</v>
      </c>
      <c r="N143" s="164" t="s">
        <v>41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351</v>
      </c>
      <c r="AT143" s="152" t="s">
        <v>317</v>
      </c>
      <c r="AU143" s="152" t="s">
        <v>88</v>
      </c>
      <c r="AY143" s="13" t="s">
        <v>221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88</v>
      </c>
      <c r="BK143" s="153">
        <f t="shared" si="19"/>
        <v>0</v>
      </c>
      <c r="BL143" s="13" t="s">
        <v>285</v>
      </c>
      <c r="BM143" s="152" t="s">
        <v>326</v>
      </c>
    </row>
    <row r="144" spans="2:65" s="1" customFormat="1" ht="24.15" customHeight="1" x14ac:dyDescent="0.2">
      <c r="B144" s="139"/>
      <c r="C144" s="154" t="s">
        <v>171</v>
      </c>
      <c r="D144" s="154" t="s">
        <v>317</v>
      </c>
      <c r="E144" s="155" t="s">
        <v>1511</v>
      </c>
      <c r="F144" s="156" t="s">
        <v>1512</v>
      </c>
      <c r="G144" s="157" t="s">
        <v>333</v>
      </c>
      <c r="H144" s="158">
        <v>1</v>
      </c>
      <c r="I144" s="159"/>
      <c r="J144" s="160">
        <f t="shared" si="10"/>
        <v>0</v>
      </c>
      <c r="K144" s="161"/>
      <c r="L144" s="162"/>
      <c r="M144" s="163" t="s">
        <v>1</v>
      </c>
      <c r="N144" s="164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351</v>
      </c>
      <c r="AT144" s="152" t="s">
        <v>317</v>
      </c>
      <c r="AU144" s="152" t="s">
        <v>88</v>
      </c>
      <c r="AY144" s="13" t="s">
        <v>221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285</v>
      </c>
      <c r="BM144" s="152" t="s">
        <v>335</v>
      </c>
    </row>
    <row r="145" spans="2:65" s="1" customFormat="1" ht="24.15" customHeight="1" x14ac:dyDescent="0.2">
      <c r="B145" s="139"/>
      <c r="C145" s="154" t="s">
        <v>281</v>
      </c>
      <c r="D145" s="154" t="s">
        <v>317</v>
      </c>
      <c r="E145" s="155" t="s">
        <v>1513</v>
      </c>
      <c r="F145" s="156" t="s">
        <v>1514</v>
      </c>
      <c r="G145" s="157" t="s">
        <v>333</v>
      </c>
      <c r="H145" s="158">
        <v>1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351</v>
      </c>
      <c r="AT145" s="152" t="s">
        <v>317</v>
      </c>
      <c r="AU145" s="152" t="s">
        <v>88</v>
      </c>
      <c r="AY145" s="13" t="s">
        <v>221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285</v>
      </c>
      <c r="BM145" s="152" t="s">
        <v>343</v>
      </c>
    </row>
    <row r="146" spans="2:65" s="1" customFormat="1" ht="24.15" customHeight="1" x14ac:dyDescent="0.2">
      <c r="B146" s="139"/>
      <c r="C146" s="154" t="s">
        <v>285</v>
      </c>
      <c r="D146" s="154" t="s">
        <v>317</v>
      </c>
      <c r="E146" s="155" t="s">
        <v>1515</v>
      </c>
      <c r="F146" s="156" t="s">
        <v>1516</v>
      </c>
      <c r="G146" s="157" t="s">
        <v>333</v>
      </c>
      <c r="H146" s="158">
        <v>1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351</v>
      </c>
      <c r="AT146" s="152" t="s">
        <v>317</v>
      </c>
      <c r="AU146" s="152" t="s">
        <v>88</v>
      </c>
      <c r="AY146" s="13" t="s">
        <v>221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285</v>
      </c>
      <c r="BM146" s="152" t="s">
        <v>351</v>
      </c>
    </row>
    <row r="147" spans="2:65" s="1" customFormat="1" ht="16.5" customHeight="1" x14ac:dyDescent="0.2">
      <c r="B147" s="139"/>
      <c r="C147" s="154" t="s">
        <v>289</v>
      </c>
      <c r="D147" s="154" t="s">
        <v>317</v>
      </c>
      <c r="E147" s="155" t="s">
        <v>1517</v>
      </c>
      <c r="F147" s="156" t="s">
        <v>1518</v>
      </c>
      <c r="G147" s="157" t="s">
        <v>333</v>
      </c>
      <c r="H147" s="158">
        <v>1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351</v>
      </c>
      <c r="AT147" s="152" t="s">
        <v>317</v>
      </c>
      <c r="AU147" s="152" t="s">
        <v>88</v>
      </c>
      <c r="AY147" s="13" t="s">
        <v>221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285</v>
      </c>
      <c r="BM147" s="152" t="s">
        <v>359</v>
      </c>
    </row>
    <row r="148" spans="2:65" s="1" customFormat="1" ht="16.5" customHeight="1" x14ac:dyDescent="0.2">
      <c r="B148" s="139"/>
      <c r="C148" s="154" t="s">
        <v>293</v>
      </c>
      <c r="D148" s="154" t="s">
        <v>317</v>
      </c>
      <c r="E148" s="155" t="s">
        <v>1519</v>
      </c>
      <c r="F148" s="156" t="s">
        <v>1520</v>
      </c>
      <c r="G148" s="157" t="s">
        <v>333</v>
      </c>
      <c r="H148" s="158">
        <v>1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351</v>
      </c>
      <c r="AT148" s="152" t="s">
        <v>317</v>
      </c>
      <c r="AU148" s="152" t="s">
        <v>88</v>
      </c>
      <c r="AY148" s="13" t="s">
        <v>221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88</v>
      </c>
      <c r="BK148" s="153">
        <f t="shared" si="19"/>
        <v>0</v>
      </c>
      <c r="BL148" s="13" t="s">
        <v>285</v>
      </c>
      <c r="BM148" s="152" t="s">
        <v>367</v>
      </c>
    </row>
    <row r="149" spans="2:65" s="1" customFormat="1" ht="16.5" customHeight="1" x14ac:dyDescent="0.2">
      <c r="B149" s="139"/>
      <c r="C149" s="154" t="s">
        <v>297</v>
      </c>
      <c r="D149" s="154" t="s">
        <v>317</v>
      </c>
      <c r="E149" s="155" t="s">
        <v>1521</v>
      </c>
      <c r="F149" s="156" t="s">
        <v>1522</v>
      </c>
      <c r="G149" s="157" t="s">
        <v>333</v>
      </c>
      <c r="H149" s="158">
        <v>1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351</v>
      </c>
      <c r="AT149" s="152" t="s">
        <v>317</v>
      </c>
      <c r="AU149" s="152" t="s">
        <v>88</v>
      </c>
      <c r="AY149" s="13" t="s">
        <v>221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88</v>
      </c>
      <c r="BK149" s="153">
        <f t="shared" si="19"/>
        <v>0</v>
      </c>
      <c r="BL149" s="13" t="s">
        <v>285</v>
      </c>
      <c r="BM149" s="152" t="s">
        <v>375</v>
      </c>
    </row>
    <row r="150" spans="2:65" s="1" customFormat="1" ht="24.15" customHeight="1" x14ac:dyDescent="0.2">
      <c r="B150" s="139"/>
      <c r="C150" s="154" t="s">
        <v>7</v>
      </c>
      <c r="D150" s="154" t="s">
        <v>317</v>
      </c>
      <c r="E150" s="155" t="s">
        <v>1523</v>
      </c>
      <c r="F150" s="156" t="s">
        <v>1524</v>
      </c>
      <c r="G150" s="157" t="s">
        <v>333</v>
      </c>
      <c r="H150" s="158">
        <v>3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351</v>
      </c>
      <c r="AT150" s="152" t="s">
        <v>317</v>
      </c>
      <c r="AU150" s="152" t="s">
        <v>88</v>
      </c>
      <c r="AY150" s="13" t="s">
        <v>221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88</v>
      </c>
      <c r="BK150" s="153">
        <f t="shared" si="19"/>
        <v>0</v>
      </c>
      <c r="BL150" s="13" t="s">
        <v>285</v>
      </c>
      <c r="BM150" s="152" t="s">
        <v>383</v>
      </c>
    </row>
    <row r="151" spans="2:65" s="1" customFormat="1" ht="24.15" customHeight="1" x14ac:dyDescent="0.2">
      <c r="B151" s="139"/>
      <c r="C151" s="154" t="s">
        <v>304</v>
      </c>
      <c r="D151" s="154" t="s">
        <v>317</v>
      </c>
      <c r="E151" s="155" t="s">
        <v>1525</v>
      </c>
      <c r="F151" s="156" t="s">
        <v>1526</v>
      </c>
      <c r="G151" s="157" t="s">
        <v>333</v>
      </c>
      <c r="H151" s="158">
        <v>1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351</v>
      </c>
      <c r="AT151" s="152" t="s">
        <v>317</v>
      </c>
      <c r="AU151" s="152" t="s">
        <v>88</v>
      </c>
      <c r="AY151" s="13" t="s">
        <v>221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88</v>
      </c>
      <c r="BK151" s="153">
        <f t="shared" si="19"/>
        <v>0</v>
      </c>
      <c r="BL151" s="13" t="s">
        <v>285</v>
      </c>
      <c r="BM151" s="152" t="s">
        <v>391</v>
      </c>
    </row>
    <row r="152" spans="2:65" s="1" customFormat="1" ht="24.15" customHeight="1" x14ac:dyDescent="0.2">
      <c r="B152" s="139"/>
      <c r="C152" s="154" t="s">
        <v>308</v>
      </c>
      <c r="D152" s="154" t="s">
        <v>317</v>
      </c>
      <c r="E152" s="155" t="s">
        <v>1527</v>
      </c>
      <c r="F152" s="156" t="s">
        <v>1528</v>
      </c>
      <c r="G152" s="157" t="s">
        <v>333</v>
      </c>
      <c r="H152" s="158">
        <v>1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351</v>
      </c>
      <c r="AT152" s="152" t="s">
        <v>317</v>
      </c>
      <c r="AU152" s="152" t="s">
        <v>88</v>
      </c>
      <c r="AY152" s="13" t="s">
        <v>221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88</v>
      </c>
      <c r="BK152" s="153">
        <f t="shared" si="19"/>
        <v>0</v>
      </c>
      <c r="BL152" s="13" t="s">
        <v>285</v>
      </c>
      <c r="BM152" s="152" t="s">
        <v>399</v>
      </c>
    </row>
    <row r="153" spans="2:65" s="1" customFormat="1" ht="24.15" customHeight="1" x14ac:dyDescent="0.2">
      <c r="B153" s="139"/>
      <c r="C153" s="154" t="s">
        <v>312</v>
      </c>
      <c r="D153" s="154" t="s">
        <v>317</v>
      </c>
      <c r="E153" s="155" t="s">
        <v>1529</v>
      </c>
      <c r="F153" s="156" t="s">
        <v>1530</v>
      </c>
      <c r="G153" s="157" t="s">
        <v>333</v>
      </c>
      <c r="H153" s="158">
        <v>1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351</v>
      </c>
      <c r="AT153" s="152" t="s">
        <v>317</v>
      </c>
      <c r="AU153" s="152" t="s">
        <v>88</v>
      </c>
      <c r="AY153" s="13" t="s">
        <v>221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88</v>
      </c>
      <c r="BK153" s="153">
        <f t="shared" si="19"/>
        <v>0</v>
      </c>
      <c r="BL153" s="13" t="s">
        <v>285</v>
      </c>
      <c r="BM153" s="152" t="s">
        <v>408</v>
      </c>
    </row>
    <row r="154" spans="2:65" s="1" customFormat="1" ht="16.5" customHeight="1" x14ac:dyDescent="0.2">
      <c r="B154" s="139"/>
      <c r="C154" s="140" t="s">
        <v>316</v>
      </c>
      <c r="D154" s="140" t="s">
        <v>223</v>
      </c>
      <c r="E154" s="141" t="s">
        <v>1531</v>
      </c>
      <c r="F154" s="142" t="s">
        <v>1532</v>
      </c>
      <c r="G154" s="143" t="s">
        <v>333</v>
      </c>
      <c r="H154" s="144">
        <v>1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285</v>
      </c>
      <c r="AT154" s="152" t="s">
        <v>223</v>
      </c>
      <c r="AU154" s="152" t="s">
        <v>88</v>
      </c>
      <c r="AY154" s="13" t="s">
        <v>221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88</v>
      </c>
      <c r="BK154" s="153">
        <f t="shared" si="19"/>
        <v>0</v>
      </c>
      <c r="BL154" s="13" t="s">
        <v>285</v>
      </c>
      <c r="BM154" s="152" t="s">
        <v>416</v>
      </c>
    </row>
    <row r="155" spans="2:65" s="1" customFormat="1" ht="24.15" customHeight="1" x14ac:dyDescent="0.2">
      <c r="B155" s="139"/>
      <c r="C155" s="140" t="s">
        <v>322</v>
      </c>
      <c r="D155" s="140" t="s">
        <v>223</v>
      </c>
      <c r="E155" s="141" t="s">
        <v>1533</v>
      </c>
      <c r="F155" s="142" t="s">
        <v>1534</v>
      </c>
      <c r="G155" s="143" t="s">
        <v>333</v>
      </c>
      <c r="H155" s="144">
        <v>1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285</v>
      </c>
      <c r="AT155" s="152" t="s">
        <v>223</v>
      </c>
      <c r="AU155" s="152" t="s">
        <v>88</v>
      </c>
      <c r="AY155" s="13" t="s">
        <v>221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88</v>
      </c>
      <c r="BK155" s="153">
        <f t="shared" si="19"/>
        <v>0</v>
      </c>
      <c r="BL155" s="13" t="s">
        <v>285</v>
      </c>
      <c r="BM155" s="152" t="s">
        <v>424</v>
      </c>
    </row>
    <row r="156" spans="2:65" s="1" customFormat="1" ht="33" customHeight="1" x14ac:dyDescent="0.2">
      <c r="B156" s="139"/>
      <c r="C156" s="154" t="s">
        <v>326</v>
      </c>
      <c r="D156" s="154" t="s">
        <v>317</v>
      </c>
      <c r="E156" s="155" t="s">
        <v>1535</v>
      </c>
      <c r="F156" s="156" t="s">
        <v>1536</v>
      </c>
      <c r="G156" s="157" t="s">
        <v>333</v>
      </c>
      <c r="H156" s="158">
        <v>1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9.9000000000000008E-3</v>
      </c>
      <c r="R156" s="150">
        <f t="shared" si="12"/>
        <v>9.9000000000000008E-3</v>
      </c>
      <c r="S156" s="150">
        <v>0</v>
      </c>
      <c r="T156" s="151">
        <f t="shared" si="13"/>
        <v>0</v>
      </c>
      <c r="AR156" s="152" t="s">
        <v>351</v>
      </c>
      <c r="AT156" s="152" t="s">
        <v>317</v>
      </c>
      <c r="AU156" s="152" t="s">
        <v>88</v>
      </c>
      <c r="AY156" s="13" t="s">
        <v>221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285</v>
      </c>
      <c r="BM156" s="152" t="s">
        <v>432</v>
      </c>
    </row>
    <row r="157" spans="2:65" s="1" customFormat="1" ht="24.15" customHeight="1" x14ac:dyDescent="0.2">
      <c r="B157" s="139"/>
      <c r="C157" s="140" t="s">
        <v>330</v>
      </c>
      <c r="D157" s="140" t="s">
        <v>223</v>
      </c>
      <c r="E157" s="141" t="s">
        <v>1537</v>
      </c>
      <c r="F157" s="142" t="s">
        <v>1538</v>
      </c>
      <c r="G157" s="143" t="s">
        <v>333</v>
      </c>
      <c r="H157" s="144">
        <v>1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5.9999999999999995E-4</v>
      </c>
      <c r="R157" s="150">
        <f t="shared" si="12"/>
        <v>5.9999999999999995E-4</v>
      </c>
      <c r="S157" s="150">
        <v>0</v>
      </c>
      <c r="T157" s="151">
        <f t="shared" si="13"/>
        <v>0</v>
      </c>
      <c r="AR157" s="152" t="s">
        <v>285</v>
      </c>
      <c r="AT157" s="152" t="s">
        <v>223</v>
      </c>
      <c r="AU157" s="152" t="s">
        <v>88</v>
      </c>
      <c r="AY157" s="13" t="s">
        <v>221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285</v>
      </c>
      <c r="BM157" s="152" t="s">
        <v>440</v>
      </c>
    </row>
    <row r="158" spans="2:65" s="1" customFormat="1" ht="33" customHeight="1" x14ac:dyDescent="0.2">
      <c r="B158" s="139"/>
      <c r="C158" s="154" t="s">
        <v>335</v>
      </c>
      <c r="D158" s="154" t="s">
        <v>317</v>
      </c>
      <c r="E158" s="155" t="s">
        <v>1539</v>
      </c>
      <c r="F158" s="156" t="s">
        <v>1540</v>
      </c>
      <c r="G158" s="157" t="s">
        <v>333</v>
      </c>
      <c r="H158" s="158">
        <v>1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2.4499999999999999E-3</v>
      </c>
      <c r="R158" s="150">
        <f t="shared" si="12"/>
        <v>2.4499999999999999E-3</v>
      </c>
      <c r="S158" s="150">
        <v>0</v>
      </c>
      <c r="T158" s="151">
        <f t="shared" si="13"/>
        <v>0</v>
      </c>
      <c r="AR158" s="152" t="s">
        <v>351</v>
      </c>
      <c r="AT158" s="152" t="s">
        <v>317</v>
      </c>
      <c r="AU158" s="152" t="s">
        <v>88</v>
      </c>
      <c r="AY158" s="13" t="s">
        <v>221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285</v>
      </c>
      <c r="BM158" s="152" t="s">
        <v>448</v>
      </c>
    </row>
    <row r="159" spans="2:65" s="1" customFormat="1" ht="24.15" customHeight="1" x14ac:dyDescent="0.2">
      <c r="B159" s="139"/>
      <c r="C159" s="140" t="s">
        <v>339</v>
      </c>
      <c r="D159" s="140" t="s">
        <v>223</v>
      </c>
      <c r="E159" s="141" t="s">
        <v>1541</v>
      </c>
      <c r="F159" s="142" t="s">
        <v>1542</v>
      </c>
      <c r="G159" s="143" t="s">
        <v>333</v>
      </c>
      <c r="H159" s="144">
        <v>1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5.9999999999999995E-4</v>
      </c>
      <c r="R159" s="150">
        <f t="shared" si="12"/>
        <v>5.9999999999999995E-4</v>
      </c>
      <c r="S159" s="150">
        <v>0</v>
      </c>
      <c r="T159" s="151">
        <f t="shared" si="13"/>
        <v>0</v>
      </c>
      <c r="AR159" s="152" t="s">
        <v>285</v>
      </c>
      <c r="AT159" s="152" t="s">
        <v>223</v>
      </c>
      <c r="AU159" s="152" t="s">
        <v>88</v>
      </c>
      <c r="AY159" s="13" t="s">
        <v>221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285</v>
      </c>
      <c r="BM159" s="152" t="s">
        <v>456</v>
      </c>
    </row>
    <row r="160" spans="2:65" s="1" customFormat="1" ht="37.950000000000003" customHeight="1" x14ac:dyDescent="0.2">
      <c r="B160" s="139"/>
      <c r="C160" s="154" t="s">
        <v>343</v>
      </c>
      <c r="D160" s="154" t="s">
        <v>317</v>
      </c>
      <c r="E160" s="155" t="s">
        <v>1543</v>
      </c>
      <c r="F160" s="156" t="s">
        <v>1544</v>
      </c>
      <c r="G160" s="157" t="s">
        <v>333</v>
      </c>
      <c r="H160" s="158">
        <v>1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4.45E-3</v>
      </c>
      <c r="R160" s="150">
        <f t="shared" si="12"/>
        <v>4.45E-3</v>
      </c>
      <c r="S160" s="150">
        <v>0</v>
      </c>
      <c r="T160" s="151">
        <f t="shared" si="13"/>
        <v>0</v>
      </c>
      <c r="AR160" s="152" t="s">
        <v>351</v>
      </c>
      <c r="AT160" s="152" t="s">
        <v>317</v>
      </c>
      <c r="AU160" s="152" t="s">
        <v>88</v>
      </c>
      <c r="AY160" s="13" t="s">
        <v>221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285</v>
      </c>
      <c r="BM160" s="152" t="s">
        <v>464</v>
      </c>
    </row>
    <row r="161" spans="2:65" s="1" customFormat="1" ht="24.15" customHeight="1" x14ac:dyDescent="0.2">
      <c r="B161" s="139"/>
      <c r="C161" s="140" t="s">
        <v>347</v>
      </c>
      <c r="D161" s="140" t="s">
        <v>223</v>
      </c>
      <c r="E161" s="141" t="s">
        <v>1545</v>
      </c>
      <c r="F161" s="142" t="s">
        <v>1546</v>
      </c>
      <c r="G161" s="143" t="s">
        <v>1547</v>
      </c>
      <c r="H161" s="144">
        <v>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1.0000000000000001E-5</v>
      </c>
      <c r="R161" s="150">
        <f t="shared" si="12"/>
        <v>1.0000000000000001E-5</v>
      </c>
      <c r="S161" s="150">
        <v>0</v>
      </c>
      <c r="T161" s="151">
        <f t="shared" si="13"/>
        <v>0</v>
      </c>
      <c r="AR161" s="152" t="s">
        <v>285</v>
      </c>
      <c r="AT161" s="152" t="s">
        <v>223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285</v>
      </c>
      <c r="BM161" s="152" t="s">
        <v>472</v>
      </c>
    </row>
    <row r="162" spans="2:65" s="1" customFormat="1" ht="21.75" customHeight="1" x14ac:dyDescent="0.2">
      <c r="B162" s="139"/>
      <c r="C162" s="154" t="s">
        <v>351</v>
      </c>
      <c r="D162" s="154" t="s">
        <v>317</v>
      </c>
      <c r="E162" s="155" t="s">
        <v>1548</v>
      </c>
      <c r="F162" s="156" t="s">
        <v>1549</v>
      </c>
      <c r="G162" s="157" t="s">
        <v>333</v>
      </c>
      <c r="H162" s="158">
        <v>2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351</v>
      </c>
      <c r="AT162" s="152" t="s">
        <v>317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285</v>
      </c>
      <c r="BM162" s="152" t="s">
        <v>480</v>
      </c>
    </row>
    <row r="163" spans="2:65" s="1" customFormat="1" ht="24.15" customHeight="1" x14ac:dyDescent="0.2">
      <c r="B163" s="139"/>
      <c r="C163" s="154" t="s">
        <v>355</v>
      </c>
      <c r="D163" s="154" t="s">
        <v>317</v>
      </c>
      <c r="E163" s="155" t="s">
        <v>1550</v>
      </c>
      <c r="F163" s="156" t="s">
        <v>1551</v>
      </c>
      <c r="G163" s="157" t="s">
        <v>1</v>
      </c>
      <c r="H163" s="158">
        <v>1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351</v>
      </c>
      <c r="AT163" s="152" t="s">
        <v>317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285</v>
      </c>
      <c r="BM163" s="152" t="s">
        <v>488</v>
      </c>
    </row>
    <row r="164" spans="2:65" s="1" customFormat="1" ht="24.15" customHeight="1" x14ac:dyDescent="0.2">
      <c r="B164" s="139"/>
      <c r="C164" s="140" t="s">
        <v>359</v>
      </c>
      <c r="D164" s="140" t="s">
        <v>223</v>
      </c>
      <c r="E164" s="141" t="s">
        <v>1552</v>
      </c>
      <c r="F164" s="142" t="s">
        <v>1553</v>
      </c>
      <c r="G164" s="143" t="s">
        <v>333</v>
      </c>
      <c r="H164" s="144">
        <v>2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2.6800000000000001E-3</v>
      </c>
      <c r="R164" s="150">
        <f t="shared" si="12"/>
        <v>5.3600000000000002E-3</v>
      </c>
      <c r="S164" s="150">
        <v>0</v>
      </c>
      <c r="T164" s="151">
        <f t="shared" si="13"/>
        <v>0</v>
      </c>
      <c r="AR164" s="152" t="s">
        <v>285</v>
      </c>
      <c r="AT164" s="152" t="s">
        <v>223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285</v>
      </c>
      <c r="BM164" s="152" t="s">
        <v>496</v>
      </c>
    </row>
    <row r="165" spans="2:65" s="1" customFormat="1" ht="24.15" customHeight="1" x14ac:dyDescent="0.2">
      <c r="B165" s="139"/>
      <c r="C165" s="140" t="s">
        <v>363</v>
      </c>
      <c r="D165" s="140" t="s">
        <v>223</v>
      </c>
      <c r="E165" s="141" t="s">
        <v>1554</v>
      </c>
      <c r="F165" s="142" t="s">
        <v>1555</v>
      </c>
      <c r="G165" s="143" t="s">
        <v>333</v>
      </c>
      <c r="H165" s="144">
        <v>1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2.7499999999999998E-3</v>
      </c>
      <c r="R165" s="150">
        <f t="shared" si="12"/>
        <v>2.7499999999999998E-3</v>
      </c>
      <c r="S165" s="150">
        <v>0</v>
      </c>
      <c r="T165" s="151">
        <f t="shared" si="13"/>
        <v>0</v>
      </c>
      <c r="AR165" s="152" t="s">
        <v>285</v>
      </c>
      <c r="AT165" s="152" t="s">
        <v>223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285</v>
      </c>
      <c r="BM165" s="152" t="s">
        <v>504</v>
      </c>
    </row>
    <row r="166" spans="2:65" s="1" customFormat="1" ht="24.15" customHeight="1" x14ac:dyDescent="0.2">
      <c r="B166" s="139"/>
      <c r="C166" s="154" t="s">
        <v>367</v>
      </c>
      <c r="D166" s="154" t="s">
        <v>317</v>
      </c>
      <c r="E166" s="155" t="s">
        <v>1556</v>
      </c>
      <c r="F166" s="156" t="s">
        <v>1557</v>
      </c>
      <c r="G166" s="157" t="s">
        <v>333</v>
      </c>
      <c r="H166" s="158">
        <v>1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351</v>
      </c>
      <c r="AT166" s="152" t="s">
        <v>317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285</v>
      </c>
      <c r="BM166" s="152" t="s">
        <v>512</v>
      </c>
    </row>
    <row r="167" spans="2:65" s="1" customFormat="1" ht="24.15" customHeight="1" x14ac:dyDescent="0.2">
      <c r="B167" s="139"/>
      <c r="C167" s="154" t="s">
        <v>371</v>
      </c>
      <c r="D167" s="154" t="s">
        <v>317</v>
      </c>
      <c r="E167" s="155" t="s">
        <v>1558</v>
      </c>
      <c r="F167" s="156" t="s">
        <v>1559</v>
      </c>
      <c r="G167" s="157" t="s">
        <v>333</v>
      </c>
      <c r="H167" s="158">
        <v>2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351</v>
      </c>
      <c r="AT167" s="152" t="s">
        <v>317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285</v>
      </c>
      <c r="BM167" s="152" t="s">
        <v>520</v>
      </c>
    </row>
    <row r="168" spans="2:65" s="1" customFormat="1" ht="16.5" customHeight="1" x14ac:dyDescent="0.2">
      <c r="B168" s="139"/>
      <c r="C168" s="154" t="s">
        <v>375</v>
      </c>
      <c r="D168" s="154" t="s">
        <v>317</v>
      </c>
      <c r="E168" s="155" t="s">
        <v>1560</v>
      </c>
      <c r="F168" s="156" t="s">
        <v>1561</v>
      </c>
      <c r="G168" s="157" t="s">
        <v>333</v>
      </c>
      <c r="H168" s="158">
        <v>1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351</v>
      </c>
      <c r="AT168" s="152" t="s">
        <v>317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285</v>
      </c>
      <c r="BM168" s="152" t="s">
        <v>528</v>
      </c>
    </row>
    <row r="169" spans="2:65" s="1" customFormat="1" ht="24.15" customHeight="1" x14ac:dyDescent="0.2">
      <c r="B169" s="139"/>
      <c r="C169" s="140" t="s">
        <v>379</v>
      </c>
      <c r="D169" s="140" t="s">
        <v>223</v>
      </c>
      <c r="E169" s="141" t="s">
        <v>1562</v>
      </c>
      <c r="F169" s="142" t="s">
        <v>1563</v>
      </c>
      <c r="G169" s="143" t="s">
        <v>718</v>
      </c>
      <c r="H169" s="165"/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285</v>
      </c>
      <c r="AT169" s="152" t="s">
        <v>223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285</v>
      </c>
      <c r="BM169" s="152" t="s">
        <v>536</v>
      </c>
    </row>
    <row r="170" spans="2:65" s="11" customFormat="1" ht="22.95" customHeight="1" x14ac:dyDescent="0.25">
      <c r="B170" s="127"/>
      <c r="D170" s="128" t="s">
        <v>74</v>
      </c>
      <c r="E170" s="137" t="s">
        <v>1564</v>
      </c>
      <c r="F170" s="137" t="s">
        <v>1565</v>
      </c>
      <c r="I170" s="130"/>
      <c r="J170" s="138">
        <f>BK170</f>
        <v>0</v>
      </c>
      <c r="L170" s="127"/>
      <c r="M170" s="132"/>
      <c r="P170" s="133">
        <f>SUM(P171:P201)</f>
        <v>0</v>
      </c>
      <c r="R170" s="133">
        <f>SUM(R171:R201)</f>
        <v>0.11832000000000001</v>
      </c>
      <c r="T170" s="134">
        <f>SUM(T171:T201)</f>
        <v>0</v>
      </c>
      <c r="AR170" s="128" t="s">
        <v>88</v>
      </c>
      <c r="AT170" s="135" t="s">
        <v>74</v>
      </c>
      <c r="AU170" s="135" t="s">
        <v>82</v>
      </c>
      <c r="AY170" s="128" t="s">
        <v>221</v>
      </c>
      <c r="BK170" s="136">
        <f>SUM(BK171:BK201)</f>
        <v>0</v>
      </c>
    </row>
    <row r="171" spans="2:65" s="1" customFormat="1" ht="24.15" customHeight="1" x14ac:dyDescent="0.2">
      <c r="B171" s="139"/>
      <c r="C171" s="140" t="s">
        <v>383</v>
      </c>
      <c r="D171" s="140" t="s">
        <v>223</v>
      </c>
      <c r="E171" s="141" t="s">
        <v>1566</v>
      </c>
      <c r="F171" s="142" t="s">
        <v>1567</v>
      </c>
      <c r="G171" s="143" t="s">
        <v>273</v>
      </c>
      <c r="H171" s="144">
        <v>22</v>
      </c>
      <c r="I171" s="145"/>
      <c r="J171" s="146">
        <f t="shared" ref="J171:J201" si="20">ROUND(I171*H171,2)</f>
        <v>0</v>
      </c>
      <c r="K171" s="147"/>
      <c r="L171" s="28"/>
      <c r="M171" s="148" t="s">
        <v>1</v>
      </c>
      <c r="N171" s="149" t="s">
        <v>41</v>
      </c>
      <c r="P171" s="150">
        <f t="shared" ref="P171:P201" si="21">O171*H171</f>
        <v>0</v>
      </c>
      <c r="Q171" s="150">
        <v>1.97E-3</v>
      </c>
      <c r="R171" s="150">
        <f t="shared" ref="R171:R201" si="22">Q171*H171</f>
        <v>4.3339999999999997E-2</v>
      </c>
      <c r="S171" s="150">
        <v>0</v>
      </c>
      <c r="T171" s="151">
        <f t="shared" ref="T171:T201" si="23">S171*H171</f>
        <v>0</v>
      </c>
      <c r="AR171" s="152" t="s">
        <v>285</v>
      </c>
      <c r="AT171" s="152" t="s">
        <v>223</v>
      </c>
      <c r="AU171" s="152" t="s">
        <v>88</v>
      </c>
      <c r="AY171" s="13" t="s">
        <v>221</v>
      </c>
      <c r="BE171" s="153">
        <f t="shared" ref="BE171:BE201" si="24">IF(N171="základná",J171,0)</f>
        <v>0</v>
      </c>
      <c r="BF171" s="153">
        <f t="shared" ref="BF171:BF201" si="25">IF(N171="znížená",J171,0)</f>
        <v>0</v>
      </c>
      <c r="BG171" s="153">
        <f t="shared" ref="BG171:BG201" si="26">IF(N171="zákl. prenesená",J171,0)</f>
        <v>0</v>
      </c>
      <c r="BH171" s="153">
        <f t="shared" ref="BH171:BH201" si="27">IF(N171="zníž. prenesená",J171,0)</f>
        <v>0</v>
      </c>
      <c r="BI171" s="153">
        <f t="shared" ref="BI171:BI201" si="28">IF(N171="nulová",J171,0)</f>
        <v>0</v>
      </c>
      <c r="BJ171" s="13" t="s">
        <v>88</v>
      </c>
      <c r="BK171" s="153">
        <f t="shared" ref="BK171:BK201" si="29">ROUND(I171*H171,2)</f>
        <v>0</v>
      </c>
      <c r="BL171" s="13" t="s">
        <v>285</v>
      </c>
      <c r="BM171" s="152" t="s">
        <v>544</v>
      </c>
    </row>
    <row r="172" spans="2:65" s="1" customFormat="1" ht="21.75" customHeight="1" x14ac:dyDescent="0.2">
      <c r="B172" s="139"/>
      <c r="C172" s="140" t="s">
        <v>387</v>
      </c>
      <c r="D172" s="140" t="s">
        <v>223</v>
      </c>
      <c r="E172" s="141" t="s">
        <v>1568</v>
      </c>
      <c r="F172" s="142" t="s">
        <v>1569</v>
      </c>
      <c r="G172" s="143" t="s">
        <v>273</v>
      </c>
      <c r="H172" s="144">
        <v>4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41</v>
      </c>
      <c r="P172" s="150">
        <f t="shared" si="21"/>
        <v>0</v>
      </c>
      <c r="Q172" s="150">
        <v>1.5E-3</v>
      </c>
      <c r="R172" s="150">
        <f t="shared" si="22"/>
        <v>6.0000000000000001E-3</v>
      </c>
      <c r="S172" s="150">
        <v>0</v>
      </c>
      <c r="T172" s="151">
        <f t="shared" si="23"/>
        <v>0</v>
      </c>
      <c r="AR172" s="152" t="s">
        <v>285</v>
      </c>
      <c r="AT172" s="152" t="s">
        <v>223</v>
      </c>
      <c r="AU172" s="152" t="s">
        <v>88</v>
      </c>
      <c r="AY172" s="13" t="s">
        <v>221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88</v>
      </c>
      <c r="BK172" s="153">
        <f t="shared" si="29"/>
        <v>0</v>
      </c>
      <c r="BL172" s="13" t="s">
        <v>285</v>
      </c>
      <c r="BM172" s="152" t="s">
        <v>552</v>
      </c>
    </row>
    <row r="173" spans="2:65" s="1" customFormat="1" ht="21.75" customHeight="1" x14ac:dyDescent="0.2">
      <c r="B173" s="139"/>
      <c r="C173" s="140" t="s">
        <v>391</v>
      </c>
      <c r="D173" s="140" t="s">
        <v>223</v>
      </c>
      <c r="E173" s="141" t="s">
        <v>1570</v>
      </c>
      <c r="F173" s="142" t="s">
        <v>1571</v>
      </c>
      <c r="G173" s="143" t="s">
        <v>273</v>
      </c>
      <c r="H173" s="144">
        <v>6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41</v>
      </c>
      <c r="P173" s="150">
        <f t="shared" si="21"/>
        <v>0</v>
      </c>
      <c r="Q173" s="150">
        <v>1.91E-3</v>
      </c>
      <c r="R173" s="150">
        <f t="shared" si="22"/>
        <v>1.146E-2</v>
      </c>
      <c r="S173" s="150">
        <v>0</v>
      </c>
      <c r="T173" s="151">
        <f t="shared" si="23"/>
        <v>0</v>
      </c>
      <c r="AR173" s="152" t="s">
        <v>285</v>
      </c>
      <c r="AT173" s="152" t="s">
        <v>223</v>
      </c>
      <c r="AU173" s="152" t="s">
        <v>88</v>
      </c>
      <c r="AY173" s="13" t="s">
        <v>221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88</v>
      </c>
      <c r="BK173" s="153">
        <f t="shared" si="29"/>
        <v>0</v>
      </c>
      <c r="BL173" s="13" t="s">
        <v>285</v>
      </c>
      <c r="BM173" s="152" t="s">
        <v>561</v>
      </c>
    </row>
    <row r="174" spans="2:65" s="1" customFormat="1" ht="21.75" customHeight="1" x14ac:dyDescent="0.2">
      <c r="B174" s="139"/>
      <c r="C174" s="140" t="s">
        <v>395</v>
      </c>
      <c r="D174" s="140" t="s">
        <v>223</v>
      </c>
      <c r="E174" s="141" t="s">
        <v>1572</v>
      </c>
      <c r="F174" s="142" t="s">
        <v>1573</v>
      </c>
      <c r="G174" s="143" t="s">
        <v>273</v>
      </c>
      <c r="H174" s="144">
        <v>14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2.2200000000000002E-3</v>
      </c>
      <c r="R174" s="150">
        <f t="shared" si="22"/>
        <v>3.1080000000000003E-2</v>
      </c>
      <c r="S174" s="150">
        <v>0</v>
      </c>
      <c r="T174" s="151">
        <f t="shared" si="23"/>
        <v>0</v>
      </c>
      <c r="AR174" s="152" t="s">
        <v>285</v>
      </c>
      <c r="AT174" s="152" t="s">
        <v>223</v>
      </c>
      <c r="AU174" s="152" t="s">
        <v>88</v>
      </c>
      <c r="AY174" s="13" t="s">
        <v>221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88</v>
      </c>
      <c r="BK174" s="153">
        <f t="shared" si="29"/>
        <v>0</v>
      </c>
      <c r="BL174" s="13" t="s">
        <v>285</v>
      </c>
      <c r="BM174" s="152" t="s">
        <v>569</v>
      </c>
    </row>
    <row r="175" spans="2:65" s="1" customFormat="1" ht="21.75" customHeight="1" x14ac:dyDescent="0.2">
      <c r="B175" s="139"/>
      <c r="C175" s="140" t="s">
        <v>399</v>
      </c>
      <c r="D175" s="140" t="s">
        <v>223</v>
      </c>
      <c r="E175" s="141" t="s">
        <v>1574</v>
      </c>
      <c r="F175" s="142" t="s">
        <v>1575</v>
      </c>
      <c r="G175" s="143" t="s">
        <v>273</v>
      </c>
      <c r="H175" s="144">
        <v>10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285</v>
      </c>
      <c r="AT175" s="152" t="s">
        <v>223</v>
      </c>
      <c r="AU175" s="152" t="s">
        <v>88</v>
      </c>
      <c r="AY175" s="13" t="s">
        <v>221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88</v>
      </c>
      <c r="BK175" s="153">
        <f t="shared" si="29"/>
        <v>0</v>
      </c>
      <c r="BL175" s="13" t="s">
        <v>285</v>
      </c>
      <c r="BM175" s="152" t="s">
        <v>577</v>
      </c>
    </row>
    <row r="176" spans="2:65" s="1" customFormat="1" ht="21.75" customHeight="1" x14ac:dyDescent="0.2">
      <c r="B176" s="139"/>
      <c r="C176" s="140" t="s">
        <v>404</v>
      </c>
      <c r="D176" s="140" t="s">
        <v>223</v>
      </c>
      <c r="E176" s="141" t="s">
        <v>1576</v>
      </c>
      <c r="F176" s="142" t="s">
        <v>1577</v>
      </c>
      <c r="G176" s="143" t="s">
        <v>273</v>
      </c>
      <c r="H176" s="144">
        <v>36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285</v>
      </c>
      <c r="AT176" s="152" t="s">
        <v>223</v>
      </c>
      <c r="AU176" s="152" t="s">
        <v>88</v>
      </c>
      <c r="AY176" s="13" t="s">
        <v>221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285</v>
      </c>
      <c r="BM176" s="152" t="s">
        <v>585</v>
      </c>
    </row>
    <row r="177" spans="2:65" s="1" customFormat="1" ht="24.15" customHeight="1" x14ac:dyDescent="0.2">
      <c r="B177" s="139"/>
      <c r="C177" s="140" t="s">
        <v>408</v>
      </c>
      <c r="D177" s="140" t="s">
        <v>223</v>
      </c>
      <c r="E177" s="141" t="s">
        <v>1578</v>
      </c>
      <c r="F177" s="142" t="s">
        <v>1579</v>
      </c>
      <c r="G177" s="143" t="s">
        <v>273</v>
      </c>
      <c r="H177" s="144">
        <v>14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41</v>
      </c>
      <c r="P177" s="150">
        <f t="shared" si="21"/>
        <v>0</v>
      </c>
      <c r="Q177" s="150">
        <v>8.0000000000000007E-5</v>
      </c>
      <c r="R177" s="150">
        <f t="shared" si="22"/>
        <v>1.1200000000000001E-3</v>
      </c>
      <c r="S177" s="150">
        <v>0</v>
      </c>
      <c r="T177" s="151">
        <f t="shared" si="23"/>
        <v>0</v>
      </c>
      <c r="AR177" s="152" t="s">
        <v>285</v>
      </c>
      <c r="AT177" s="152" t="s">
        <v>223</v>
      </c>
      <c r="AU177" s="152" t="s">
        <v>88</v>
      </c>
      <c r="AY177" s="13" t="s">
        <v>221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285</v>
      </c>
      <c r="BM177" s="152" t="s">
        <v>593</v>
      </c>
    </row>
    <row r="178" spans="2:65" s="1" customFormat="1" ht="24.15" customHeight="1" x14ac:dyDescent="0.2">
      <c r="B178" s="139"/>
      <c r="C178" s="154" t="s">
        <v>412</v>
      </c>
      <c r="D178" s="154" t="s">
        <v>317</v>
      </c>
      <c r="E178" s="155" t="s">
        <v>1580</v>
      </c>
      <c r="F178" s="156" t="s">
        <v>1581</v>
      </c>
      <c r="G178" s="157" t="s">
        <v>273</v>
      </c>
      <c r="H178" s="158">
        <v>14</v>
      </c>
      <c r="I178" s="159"/>
      <c r="J178" s="160">
        <f t="shared" si="20"/>
        <v>0</v>
      </c>
      <c r="K178" s="161"/>
      <c r="L178" s="162"/>
      <c r="M178" s="163" t="s">
        <v>1</v>
      </c>
      <c r="N178" s="164" t="s">
        <v>41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351</v>
      </c>
      <c r="AT178" s="152" t="s">
        <v>317</v>
      </c>
      <c r="AU178" s="152" t="s">
        <v>88</v>
      </c>
      <c r="AY178" s="13" t="s">
        <v>221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285</v>
      </c>
      <c r="BM178" s="152" t="s">
        <v>601</v>
      </c>
    </row>
    <row r="179" spans="2:65" s="1" customFormat="1" ht="24.15" customHeight="1" x14ac:dyDescent="0.2">
      <c r="B179" s="139"/>
      <c r="C179" s="140" t="s">
        <v>416</v>
      </c>
      <c r="D179" s="140" t="s">
        <v>223</v>
      </c>
      <c r="E179" s="141" t="s">
        <v>1582</v>
      </c>
      <c r="F179" s="142" t="s">
        <v>1583</v>
      </c>
      <c r="G179" s="143" t="s">
        <v>273</v>
      </c>
      <c r="H179" s="144">
        <v>16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41</v>
      </c>
      <c r="P179" s="150">
        <f t="shared" si="21"/>
        <v>0</v>
      </c>
      <c r="Q179" s="150">
        <v>8.0000000000000007E-5</v>
      </c>
      <c r="R179" s="150">
        <f t="shared" si="22"/>
        <v>1.2800000000000001E-3</v>
      </c>
      <c r="S179" s="150">
        <v>0</v>
      </c>
      <c r="T179" s="151">
        <f t="shared" si="23"/>
        <v>0</v>
      </c>
      <c r="AR179" s="152" t="s">
        <v>285</v>
      </c>
      <c r="AT179" s="152" t="s">
        <v>223</v>
      </c>
      <c r="AU179" s="152" t="s">
        <v>88</v>
      </c>
      <c r="AY179" s="13" t="s">
        <v>221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285</v>
      </c>
      <c r="BM179" s="152" t="s">
        <v>609</v>
      </c>
    </row>
    <row r="180" spans="2:65" s="1" customFormat="1" ht="24.15" customHeight="1" x14ac:dyDescent="0.2">
      <c r="B180" s="139"/>
      <c r="C180" s="154" t="s">
        <v>420</v>
      </c>
      <c r="D180" s="154" t="s">
        <v>317</v>
      </c>
      <c r="E180" s="155" t="s">
        <v>1584</v>
      </c>
      <c r="F180" s="156" t="s">
        <v>1585</v>
      </c>
      <c r="G180" s="157" t="s">
        <v>273</v>
      </c>
      <c r="H180" s="158">
        <v>16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351</v>
      </c>
      <c r="AT180" s="152" t="s">
        <v>317</v>
      </c>
      <c r="AU180" s="152" t="s">
        <v>88</v>
      </c>
      <c r="AY180" s="13" t="s">
        <v>221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285</v>
      </c>
      <c r="BM180" s="152" t="s">
        <v>617</v>
      </c>
    </row>
    <row r="181" spans="2:65" s="1" customFormat="1" ht="24.15" customHeight="1" x14ac:dyDescent="0.2">
      <c r="B181" s="139"/>
      <c r="C181" s="140" t="s">
        <v>424</v>
      </c>
      <c r="D181" s="140" t="s">
        <v>223</v>
      </c>
      <c r="E181" s="141" t="s">
        <v>1586</v>
      </c>
      <c r="F181" s="142" t="s">
        <v>1587</v>
      </c>
      <c r="G181" s="143" t="s">
        <v>273</v>
      </c>
      <c r="H181" s="144">
        <v>80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1.3999999999999999E-4</v>
      </c>
      <c r="R181" s="150">
        <f t="shared" si="22"/>
        <v>1.1199999999999998E-2</v>
      </c>
      <c r="S181" s="150">
        <v>0</v>
      </c>
      <c r="T181" s="151">
        <f t="shared" si="23"/>
        <v>0</v>
      </c>
      <c r="AR181" s="152" t="s">
        <v>285</v>
      </c>
      <c r="AT181" s="152" t="s">
        <v>223</v>
      </c>
      <c r="AU181" s="152" t="s">
        <v>88</v>
      </c>
      <c r="AY181" s="13" t="s">
        <v>221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285</v>
      </c>
      <c r="BM181" s="152" t="s">
        <v>626</v>
      </c>
    </row>
    <row r="182" spans="2:65" s="1" customFormat="1" ht="24.15" customHeight="1" x14ac:dyDescent="0.2">
      <c r="B182" s="139"/>
      <c r="C182" s="154" t="s">
        <v>428</v>
      </c>
      <c r="D182" s="154" t="s">
        <v>317</v>
      </c>
      <c r="E182" s="155" t="s">
        <v>1588</v>
      </c>
      <c r="F182" s="156" t="s">
        <v>1589</v>
      </c>
      <c r="G182" s="157" t="s">
        <v>273</v>
      </c>
      <c r="H182" s="158">
        <v>80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351</v>
      </c>
      <c r="AT182" s="152" t="s">
        <v>317</v>
      </c>
      <c r="AU182" s="152" t="s">
        <v>88</v>
      </c>
      <c r="AY182" s="13" t="s">
        <v>221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285</v>
      </c>
      <c r="BM182" s="152" t="s">
        <v>634</v>
      </c>
    </row>
    <row r="183" spans="2:65" s="1" customFormat="1" ht="24.15" customHeight="1" x14ac:dyDescent="0.2">
      <c r="B183" s="139"/>
      <c r="C183" s="140" t="s">
        <v>432</v>
      </c>
      <c r="D183" s="140" t="s">
        <v>223</v>
      </c>
      <c r="E183" s="141" t="s">
        <v>1590</v>
      </c>
      <c r="F183" s="142" t="s">
        <v>1591</v>
      </c>
      <c r="G183" s="143" t="s">
        <v>273</v>
      </c>
      <c r="H183" s="144">
        <v>42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1.6000000000000001E-4</v>
      </c>
      <c r="R183" s="150">
        <f t="shared" si="22"/>
        <v>6.7200000000000003E-3</v>
      </c>
      <c r="S183" s="150">
        <v>0</v>
      </c>
      <c r="T183" s="151">
        <f t="shared" si="23"/>
        <v>0</v>
      </c>
      <c r="AR183" s="152" t="s">
        <v>285</v>
      </c>
      <c r="AT183" s="152" t="s">
        <v>223</v>
      </c>
      <c r="AU183" s="152" t="s">
        <v>88</v>
      </c>
      <c r="AY183" s="13" t="s">
        <v>221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285</v>
      </c>
      <c r="BM183" s="152" t="s">
        <v>642</v>
      </c>
    </row>
    <row r="184" spans="2:65" s="1" customFormat="1" ht="24.15" customHeight="1" x14ac:dyDescent="0.2">
      <c r="B184" s="139"/>
      <c r="C184" s="154" t="s">
        <v>436</v>
      </c>
      <c r="D184" s="154" t="s">
        <v>317</v>
      </c>
      <c r="E184" s="155" t="s">
        <v>1592</v>
      </c>
      <c r="F184" s="156" t="s">
        <v>1593</v>
      </c>
      <c r="G184" s="157" t="s">
        <v>273</v>
      </c>
      <c r="H184" s="158">
        <v>42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351</v>
      </c>
      <c r="AT184" s="152" t="s">
        <v>317</v>
      </c>
      <c r="AU184" s="152" t="s">
        <v>88</v>
      </c>
      <c r="AY184" s="13" t="s">
        <v>221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285</v>
      </c>
      <c r="BM184" s="152" t="s">
        <v>650</v>
      </c>
    </row>
    <row r="185" spans="2:65" s="1" customFormat="1" ht="21.75" customHeight="1" x14ac:dyDescent="0.2">
      <c r="B185" s="139"/>
      <c r="C185" s="140" t="s">
        <v>440</v>
      </c>
      <c r="D185" s="140" t="s">
        <v>223</v>
      </c>
      <c r="E185" s="141" t="s">
        <v>1594</v>
      </c>
      <c r="F185" s="142" t="s">
        <v>1595</v>
      </c>
      <c r="G185" s="143" t="s">
        <v>333</v>
      </c>
      <c r="H185" s="144">
        <v>13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4.0000000000000003E-5</v>
      </c>
      <c r="R185" s="150">
        <f t="shared" si="22"/>
        <v>5.2000000000000006E-4</v>
      </c>
      <c r="S185" s="150">
        <v>0</v>
      </c>
      <c r="T185" s="151">
        <f t="shared" si="23"/>
        <v>0</v>
      </c>
      <c r="AR185" s="152" t="s">
        <v>285</v>
      </c>
      <c r="AT185" s="152" t="s">
        <v>223</v>
      </c>
      <c r="AU185" s="152" t="s">
        <v>88</v>
      </c>
      <c r="AY185" s="13" t="s">
        <v>221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285</v>
      </c>
      <c r="BM185" s="152" t="s">
        <v>658</v>
      </c>
    </row>
    <row r="186" spans="2:65" s="1" customFormat="1" ht="16.5" customHeight="1" x14ac:dyDescent="0.2">
      <c r="B186" s="139"/>
      <c r="C186" s="154" t="s">
        <v>444</v>
      </c>
      <c r="D186" s="154" t="s">
        <v>317</v>
      </c>
      <c r="E186" s="155" t="s">
        <v>1596</v>
      </c>
      <c r="F186" s="156" t="s">
        <v>1597</v>
      </c>
      <c r="G186" s="157" t="s">
        <v>333</v>
      </c>
      <c r="H186" s="158">
        <v>13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351</v>
      </c>
      <c r="AT186" s="152" t="s">
        <v>317</v>
      </c>
      <c r="AU186" s="152" t="s">
        <v>88</v>
      </c>
      <c r="AY186" s="13" t="s">
        <v>221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285</v>
      </c>
      <c r="BM186" s="152" t="s">
        <v>666</v>
      </c>
    </row>
    <row r="187" spans="2:65" s="1" customFormat="1" ht="21.75" customHeight="1" x14ac:dyDescent="0.2">
      <c r="B187" s="139"/>
      <c r="C187" s="140" t="s">
        <v>448</v>
      </c>
      <c r="D187" s="140" t="s">
        <v>223</v>
      </c>
      <c r="E187" s="141" t="s">
        <v>1598</v>
      </c>
      <c r="F187" s="142" t="s">
        <v>1599</v>
      </c>
      <c r="G187" s="143" t="s">
        <v>333</v>
      </c>
      <c r="H187" s="144">
        <v>31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1E-4</v>
      </c>
      <c r="R187" s="150">
        <f t="shared" si="22"/>
        <v>3.1000000000000003E-3</v>
      </c>
      <c r="S187" s="150">
        <v>0</v>
      </c>
      <c r="T187" s="151">
        <f t="shared" si="23"/>
        <v>0</v>
      </c>
      <c r="AR187" s="152" t="s">
        <v>285</v>
      </c>
      <c r="AT187" s="152" t="s">
        <v>223</v>
      </c>
      <c r="AU187" s="152" t="s">
        <v>88</v>
      </c>
      <c r="AY187" s="13" t="s">
        <v>221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285</v>
      </c>
      <c r="BM187" s="152" t="s">
        <v>679</v>
      </c>
    </row>
    <row r="188" spans="2:65" s="1" customFormat="1" ht="16.5" customHeight="1" x14ac:dyDescent="0.2">
      <c r="B188" s="139"/>
      <c r="C188" s="154" t="s">
        <v>452</v>
      </c>
      <c r="D188" s="154" t="s">
        <v>317</v>
      </c>
      <c r="E188" s="155" t="s">
        <v>1600</v>
      </c>
      <c r="F188" s="156" t="s">
        <v>1601</v>
      </c>
      <c r="G188" s="157" t="s">
        <v>333</v>
      </c>
      <c r="H188" s="158">
        <v>31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351</v>
      </c>
      <c r="AT188" s="152" t="s">
        <v>317</v>
      </c>
      <c r="AU188" s="152" t="s">
        <v>88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285</v>
      </c>
      <c r="BM188" s="152" t="s">
        <v>685</v>
      </c>
    </row>
    <row r="189" spans="2:65" s="1" customFormat="1" ht="21.75" customHeight="1" x14ac:dyDescent="0.2">
      <c r="B189" s="139"/>
      <c r="C189" s="140" t="s">
        <v>456</v>
      </c>
      <c r="D189" s="140" t="s">
        <v>223</v>
      </c>
      <c r="E189" s="141" t="s">
        <v>1602</v>
      </c>
      <c r="F189" s="142" t="s">
        <v>1603</v>
      </c>
      <c r="G189" s="143" t="s">
        <v>333</v>
      </c>
      <c r="H189" s="144">
        <v>21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41</v>
      </c>
      <c r="P189" s="150">
        <f t="shared" si="21"/>
        <v>0</v>
      </c>
      <c r="Q189" s="150">
        <v>1E-4</v>
      </c>
      <c r="R189" s="150">
        <f t="shared" si="22"/>
        <v>2.1000000000000003E-3</v>
      </c>
      <c r="S189" s="150">
        <v>0</v>
      </c>
      <c r="T189" s="151">
        <f t="shared" si="23"/>
        <v>0</v>
      </c>
      <c r="AR189" s="152" t="s">
        <v>285</v>
      </c>
      <c r="AT189" s="152" t="s">
        <v>223</v>
      </c>
      <c r="AU189" s="152" t="s">
        <v>88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285</v>
      </c>
      <c r="BM189" s="152" t="s">
        <v>691</v>
      </c>
    </row>
    <row r="190" spans="2:65" s="1" customFormat="1" ht="16.5" customHeight="1" x14ac:dyDescent="0.2">
      <c r="B190" s="139"/>
      <c r="C190" s="154" t="s">
        <v>460</v>
      </c>
      <c r="D190" s="154" t="s">
        <v>317</v>
      </c>
      <c r="E190" s="155" t="s">
        <v>1604</v>
      </c>
      <c r="F190" s="156" t="s">
        <v>1605</v>
      </c>
      <c r="G190" s="157" t="s">
        <v>333</v>
      </c>
      <c r="H190" s="158">
        <v>21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351</v>
      </c>
      <c r="AT190" s="152" t="s">
        <v>317</v>
      </c>
      <c r="AU190" s="152" t="s">
        <v>88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285</v>
      </c>
      <c r="BM190" s="152" t="s">
        <v>699</v>
      </c>
    </row>
    <row r="191" spans="2:65" s="1" customFormat="1" ht="16.5" customHeight="1" x14ac:dyDescent="0.2">
      <c r="B191" s="139"/>
      <c r="C191" s="154" t="s">
        <v>464</v>
      </c>
      <c r="D191" s="154" t="s">
        <v>317</v>
      </c>
      <c r="E191" s="155" t="s">
        <v>1606</v>
      </c>
      <c r="F191" s="156" t="s">
        <v>1607</v>
      </c>
      <c r="G191" s="157" t="s">
        <v>333</v>
      </c>
      <c r="H191" s="158">
        <v>30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351</v>
      </c>
      <c r="AT191" s="152" t="s">
        <v>317</v>
      </c>
      <c r="AU191" s="152" t="s">
        <v>88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285</v>
      </c>
      <c r="BM191" s="152" t="s">
        <v>707</v>
      </c>
    </row>
    <row r="192" spans="2:65" s="1" customFormat="1" ht="16.5" customHeight="1" x14ac:dyDescent="0.2">
      <c r="B192" s="139"/>
      <c r="C192" s="154" t="s">
        <v>468</v>
      </c>
      <c r="D192" s="154" t="s">
        <v>317</v>
      </c>
      <c r="E192" s="155" t="s">
        <v>1608</v>
      </c>
      <c r="F192" s="156" t="s">
        <v>1609</v>
      </c>
      <c r="G192" s="157" t="s">
        <v>333</v>
      </c>
      <c r="H192" s="158">
        <v>64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351</v>
      </c>
      <c r="AT192" s="152" t="s">
        <v>317</v>
      </c>
      <c r="AU192" s="152" t="s">
        <v>88</v>
      </c>
      <c r="AY192" s="13" t="s">
        <v>221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285</v>
      </c>
      <c r="BM192" s="152" t="s">
        <v>715</v>
      </c>
    </row>
    <row r="193" spans="2:65" s="1" customFormat="1" ht="16.5" customHeight="1" x14ac:dyDescent="0.2">
      <c r="B193" s="139"/>
      <c r="C193" s="154" t="s">
        <v>472</v>
      </c>
      <c r="D193" s="154" t="s">
        <v>317</v>
      </c>
      <c r="E193" s="155" t="s">
        <v>1610</v>
      </c>
      <c r="F193" s="156" t="s">
        <v>1611</v>
      </c>
      <c r="G193" s="157" t="s">
        <v>333</v>
      </c>
      <c r="H193" s="158">
        <v>56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351</v>
      </c>
      <c r="AT193" s="152" t="s">
        <v>317</v>
      </c>
      <c r="AU193" s="152" t="s">
        <v>88</v>
      </c>
      <c r="AY193" s="13" t="s">
        <v>221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285</v>
      </c>
      <c r="BM193" s="152" t="s">
        <v>726</v>
      </c>
    </row>
    <row r="194" spans="2:65" s="1" customFormat="1" ht="21.75" customHeight="1" x14ac:dyDescent="0.2">
      <c r="B194" s="139"/>
      <c r="C194" s="154" t="s">
        <v>476</v>
      </c>
      <c r="D194" s="154" t="s">
        <v>317</v>
      </c>
      <c r="E194" s="155" t="s">
        <v>1612</v>
      </c>
      <c r="F194" s="156" t="s">
        <v>1613</v>
      </c>
      <c r="G194" s="157" t="s">
        <v>333</v>
      </c>
      <c r="H194" s="158">
        <v>4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351</v>
      </c>
      <c r="AT194" s="152" t="s">
        <v>317</v>
      </c>
      <c r="AU194" s="152" t="s">
        <v>88</v>
      </c>
      <c r="AY194" s="13" t="s">
        <v>221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285</v>
      </c>
      <c r="BM194" s="152" t="s">
        <v>734</v>
      </c>
    </row>
    <row r="195" spans="2:65" s="1" customFormat="1" ht="16.5" customHeight="1" x14ac:dyDescent="0.2">
      <c r="B195" s="139"/>
      <c r="C195" s="154" t="s">
        <v>480</v>
      </c>
      <c r="D195" s="154" t="s">
        <v>317</v>
      </c>
      <c r="E195" s="155" t="s">
        <v>1614</v>
      </c>
      <c r="F195" s="156" t="s">
        <v>1615</v>
      </c>
      <c r="G195" s="157" t="s">
        <v>333</v>
      </c>
      <c r="H195" s="158">
        <v>2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351</v>
      </c>
      <c r="AT195" s="152" t="s">
        <v>317</v>
      </c>
      <c r="AU195" s="152" t="s">
        <v>88</v>
      </c>
      <c r="AY195" s="13" t="s">
        <v>221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285</v>
      </c>
      <c r="BM195" s="152" t="s">
        <v>742</v>
      </c>
    </row>
    <row r="196" spans="2:65" s="1" customFormat="1" ht="21.75" customHeight="1" x14ac:dyDescent="0.2">
      <c r="B196" s="139"/>
      <c r="C196" s="140" t="s">
        <v>484</v>
      </c>
      <c r="D196" s="140" t="s">
        <v>223</v>
      </c>
      <c r="E196" s="141" t="s">
        <v>1616</v>
      </c>
      <c r="F196" s="142" t="s">
        <v>1617</v>
      </c>
      <c r="G196" s="143" t="s">
        <v>333</v>
      </c>
      <c r="H196" s="144">
        <v>4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41</v>
      </c>
      <c r="P196" s="150">
        <f t="shared" si="21"/>
        <v>0</v>
      </c>
      <c r="Q196" s="150">
        <v>1E-4</v>
      </c>
      <c r="R196" s="150">
        <f t="shared" si="22"/>
        <v>4.0000000000000002E-4</v>
      </c>
      <c r="S196" s="150">
        <v>0</v>
      </c>
      <c r="T196" s="151">
        <f t="shared" si="23"/>
        <v>0</v>
      </c>
      <c r="AR196" s="152" t="s">
        <v>285</v>
      </c>
      <c r="AT196" s="152" t="s">
        <v>223</v>
      </c>
      <c r="AU196" s="152" t="s">
        <v>88</v>
      </c>
      <c r="AY196" s="13" t="s">
        <v>221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88</v>
      </c>
      <c r="BK196" s="153">
        <f t="shared" si="29"/>
        <v>0</v>
      </c>
      <c r="BL196" s="13" t="s">
        <v>285</v>
      </c>
      <c r="BM196" s="152" t="s">
        <v>752</v>
      </c>
    </row>
    <row r="197" spans="2:65" s="1" customFormat="1" ht="16.5" customHeight="1" x14ac:dyDescent="0.2">
      <c r="B197" s="139"/>
      <c r="C197" s="154" t="s">
        <v>488</v>
      </c>
      <c r="D197" s="154" t="s">
        <v>317</v>
      </c>
      <c r="E197" s="155" t="s">
        <v>1618</v>
      </c>
      <c r="F197" s="156" t="s">
        <v>1619</v>
      </c>
      <c r="G197" s="157" t="s">
        <v>333</v>
      </c>
      <c r="H197" s="158">
        <v>2</v>
      </c>
      <c r="I197" s="159"/>
      <c r="J197" s="160">
        <f t="shared" si="20"/>
        <v>0</v>
      </c>
      <c r="K197" s="161"/>
      <c r="L197" s="162"/>
      <c r="M197" s="163" t="s">
        <v>1</v>
      </c>
      <c r="N197" s="164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351</v>
      </c>
      <c r="AT197" s="152" t="s">
        <v>317</v>
      </c>
      <c r="AU197" s="152" t="s">
        <v>88</v>
      </c>
      <c r="AY197" s="13" t="s">
        <v>221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88</v>
      </c>
      <c r="BK197" s="153">
        <f t="shared" si="29"/>
        <v>0</v>
      </c>
      <c r="BL197" s="13" t="s">
        <v>285</v>
      </c>
      <c r="BM197" s="152" t="s">
        <v>760</v>
      </c>
    </row>
    <row r="198" spans="2:65" s="1" customFormat="1" ht="16.5" customHeight="1" x14ac:dyDescent="0.2">
      <c r="B198" s="139"/>
      <c r="C198" s="154" t="s">
        <v>492</v>
      </c>
      <c r="D198" s="154" t="s">
        <v>317</v>
      </c>
      <c r="E198" s="155" t="s">
        <v>1620</v>
      </c>
      <c r="F198" s="156" t="s">
        <v>1621</v>
      </c>
      <c r="G198" s="157" t="s">
        <v>333</v>
      </c>
      <c r="H198" s="158">
        <v>2</v>
      </c>
      <c r="I198" s="159"/>
      <c r="J198" s="160">
        <f t="shared" si="20"/>
        <v>0</v>
      </c>
      <c r="K198" s="161"/>
      <c r="L198" s="162"/>
      <c r="M198" s="163" t="s">
        <v>1</v>
      </c>
      <c r="N198" s="164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351</v>
      </c>
      <c r="AT198" s="152" t="s">
        <v>317</v>
      </c>
      <c r="AU198" s="152" t="s">
        <v>88</v>
      </c>
      <c r="AY198" s="13" t="s">
        <v>221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88</v>
      </c>
      <c r="BK198" s="153">
        <f t="shared" si="29"/>
        <v>0</v>
      </c>
      <c r="BL198" s="13" t="s">
        <v>285</v>
      </c>
      <c r="BM198" s="152" t="s">
        <v>768</v>
      </c>
    </row>
    <row r="199" spans="2:65" s="1" customFormat="1" ht="16.5" customHeight="1" x14ac:dyDescent="0.2">
      <c r="B199" s="139"/>
      <c r="C199" s="140" t="s">
        <v>496</v>
      </c>
      <c r="D199" s="140" t="s">
        <v>223</v>
      </c>
      <c r="E199" s="141" t="s">
        <v>1622</v>
      </c>
      <c r="F199" s="142" t="s">
        <v>1623</v>
      </c>
      <c r="G199" s="143" t="s">
        <v>273</v>
      </c>
      <c r="H199" s="144">
        <v>110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285</v>
      </c>
      <c r="AT199" s="152" t="s">
        <v>223</v>
      </c>
      <c r="AU199" s="152" t="s">
        <v>88</v>
      </c>
      <c r="AY199" s="13" t="s">
        <v>221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88</v>
      </c>
      <c r="BK199" s="153">
        <f t="shared" si="29"/>
        <v>0</v>
      </c>
      <c r="BL199" s="13" t="s">
        <v>285</v>
      </c>
      <c r="BM199" s="152" t="s">
        <v>778</v>
      </c>
    </row>
    <row r="200" spans="2:65" s="1" customFormat="1" ht="21.75" customHeight="1" x14ac:dyDescent="0.2">
      <c r="B200" s="139"/>
      <c r="C200" s="140" t="s">
        <v>500</v>
      </c>
      <c r="D200" s="140" t="s">
        <v>223</v>
      </c>
      <c r="E200" s="141" t="s">
        <v>1624</v>
      </c>
      <c r="F200" s="142" t="s">
        <v>1625</v>
      </c>
      <c r="G200" s="143" t="s">
        <v>273</v>
      </c>
      <c r="H200" s="144">
        <v>42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285</v>
      </c>
      <c r="AT200" s="152" t="s">
        <v>223</v>
      </c>
      <c r="AU200" s="152" t="s">
        <v>88</v>
      </c>
      <c r="AY200" s="13" t="s">
        <v>221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88</v>
      </c>
      <c r="BK200" s="153">
        <f t="shared" si="29"/>
        <v>0</v>
      </c>
      <c r="BL200" s="13" t="s">
        <v>285</v>
      </c>
      <c r="BM200" s="152" t="s">
        <v>788</v>
      </c>
    </row>
    <row r="201" spans="2:65" s="1" customFormat="1" ht="24.15" customHeight="1" x14ac:dyDescent="0.2">
      <c r="B201" s="139"/>
      <c r="C201" s="140" t="s">
        <v>504</v>
      </c>
      <c r="D201" s="140" t="s">
        <v>223</v>
      </c>
      <c r="E201" s="141" t="s">
        <v>1626</v>
      </c>
      <c r="F201" s="142" t="s">
        <v>1627</v>
      </c>
      <c r="G201" s="143" t="s">
        <v>718</v>
      </c>
      <c r="H201" s="165"/>
      <c r="I201" s="145"/>
      <c r="J201" s="146">
        <f t="shared" si="20"/>
        <v>0</v>
      </c>
      <c r="K201" s="147"/>
      <c r="L201" s="28"/>
      <c r="M201" s="148" t="s">
        <v>1</v>
      </c>
      <c r="N201" s="149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285</v>
      </c>
      <c r="AT201" s="152" t="s">
        <v>223</v>
      </c>
      <c r="AU201" s="152" t="s">
        <v>88</v>
      </c>
      <c r="AY201" s="13" t="s">
        <v>221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88</v>
      </c>
      <c r="BK201" s="153">
        <f t="shared" si="29"/>
        <v>0</v>
      </c>
      <c r="BL201" s="13" t="s">
        <v>285</v>
      </c>
      <c r="BM201" s="152" t="s">
        <v>796</v>
      </c>
    </row>
    <row r="202" spans="2:65" s="11" customFormat="1" ht="22.95" customHeight="1" x14ac:dyDescent="0.25">
      <c r="B202" s="127"/>
      <c r="D202" s="128" t="s">
        <v>74</v>
      </c>
      <c r="E202" s="137" t="s">
        <v>1628</v>
      </c>
      <c r="F202" s="137" t="s">
        <v>1629</v>
      </c>
      <c r="I202" s="130"/>
      <c r="J202" s="138">
        <f>BK202</f>
        <v>0</v>
      </c>
      <c r="L202" s="127"/>
      <c r="M202" s="132"/>
      <c r="P202" s="133">
        <f>SUM(P203:P228)</f>
        <v>0</v>
      </c>
      <c r="R202" s="133">
        <f>SUM(R203:R228)</f>
        <v>2.6382699999999999</v>
      </c>
      <c r="T202" s="134">
        <f>SUM(T203:T228)</f>
        <v>0</v>
      </c>
      <c r="AR202" s="128" t="s">
        <v>82</v>
      </c>
      <c r="AT202" s="135" t="s">
        <v>74</v>
      </c>
      <c r="AU202" s="135" t="s">
        <v>82</v>
      </c>
      <c r="AY202" s="128" t="s">
        <v>221</v>
      </c>
      <c r="BK202" s="136">
        <f>SUM(BK203:BK228)</f>
        <v>0</v>
      </c>
    </row>
    <row r="203" spans="2:65" s="1" customFormat="1" ht="24.15" customHeight="1" x14ac:dyDescent="0.2">
      <c r="B203" s="139"/>
      <c r="C203" s="154" t="s">
        <v>508</v>
      </c>
      <c r="D203" s="154" t="s">
        <v>317</v>
      </c>
      <c r="E203" s="155" t="s">
        <v>1630</v>
      </c>
      <c r="F203" s="156" t="s">
        <v>1631</v>
      </c>
      <c r="G203" s="157" t="s">
        <v>273</v>
      </c>
      <c r="H203" s="158">
        <v>2400</v>
      </c>
      <c r="I203" s="159"/>
      <c r="J203" s="160">
        <f t="shared" ref="J203:J228" si="30">ROUND(I203*H203,2)</f>
        <v>0</v>
      </c>
      <c r="K203" s="161"/>
      <c r="L203" s="162"/>
      <c r="M203" s="163" t="s">
        <v>1</v>
      </c>
      <c r="N203" s="164" t="s">
        <v>41</v>
      </c>
      <c r="P203" s="150">
        <f t="shared" ref="P203:P228" si="31">O203*H203</f>
        <v>0</v>
      </c>
      <c r="Q203" s="150">
        <v>0</v>
      </c>
      <c r="R203" s="150">
        <f t="shared" ref="R203:R228" si="32">Q203*H203</f>
        <v>0</v>
      </c>
      <c r="S203" s="150">
        <v>0</v>
      </c>
      <c r="T203" s="151">
        <f t="shared" ref="T203:T228" si="33">S203*H203</f>
        <v>0</v>
      </c>
      <c r="AR203" s="152" t="s">
        <v>251</v>
      </c>
      <c r="AT203" s="152" t="s">
        <v>317</v>
      </c>
      <c r="AU203" s="152" t="s">
        <v>88</v>
      </c>
      <c r="AY203" s="13" t="s">
        <v>221</v>
      </c>
      <c r="BE203" s="153">
        <f t="shared" ref="BE203:BE228" si="34">IF(N203="základná",J203,0)</f>
        <v>0</v>
      </c>
      <c r="BF203" s="153">
        <f t="shared" ref="BF203:BF228" si="35">IF(N203="znížená",J203,0)</f>
        <v>0</v>
      </c>
      <c r="BG203" s="153">
        <f t="shared" ref="BG203:BG228" si="36">IF(N203="zákl. prenesená",J203,0)</f>
        <v>0</v>
      </c>
      <c r="BH203" s="153">
        <f t="shared" ref="BH203:BH228" si="37">IF(N203="zníž. prenesená",J203,0)</f>
        <v>0</v>
      </c>
      <c r="BI203" s="153">
        <f t="shared" ref="BI203:BI228" si="38">IF(N203="nulová",J203,0)</f>
        <v>0</v>
      </c>
      <c r="BJ203" s="13" t="s">
        <v>88</v>
      </c>
      <c r="BK203" s="153">
        <f t="shared" ref="BK203:BK228" si="39">ROUND(I203*H203,2)</f>
        <v>0</v>
      </c>
      <c r="BL203" s="13" t="s">
        <v>227</v>
      </c>
      <c r="BM203" s="152" t="s">
        <v>806</v>
      </c>
    </row>
    <row r="204" spans="2:65" s="1" customFormat="1" ht="24.15" customHeight="1" x14ac:dyDescent="0.2">
      <c r="B204" s="139"/>
      <c r="C204" s="154" t="s">
        <v>512</v>
      </c>
      <c r="D204" s="154" t="s">
        <v>317</v>
      </c>
      <c r="E204" s="155" t="s">
        <v>1632</v>
      </c>
      <c r="F204" s="156" t="s">
        <v>1633</v>
      </c>
      <c r="G204" s="157" t="s">
        <v>263</v>
      </c>
      <c r="H204" s="158">
        <v>550</v>
      </c>
      <c r="I204" s="159"/>
      <c r="J204" s="160">
        <f t="shared" si="30"/>
        <v>0</v>
      </c>
      <c r="K204" s="161"/>
      <c r="L204" s="162"/>
      <c r="M204" s="163" t="s">
        <v>1</v>
      </c>
      <c r="N204" s="164" t="s">
        <v>41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251</v>
      </c>
      <c r="AT204" s="152" t="s">
        <v>317</v>
      </c>
      <c r="AU204" s="152" t="s">
        <v>88</v>
      </c>
      <c r="AY204" s="13" t="s">
        <v>221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88</v>
      </c>
      <c r="BK204" s="153">
        <f t="shared" si="39"/>
        <v>0</v>
      </c>
      <c r="BL204" s="13" t="s">
        <v>227</v>
      </c>
      <c r="BM204" s="152" t="s">
        <v>814</v>
      </c>
    </row>
    <row r="205" spans="2:65" s="1" customFormat="1" ht="16.5" customHeight="1" x14ac:dyDescent="0.2">
      <c r="B205" s="139"/>
      <c r="C205" s="154" t="s">
        <v>516</v>
      </c>
      <c r="D205" s="154" t="s">
        <v>317</v>
      </c>
      <c r="E205" s="155" t="s">
        <v>1634</v>
      </c>
      <c r="F205" s="156" t="s">
        <v>1635</v>
      </c>
      <c r="G205" s="157" t="s">
        <v>1636</v>
      </c>
      <c r="H205" s="158">
        <v>1</v>
      </c>
      <c r="I205" s="159"/>
      <c r="J205" s="160">
        <f t="shared" si="30"/>
        <v>0</v>
      </c>
      <c r="K205" s="161"/>
      <c r="L205" s="162"/>
      <c r="M205" s="163" t="s">
        <v>1</v>
      </c>
      <c r="N205" s="164" t="s">
        <v>41</v>
      </c>
      <c r="P205" s="150">
        <f t="shared" si="31"/>
        <v>0</v>
      </c>
      <c r="Q205" s="150">
        <v>0.47</v>
      </c>
      <c r="R205" s="150">
        <f t="shared" si="32"/>
        <v>0.47</v>
      </c>
      <c r="S205" s="150">
        <v>0</v>
      </c>
      <c r="T205" s="151">
        <f t="shared" si="33"/>
        <v>0</v>
      </c>
      <c r="AR205" s="152" t="s">
        <v>251</v>
      </c>
      <c r="AT205" s="152" t="s">
        <v>317</v>
      </c>
      <c r="AU205" s="152" t="s">
        <v>88</v>
      </c>
      <c r="AY205" s="13" t="s">
        <v>221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88</v>
      </c>
      <c r="BK205" s="153">
        <f t="shared" si="39"/>
        <v>0</v>
      </c>
      <c r="BL205" s="13" t="s">
        <v>227</v>
      </c>
      <c r="BM205" s="152" t="s">
        <v>822</v>
      </c>
    </row>
    <row r="206" spans="2:65" s="1" customFormat="1" ht="16.5" customHeight="1" x14ac:dyDescent="0.2">
      <c r="B206" s="139"/>
      <c r="C206" s="154" t="s">
        <v>520</v>
      </c>
      <c r="D206" s="154" t="s">
        <v>317</v>
      </c>
      <c r="E206" s="155" t="s">
        <v>1637</v>
      </c>
      <c r="F206" s="156" t="s">
        <v>1638</v>
      </c>
      <c r="G206" s="157" t="s">
        <v>1636</v>
      </c>
      <c r="H206" s="158">
        <v>2</v>
      </c>
      <c r="I206" s="159"/>
      <c r="J206" s="160">
        <f t="shared" si="30"/>
        <v>0</v>
      </c>
      <c r="K206" s="161"/>
      <c r="L206" s="162"/>
      <c r="M206" s="163" t="s">
        <v>1</v>
      </c>
      <c r="N206" s="164" t="s">
        <v>41</v>
      </c>
      <c r="P206" s="150">
        <f t="shared" si="31"/>
        <v>0</v>
      </c>
      <c r="Q206" s="150">
        <v>0.52</v>
      </c>
      <c r="R206" s="150">
        <f t="shared" si="32"/>
        <v>1.04</v>
      </c>
      <c r="S206" s="150">
        <v>0</v>
      </c>
      <c r="T206" s="151">
        <f t="shared" si="33"/>
        <v>0</v>
      </c>
      <c r="AR206" s="152" t="s">
        <v>251</v>
      </c>
      <c r="AT206" s="152" t="s">
        <v>317</v>
      </c>
      <c r="AU206" s="152" t="s">
        <v>88</v>
      </c>
      <c r="AY206" s="13" t="s">
        <v>221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88</v>
      </c>
      <c r="BK206" s="153">
        <f t="shared" si="39"/>
        <v>0</v>
      </c>
      <c r="BL206" s="13" t="s">
        <v>227</v>
      </c>
      <c r="BM206" s="152" t="s">
        <v>830</v>
      </c>
    </row>
    <row r="207" spans="2:65" s="1" customFormat="1" ht="16.5" customHeight="1" x14ac:dyDescent="0.2">
      <c r="B207" s="139"/>
      <c r="C207" s="154" t="s">
        <v>524</v>
      </c>
      <c r="D207" s="154" t="s">
        <v>317</v>
      </c>
      <c r="E207" s="155" t="s">
        <v>1639</v>
      </c>
      <c r="F207" s="156" t="s">
        <v>1640</v>
      </c>
      <c r="G207" s="157" t="s">
        <v>1636</v>
      </c>
      <c r="H207" s="158">
        <v>2</v>
      </c>
      <c r="I207" s="159"/>
      <c r="J207" s="160">
        <f t="shared" si="30"/>
        <v>0</v>
      </c>
      <c r="K207" s="161"/>
      <c r="L207" s="162"/>
      <c r="M207" s="163" t="s">
        <v>1</v>
      </c>
      <c r="N207" s="164" t="s">
        <v>41</v>
      </c>
      <c r="P207" s="150">
        <f t="shared" si="31"/>
        <v>0</v>
      </c>
      <c r="Q207" s="150">
        <v>0.54</v>
      </c>
      <c r="R207" s="150">
        <f t="shared" si="32"/>
        <v>1.08</v>
      </c>
      <c r="S207" s="150">
        <v>0</v>
      </c>
      <c r="T207" s="151">
        <f t="shared" si="33"/>
        <v>0</v>
      </c>
      <c r="AR207" s="152" t="s">
        <v>251</v>
      </c>
      <c r="AT207" s="152" t="s">
        <v>317</v>
      </c>
      <c r="AU207" s="152" t="s">
        <v>88</v>
      </c>
      <c r="AY207" s="13" t="s">
        <v>221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88</v>
      </c>
      <c r="BK207" s="153">
        <f t="shared" si="39"/>
        <v>0</v>
      </c>
      <c r="BL207" s="13" t="s">
        <v>227</v>
      </c>
      <c r="BM207" s="152" t="s">
        <v>838</v>
      </c>
    </row>
    <row r="208" spans="2:65" s="1" customFormat="1" ht="16.5" customHeight="1" x14ac:dyDescent="0.2">
      <c r="B208" s="139"/>
      <c r="C208" s="154" t="s">
        <v>528</v>
      </c>
      <c r="D208" s="154" t="s">
        <v>317</v>
      </c>
      <c r="E208" s="155" t="s">
        <v>1641</v>
      </c>
      <c r="F208" s="156" t="s">
        <v>1642</v>
      </c>
      <c r="G208" s="157" t="s">
        <v>333</v>
      </c>
      <c r="H208" s="158">
        <v>10</v>
      </c>
      <c r="I208" s="159"/>
      <c r="J208" s="160">
        <f t="shared" si="30"/>
        <v>0</v>
      </c>
      <c r="K208" s="161"/>
      <c r="L208" s="162"/>
      <c r="M208" s="163" t="s">
        <v>1</v>
      </c>
      <c r="N208" s="164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251</v>
      </c>
      <c r="AT208" s="152" t="s">
        <v>317</v>
      </c>
      <c r="AU208" s="152" t="s">
        <v>88</v>
      </c>
      <c r="AY208" s="13" t="s">
        <v>221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88</v>
      </c>
      <c r="BK208" s="153">
        <f t="shared" si="39"/>
        <v>0</v>
      </c>
      <c r="BL208" s="13" t="s">
        <v>227</v>
      </c>
      <c r="BM208" s="152" t="s">
        <v>846</v>
      </c>
    </row>
    <row r="209" spans="2:65" s="1" customFormat="1" ht="16.5" customHeight="1" x14ac:dyDescent="0.2">
      <c r="B209" s="139"/>
      <c r="C209" s="154" t="s">
        <v>532</v>
      </c>
      <c r="D209" s="154" t="s">
        <v>317</v>
      </c>
      <c r="E209" s="155" t="s">
        <v>1643</v>
      </c>
      <c r="F209" s="156" t="s">
        <v>1644</v>
      </c>
      <c r="G209" s="157" t="s">
        <v>333</v>
      </c>
      <c r="H209" s="158">
        <v>20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41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251</v>
      </c>
      <c r="AT209" s="152" t="s">
        <v>317</v>
      </c>
      <c r="AU209" s="152" t="s">
        <v>88</v>
      </c>
      <c r="AY209" s="13" t="s">
        <v>221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88</v>
      </c>
      <c r="BK209" s="153">
        <f t="shared" si="39"/>
        <v>0</v>
      </c>
      <c r="BL209" s="13" t="s">
        <v>227</v>
      </c>
      <c r="BM209" s="152" t="s">
        <v>856</v>
      </c>
    </row>
    <row r="210" spans="2:65" s="1" customFormat="1" ht="16.5" customHeight="1" x14ac:dyDescent="0.2">
      <c r="B210" s="139"/>
      <c r="C210" s="154" t="s">
        <v>536</v>
      </c>
      <c r="D210" s="154" t="s">
        <v>317</v>
      </c>
      <c r="E210" s="155" t="s">
        <v>1645</v>
      </c>
      <c r="F210" s="156" t="s">
        <v>1646</v>
      </c>
      <c r="G210" s="157" t="s">
        <v>333</v>
      </c>
      <c r="H210" s="158">
        <v>1</v>
      </c>
      <c r="I210" s="159"/>
      <c r="J210" s="160">
        <f t="shared" si="30"/>
        <v>0</v>
      </c>
      <c r="K210" s="161"/>
      <c r="L210" s="162"/>
      <c r="M210" s="163" t="s">
        <v>1</v>
      </c>
      <c r="N210" s="164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251</v>
      </c>
      <c r="AT210" s="152" t="s">
        <v>317</v>
      </c>
      <c r="AU210" s="152" t="s">
        <v>88</v>
      </c>
      <c r="AY210" s="13" t="s">
        <v>221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88</v>
      </c>
      <c r="BK210" s="153">
        <f t="shared" si="39"/>
        <v>0</v>
      </c>
      <c r="BL210" s="13" t="s">
        <v>227</v>
      </c>
      <c r="BM210" s="152" t="s">
        <v>864</v>
      </c>
    </row>
    <row r="211" spans="2:65" s="1" customFormat="1" ht="16.5" customHeight="1" x14ac:dyDescent="0.2">
      <c r="B211" s="139"/>
      <c r="C211" s="154" t="s">
        <v>540</v>
      </c>
      <c r="D211" s="154" t="s">
        <v>317</v>
      </c>
      <c r="E211" s="155" t="s">
        <v>1647</v>
      </c>
      <c r="F211" s="156" t="s">
        <v>1648</v>
      </c>
      <c r="G211" s="157" t="s">
        <v>333</v>
      </c>
      <c r="H211" s="158">
        <v>3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41</v>
      </c>
      <c r="P211" s="150">
        <f t="shared" si="31"/>
        <v>0</v>
      </c>
      <c r="Q211" s="150">
        <v>1.609E-2</v>
      </c>
      <c r="R211" s="150">
        <f t="shared" si="32"/>
        <v>4.827E-2</v>
      </c>
      <c r="S211" s="150">
        <v>0</v>
      </c>
      <c r="T211" s="151">
        <f t="shared" si="33"/>
        <v>0</v>
      </c>
      <c r="AR211" s="152" t="s">
        <v>251</v>
      </c>
      <c r="AT211" s="152" t="s">
        <v>317</v>
      </c>
      <c r="AU211" s="152" t="s">
        <v>88</v>
      </c>
      <c r="AY211" s="13" t="s">
        <v>221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88</v>
      </c>
      <c r="BK211" s="153">
        <f t="shared" si="39"/>
        <v>0</v>
      </c>
      <c r="BL211" s="13" t="s">
        <v>227</v>
      </c>
      <c r="BM211" s="152" t="s">
        <v>872</v>
      </c>
    </row>
    <row r="212" spans="2:65" s="1" customFormat="1" ht="16.5" customHeight="1" x14ac:dyDescent="0.2">
      <c r="B212" s="139"/>
      <c r="C212" s="154" t="s">
        <v>544</v>
      </c>
      <c r="D212" s="154" t="s">
        <v>317</v>
      </c>
      <c r="E212" s="155" t="s">
        <v>1649</v>
      </c>
      <c r="F212" s="156" t="s">
        <v>1650</v>
      </c>
      <c r="G212" s="157" t="s">
        <v>333</v>
      </c>
      <c r="H212" s="158">
        <v>1</v>
      </c>
      <c r="I212" s="159"/>
      <c r="J212" s="160">
        <f t="shared" si="30"/>
        <v>0</v>
      </c>
      <c r="K212" s="161"/>
      <c r="L212" s="162"/>
      <c r="M212" s="163" t="s">
        <v>1</v>
      </c>
      <c r="N212" s="164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251</v>
      </c>
      <c r="AT212" s="152" t="s">
        <v>317</v>
      </c>
      <c r="AU212" s="152" t="s">
        <v>88</v>
      </c>
      <c r="AY212" s="13" t="s">
        <v>221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88</v>
      </c>
      <c r="BK212" s="153">
        <f t="shared" si="39"/>
        <v>0</v>
      </c>
      <c r="BL212" s="13" t="s">
        <v>227</v>
      </c>
      <c r="BM212" s="152" t="s">
        <v>880</v>
      </c>
    </row>
    <row r="213" spans="2:65" s="1" customFormat="1" ht="21.75" customHeight="1" x14ac:dyDescent="0.2">
      <c r="B213" s="139"/>
      <c r="C213" s="154" t="s">
        <v>548</v>
      </c>
      <c r="D213" s="154" t="s">
        <v>317</v>
      </c>
      <c r="E213" s="155" t="s">
        <v>1651</v>
      </c>
      <c r="F213" s="156" t="s">
        <v>1652</v>
      </c>
      <c r="G213" s="157" t="s">
        <v>273</v>
      </c>
      <c r="H213" s="158">
        <v>140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41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251</v>
      </c>
      <c r="AT213" s="152" t="s">
        <v>317</v>
      </c>
      <c r="AU213" s="152" t="s">
        <v>88</v>
      </c>
      <c r="AY213" s="13" t="s">
        <v>221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88</v>
      </c>
      <c r="BK213" s="153">
        <f t="shared" si="39"/>
        <v>0</v>
      </c>
      <c r="BL213" s="13" t="s">
        <v>227</v>
      </c>
      <c r="BM213" s="152" t="s">
        <v>888</v>
      </c>
    </row>
    <row r="214" spans="2:65" s="1" customFormat="1" ht="16.5" customHeight="1" x14ac:dyDescent="0.2">
      <c r="B214" s="139"/>
      <c r="C214" s="154" t="s">
        <v>552</v>
      </c>
      <c r="D214" s="154" t="s">
        <v>317</v>
      </c>
      <c r="E214" s="155" t="s">
        <v>1653</v>
      </c>
      <c r="F214" s="156" t="s">
        <v>1654</v>
      </c>
      <c r="G214" s="157" t="s">
        <v>333</v>
      </c>
      <c r="H214" s="158">
        <v>68</v>
      </c>
      <c r="I214" s="159"/>
      <c r="J214" s="160">
        <f t="shared" si="30"/>
        <v>0</v>
      </c>
      <c r="K214" s="161"/>
      <c r="L214" s="162"/>
      <c r="M214" s="163" t="s">
        <v>1</v>
      </c>
      <c r="N214" s="164" t="s">
        <v>41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251</v>
      </c>
      <c r="AT214" s="152" t="s">
        <v>317</v>
      </c>
      <c r="AU214" s="152" t="s">
        <v>88</v>
      </c>
      <c r="AY214" s="13" t="s">
        <v>221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88</v>
      </c>
      <c r="BK214" s="153">
        <f t="shared" si="39"/>
        <v>0</v>
      </c>
      <c r="BL214" s="13" t="s">
        <v>227</v>
      </c>
      <c r="BM214" s="152" t="s">
        <v>896</v>
      </c>
    </row>
    <row r="215" spans="2:65" s="1" customFormat="1" ht="21.75" customHeight="1" x14ac:dyDescent="0.2">
      <c r="B215" s="139"/>
      <c r="C215" s="154" t="s">
        <v>556</v>
      </c>
      <c r="D215" s="154" t="s">
        <v>317</v>
      </c>
      <c r="E215" s="155" t="s">
        <v>1655</v>
      </c>
      <c r="F215" s="156" t="s">
        <v>1656</v>
      </c>
      <c r="G215" s="157" t="s">
        <v>1260</v>
      </c>
      <c r="H215" s="158">
        <v>3</v>
      </c>
      <c r="I215" s="159"/>
      <c r="J215" s="160">
        <f t="shared" si="30"/>
        <v>0</v>
      </c>
      <c r="K215" s="161"/>
      <c r="L215" s="162"/>
      <c r="M215" s="163" t="s">
        <v>1</v>
      </c>
      <c r="N215" s="164" t="s">
        <v>41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251</v>
      </c>
      <c r="AT215" s="152" t="s">
        <v>317</v>
      </c>
      <c r="AU215" s="152" t="s">
        <v>88</v>
      </c>
      <c r="AY215" s="13" t="s">
        <v>221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88</v>
      </c>
      <c r="BK215" s="153">
        <f t="shared" si="39"/>
        <v>0</v>
      </c>
      <c r="BL215" s="13" t="s">
        <v>227</v>
      </c>
      <c r="BM215" s="152" t="s">
        <v>906</v>
      </c>
    </row>
    <row r="216" spans="2:65" s="1" customFormat="1" ht="21.75" customHeight="1" x14ac:dyDescent="0.2">
      <c r="B216" s="139"/>
      <c r="C216" s="154" t="s">
        <v>561</v>
      </c>
      <c r="D216" s="154" t="s">
        <v>317</v>
      </c>
      <c r="E216" s="155" t="s">
        <v>1657</v>
      </c>
      <c r="F216" s="156" t="s">
        <v>1658</v>
      </c>
      <c r="G216" s="157" t="s">
        <v>1260</v>
      </c>
      <c r="H216" s="158">
        <v>2</v>
      </c>
      <c r="I216" s="159"/>
      <c r="J216" s="160">
        <f t="shared" si="30"/>
        <v>0</v>
      </c>
      <c r="K216" s="161"/>
      <c r="L216" s="162"/>
      <c r="M216" s="163" t="s">
        <v>1</v>
      </c>
      <c r="N216" s="164" t="s">
        <v>41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251</v>
      </c>
      <c r="AT216" s="152" t="s">
        <v>317</v>
      </c>
      <c r="AU216" s="152" t="s">
        <v>88</v>
      </c>
      <c r="AY216" s="13" t="s">
        <v>221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88</v>
      </c>
      <c r="BK216" s="153">
        <f t="shared" si="39"/>
        <v>0</v>
      </c>
      <c r="BL216" s="13" t="s">
        <v>227</v>
      </c>
      <c r="BM216" s="152" t="s">
        <v>914</v>
      </c>
    </row>
    <row r="217" spans="2:65" s="1" customFormat="1" ht="16.5" customHeight="1" x14ac:dyDescent="0.2">
      <c r="B217" s="139"/>
      <c r="C217" s="154" t="s">
        <v>565</v>
      </c>
      <c r="D217" s="154" t="s">
        <v>317</v>
      </c>
      <c r="E217" s="155" t="s">
        <v>1659</v>
      </c>
      <c r="F217" s="156" t="s">
        <v>1660</v>
      </c>
      <c r="G217" s="157" t="s">
        <v>273</v>
      </c>
      <c r="H217" s="158">
        <v>40</v>
      </c>
      <c r="I217" s="159"/>
      <c r="J217" s="160">
        <f t="shared" si="30"/>
        <v>0</v>
      </c>
      <c r="K217" s="161"/>
      <c r="L217" s="162"/>
      <c r="M217" s="163" t="s">
        <v>1</v>
      </c>
      <c r="N217" s="164" t="s">
        <v>41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251</v>
      </c>
      <c r="AT217" s="152" t="s">
        <v>317</v>
      </c>
      <c r="AU217" s="152" t="s">
        <v>88</v>
      </c>
      <c r="AY217" s="13" t="s">
        <v>221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88</v>
      </c>
      <c r="BK217" s="153">
        <f t="shared" si="39"/>
        <v>0</v>
      </c>
      <c r="BL217" s="13" t="s">
        <v>227</v>
      </c>
      <c r="BM217" s="152" t="s">
        <v>922</v>
      </c>
    </row>
    <row r="218" spans="2:65" s="1" customFormat="1" ht="16.5" customHeight="1" x14ac:dyDescent="0.2">
      <c r="B218" s="139"/>
      <c r="C218" s="154" t="s">
        <v>569</v>
      </c>
      <c r="D218" s="154" t="s">
        <v>317</v>
      </c>
      <c r="E218" s="155" t="s">
        <v>1661</v>
      </c>
      <c r="F218" s="156" t="s">
        <v>1662</v>
      </c>
      <c r="G218" s="157" t="s">
        <v>965</v>
      </c>
      <c r="H218" s="158">
        <v>160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41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251</v>
      </c>
      <c r="AT218" s="152" t="s">
        <v>317</v>
      </c>
      <c r="AU218" s="152" t="s">
        <v>88</v>
      </c>
      <c r="AY218" s="13" t="s">
        <v>221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88</v>
      </c>
      <c r="BK218" s="153">
        <f t="shared" si="39"/>
        <v>0</v>
      </c>
      <c r="BL218" s="13" t="s">
        <v>227</v>
      </c>
      <c r="BM218" s="152" t="s">
        <v>930</v>
      </c>
    </row>
    <row r="219" spans="2:65" s="1" customFormat="1" ht="16.5" customHeight="1" x14ac:dyDescent="0.2">
      <c r="B219" s="139"/>
      <c r="C219" s="154" t="s">
        <v>573</v>
      </c>
      <c r="D219" s="154" t="s">
        <v>317</v>
      </c>
      <c r="E219" s="155" t="s">
        <v>1663</v>
      </c>
      <c r="F219" s="156" t="s">
        <v>1664</v>
      </c>
      <c r="G219" s="157" t="s">
        <v>273</v>
      </c>
      <c r="H219" s="158">
        <v>480</v>
      </c>
      <c r="I219" s="159"/>
      <c r="J219" s="160">
        <f t="shared" si="30"/>
        <v>0</v>
      </c>
      <c r="K219" s="161"/>
      <c r="L219" s="162"/>
      <c r="M219" s="163" t="s">
        <v>1</v>
      </c>
      <c r="N219" s="164" t="s">
        <v>41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251</v>
      </c>
      <c r="AT219" s="152" t="s">
        <v>317</v>
      </c>
      <c r="AU219" s="152" t="s">
        <v>88</v>
      </c>
      <c r="AY219" s="13" t="s">
        <v>221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88</v>
      </c>
      <c r="BK219" s="153">
        <f t="shared" si="39"/>
        <v>0</v>
      </c>
      <c r="BL219" s="13" t="s">
        <v>227</v>
      </c>
      <c r="BM219" s="152" t="s">
        <v>938</v>
      </c>
    </row>
    <row r="220" spans="2:65" s="1" customFormat="1" ht="24.15" customHeight="1" x14ac:dyDescent="0.2">
      <c r="B220" s="139"/>
      <c r="C220" s="154" t="s">
        <v>577</v>
      </c>
      <c r="D220" s="154" t="s">
        <v>317</v>
      </c>
      <c r="E220" s="155" t="s">
        <v>1665</v>
      </c>
      <c r="F220" s="156" t="s">
        <v>1666</v>
      </c>
      <c r="G220" s="157" t="s">
        <v>333</v>
      </c>
      <c r="H220" s="158">
        <v>15</v>
      </c>
      <c r="I220" s="159"/>
      <c r="J220" s="160">
        <f t="shared" si="30"/>
        <v>0</v>
      </c>
      <c r="K220" s="161"/>
      <c r="L220" s="162"/>
      <c r="M220" s="163" t="s">
        <v>1</v>
      </c>
      <c r="N220" s="164" t="s">
        <v>41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251</v>
      </c>
      <c r="AT220" s="152" t="s">
        <v>317</v>
      </c>
      <c r="AU220" s="152" t="s">
        <v>88</v>
      </c>
      <c r="AY220" s="13" t="s">
        <v>221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88</v>
      </c>
      <c r="BK220" s="153">
        <f t="shared" si="39"/>
        <v>0</v>
      </c>
      <c r="BL220" s="13" t="s">
        <v>227</v>
      </c>
      <c r="BM220" s="152" t="s">
        <v>946</v>
      </c>
    </row>
    <row r="221" spans="2:65" s="1" customFormat="1" ht="16.5" customHeight="1" x14ac:dyDescent="0.2">
      <c r="B221" s="139"/>
      <c r="C221" s="154" t="s">
        <v>581</v>
      </c>
      <c r="D221" s="154" t="s">
        <v>317</v>
      </c>
      <c r="E221" s="155" t="s">
        <v>1667</v>
      </c>
      <c r="F221" s="156" t="s">
        <v>1668</v>
      </c>
      <c r="G221" s="157" t="s">
        <v>333</v>
      </c>
      <c r="H221" s="158">
        <v>5</v>
      </c>
      <c r="I221" s="159"/>
      <c r="J221" s="160">
        <f t="shared" si="30"/>
        <v>0</v>
      </c>
      <c r="K221" s="161"/>
      <c r="L221" s="162"/>
      <c r="M221" s="163" t="s">
        <v>1</v>
      </c>
      <c r="N221" s="164" t="s">
        <v>41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251</v>
      </c>
      <c r="AT221" s="152" t="s">
        <v>317</v>
      </c>
      <c r="AU221" s="152" t="s">
        <v>88</v>
      </c>
      <c r="AY221" s="13" t="s">
        <v>221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88</v>
      </c>
      <c r="BK221" s="153">
        <f t="shared" si="39"/>
        <v>0</v>
      </c>
      <c r="BL221" s="13" t="s">
        <v>227</v>
      </c>
      <c r="BM221" s="152" t="s">
        <v>954</v>
      </c>
    </row>
    <row r="222" spans="2:65" s="1" customFormat="1" ht="16.5" customHeight="1" x14ac:dyDescent="0.2">
      <c r="B222" s="139"/>
      <c r="C222" s="154" t="s">
        <v>585</v>
      </c>
      <c r="D222" s="154" t="s">
        <v>317</v>
      </c>
      <c r="E222" s="155" t="s">
        <v>1669</v>
      </c>
      <c r="F222" s="156" t="s">
        <v>1670</v>
      </c>
      <c r="G222" s="157" t="s">
        <v>333</v>
      </c>
      <c r="H222" s="158">
        <v>5</v>
      </c>
      <c r="I222" s="159"/>
      <c r="J222" s="160">
        <f t="shared" si="30"/>
        <v>0</v>
      </c>
      <c r="K222" s="161"/>
      <c r="L222" s="162"/>
      <c r="M222" s="163" t="s">
        <v>1</v>
      </c>
      <c r="N222" s="164" t="s">
        <v>41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251</v>
      </c>
      <c r="AT222" s="152" t="s">
        <v>317</v>
      </c>
      <c r="AU222" s="152" t="s">
        <v>88</v>
      </c>
      <c r="AY222" s="13" t="s">
        <v>221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88</v>
      </c>
      <c r="BK222" s="153">
        <f t="shared" si="39"/>
        <v>0</v>
      </c>
      <c r="BL222" s="13" t="s">
        <v>227</v>
      </c>
      <c r="BM222" s="152" t="s">
        <v>962</v>
      </c>
    </row>
    <row r="223" spans="2:65" s="1" customFormat="1" ht="16.5" customHeight="1" x14ac:dyDescent="0.2">
      <c r="B223" s="139"/>
      <c r="C223" s="154" t="s">
        <v>589</v>
      </c>
      <c r="D223" s="154" t="s">
        <v>317</v>
      </c>
      <c r="E223" s="155" t="s">
        <v>1671</v>
      </c>
      <c r="F223" s="156" t="s">
        <v>1672</v>
      </c>
      <c r="G223" s="157" t="s">
        <v>333</v>
      </c>
      <c r="H223" s="158">
        <v>28</v>
      </c>
      <c r="I223" s="159"/>
      <c r="J223" s="160">
        <f t="shared" si="30"/>
        <v>0</v>
      </c>
      <c r="K223" s="161"/>
      <c r="L223" s="162"/>
      <c r="M223" s="163" t="s">
        <v>1</v>
      </c>
      <c r="N223" s="164" t="s">
        <v>41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251</v>
      </c>
      <c r="AT223" s="152" t="s">
        <v>317</v>
      </c>
      <c r="AU223" s="152" t="s">
        <v>88</v>
      </c>
      <c r="AY223" s="13" t="s">
        <v>221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88</v>
      </c>
      <c r="BK223" s="153">
        <f t="shared" si="39"/>
        <v>0</v>
      </c>
      <c r="BL223" s="13" t="s">
        <v>227</v>
      </c>
      <c r="BM223" s="152" t="s">
        <v>977</v>
      </c>
    </row>
    <row r="224" spans="2:65" s="1" customFormat="1" ht="16.5" customHeight="1" x14ac:dyDescent="0.2">
      <c r="B224" s="139"/>
      <c r="C224" s="154" t="s">
        <v>593</v>
      </c>
      <c r="D224" s="154" t="s">
        <v>317</v>
      </c>
      <c r="E224" s="155" t="s">
        <v>1673</v>
      </c>
      <c r="F224" s="156" t="s">
        <v>1674</v>
      </c>
      <c r="G224" s="157" t="s">
        <v>333</v>
      </c>
      <c r="H224" s="158">
        <v>52</v>
      </c>
      <c r="I224" s="159"/>
      <c r="J224" s="160">
        <f t="shared" si="30"/>
        <v>0</v>
      </c>
      <c r="K224" s="161"/>
      <c r="L224" s="162"/>
      <c r="M224" s="163" t="s">
        <v>1</v>
      </c>
      <c r="N224" s="164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251</v>
      </c>
      <c r="AT224" s="152" t="s">
        <v>317</v>
      </c>
      <c r="AU224" s="152" t="s">
        <v>88</v>
      </c>
      <c r="AY224" s="13" t="s">
        <v>221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88</v>
      </c>
      <c r="BK224" s="153">
        <f t="shared" si="39"/>
        <v>0</v>
      </c>
      <c r="BL224" s="13" t="s">
        <v>227</v>
      </c>
      <c r="BM224" s="152" t="s">
        <v>987</v>
      </c>
    </row>
    <row r="225" spans="2:65" s="1" customFormat="1" ht="16.5" customHeight="1" x14ac:dyDescent="0.2">
      <c r="B225" s="139"/>
      <c r="C225" s="154" t="s">
        <v>597</v>
      </c>
      <c r="D225" s="154" t="s">
        <v>317</v>
      </c>
      <c r="E225" s="155" t="s">
        <v>1675</v>
      </c>
      <c r="F225" s="156" t="s">
        <v>1676</v>
      </c>
      <c r="G225" s="157" t="s">
        <v>333</v>
      </c>
      <c r="H225" s="158">
        <v>160</v>
      </c>
      <c r="I225" s="159"/>
      <c r="J225" s="160">
        <f t="shared" si="30"/>
        <v>0</v>
      </c>
      <c r="K225" s="161"/>
      <c r="L225" s="162"/>
      <c r="M225" s="163" t="s">
        <v>1</v>
      </c>
      <c r="N225" s="164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251</v>
      </c>
      <c r="AT225" s="152" t="s">
        <v>317</v>
      </c>
      <c r="AU225" s="152" t="s">
        <v>88</v>
      </c>
      <c r="AY225" s="13" t="s">
        <v>221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88</v>
      </c>
      <c r="BK225" s="153">
        <f t="shared" si="39"/>
        <v>0</v>
      </c>
      <c r="BL225" s="13" t="s">
        <v>227</v>
      </c>
      <c r="BM225" s="152" t="s">
        <v>995</v>
      </c>
    </row>
    <row r="226" spans="2:65" s="1" customFormat="1" ht="16.5" customHeight="1" x14ac:dyDescent="0.2">
      <c r="B226" s="139"/>
      <c r="C226" s="154" t="s">
        <v>601</v>
      </c>
      <c r="D226" s="154" t="s">
        <v>317</v>
      </c>
      <c r="E226" s="155" t="s">
        <v>1677</v>
      </c>
      <c r="F226" s="156" t="s">
        <v>1678</v>
      </c>
      <c r="G226" s="157" t="s">
        <v>333</v>
      </c>
      <c r="H226" s="158">
        <v>2.6379999999999999</v>
      </c>
      <c r="I226" s="159"/>
      <c r="J226" s="160">
        <f t="shared" si="30"/>
        <v>0</v>
      </c>
      <c r="K226" s="161"/>
      <c r="L226" s="162"/>
      <c r="M226" s="163" t="s">
        <v>1</v>
      </c>
      <c r="N226" s="164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251</v>
      </c>
      <c r="AT226" s="152" t="s">
        <v>317</v>
      </c>
      <c r="AU226" s="152" t="s">
        <v>88</v>
      </c>
      <c r="AY226" s="13" t="s">
        <v>221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88</v>
      </c>
      <c r="BK226" s="153">
        <f t="shared" si="39"/>
        <v>0</v>
      </c>
      <c r="BL226" s="13" t="s">
        <v>227</v>
      </c>
      <c r="BM226" s="152" t="s">
        <v>1003</v>
      </c>
    </row>
    <row r="227" spans="2:65" s="1" customFormat="1" ht="16.5" customHeight="1" x14ac:dyDescent="0.2">
      <c r="B227" s="139"/>
      <c r="C227" s="140" t="s">
        <v>605</v>
      </c>
      <c r="D227" s="140" t="s">
        <v>223</v>
      </c>
      <c r="E227" s="141" t="s">
        <v>1622</v>
      </c>
      <c r="F227" s="142" t="s">
        <v>1623</v>
      </c>
      <c r="G227" s="143" t="s">
        <v>273</v>
      </c>
      <c r="H227" s="144">
        <v>2400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227</v>
      </c>
      <c r="AT227" s="152" t="s">
        <v>223</v>
      </c>
      <c r="AU227" s="152" t="s">
        <v>88</v>
      </c>
      <c r="AY227" s="13" t="s">
        <v>221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88</v>
      </c>
      <c r="BK227" s="153">
        <f t="shared" si="39"/>
        <v>0</v>
      </c>
      <c r="BL227" s="13" t="s">
        <v>227</v>
      </c>
      <c r="BM227" s="152" t="s">
        <v>1013</v>
      </c>
    </row>
    <row r="228" spans="2:65" s="1" customFormat="1" ht="16.5" customHeight="1" x14ac:dyDescent="0.2">
      <c r="B228" s="139"/>
      <c r="C228" s="140" t="s">
        <v>609</v>
      </c>
      <c r="D228" s="140" t="s">
        <v>223</v>
      </c>
      <c r="E228" s="141" t="s">
        <v>1679</v>
      </c>
      <c r="F228" s="142" t="s">
        <v>1680</v>
      </c>
      <c r="G228" s="143" t="s">
        <v>1681</v>
      </c>
      <c r="H228" s="144">
        <v>1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41</v>
      </c>
      <c r="P228" s="150">
        <f t="shared" si="31"/>
        <v>0</v>
      </c>
      <c r="Q228" s="150">
        <v>0</v>
      </c>
      <c r="R228" s="150">
        <f t="shared" si="32"/>
        <v>0</v>
      </c>
      <c r="S228" s="150">
        <v>0</v>
      </c>
      <c r="T228" s="151">
        <f t="shared" si="33"/>
        <v>0</v>
      </c>
      <c r="AR228" s="152" t="s">
        <v>227</v>
      </c>
      <c r="AT228" s="152" t="s">
        <v>223</v>
      </c>
      <c r="AU228" s="152" t="s">
        <v>88</v>
      </c>
      <c r="AY228" s="13" t="s">
        <v>221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88</v>
      </c>
      <c r="BK228" s="153">
        <f t="shared" si="39"/>
        <v>0</v>
      </c>
      <c r="BL228" s="13" t="s">
        <v>227</v>
      </c>
      <c r="BM228" s="152" t="s">
        <v>1023</v>
      </c>
    </row>
    <row r="229" spans="2:65" s="11" customFormat="1" ht="22.95" customHeight="1" x14ac:dyDescent="0.25">
      <c r="B229" s="127"/>
      <c r="D229" s="128" t="s">
        <v>74</v>
      </c>
      <c r="E229" s="137" t="s">
        <v>1682</v>
      </c>
      <c r="F229" s="137" t="s">
        <v>1683</v>
      </c>
      <c r="I229" s="130"/>
      <c r="J229" s="138">
        <f>BK229</f>
        <v>0</v>
      </c>
      <c r="L229" s="127"/>
      <c r="M229" s="132"/>
      <c r="P229" s="133">
        <f>SUM(P230:P262)</f>
        <v>0</v>
      </c>
      <c r="R229" s="133">
        <f>SUM(R230:R262)</f>
        <v>1.4330000000000001E-2</v>
      </c>
      <c r="T229" s="134">
        <f>SUM(T230:T262)</f>
        <v>0</v>
      </c>
      <c r="AR229" s="128" t="s">
        <v>88</v>
      </c>
      <c r="AT229" s="135" t="s">
        <v>74</v>
      </c>
      <c r="AU229" s="135" t="s">
        <v>82</v>
      </c>
      <c r="AY229" s="128" t="s">
        <v>221</v>
      </c>
      <c r="BK229" s="136">
        <f>SUM(BK230:BK262)</f>
        <v>0</v>
      </c>
    </row>
    <row r="230" spans="2:65" s="1" customFormat="1" ht="24.15" customHeight="1" x14ac:dyDescent="0.2">
      <c r="B230" s="139"/>
      <c r="C230" s="140" t="s">
        <v>613</v>
      </c>
      <c r="D230" s="140" t="s">
        <v>223</v>
      </c>
      <c r="E230" s="141" t="s">
        <v>1684</v>
      </c>
      <c r="F230" s="142" t="s">
        <v>1685</v>
      </c>
      <c r="G230" s="143" t="s">
        <v>333</v>
      </c>
      <c r="H230" s="144">
        <v>8</v>
      </c>
      <c r="I230" s="145"/>
      <c r="J230" s="146">
        <f t="shared" ref="J230:J262" si="40">ROUND(I230*H230,2)</f>
        <v>0</v>
      </c>
      <c r="K230" s="147"/>
      <c r="L230" s="28"/>
      <c r="M230" s="148" t="s">
        <v>1</v>
      </c>
      <c r="N230" s="149" t="s">
        <v>41</v>
      </c>
      <c r="P230" s="150">
        <f t="shared" ref="P230:P262" si="41">O230*H230</f>
        <v>0</v>
      </c>
      <c r="Q230" s="150">
        <v>2.0000000000000002E-5</v>
      </c>
      <c r="R230" s="150">
        <f t="shared" ref="R230:R262" si="42">Q230*H230</f>
        <v>1.6000000000000001E-4</v>
      </c>
      <c r="S230" s="150">
        <v>0</v>
      </c>
      <c r="T230" s="151">
        <f t="shared" ref="T230:T262" si="43">S230*H230</f>
        <v>0</v>
      </c>
      <c r="AR230" s="152" t="s">
        <v>285</v>
      </c>
      <c r="AT230" s="152" t="s">
        <v>223</v>
      </c>
      <c r="AU230" s="152" t="s">
        <v>88</v>
      </c>
      <c r="AY230" s="13" t="s">
        <v>221</v>
      </c>
      <c r="BE230" s="153">
        <f t="shared" ref="BE230:BE262" si="44">IF(N230="základná",J230,0)</f>
        <v>0</v>
      </c>
      <c r="BF230" s="153">
        <f t="shared" ref="BF230:BF262" si="45">IF(N230="znížená",J230,0)</f>
        <v>0</v>
      </c>
      <c r="BG230" s="153">
        <f t="shared" ref="BG230:BG262" si="46">IF(N230="zákl. prenesená",J230,0)</f>
        <v>0</v>
      </c>
      <c r="BH230" s="153">
        <f t="shared" ref="BH230:BH262" si="47">IF(N230="zníž. prenesená",J230,0)</f>
        <v>0</v>
      </c>
      <c r="BI230" s="153">
        <f t="shared" ref="BI230:BI262" si="48">IF(N230="nulová",J230,0)</f>
        <v>0</v>
      </c>
      <c r="BJ230" s="13" t="s">
        <v>88</v>
      </c>
      <c r="BK230" s="153">
        <f t="shared" ref="BK230:BK262" si="49">ROUND(I230*H230,2)</f>
        <v>0</v>
      </c>
      <c r="BL230" s="13" t="s">
        <v>285</v>
      </c>
      <c r="BM230" s="152" t="s">
        <v>1031</v>
      </c>
    </row>
    <row r="231" spans="2:65" s="1" customFormat="1" ht="24.15" customHeight="1" x14ac:dyDescent="0.2">
      <c r="B231" s="139"/>
      <c r="C231" s="154" t="s">
        <v>617</v>
      </c>
      <c r="D231" s="154" t="s">
        <v>317</v>
      </c>
      <c r="E231" s="155" t="s">
        <v>1686</v>
      </c>
      <c r="F231" s="156" t="s">
        <v>1687</v>
      </c>
      <c r="G231" s="157" t="s">
        <v>333</v>
      </c>
      <c r="H231" s="158">
        <v>8</v>
      </c>
      <c r="I231" s="159"/>
      <c r="J231" s="160">
        <f t="shared" si="40"/>
        <v>0</v>
      </c>
      <c r="K231" s="161"/>
      <c r="L231" s="162"/>
      <c r="M231" s="163" t="s">
        <v>1</v>
      </c>
      <c r="N231" s="164" t="s">
        <v>41</v>
      </c>
      <c r="P231" s="150">
        <f t="shared" si="41"/>
        <v>0</v>
      </c>
      <c r="Q231" s="150">
        <v>3.1E-4</v>
      </c>
      <c r="R231" s="150">
        <f t="shared" si="42"/>
        <v>2.48E-3</v>
      </c>
      <c r="S231" s="150">
        <v>0</v>
      </c>
      <c r="T231" s="151">
        <f t="shared" si="43"/>
        <v>0</v>
      </c>
      <c r="AR231" s="152" t="s">
        <v>351</v>
      </c>
      <c r="AT231" s="152" t="s">
        <v>317</v>
      </c>
      <c r="AU231" s="152" t="s">
        <v>88</v>
      </c>
      <c r="AY231" s="13" t="s">
        <v>221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88</v>
      </c>
      <c r="BK231" s="153">
        <f t="shared" si="49"/>
        <v>0</v>
      </c>
      <c r="BL231" s="13" t="s">
        <v>285</v>
      </c>
      <c r="BM231" s="152" t="s">
        <v>1039</v>
      </c>
    </row>
    <row r="232" spans="2:65" s="1" customFormat="1" ht="24.15" customHeight="1" x14ac:dyDescent="0.2">
      <c r="B232" s="139"/>
      <c r="C232" s="140" t="s">
        <v>622</v>
      </c>
      <c r="D232" s="140" t="s">
        <v>223</v>
      </c>
      <c r="E232" s="141" t="s">
        <v>1688</v>
      </c>
      <c r="F232" s="142" t="s">
        <v>1689</v>
      </c>
      <c r="G232" s="143" t="s">
        <v>333</v>
      </c>
      <c r="H232" s="144">
        <v>1</v>
      </c>
      <c r="I232" s="145"/>
      <c r="J232" s="146">
        <f t="shared" si="40"/>
        <v>0</v>
      </c>
      <c r="K232" s="147"/>
      <c r="L232" s="28"/>
      <c r="M232" s="148" t="s">
        <v>1</v>
      </c>
      <c r="N232" s="149" t="s">
        <v>41</v>
      </c>
      <c r="P232" s="150">
        <f t="shared" si="41"/>
        <v>0</v>
      </c>
      <c r="Q232" s="150">
        <v>0</v>
      </c>
      <c r="R232" s="150">
        <f t="shared" si="42"/>
        <v>0</v>
      </c>
      <c r="S232" s="150">
        <v>0</v>
      </c>
      <c r="T232" s="151">
        <f t="shared" si="43"/>
        <v>0</v>
      </c>
      <c r="AR232" s="152" t="s">
        <v>285</v>
      </c>
      <c r="AT232" s="152" t="s">
        <v>223</v>
      </c>
      <c r="AU232" s="152" t="s">
        <v>88</v>
      </c>
      <c r="AY232" s="13" t="s">
        <v>221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88</v>
      </c>
      <c r="BK232" s="153">
        <f t="shared" si="49"/>
        <v>0</v>
      </c>
      <c r="BL232" s="13" t="s">
        <v>285</v>
      </c>
      <c r="BM232" s="152" t="s">
        <v>1047</v>
      </c>
    </row>
    <row r="233" spans="2:65" s="1" customFormat="1" ht="49.2" customHeight="1" x14ac:dyDescent="0.2">
      <c r="B233" s="139"/>
      <c r="C233" s="154" t="s">
        <v>626</v>
      </c>
      <c r="D233" s="154" t="s">
        <v>317</v>
      </c>
      <c r="E233" s="155" t="s">
        <v>1690</v>
      </c>
      <c r="F233" s="156" t="s">
        <v>1691</v>
      </c>
      <c r="G233" s="157" t="s">
        <v>333</v>
      </c>
      <c r="H233" s="158">
        <v>1</v>
      </c>
      <c r="I233" s="159"/>
      <c r="J233" s="160">
        <f t="shared" si="40"/>
        <v>0</v>
      </c>
      <c r="K233" s="161"/>
      <c r="L233" s="162"/>
      <c r="M233" s="163" t="s">
        <v>1</v>
      </c>
      <c r="N233" s="164" t="s">
        <v>41</v>
      </c>
      <c r="P233" s="150">
        <f t="shared" si="41"/>
        <v>0</v>
      </c>
      <c r="Q233" s="150">
        <v>0</v>
      </c>
      <c r="R233" s="150">
        <f t="shared" si="42"/>
        <v>0</v>
      </c>
      <c r="S233" s="150">
        <v>0</v>
      </c>
      <c r="T233" s="151">
        <f t="shared" si="43"/>
        <v>0</v>
      </c>
      <c r="AR233" s="152" t="s">
        <v>351</v>
      </c>
      <c r="AT233" s="152" t="s">
        <v>317</v>
      </c>
      <c r="AU233" s="152" t="s">
        <v>88</v>
      </c>
      <c r="AY233" s="13" t="s">
        <v>221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88</v>
      </c>
      <c r="BK233" s="153">
        <f t="shared" si="49"/>
        <v>0</v>
      </c>
      <c r="BL233" s="13" t="s">
        <v>285</v>
      </c>
      <c r="BM233" s="152" t="s">
        <v>1057</v>
      </c>
    </row>
    <row r="234" spans="2:65" s="1" customFormat="1" ht="24.15" customHeight="1" x14ac:dyDescent="0.2">
      <c r="B234" s="139"/>
      <c r="C234" s="140" t="s">
        <v>630</v>
      </c>
      <c r="D234" s="140" t="s">
        <v>223</v>
      </c>
      <c r="E234" s="141" t="s">
        <v>1692</v>
      </c>
      <c r="F234" s="142" t="s">
        <v>1693</v>
      </c>
      <c r="G234" s="143" t="s">
        <v>333</v>
      </c>
      <c r="H234" s="144">
        <v>1</v>
      </c>
      <c r="I234" s="145"/>
      <c r="J234" s="146">
        <f t="shared" si="40"/>
        <v>0</v>
      </c>
      <c r="K234" s="147"/>
      <c r="L234" s="28"/>
      <c r="M234" s="148" t="s">
        <v>1</v>
      </c>
      <c r="N234" s="149" t="s">
        <v>41</v>
      </c>
      <c r="P234" s="150">
        <f t="shared" si="41"/>
        <v>0</v>
      </c>
      <c r="Q234" s="150">
        <v>1.0000000000000001E-5</v>
      </c>
      <c r="R234" s="150">
        <f t="shared" si="42"/>
        <v>1.0000000000000001E-5</v>
      </c>
      <c r="S234" s="150">
        <v>0</v>
      </c>
      <c r="T234" s="151">
        <f t="shared" si="43"/>
        <v>0</v>
      </c>
      <c r="AR234" s="152" t="s">
        <v>285</v>
      </c>
      <c r="AT234" s="152" t="s">
        <v>223</v>
      </c>
      <c r="AU234" s="152" t="s">
        <v>88</v>
      </c>
      <c r="AY234" s="13" t="s">
        <v>221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88</v>
      </c>
      <c r="BK234" s="153">
        <f t="shared" si="49"/>
        <v>0</v>
      </c>
      <c r="BL234" s="13" t="s">
        <v>285</v>
      </c>
      <c r="BM234" s="152" t="s">
        <v>1065</v>
      </c>
    </row>
    <row r="235" spans="2:65" s="1" customFormat="1" ht="37.950000000000003" customHeight="1" x14ac:dyDescent="0.2">
      <c r="B235" s="139"/>
      <c r="C235" s="154" t="s">
        <v>634</v>
      </c>
      <c r="D235" s="154" t="s">
        <v>317</v>
      </c>
      <c r="E235" s="155" t="s">
        <v>1694</v>
      </c>
      <c r="F235" s="156" t="s">
        <v>1695</v>
      </c>
      <c r="G235" s="157" t="s">
        <v>333</v>
      </c>
      <c r="H235" s="158">
        <v>1</v>
      </c>
      <c r="I235" s="159"/>
      <c r="J235" s="160">
        <f t="shared" si="40"/>
        <v>0</v>
      </c>
      <c r="K235" s="161"/>
      <c r="L235" s="162"/>
      <c r="M235" s="163" t="s">
        <v>1</v>
      </c>
      <c r="N235" s="164" t="s">
        <v>41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351</v>
      </c>
      <c r="AT235" s="152" t="s">
        <v>317</v>
      </c>
      <c r="AU235" s="152" t="s">
        <v>88</v>
      </c>
      <c r="AY235" s="13" t="s">
        <v>221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88</v>
      </c>
      <c r="BK235" s="153">
        <f t="shared" si="49"/>
        <v>0</v>
      </c>
      <c r="BL235" s="13" t="s">
        <v>285</v>
      </c>
      <c r="BM235" s="152" t="s">
        <v>1075</v>
      </c>
    </row>
    <row r="236" spans="2:65" s="1" customFormat="1" ht="24.15" customHeight="1" x14ac:dyDescent="0.2">
      <c r="B236" s="139"/>
      <c r="C236" s="140" t="s">
        <v>638</v>
      </c>
      <c r="D236" s="140" t="s">
        <v>223</v>
      </c>
      <c r="E236" s="141" t="s">
        <v>1696</v>
      </c>
      <c r="F236" s="142" t="s">
        <v>1697</v>
      </c>
      <c r="G236" s="143" t="s">
        <v>333</v>
      </c>
      <c r="H236" s="144">
        <v>1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41</v>
      </c>
      <c r="P236" s="150">
        <f t="shared" si="41"/>
        <v>0</v>
      </c>
      <c r="Q236" s="150">
        <v>1.0000000000000001E-5</v>
      </c>
      <c r="R236" s="150">
        <f t="shared" si="42"/>
        <v>1.0000000000000001E-5</v>
      </c>
      <c r="S236" s="150">
        <v>0</v>
      </c>
      <c r="T236" s="151">
        <f t="shared" si="43"/>
        <v>0</v>
      </c>
      <c r="AR236" s="152" t="s">
        <v>285</v>
      </c>
      <c r="AT236" s="152" t="s">
        <v>223</v>
      </c>
      <c r="AU236" s="152" t="s">
        <v>88</v>
      </c>
      <c r="AY236" s="13" t="s">
        <v>221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88</v>
      </c>
      <c r="BK236" s="153">
        <f t="shared" si="49"/>
        <v>0</v>
      </c>
      <c r="BL236" s="13" t="s">
        <v>285</v>
      </c>
      <c r="BM236" s="152" t="s">
        <v>1085</v>
      </c>
    </row>
    <row r="237" spans="2:65" s="1" customFormat="1" ht="49.2" customHeight="1" x14ac:dyDescent="0.2">
      <c r="B237" s="139"/>
      <c r="C237" s="154" t="s">
        <v>642</v>
      </c>
      <c r="D237" s="154" t="s">
        <v>317</v>
      </c>
      <c r="E237" s="155" t="s">
        <v>1698</v>
      </c>
      <c r="F237" s="156" t="s">
        <v>1699</v>
      </c>
      <c r="G237" s="157" t="s">
        <v>333</v>
      </c>
      <c r="H237" s="158">
        <v>1</v>
      </c>
      <c r="I237" s="159"/>
      <c r="J237" s="160">
        <f t="shared" si="40"/>
        <v>0</v>
      </c>
      <c r="K237" s="161"/>
      <c r="L237" s="162"/>
      <c r="M237" s="163" t="s">
        <v>1</v>
      </c>
      <c r="N237" s="164" t="s">
        <v>41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351</v>
      </c>
      <c r="AT237" s="152" t="s">
        <v>317</v>
      </c>
      <c r="AU237" s="152" t="s">
        <v>88</v>
      </c>
      <c r="AY237" s="13" t="s">
        <v>221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88</v>
      </c>
      <c r="BK237" s="153">
        <f t="shared" si="49"/>
        <v>0</v>
      </c>
      <c r="BL237" s="13" t="s">
        <v>285</v>
      </c>
      <c r="BM237" s="152" t="s">
        <v>1389</v>
      </c>
    </row>
    <row r="238" spans="2:65" s="1" customFormat="1" ht="21.75" customHeight="1" x14ac:dyDescent="0.2">
      <c r="B238" s="139"/>
      <c r="C238" s="140" t="s">
        <v>646</v>
      </c>
      <c r="D238" s="140" t="s">
        <v>223</v>
      </c>
      <c r="E238" s="141" t="s">
        <v>1700</v>
      </c>
      <c r="F238" s="142" t="s">
        <v>1701</v>
      </c>
      <c r="G238" s="143" t="s">
        <v>1547</v>
      </c>
      <c r="H238" s="144">
        <v>1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41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285</v>
      </c>
      <c r="AT238" s="152" t="s">
        <v>223</v>
      </c>
      <c r="AU238" s="152" t="s">
        <v>88</v>
      </c>
      <c r="AY238" s="13" t="s">
        <v>221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88</v>
      </c>
      <c r="BK238" s="153">
        <f t="shared" si="49"/>
        <v>0</v>
      </c>
      <c r="BL238" s="13" t="s">
        <v>285</v>
      </c>
      <c r="BM238" s="152" t="s">
        <v>1392</v>
      </c>
    </row>
    <row r="239" spans="2:65" s="1" customFormat="1" ht="33" customHeight="1" x14ac:dyDescent="0.2">
      <c r="B239" s="139"/>
      <c r="C239" s="154" t="s">
        <v>650</v>
      </c>
      <c r="D239" s="154" t="s">
        <v>317</v>
      </c>
      <c r="E239" s="155" t="s">
        <v>1702</v>
      </c>
      <c r="F239" s="156" t="s">
        <v>1703</v>
      </c>
      <c r="G239" s="157" t="s">
        <v>333</v>
      </c>
      <c r="H239" s="158">
        <v>1</v>
      </c>
      <c r="I239" s="159"/>
      <c r="J239" s="160">
        <f t="shared" si="40"/>
        <v>0</v>
      </c>
      <c r="K239" s="161"/>
      <c r="L239" s="162"/>
      <c r="M239" s="163" t="s">
        <v>1</v>
      </c>
      <c r="N239" s="164" t="s">
        <v>41</v>
      </c>
      <c r="P239" s="150">
        <f t="shared" si="41"/>
        <v>0</v>
      </c>
      <c r="Q239" s="150">
        <v>2.3000000000000001E-4</v>
      </c>
      <c r="R239" s="150">
        <f t="shared" si="42"/>
        <v>2.3000000000000001E-4</v>
      </c>
      <c r="S239" s="150">
        <v>0</v>
      </c>
      <c r="T239" s="151">
        <f t="shared" si="43"/>
        <v>0</v>
      </c>
      <c r="AR239" s="152" t="s">
        <v>351</v>
      </c>
      <c r="AT239" s="152" t="s">
        <v>317</v>
      </c>
      <c r="AU239" s="152" t="s">
        <v>88</v>
      </c>
      <c r="AY239" s="13" t="s">
        <v>221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88</v>
      </c>
      <c r="BK239" s="153">
        <f t="shared" si="49"/>
        <v>0</v>
      </c>
      <c r="BL239" s="13" t="s">
        <v>285</v>
      </c>
      <c r="BM239" s="152" t="s">
        <v>1395</v>
      </c>
    </row>
    <row r="240" spans="2:65" s="1" customFormat="1" ht="16.5" customHeight="1" x14ac:dyDescent="0.2">
      <c r="B240" s="139"/>
      <c r="C240" s="140" t="s">
        <v>654</v>
      </c>
      <c r="D240" s="140" t="s">
        <v>223</v>
      </c>
      <c r="E240" s="141" t="s">
        <v>1704</v>
      </c>
      <c r="F240" s="142" t="s">
        <v>1705</v>
      </c>
      <c r="G240" s="143" t="s">
        <v>333</v>
      </c>
      <c r="H240" s="144">
        <v>2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41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285</v>
      </c>
      <c r="AT240" s="152" t="s">
        <v>223</v>
      </c>
      <c r="AU240" s="152" t="s">
        <v>88</v>
      </c>
      <c r="AY240" s="13" t="s">
        <v>221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88</v>
      </c>
      <c r="BK240" s="153">
        <f t="shared" si="49"/>
        <v>0</v>
      </c>
      <c r="BL240" s="13" t="s">
        <v>285</v>
      </c>
      <c r="BM240" s="152" t="s">
        <v>1398</v>
      </c>
    </row>
    <row r="241" spans="2:65" s="1" customFormat="1" ht="16.5" customHeight="1" x14ac:dyDescent="0.2">
      <c r="B241" s="139"/>
      <c r="C241" s="154" t="s">
        <v>658</v>
      </c>
      <c r="D241" s="154" t="s">
        <v>317</v>
      </c>
      <c r="E241" s="155" t="s">
        <v>1706</v>
      </c>
      <c r="F241" s="156" t="s">
        <v>1707</v>
      </c>
      <c r="G241" s="157" t="s">
        <v>333</v>
      </c>
      <c r="H241" s="158">
        <v>2</v>
      </c>
      <c r="I241" s="159"/>
      <c r="J241" s="160">
        <f t="shared" si="40"/>
        <v>0</v>
      </c>
      <c r="K241" s="161"/>
      <c r="L241" s="162"/>
      <c r="M241" s="163" t="s">
        <v>1</v>
      </c>
      <c r="N241" s="164" t="s">
        <v>41</v>
      </c>
      <c r="P241" s="150">
        <f t="shared" si="41"/>
        <v>0</v>
      </c>
      <c r="Q241" s="150">
        <v>1.8000000000000001E-4</v>
      </c>
      <c r="R241" s="150">
        <f t="shared" si="42"/>
        <v>3.6000000000000002E-4</v>
      </c>
      <c r="S241" s="150">
        <v>0</v>
      </c>
      <c r="T241" s="151">
        <f t="shared" si="43"/>
        <v>0</v>
      </c>
      <c r="AR241" s="152" t="s">
        <v>351</v>
      </c>
      <c r="AT241" s="152" t="s">
        <v>317</v>
      </c>
      <c r="AU241" s="152" t="s">
        <v>88</v>
      </c>
      <c r="AY241" s="13" t="s">
        <v>221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88</v>
      </c>
      <c r="BK241" s="153">
        <f t="shared" si="49"/>
        <v>0</v>
      </c>
      <c r="BL241" s="13" t="s">
        <v>285</v>
      </c>
      <c r="BM241" s="152" t="s">
        <v>1401</v>
      </c>
    </row>
    <row r="242" spans="2:65" s="1" customFormat="1" ht="16.5" customHeight="1" x14ac:dyDescent="0.2">
      <c r="B242" s="139"/>
      <c r="C242" s="140" t="s">
        <v>662</v>
      </c>
      <c r="D242" s="140" t="s">
        <v>223</v>
      </c>
      <c r="E242" s="141" t="s">
        <v>1708</v>
      </c>
      <c r="F242" s="142" t="s">
        <v>1709</v>
      </c>
      <c r="G242" s="143" t="s">
        <v>333</v>
      </c>
      <c r="H242" s="144">
        <v>7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41</v>
      </c>
      <c r="P242" s="150">
        <f t="shared" si="41"/>
        <v>0</v>
      </c>
      <c r="Q242" s="150">
        <v>1.0000000000000001E-5</v>
      </c>
      <c r="R242" s="150">
        <f t="shared" si="42"/>
        <v>7.0000000000000007E-5</v>
      </c>
      <c r="S242" s="150">
        <v>0</v>
      </c>
      <c r="T242" s="151">
        <f t="shared" si="43"/>
        <v>0</v>
      </c>
      <c r="AR242" s="152" t="s">
        <v>285</v>
      </c>
      <c r="AT242" s="152" t="s">
        <v>223</v>
      </c>
      <c r="AU242" s="152" t="s">
        <v>88</v>
      </c>
      <c r="AY242" s="13" t="s">
        <v>221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88</v>
      </c>
      <c r="BK242" s="153">
        <f t="shared" si="49"/>
        <v>0</v>
      </c>
      <c r="BL242" s="13" t="s">
        <v>285</v>
      </c>
      <c r="BM242" s="152" t="s">
        <v>1404</v>
      </c>
    </row>
    <row r="243" spans="2:65" s="1" customFormat="1" ht="24.15" customHeight="1" x14ac:dyDescent="0.2">
      <c r="B243" s="139"/>
      <c r="C243" s="154" t="s">
        <v>666</v>
      </c>
      <c r="D243" s="154" t="s">
        <v>317</v>
      </c>
      <c r="E243" s="155" t="s">
        <v>1710</v>
      </c>
      <c r="F243" s="156" t="s">
        <v>1711</v>
      </c>
      <c r="G243" s="157" t="s">
        <v>333</v>
      </c>
      <c r="H243" s="158">
        <v>7</v>
      </c>
      <c r="I243" s="159"/>
      <c r="J243" s="160">
        <f t="shared" si="40"/>
        <v>0</v>
      </c>
      <c r="K243" s="161"/>
      <c r="L243" s="162"/>
      <c r="M243" s="163" t="s">
        <v>1</v>
      </c>
      <c r="N243" s="164" t="s">
        <v>41</v>
      </c>
      <c r="P243" s="150">
        <f t="shared" si="41"/>
        <v>0</v>
      </c>
      <c r="Q243" s="150">
        <v>8.0000000000000007E-5</v>
      </c>
      <c r="R243" s="150">
        <f t="shared" si="42"/>
        <v>5.6000000000000006E-4</v>
      </c>
      <c r="S243" s="150">
        <v>0</v>
      </c>
      <c r="T243" s="151">
        <f t="shared" si="43"/>
        <v>0</v>
      </c>
      <c r="AR243" s="152" t="s">
        <v>351</v>
      </c>
      <c r="AT243" s="152" t="s">
        <v>317</v>
      </c>
      <c r="AU243" s="152" t="s">
        <v>88</v>
      </c>
      <c r="AY243" s="13" t="s">
        <v>221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88</v>
      </c>
      <c r="BK243" s="153">
        <f t="shared" si="49"/>
        <v>0</v>
      </c>
      <c r="BL243" s="13" t="s">
        <v>285</v>
      </c>
      <c r="BM243" s="152" t="s">
        <v>1407</v>
      </c>
    </row>
    <row r="244" spans="2:65" s="1" customFormat="1" ht="16.5" customHeight="1" x14ac:dyDescent="0.2">
      <c r="B244" s="139"/>
      <c r="C244" s="140" t="s">
        <v>671</v>
      </c>
      <c r="D244" s="140" t="s">
        <v>223</v>
      </c>
      <c r="E244" s="141" t="s">
        <v>1712</v>
      </c>
      <c r="F244" s="142" t="s">
        <v>1713</v>
      </c>
      <c r="G244" s="143" t="s">
        <v>333</v>
      </c>
      <c r="H244" s="144">
        <v>11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41</v>
      </c>
      <c r="P244" s="150">
        <f t="shared" si="41"/>
        <v>0</v>
      </c>
      <c r="Q244" s="150">
        <v>1.0000000000000001E-5</v>
      </c>
      <c r="R244" s="150">
        <f t="shared" si="42"/>
        <v>1.1E-4</v>
      </c>
      <c r="S244" s="150">
        <v>0</v>
      </c>
      <c r="T244" s="151">
        <f t="shared" si="43"/>
        <v>0</v>
      </c>
      <c r="AR244" s="152" t="s">
        <v>285</v>
      </c>
      <c r="AT244" s="152" t="s">
        <v>223</v>
      </c>
      <c r="AU244" s="152" t="s">
        <v>88</v>
      </c>
      <c r="AY244" s="13" t="s">
        <v>221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88</v>
      </c>
      <c r="BK244" s="153">
        <f t="shared" si="49"/>
        <v>0</v>
      </c>
      <c r="BL244" s="13" t="s">
        <v>285</v>
      </c>
      <c r="BM244" s="152" t="s">
        <v>1409</v>
      </c>
    </row>
    <row r="245" spans="2:65" s="1" customFormat="1" ht="16.5" customHeight="1" x14ac:dyDescent="0.2">
      <c r="B245" s="139"/>
      <c r="C245" s="154" t="s">
        <v>679</v>
      </c>
      <c r="D245" s="154" t="s">
        <v>317</v>
      </c>
      <c r="E245" s="155" t="s">
        <v>1714</v>
      </c>
      <c r="F245" s="156" t="s">
        <v>1715</v>
      </c>
      <c r="G245" s="157" t="s">
        <v>333</v>
      </c>
      <c r="H245" s="158">
        <v>11</v>
      </c>
      <c r="I245" s="159"/>
      <c r="J245" s="160">
        <f t="shared" si="40"/>
        <v>0</v>
      </c>
      <c r="K245" s="161"/>
      <c r="L245" s="162"/>
      <c r="M245" s="163" t="s">
        <v>1</v>
      </c>
      <c r="N245" s="164" t="s">
        <v>41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351</v>
      </c>
      <c r="AT245" s="152" t="s">
        <v>317</v>
      </c>
      <c r="AU245" s="152" t="s">
        <v>88</v>
      </c>
      <c r="AY245" s="13" t="s">
        <v>221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88</v>
      </c>
      <c r="BK245" s="153">
        <f t="shared" si="49"/>
        <v>0</v>
      </c>
      <c r="BL245" s="13" t="s">
        <v>285</v>
      </c>
      <c r="BM245" s="152" t="s">
        <v>1412</v>
      </c>
    </row>
    <row r="246" spans="2:65" s="1" customFormat="1" ht="16.5" customHeight="1" x14ac:dyDescent="0.2">
      <c r="B246" s="139"/>
      <c r="C246" s="140" t="s">
        <v>683</v>
      </c>
      <c r="D246" s="140" t="s">
        <v>223</v>
      </c>
      <c r="E246" s="141" t="s">
        <v>1716</v>
      </c>
      <c r="F246" s="142" t="s">
        <v>1717</v>
      </c>
      <c r="G246" s="143" t="s">
        <v>333</v>
      </c>
      <c r="H246" s="144">
        <v>1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41</v>
      </c>
      <c r="P246" s="150">
        <f t="shared" si="41"/>
        <v>0</v>
      </c>
      <c r="Q246" s="150">
        <v>2.0000000000000002E-5</v>
      </c>
      <c r="R246" s="150">
        <f t="shared" si="42"/>
        <v>2.0000000000000002E-5</v>
      </c>
      <c r="S246" s="150">
        <v>0</v>
      </c>
      <c r="T246" s="151">
        <f t="shared" si="43"/>
        <v>0</v>
      </c>
      <c r="AR246" s="152" t="s">
        <v>285</v>
      </c>
      <c r="AT246" s="152" t="s">
        <v>223</v>
      </c>
      <c r="AU246" s="152" t="s">
        <v>88</v>
      </c>
      <c r="AY246" s="13" t="s">
        <v>221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88</v>
      </c>
      <c r="BK246" s="153">
        <f t="shared" si="49"/>
        <v>0</v>
      </c>
      <c r="BL246" s="13" t="s">
        <v>285</v>
      </c>
      <c r="BM246" s="152" t="s">
        <v>1415</v>
      </c>
    </row>
    <row r="247" spans="2:65" s="1" customFormat="1" ht="24.15" customHeight="1" x14ac:dyDescent="0.2">
      <c r="B247" s="139"/>
      <c r="C247" s="154" t="s">
        <v>685</v>
      </c>
      <c r="D247" s="154" t="s">
        <v>317</v>
      </c>
      <c r="E247" s="155" t="s">
        <v>1718</v>
      </c>
      <c r="F247" s="156" t="s">
        <v>1719</v>
      </c>
      <c r="G247" s="157" t="s">
        <v>333</v>
      </c>
      <c r="H247" s="158">
        <v>1</v>
      </c>
      <c r="I247" s="159"/>
      <c r="J247" s="160">
        <f t="shared" si="40"/>
        <v>0</v>
      </c>
      <c r="K247" s="161"/>
      <c r="L247" s="162"/>
      <c r="M247" s="163" t="s">
        <v>1</v>
      </c>
      <c r="N247" s="164" t="s">
        <v>41</v>
      </c>
      <c r="P247" s="150">
        <f t="shared" si="41"/>
        <v>0</v>
      </c>
      <c r="Q247" s="150">
        <v>6.4000000000000005E-4</v>
      </c>
      <c r="R247" s="150">
        <f t="shared" si="42"/>
        <v>6.4000000000000005E-4</v>
      </c>
      <c r="S247" s="150">
        <v>0</v>
      </c>
      <c r="T247" s="151">
        <f t="shared" si="43"/>
        <v>0</v>
      </c>
      <c r="AR247" s="152" t="s">
        <v>351</v>
      </c>
      <c r="AT247" s="152" t="s">
        <v>317</v>
      </c>
      <c r="AU247" s="152" t="s">
        <v>88</v>
      </c>
      <c r="AY247" s="13" t="s">
        <v>221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88</v>
      </c>
      <c r="BK247" s="153">
        <f t="shared" si="49"/>
        <v>0</v>
      </c>
      <c r="BL247" s="13" t="s">
        <v>285</v>
      </c>
      <c r="BM247" s="152" t="s">
        <v>1418</v>
      </c>
    </row>
    <row r="248" spans="2:65" s="1" customFormat="1" ht="16.5" customHeight="1" x14ac:dyDescent="0.2">
      <c r="B248" s="139"/>
      <c r="C248" s="140" t="s">
        <v>689</v>
      </c>
      <c r="D248" s="140" t="s">
        <v>223</v>
      </c>
      <c r="E248" s="141" t="s">
        <v>1720</v>
      </c>
      <c r="F248" s="142" t="s">
        <v>1721</v>
      </c>
      <c r="G248" s="143" t="s">
        <v>333</v>
      </c>
      <c r="H248" s="144">
        <v>1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41</v>
      </c>
      <c r="P248" s="150">
        <f t="shared" si="41"/>
        <v>0</v>
      </c>
      <c r="Q248" s="150">
        <v>5.0000000000000002E-5</v>
      </c>
      <c r="R248" s="150">
        <f t="shared" si="42"/>
        <v>5.0000000000000002E-5</v>
      </c>
      <c r="S248" s="150">
        <v>0</v>
      </c>
      <c r="T248" s="151">
        <f t="shared" si="43"/>
        <v>0</v>
      </c>
      <c r="AR248" s="152" t="s">
        <v>285</v>
      </c>
      <c r="AT248" s="152" t="s">
        <v>223</v>
      </c>
      <c r="AU248" s="152" t="s">
        <v>88</v>
      </c>
      <c r="AY248" s="13" t="s">
        <v>221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88</v>
      </c>
      <c r="BK248" s="153">
        <f t="shared" si="49"/>
        <v>0</v>
      </c>
      <c r="BL248" s="13" t="s">
        <v>285</v>
      </c>
      <c r="BM248" s="152" t="s">
        <v>1421</v>
      </c>
    </row>
    <row r="249" spans="2:65" s="1" customFormat="1" ht="24.15" customHeight="1" x14ac:dyDescent="0.2">
      <c r="B249" s="139"/>
      <c r="C249" s="154" t="s">
        <v>691</v>
      </c>
      <c r="D249" s="154" t="s">
        <v>317</v>
      </c>
      <c r="E249" s="155" t="s">
        <v>1722</v>
      </c>
      <c r="F249" s="156" t="s">
        <v>1723</v>
      </c>
      <c r="G249" s="157" t="s">
        <v>333</v>
      </c>
      <c r="H249" s="158">
        <v>1</v>
      </c>
      <c r="I249" s="159"/>
      <c r="J249" s="160">
        <f t="shared" si="40"/>
        <v>0</v>
      </c>
      <c r="K249" s="161"/>
      <c r="L249" s="162"/>
      <c r="M249" s="163" t="s">
        <v>1</v>
      </c>
      <c r="N249" s="164" t="s">
        <v>41</v>
      </c>
      <c r="P249" s="150">
        <f t="shared" si="41"/>
        <v>0</v>
      </c>
      <c r="Q249" s="150">
        <v>1.0300000000000001E-3</v>
      </c>
      <c r="R249" s="150">
        <f t="shared" si="42"/>
        <v>1.0300000000000001E-3</v>
      </c>
      <c r="S249" s="150">
        <v>0</v>
      </c>
      <c r="T249" s="151">
        <f t="shared" si="43"/>
        <v>0</v>
      </c>
      <c r="AR249" s="152" t="s">
        <v>351</v>
      </c>
      <c r="AT249" s="152" t="s">
        <v>317</v>
      </c>
      <c r="AU249" s="152" t="s">
        <v>88</v>
      </c>
      <c r="AY249" s="13" t="s">
        <v>221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88</v>
      </c>
      <c r="BK249" s="153">
        <f t="shared" si="49"/>
        <v>0</v>
      </c>
      <c r="BL249" s="13" t="s">
        <v>285</v>
      </c>
      <c r="BM249" s="152" t="s">
        <v>1424</v>
      </c>
    </row>
    <row r="250" spans="2:65" s="1" customFormat="1" ht="16.5" customHeight="1" x14ac:dyDescent="0.2">
      <c r="B250" s="139"/>
      <c r="C250" s="140" t="s">
        <v>695</v>
      </c>
      <c r="D250" s="140" t="s">
        <v>223</v>
      </c>
      <c r="E250" s="141" t="s">
        <v>1724</v>
      </c>
      <c r="F250" s="142" t="s">
        <v>1725</v>
      </c>
      <c r="G250" s="143" t="s">
        <v>333</v>
      </c>
      <c r="H250" s="144">
        <v>2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41</v>
      </c>
      <c r="P250" s="150">
        <f t="shared" si="41"/>
        <v>0</v>
      </c>
      <c r="Q250" s="150">
        <v>6.0000000000000002E-5</v>
      </c>
      <c r="R250" s="150">
        <f t="shared" si="42"/>
        <v>1.2E-4</v>
      </c>
      <c r="S250" s="150">
        <v>0</v>
      </c>
      <c r="T250" s="151">
        <f t="shared" si="43"/>
        <v>0</v>
      </c>
      <c r="AR250" s="152" t="s">
        <v>285</v>
      </c>
      <c r="AT250" s="152" t="s">
        <v>223</v>
      </c>
      <c r="AU250" s="152" t="s">
        <v>88</v>
      </c>
      <c r="AY250" s="13" t="s">
        <v>221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88</v>
      </c>
      <c r="BK250" s="153">
        <f t="shared" si="49"/>
        <v>0</v>
      </c>
      <c r="BL250" s="13" t="s">
        <v>285</v>
      </c>
      <c r="BM250" s="152" t="s">
        <v>1427</v>
      </c>
    </row>
    <row r="251" spans="2:65" s="1" customFormat="1" ht="24.15" customHeight="1" x14ac:dyDescent="0.2">
      <c r="B251" s="139"/>
      <c r="C251" s="154" t="s">
        <v>699</v>
      </c>
      <c r="D251" s="154" t="s">
        <v>317</v>
      </c>
      <c r="E251" s="155" t="s">
        <v>1726</v>
      </c>
      <c r="F251" s="156" t="s">
        <v>1727</v>
      </c>
      <c r="G251" s="157" t="s">
        <v>333</v>
      </c>
      <c r="H251" s="158">
        <v>2</v>
      </c>
      <c r="I251" s="159"/>
      <c r="J251" s="160">
        <f t="shared" si="40"/>
        <v>0</v>
      </c>
      <c r="K251" s="161"/>
      <c r="L251" s="162"/>
      <c r="M251" s="163" t="s">
        <v>1</v>
      </c>
      <c r="N251" s="164" t="s">
        <v>41</v>
      </c>
      <c r="P251" s="150">
        <f t="shared" si="41"/>
        <v>0</v>
      </c>
      <c r="Q251" s="150">
        <v>2.0400000000000001E-3</v>
      </c>
      <c r="R251" s="150">
        <f t="shared" si="42"/>
        <v>4.0800000000000003E-3</v>
      </c>
      <c r="S251" s="150">
        <v>0</v>
      </c>
      <c r="T251" s="151">
        <f t="shared" si="43"/>
        <v>0</v>
      </c>
      <c r="AR251" s="152" t="s">
        <v>351</v>
      </c>
      <c r="AT251" s="152" t="s">
        <v>317</v>
      </c>
      <c r="AU251" s="152" t="s">
        <v>88</v>
      </c>
      <c r="AY251" s="13" t="s">
        <v>221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88</v>
      </c>
      <c r="BK251" s="153">
        <f t="shared" si="49"/>
        <v>0</v>
      </c>
      <c r="BL251" s="13" t="s">
        <v>285</v>
      </c>
      <c r="BM251" s="152" t="s">
        <v>1430</v>
      </c>
    </row>
    <row r="252" spans="2:65" s="1" customFormat="1" ht="16.5" customHeight="1" x14ac:dyDescent="0.2">
      <c r="B252" s="139"/>
      <c r="C252" s="140" t="s">
        <v>703</v>
      </c>
      <c r="D252" s="140" t="s">
        <v>223</v>
      </c>
      <c r="E252" s="141" t="s">
        <v>1728</v>
      </c>
      <c r="F252" s="142" t="s">
        <v>1729</v>
      </c>
      <c r="G252" s="143" t="s">
        <v>333</v>
      </c>
      <c r="H252" s="144">
        <v>1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41</v>
      </c>
      <c r="P252" s="150">
        <f t="shared" si="41"/>
        <v>0</v>
      </c>
      <c r="Q252" s="150">
        <v>2.0000000000000002E-5</v>
      </c>
      <c r="R252" s="150">
        <f t="shared" si="42"/>
        <v>2.0000000000000002E-5</v>
      </c>
      <c r="S252" s="150">
        <v>0</v>
      </c>
      <c r="T252" s="151">
        <f t="shared" si="43"/>
        <v>0</v>
      </c>
      <c r="AR252" s="152" t="s">
        <v>285</v>
      </c>
      <c r="AT252" s="152" t="s">
        <v>223</v>
      </c>
      <c r="AU252" s="152" t="s">
        <v>88</v>
      </c>
      <c r="AY252" s="13" t="s">
        <v>221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88</v>
      </c>
      <c r="BK252" s="153">
        <f t="shared" si="49"/>
        <v>0</v>
      </c>
      <c r="BL252" s="13" t="s">
        <v>285</v>
      </c>
      <c r="BM252" s="152" t="s">
        <v>1433</v>
      </c>
    </row>
    <row r="253" spans="2:65" s="1" customFormat="1" ht="16.5" customHeight="1" x14ac:dyDescent="0.2">
      <c r="B253" s="139"/>
      <c r="C253" s="154" t="s">
        <v>707</v>
      </c>
      <c r="D253" s="154" t="s">
        <v>317</v>
      </c>
      <c r="E253" s="155" t="s">
        <v>1730</v>
      </c>
      <c r="F253" s="156" t="s">
        <v>1731</v>
      </c>
      <c r="G253" s="157" t="s">
        <v>333</v>
      </c>
      <c r="H253" s="158">
        <v>1</v>
      </c>
      <c r="I253" s="159"/>
      <c r="J253" s="160">
        <f t="shared" si="40"/>
        <v>0</v>
      </c>
      <c r="K253" s="161"/>
      <c r="L253" s="162"/>
      <c r="M253" s="163" t="s">
        <v>1</v>
      </c>
      <c r="N253" s="164" t="s">
        <v>41</v>
      </c>
      <c r="P253" s="150">
        <f t="shared" si="41"/>
        <v>0</v>
      </c>
      <c r="Q253" s="150">
        <v>3.3E-4</v>
      </c>
      <c r="R253" s="150">
        <f t="shared" si="42"/>
        <v>3.3E-4</v>
      </c>
      <c r="S253" s="150">
        <v>0</v>
      </c>
      <c r="T253" s="151">
        <f t="shared" si="43"/>
        <v>0</v>
      </c>
      <c r="AR253" s="152" t="s">
        <v>351</v>
      </c>
      <c r="AT253" s="152" t="s">
        <v>317</v>
      </c>
      <c r="AU253" s="152" t="s">
        <v>88</v>
      </c>
      <c r="AY253" s="13" t="s">
        <v>221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88</v>
      </c>
      <c r="BK253" s="153">
        <f t="shared" si="49"/>
        <v>0</v>
      </c>
      <c r="BL253" s="13" t="s">
        <v>285</v>
      </c>
      <c r="BM253" s="152" t="s">
        <v>1436</v>
      </c>
    </row>
    <row r="254" spans="2:65" s="1" customFormat="1" ht="16.5" customHeight="1" x14ac:dyDescent="0.2">
      <c r="B254" s="139"/>
      <c r="C254" s="140" t="s">
        <v>711</v>
      </c>
      <c r="D254" s="140" t="s">
        <v>223</v>
      </c>
      <c r="E254" s="141" t="s">
        <v>1732</v>
      </c>
      <c r="F254" s="142" t="s">
        <v>1733</v>
      </c>
      <c r="G254" s="143" t="s">
        <v>333</v>
      </c>
      <c r="H254" s="144">
        <v>1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41</v>
      </c>
      <c r="P254" s="150">
        <f t="shared" si="41"/>
        <v>0</v>
      </c>
      <c r="Q254" s="150">
        <v>5.0000000000000002E-5</v>
      </c>
      <c r="R254" s="150">
        <f t="shared" si="42"/>
        <v>5.0000000000000002E-5</v>
      </c>
      <c r="S254" s="150">
        <v>0</v>
      </c>
      <c r="T254" s="151">
        <f t="shared" si="43"/>
        <v>0</v>
      </c>
      <c r="AR254" s="152" t="s">
        <v>285</v>
      </c>
      <c r="AT254" s="152" t="s">
        <v>223</v>
      </c>
      <c r="AU254" s="152" t="s">
        <v>88</v>
      </c>
      <c r="AY254" s="13" t="s">
        <v>221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88</v>
      </c>
      <c r="BK254" s="153">
        <f t="shared" si="49"/>
        <v>0</v>
      </c>
      <c r="BL254" s="13" t="s">
        <v>285</v>
      </c>
      <c r="BM254" s="152" t="s">
        <v>1439</v>
      </c>
    </row>
    <row r="255" spans="2:65" s="1" customFormat="1" ht="24.15" customHeight="1" x14ac:dyDescent="0.2">
      <c r="B255" s="139"/>
      <c r="C255" s="154" t="s">
        <v>715</v>
      </c>
      <c r="D255" s="154" t="s">
        <v>317</v>
      </c>
      <c r="E255" s="155" t="s">
        <v>1734</v>
      </c>
      <c r="F255" s="156" t="s">
        <v>1735</v>
      </c>
      <c r="G255" s="157" t="s">
        <v>333</v>
      </c>
      <c r="H255" s="158">
        <v>1</v>
      </c>
      <c r="I255" s="159"/>
      <c r="J255" s="160">
        <f t="shared" si="40"/>
        <v>0</v>
      </c>
      <c r="K255" s="161"/>
      <c r="L255" s="162"/>
      <c r="M255" s="163" t="s">
        <v>1</v>
      </c>
      <c r="N255" s="164" t="s">
        <v>41</v>
      </c>
      <c r="P255" s="150">
        <f t="shared" si="41"/>
        <v>0</v>
      </c>
      <c r="Q255" s="150">
        <v>6.8999999999999997E-4</v>
      </c>
      <c r="R255" s="150">
        <f t="shared" si="42"/>
        <v>6.8999999999999997E-4</v>
      </c>
      <c r="S255" s="150">
        <v>0</v>
      </c>
      <c r="T255" s="151">
        <f t="shared" si="43"/>
        <v>0</v>
      </c>
      <c r="AR255" s="152" t="s">
        <v>351</v>
      </c>
      <c r="AT255" s="152" t="s">
        <v>317</v>
      </c>
      <c r="AU255" s="152" t="s">
        <v>88</v>
      </c>
      <c r="AY255" s="13" t="s">
        <v>221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88</v>
      </c>
      <c r="BK255" s="153">
        <f t="shared" si="49"/>
        <v>0</v>
      </c>
      <c r="BL255" s="13" t="s">
        <v>285</v>
      </c>
      <c r="BM255" s="152" t="s">
        <v>1442</v>
      </c>
    </row>
    <row r="256" spans="2:65" s="1" customFormat="1" ht="16.5" customHeight="1" x14ac:dyDescent="0.2">
      <c r="B256" s="139"/>
      <c r="C256" s="140" t="s">
        <v>722</v>
      </c>
      <c r="D256" s="140" t="s">
        <v>223</v>
      </c>
      <c r="E256" s="141" t="s">
        <v>1736</v>
      </c>
      <c r="F256" s="142" t="s">
        <v>1737</v>
      </c>
      <c r="G256" s="143" t="s">
        <v>333</v>
      </c>
      <c r="H256" s="144">
        <v>2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41</v>
      </c>
      <c r="P256" s="150">
        <f t="shared" si="41"/>
        <v>0</v>
      </c>
      <c r="Q256" s="150">
        <v>6.0000000000000002E-5</v>
      </c>
      <c r="R256" s="150">
        <f t="shared" si="42"/>
        <v>1.2E-4</v>
      </c>
      <c r="S256" s="150">
        <v>0</v>
      </c>
      <c r="T256" s="151">
        <f t="shared" si="43"/>
        <v>0</v>
      </c>
      <c r="AR256" s="152" t="s">
        <v>285</v>
      </c>
      <c r="AT256" s="152" t="s">
        <v>223</v>
      </c>
      <c r="AU256" s="152" t="s">
        <v>88</v>
      </c>
      <c r="AY256" s="13" t="s">
        <v>221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88</v>
      </c>
      <c r="BK256" s="153">
        <f t="shared" si="49"/>
        <v>0</v>
      </c>
      <c r="BL256" s="13" t="s">
        <v>285</v>
      </c>
      <c r="BM256" s="152" t="s">
        <v>1445</v>
      </c>
    </row>
    <row r="257" spans="2:65" s="1" customFormat="1" ht="24.15" customHeight="1" x14ac:dyDescent="0.2">
      <c r="B257" s="139"/>
      <c r="C257" s="154" t="s">
        <v>726</v>
      </c>
      <c r="D257" s="154" t="s">
        <v>317</v>
      </c>
      <c r="E257" s="155" t="s">
        <v>1738</v>
      </c>
      <c r="F257" s="156" t="s">
        <v>1739</v>
      </c>
      <c r="G257" s="157" t="s">
        <v>333</v>
      </c>
      <c r="H257" s="158">
        <v>2</v>
      </c>
      <c r="I257" s="159"/>
      <c r="J257" s="160">
        <f t="shared" si="40"/>
        <v>0</v>
      </c>
      <c r="K257" s="161"/>
      <c r="L257" s="162"/>
      <c r="M257" s="163" t="s">
        <v>1</v>
      </c>
      <c r="N257" s="164" t="s">
        <v>41</v>
      </c>
      <c r="P257" s="150">
        <f t="shared" si="41"/>
        <v>0</v>
      </c>
      <c r="Q257" s="150">
        <v>1.3500000000000001E-3</v>
      </c>
      <c r="R257" s="150">
        <f t="shared" si="42"/>
        <v>2.7000000000000001E-3</v>
      </c>
      <c r="S257" s="150">
        <v>0</v>
      </c>
      <c r="T257" s="151">
        <f t="shared" si="43"/>
        <v>0</v>
      </c>
      <c r="AR257" s="152" t="s">
        <v>351</v>
      </c>
      <c r="AT257" s="152" t="s">
        <v>317</v>
      </c>
      <c r="AU257" s="152" t="s">
        <v>88</v>
      </c>
      <c r="AY257" s="13" t="s">
        <v>221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88</v>
      </c>
      <c r="BK257" s="153">
        <f t="shared" si="49"/>
        <v>0</v>
      </c>
      <c r="BL257" s="13" t="s">
        <v>285</v>
      </c>
      <c r="BM257" s="152" t="s">
        <v>1448</v>
      </c>
    </row>
    <row r="258" spans="2:65" s="1" customFormat="1" ht="16.5" customHeight="1" x14ac:dyDescent="0.2">
      <c r="B258" s="139"/>
      <c r="C258" s="140" t="s">
        <v>730</v>
      </c>
      <c r="D258" s="140" t="s">
        <v>223</v>
      </c>
      <c r="E258" s="141" t="s">
        <v>1740</v>
      </c>
      <c r="F258" s="142" t="s">
        <v>1741</v>
      </c>
      <c r="G258" s="143" t="s">
        <v>333</v>
      </c>
      <c r="H258" s="144">
        <v>1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41</v>
      </c>
      <c r="P258" s="150">
        <f t="shared" si="41"/>
        <v>0</v>
      </c>
      <c r="Q258" s="150">
        <v>2.0000000000000002E-5</v>
      </c>
      <c r="R258" s="150">
        <f t="shared" si="42"/>
        <v>2.0000000000000002E-5</v>
      </c>
      <c r="S258" s="150">
        <v>0</v>
      </c>
      <c r="T258" s="151">
        <f t="shared" si="43"/>
        <v>0</v>
      </c>
      <c r="AR258" s="152" t="s">
        <v>285</v>
      </c>
      <c r="AT258" s="152" t="s">
        <v>223</v>
      </c>
      <c r="AU258" s="152" t="s">
        <v>88</v>
      </c>
      <c r="AY258" s="13" t="s">
        <v>221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88</v>
      </c>
      <c r="BK258" s="153">
        <f t="shared" si="49"/>
        <v>0</v>
      </c>
      <c r="BL258" s="13" t="s">
        <v>285</v>
      </c>
      <c r="BM258" s="152" t="s">
        <v>1451</v>
      </c>
    </row>
    <row r="259" spans="2:65" s="1" customFormat="1" ht="16.5" customHeight="1" x14ac:dyDescent="0.2">
      <c r="B259" s="139"/>
      <c r="C259" s="154" t="s">
        <v>734</v>
      </c>
      <c r="D259" s="154" t="s">
        <v>317</v>
      </c>
      <c r="E259" s="155" t="s">
        <v>1742</v>
      </c>
      <c r="F259" s="156" t="s">
        <v>1743</v>
      </c>
      <c r="G259" s="157" t="s">
        <v>333</v>
      </c>
      <c r="H259" s="158">
        <v>1</v>
      </c>
      <c r="I259" s="159"/>
      <c r="J259" s="160">
        <f t="shared" si="40"/>
        <v>0</v>
      </c>
      <c r="K259" s="161"/>
      <c r="L259" s="162"/>
      <c r="M259" s="163" t="s">
        <v>1</v>
      </c>
      <c r="N259" s="164" t="s">
        <v>41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351</v>
      </c>
      <c r="AT259" s="152" t="s">
        <v>317</v>
      </c>
      <c r="AU259" s="152" t="s">
        <v>88</v>
      </c>
      <c r="AY259" s="13" t="s">
        <v>221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88</v>
      </c>
      <c r="BK259" s="153">
        <f t="shared" si="49"/>
        <v>0</v>
      </c>
      <c r="BL259" s="13" t="s">
        <v>285</v>
      </c>
      <c r="BM259" s="152" t="s">
        <v>1454</v>
      </c>
    </row>
    <row r="260" spans="2:65" s="1" customFormat="1" ht="24.15" customHeight="1" x14ac:dyDescent="0.2">
      <c r="B260" s="139"/>
      <c r="C260" s="140" t="s">
        <v>738</v>
      </c>
      <c r="D260" s="140" t="s">
        <v>223</v>
      </c>
      <c r="E260" s="141" t="s">
        <v>1744</v>
      </c>
      <c r="F260" s="142" t="s">
        <v>1745</v>
      </c>
      <c r="G260" s="143" t="s">
        <v>333</v>
      </c>
      <c r="H260" s="144">
        <v>1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41</v>
      </c>
      <c r="P260" s="150">
        <f t="shared" si="41"/>
        <v>0</v>
      </c>
      <c r="Q260" s="150">
        <v>0</v>
      </c>
      <c r="R260" s="150">
        <f t="shared" si="42"/>
        <v>0</v>
      </c>
      <c r="S260" s="150">
        <v>0</v>
      </c>
      <c r="T260" s="151">
        <f t="shared" si="43"/>
        <v>0</v>
      </c>
      <c r="AR260" s="152" t="s">
        <v>285</v>
      </c>
      <c r="AT260" s="152" t="s">
        <v>223</v>
      </c>
      <c r="AU260" s="152" t="s">
        <v>88</v>
      </c>
      <c r="AY260" s="13" t="s">
        <v>221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88</v>
      </c>
      <c r="BK260" s="153">
        <f t="shared" si="49"/>
        <v>0</v>
      </c>
      <c r="BL260" s="13" t="s">
        <v>285</v>
      </c>
      <c r="BM260" s="152" t="s">
        <v>1457</v>
      </c>
    </row>
    <row r="261" spans="2:65" s="1" customFormat="1" ht="62.7" customHeight="1" x14ac:dyDescent="0.2">
      <c r="B261" s="139"/>
      <c r="C261" s="154" t="s">
        <v>742</v>
      </c>
      <c r="D261" s="154" t="s">
        <v>317</v>
      </c>
      <c r="E261" s="155" t="s">
        <v>1746</v>
      </c>
      <c r="F261" s="156" t="s">
        <v>1747</v>
      </c>
      <c r="G261" s="157" t="s">
        <v>333</v>
      </c>
      <c r="H261" s="158">
        <v>1</v>
      </c>
      <c r="I261" s="159"/>
      <c r="J261" s="160">
        <f t="shared" si="40"/>
        <v>0</v>
      </c>
      <c r="K261" s="161"/>
      <c r="L261" s="162"/>
      <c r="M261" s="163" t="s">
        <v>1</v>
      </c>
      <c r="N261" s="164" t="s">
        <v>41</v>
      </c>
      <c r="P261" s="150">
        <f t="shared" si="41"/>
        <v>0</v>
      </c>
      <c r="Q261" s="150">
        <v>4.6999999999999999E-4</v>
      </c>
      <c r="R261" s="150">
        <f t="shared" si="42"/>
        <v>4.6999999999999999E-4</v>
      </c>
      <c r="S261" s="150">
        <v>0</v>
      </c>
      <c r="T261" s="151">
        <f t="shared" si="43"/>
        <v>0</v>
      </c>
      <c r="AR261" s="152" t="s">
        <v>351</v>
      </c>
      <c r="AT261" s="152" t="s">
        <v>317</v>
      </c>
      <c r="AU261" s="152" t="s">
        <v>88</v>
      </c>
      <c r="AY261" s="13" t="s">
        <v>221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88</v>
      </c>
      <c r="BK261" s="153">
        <f t="shared" si="49"/>
        <v>0</v>
      </c>
      <c r="BL261" s="13" t="s">
        <v>285</v>
      </c>
      <c r="BM261" s="152" t="s">
        <v>1460</v>
      </c>
    </row>
    <row r="262" spans="2:65" s="1" customFormat="1" ht="21.75" customHeight="1" x14ac:dyDescent="0.2">
      <c r="B262" s="139"/>
      <c r="C262" s="140" t="s">
        <v>748</v>
      </c>
      <c r="D262" s="140" t="s">
        <v>223</v>
      </c>
      <c r="E262" s="141" t="s">
        <v>1748</v>
      </c>
      <c r="F262" s="142" t="s">
        <v>1749</v>
      </c>
      <c r="G262" s="143" t="s">
        <v>718</v>
      </c>
      <c r="H262" s="165"/>
      <c r="I262" s="145"/>
      <c r="J262" s="146">
        <f t="shared" si="40"/>
        <v>0</v>
      </c>
      <c r="K262" s="147"/>
      <c r="L262" s="28"/>
      <c r="M262" s="148" t="s">
        <v>1</v>
      </c>
      <c r="N262" s="149" t="s">
        <v>41</v>
      </c>
      <c r="P262" s="150">
        <f t="shared" si="41"/>
        <v>0</v>
      </c>
      <c r="Q262" s="150">
        <v>0</v>
      </c>
      <c r="R262" s="150">
        <f t="shared" si="42"/>
        <v>0</v>
      </c>
      <c r="S262" s="150">
        <v>0</v>
      </c>
      <c r="T262" s="151">
        <f t="shared" si="43"/>
        <v>0</v>
      </c>
      <c r="AR262" s="152" t="s">
        <v>285</v>
      </c>
      <c r="AT262" s="152" t="s">
        <v>223</v>
      </c>
      <c r="AU262" s="152" t="s">
        <v>88</v>
      </c>
      <c r="AY262" s="13" t="s">
        <v>221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88</v>
      </c>
      <c r="BK262" s="153">
        <f t="shared" si="49"/>
        <v>0</v>
      </c>
      <c r="BL262" s="13" t="s">
        <v>285</v>
      </c>
      <c r="BM262" s="152" t="s">
        <v>1463</v>
      </c>
    </row>
    <row r="263" spans="2:65" s="11" customFormat="1" ht="22.95" customHeight="1" x14ac:dyDescent="0.25">
      <c r="B263" s="127"/>
      <c r="D263" s="128" t="s">
        <v>74</v>
      </c>
      <c r="E263" s="137" t="s">
        <v>1750</v>
      </c>
      <c r="F263" s="137" t="s">
        <v>1751</v>
      </c>
      <c r="I263" s="130"/>
      <c r="J263" s="138">
        <f>BK263</f>
        <v>0</v>
      </c>
      <c r="L263" s="127"/>
      <c r="M263" s="132"/>
      <c r="P263" s="133">
        <f>SUM(P264:P266)</f>
        <v>0</v>
      </c>
      <c r="R263" s="133">
        <f>SUM(R264:R266)</f>
        <v>3.4040000000000001E-2</v>
      </c>
      <c r="T263" s="134">
        <f>SUM(T264:T266)</f>
        <v>0</v>
      </c>
      <c r="AR263" s="128" t="s">
        <v>88</v>
      </c>
      <c r="AT263" s="135" t="s">
        <v>74</v>
      </c>
      <c r="AU263" s="135" t="s">
        <v>82</v>
      </c>
      <c r="AY263" s="128" t="s">
        <v>221</v>
      </c>
      <c r="BK263" s="136">
        <f>SUM(BK264:BK266)</f>
        <v>0</v>
      </c>
    </row>
    <row r="264" spans="2:65" s="1" customFormat="1" ht="24.15" customHeight="1" x14ac:dyDescent="0.2">
      <c r="B264" s="139"/>
      <c r="C264" s="140" t="s">
        <v>752</v>
      </c>
      <c r="D264" s="140" t="s">
        <v>223</v>
      </c>
      <c r="E264" s="141" t="s">
        <v>1752</v>
      </c>
      <c r="F264" s="142" t="s">
        <v>1753</v>
      </c>
      <c r="G264" s="143" t="s">
        <v>333</v>
      </c>
      <c r="H264" s="144">
        <v>1</v>
      </c>
      <c r="I264" s="145"/>
      <c r="J264" s="146">
        <f>ROUND(I264*H264,2)</f>
        <v>0</v>
      </c>
      <c r="K264" s="147"/>
      <c r="L264" s="28"/>
      <c r="M264" s="148" t="s">
        <v>1</v>
      </c>
      <c r="N264" s="149" t="s">
        <v>41</v>
      </c>
      <c r="P264" s="150">
        <f>O264*H264</f>
        <v>0</v>
      </c>
      <c r="Q264" s="150">
        <v>2.0000000000000002E-5</v>
      </c>
      <c r="R264" s="150">
        <f>Q264*H264</f>
        <v>2.0000000000000002E-5</v>
      </c>
      <c r="S264" s="150">
        <v>0</v>
      </c>
      <c r="T264" s="151">
        <f>S264*H264</f>
        <v>0</v>
      </c>
      <c r="AR264" s="152" t="s">
        <v>285</v>
      </c>
      <c r="AT264" s="152" t="s">
        <v>223</v>
      </c>
      <c r="AU264" s="152" t="s">
        <v>88</v>
      </c>
      <c r="AY264" s="13" t="s">
        <v>221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3" t="s">
        <v>88</v>
      </c>
      <c r="BK264" s="153">
        <f>ROUND(I264*H264,2)</f>
        <v>0</v>
      </c>
      <c r="BL264" s="13" t="s">
        <v>285</v>
      </c>
      <c r="BM264" s="152" t="s">
        <v>1466</v>
      </c>
    </row>
    <row r="265" spans="2:65" s="1" customFormat="1" ht="37.950000000000003" customHeight="1" x14ac:dyDescent="0.2">
      <c r="B265" s="139"/>
      <c r="C265" s="154" t="s">
        <v>756</v>
      </c>
      <c r="D265" s="154" t="s">
        <v>317</v>
      </c>
      <c r="E265" s="155" t="s">
        <v>1754</v>
      </c>
      <c r="F265" s="156" t="s">
        <v>1755</v>
      </c>
      <c r="G265" s="157" t="s">
        <v>333</v>
      </c>
      <c r="H265" s="158">
        <v>1</v>
      </c>
      <c r="I265" s="159"/>
      <c r="J265" s="160">
        <f>ROUND(I265*H265,2)</f>
        <v>0</v>
      </c>
      <c r="K265" s="161"/>
      <c r="L265" s="162"/>
      <c r="M265" s="163" t="s">
        <v>1</v>
      </c>
      <c r="N265" s="164" t="s">
        <v>41</v>
      </c>
      <c r="P265" s="150">
        <f>O265*H265</f>
        <v>0</v>
      </c>
      <c r="Q265" s="150">
        <v>3.4020000000000002E-2</v>
      </c>
      <c r="R265" s="150">
        <f>Q265*H265</f>
        <v>3.4020000000000002E-2</v>
      </c>
      <c r="S265" s="150">
        <v>0</v>
      </c>
      <c r="T265" s="151">
        <f>S265*H265</f>
        <v>0</v>
      </c>
      <c r="AR265" s="152" t="s">
        <v>351</v>
      </c>
      <c r="AT265" s="152" t="s">
        <v>317</v>
      </c>
      <c r="AU265" s="152" t="s">
        <v>88</v>
      </c>
      <c r="AY265" s="13" t="s">
        <v>221</v>
      </c>
      <c r="BE265" s="153">
        <f>IF(N265="základná",J265,0)</f>
        <v>0</v>
      </c>
      <c r="BF265" s="153">
        <f>IF(N265="znížená",J265,0)</f>
        <v>0</v>
      </c>
      <c r="BG265" s="153">
        <f>IF(N265="zákl. prenesená",J265,0)</f>
        <v>0</v>
      </c>
      <c r="BH265" s="153">
        <f>IF(N265="zníž. prenesená",J265,0)</f>
        <v>0</v>
      </c>
      <c r="BI265" s="153">
        <f>IF(N265="nulová",J265,0)</f>
        <v>0</v>
      </c>
      <c r="BJ265" s="13" t="s">
        <v>88</v>
      </c>
      <c r="BK265" s="153">
        <f>ROUND(I265*H265,2)</f>
        <v>0</v>
      </c>
      <c r="BL265" s="13" t="s">
        <v>285</v>
      </c>
      <c r="BM265" s="152" t="s">
        <v>1468</v>
      </c>
    </row>
    <row r="266" spans="2:65" s="1" customFormat="1" ht="24.15" customHeight="1" x14ac:dyDescent="0.2">
      <c r="B266" s="139"/>
      <c r="C266" s="140" t="s">
        <v>760</v>
      </c>
      <c r="D266" s="140" t="s">
        <v>223</v>
      </c>
      <c r="E266" s="141" t="s">
        <v>1756</v>
      </c>
      <c r="F266" s="142" t="s">
        <v>1757</v>
      </c>
      <c r="G266" s="143" t="s">
        <v>718</v>
      </c>
      <c r="H266" s="165"/>
      <c r="I266" s="145"/>
      <c r="J266" s="146">
        <f>ROUND(I266*H266,2)</f>
        <v>0</v>
      </c>
      <c r="K266" s="147"/>
      <c r="L266" s="28"/>
      <c r="M266" s="166" t="s">
        <v>1</v>
      </c>
      <c r="N266" s="167" t="s">
        <v>41</v>
      </c>
      <c r="O266" s="168"/>
      <c r="P266" s="169">
        <f>O266*H266</f>
        <v>0</v>
      </c>
      <c r="Q266" s="169">
        <v>0</v>
      </c>
      <c r="R266" s="169">
        <f>Q266*H266</f>
        <v>0</v>
      </c>
      <c r="S266" s="169">
        <v>0</v>
      </c>
      <c r="T266" s="170">
        <f>S266*H266</f>
        <v>0</v>
      </c>
      <c r="AR266" s="152" t="s">
        <v>285</v>
      </c>
      <c r="AT266" s="152" t="s">
        <v>223</v>
      </c>
      <c r="AU266" s="152" t="s">
        <v>88</v>
      </c>
      <c r="AY266" s="13" t="s">
        <v>221</v>
      </c>
      <c r="BE266" s="153">
        <f>IF(N266="základná",J266,0)</f>
        <v>0</v>
      </c>
      <c r="BF266" s="153">
        <f>IF(N266="znížená",J266,0)</f>
        <v>0</v>
      </c>
      <c r="BG266" s="153">
        <f>IF(N266="zákl. prenesená",J266,0)</f>
        <v>0</v>
      </c>
      <c r="BH266" s="153">
        <f>IF(N266="zníž. prenesená",J266,0)</f>
        <v>0</v>
      </c>
      <c r="BI266" s="153">
        <f>IF(N266="nulová",J266,0)</f>
        <v>0</v>
      </c>
      <c r="BJ266" s="13" t="s">
        <v>88</v>
      </c>
      <c r="BK266" s="153">
        <f>ROUND(I266*H266,2)</f>
        <v>0</v>
      </c>
      <c r="BL266" s="13" t="s">
        <v>285</v>
      </c>
      <c r="BM266" s="152" t="s">
        <v>1471</v>
      </c>
    </row>
    <row r="267" spans="2:65" s="1" customFormat="1" ht="6.9" customHeight="1" x14ac:dyDescent="0.2">
      <c r="B267" s="43"/>
      <c r="C267" s="44"/>
      <c r="D267" s="44"/>
      <c r="E267" s="44"/>
      <c r="F267" s="44"/>
      <c r="G267" s="44"/>
      <c r="H267" s="44"/>
      <c r="I267" s="44"/>
      <c r="J267" s="44"/>
      <c r="K267" s="44"/>
      <c r="L267" s="28"/>
    </row>
  </sheetData>
  <autoFilter ref="C126:K266" xr:uid="{00000000-0009-0000-0000-00000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25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98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176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1758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ROUND(J125,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ROUND((SUM(BE125:BE324)),  2)</f>
        <v>0</v>
      </c>
      <c r="G35" s="96"/>
      <c r="H35" s="96"/>
      <c r="I35" s="97">
        <v>0.2</v>
      </c>
      <c r="J35" s="95">
        <f>ROUND(((SUM(BE125:BE324))*I35),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ROUND((SUM(BF125:BF324)),  2)</f>
        <v>0</v>
      </c>
      <c r="G36" s="96"/>
      <c r="H36" s="96"/>
      <c r="I36" s="97">
        <v>0.2</v>
      </c>
      <c r="J36" s="95">
        <f>ROUND(((SUM(BF125:BF324))*I36),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ROUND((SUM(BG125:BG324)),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ROUND((SUM(BH125:BH324)),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ROUND((SUM(BI125:BI324)),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176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01.4 - SO 01.4 Vzduchotechnika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J125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1759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95" customHeight="1" x14ac:dyDescent="0.2">
      <c r="B100" s="114"/>
      <c r="D100" s="115" t="s">
        <v>1760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19.95" customHeight="1" x14ac:dyDescent="0.2">
      <c r="B101" s="114"/>
      <c r="D101" s="115" t="s">
        <v>1761</v>
      </c>
      <c r="E101" s="116"/>
      <c r="F101" s="116"/>
      <c r="G101" s="116"/>
      <c r="H101" s="116"/>
      <c r="I101" s="116"/>
      <c r="J101" s="117">
        <f>J186</f>
        <v>0</v>
      </c>
      <c r="L101" s="114"/>
    </row>
    <row r="102" spans="2:47" s="9" customFormat="1" ht="19.95" customHeight="1" x14ac:dyDescent="0.2">
      <c r="B102" s="114"/>
      <c r="D102" s="115" t="s">
        <v>1762</v>
      </c>
      <c r="E102" s="116"/>
      <c r="F102" s="116"/>
      <c r="G102" s="116"/>
      <c r="H102" s="116"/>
      <c r="I102" s="116"/>
      <c r="J102" s="117">
        <f>J243</f>
        <v>0</v>
      </c>
      <c r="L102" s="114"/>
    </row>
    <row r="103" spans="2:47" s="9" customFormat="1" ht="19.95" customHeight="1" x14ac:dyDescent="0.2">
      <c r="B103" s="114"/>
      <c r="D103" s="115" t="s">
        <v>1763</v>
      </c>
      <c r="E103" s="116"/>
      <c r="F103" s="116"/>
      <c r="G103" s="116"/>
      <c r="H103" s="116"/>
      <c r="I103" s="116"/>
      <c r="J103" s="117">
        <f>J296</f>
        <v>0</v>
      </c>
      <c r="L103" s="114"/>
    </row>
    <row r="104" spans="2:47" s="1" customFormat="1" ht="21.75" customHeight="1" x14ac:dyDescent="0.2">
      <c r="B104" s="28"/>
      <c r="L104" s="28"/>
    </row>
    <row r="105" spans="2:47" s="1" customFormat="1" ht="6.9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6.9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4.9" customHeight="1" x14ac:dyDescent="0.2">
      <c r="B110" s="28"/>
      <c r="C110" s="17" t="s">
        <v>207</v>
      </c>
      <c r="L110" s="28"/>
    </row>
    <row r="111" spans="2:47" s="1" customFormat="1" ht="6.9" customHeight="1" x14ac:dyDescent="0.2">
      <c r="B111" s="28"/>
      <c r="L111" s="28"/>
    </row>
    <row r="112" spans="2:47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32" t="str">
        <f>E7</f>
        <v>Revitalizácia bývalej priemyselnej zóny na Šavoľskej ceste - BROWN FIELD Fiľakovo</v>
      </c>
      <c r="F113" s="233"/>
      <c r="G113" s="233"/>
      <c r="H113" s="233"/>
      <c r="L113" s="28"/>
    </row>
    <row r="114" spans="2:65" ht="12" customHeight="1" x14ac:dyDescent="0.2">
      <c r="B114" s="16"/>
      <c r="C114" s="23" t="s">
        <v>175</v>
      </c>
      <c r="L114" s="16"/>
    </row>
    <row r="115" spans="2:65" s="1" customFormat="1" ht="16.5" customHeight="1" x14ac:dyDescent="0.2">
      <c r="B115" s="28"/>
      <c r="E115" s="232" t="s">
        <v>176</v>
      </c>
      <c r="F115" s="231"/>
      <c r="G115" s="231"/>
      <c r="H115" s="231"/>
      <c r="L115" s="28"/>
    </row>
    <row r="116" spans="2:65" s="1" customFormat="1" ht="12" customHeight="1" x14ac:dyDescent="0.2">
      <c r="B116" s="28"/>
      <c r="C116" s="23" t="s">
        <v>177</v>
      </c>
      <c r="L116" s="28"/>
    </row>
    <row r="117" spans="2:65" s="1" customFormat="1" ht="16.5" customHeight="1" x14ac:dyDescent="0.2">
      <c r="B117" s="28"/>
      <c r="E117" s="228" t="str">
        <f>E11</f>
        <v>01.4 - SO 01.4 Vzduchotechnika</v>
      </c>
      <c r="F117" s="231"/>
      <c r="G117" s="231"/>
      <c r="H117" s="231"/>
      <c r="L117" s="28"/>
    </row>
    <row r="118" spans="2:65" s="1" customFormat="1" ht="6.9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F14</f>
        <v>Fiľakovo</v>
      </c>
      <c r="I119" s="23" t="s">
        <v>21</v>
      </c>
      <c r="J119" s="51" t="str">
        <f>IF(J14="","",J14)</f>
        <v>15. 8. 2022</v>
      </c>
      <c r="L119" s="28"/>
    </row>
    <row r="120" spans="2:65" s="1" customFormat="1" ht="6.9" customHeight="1" x14ac:dyDescent="0.2">
      <c r="B120" s="28"/>
      <c r="L120" s="28"/>
    </row>
    <row r="121" spans="2:65" s="1" customFormat="1" ht="15.15" customHeight="1" x14ac:dyDescent="0.2">
      <c r="B121" s="28"/>
      <c r="C121" s="23" t="s">
        <v>23</v>
      </c>
      <c r="F121" s="21" t="str">
        <f>E17</f>
        <v>Mesto Fiľakovo</v>
      </c>
      <c r="I121" s="23" t="s">
        <v>29</v>
      </c>
      <c r="J121" s="26" t="str">
        <f>E23</f>
        <v>KApAR, s.r.o., Prešov</v>
      </c>
      <c r="L121" s="28"/>
    </row>
    <row r="122" spans="2:65" s="1" customFormat="1" ht="15.15" customHeight="1" x14ac:dyDescent="0.2">
      <c r="B122" s="28"/>
      <c r="C122" s="23" t="s">
        <v>27</v>
      </c>
      <c r="F122" s="21" t="str">
        <f>IF(E20="","",E20)</f>
        <v>Vyplň údaj</v>
      </c>
      <c r="I122" s="23" t="s">
        <v>32</v>
      </c>
      <c r="J122" s="26" t="str">
        <f>E26</f>
        <v xml:space="preserve"> 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18"/>
      <c r="C124" s="119" t="s">
        <v>208</v>
      </c>
      <c r="D124" s="120" t="s">
        <v>60</v>
      </c>
      <c r="E124" s="120" t="s">
        <v>56</v>
      </c>
      <c r="F124" s="120" t="s">
        <v>57</v>
      </c>
      <c r="G124" s="120" t="s">
        <v>209</v>
      </c>
      <c r="H124" s="120" t="s">
        <v>210</v>
      </c>
      <c r="I124" s="120" t="s">
        <v>211</v>
      </c>
      <c r="J124" s="121" t="s">
        <v>181</v>
      </c>
      <c r="K124" s="122" t="s">
        <v>212</v>
      </c>
      <c r="L124" s="118"/>
      <c r="M124" s="57" t="s">
        <v>1</v>
      </c>
      <c r="N124" s="58" t="s">
        <v>39</v>
      </c>
      <c r="O124" s="58" t="s">
        <v>213</v>
      </c>
      <c r="P124" s="58" t="s">
        <v>214</v>
      </c>
      <c r="Q124" s="58" t="s">
        <v>215</v>
      </c>
      <c r="R124" s="58" t="s">
        <v>216</v>
      </c>
      <c r="S124" s="58" t="s">
        <v>217</v>
      </c>
      <c r="T124" s="59" t="s">
        <v>218</v>
      </c>
    </row>
    <row r="125" spans="2:65" s="1" customFormat="1" ht="22.95" customHeight="1" x14ac:dyDescent="0.3">
      <c r="B125" s="28"/>
      <c r="C125" s="62" t="s">
        <v>182</v>
      </c>
      <c r="J125" s="123">
        <f>BK125</f>
        <v>0</v>
      </c>
      <c r="L125" s="28"/>
      <c r="M125" s="60"/>
      <c r="N125" s="52"/>
      <c r="O125" s="52"/>
      <c r="P125" s="124">
        <f>P126</f>
        <v>0</v>
      </c>
      <c r="Q125" s="52"/>
      <c r="R125" s="124">
        <f>R126</f>
        <v>0</v>
      </c>
      <c r="S125" s="52"/>
      <c r="T125" s="125">
        <f>T126</f>
        <v>0</v>
      </c>
      <c r="AT125" s="13" t="s">
        <v>74</v>
      </c>
      <c r="AU125" s="13" t="s">
        <v>183</v>
      </c>
      <c r="BK125" s="126">
        <f>BK126</f>
        <v>0</v>
      </c>
    </row>
    <row r="126" spans="2:65" s="11" customFormat="1" ht="25.95" customHeight="1" x14ac:dyDescent="0.25">
      <c r="B126" s="127"/>
      <c r="D126" s="128" t="s">
        <v>74</v>
      </c>
      <c r="E126" s="129" t="s">
        <v>1764</v>
      </c>
      <c r="F126" s="129" t="s">
        <v>1765</v>
      </c>
      <c r="I126" s="130"/>
      <c r="J126" s="131">
        <f>BK126</f>
        <v>0</v>
      </c>
      <c r="L126" s="127"/>
      <c r="M126" s="132"/>
      <c r="P126" s="133">
        <f>P127+P186+P243+P296</f>
        <v>0</v>
      </c>
      <c r="R126" s="133">
        <f>R127+R186+R243+R296</f>
        <v>0</v>
      </c>
      <c r="T126" s="134">
        <f>T127+T186+T243+T296</f>
        <v>0</v>
      </c>
      <c r="AR126" s="128" t="s">
        <v>232</v>
      </c>
      <c r="AT126" s="135" t="s">
        <v>74</v>
      </c>
      <c r="AU126" s="135" t="s">
        <v>75</v>
      </c>
      <c r="AY126" s="128" t="s">
        <v>221</v>
      </c>
      <c r="BK126" s="136">
        <f>BK127+BK186+BK243+BK296</f>
        <v>0</v>
      </c>
    </row>
    <row r="127" spans="2:65" s="11" customFormat="1" ht="22.95" customHeight="1" x14ac:dyDescent="0.25">
      <c r="B127" s="127"/>
      <c r="D127" s="128" t="s">
        <v>74</v>
      </c>
      <c r="E127" s="137" t="s">
        <v>1187</v>
      </c>
      <c r="F127" s="137" t="s">
        <v>1766</v>
      </c>
      <c r="I127" s="130"/>
      <c r="J127" s="138">
        <f>BK127</f>
        <v>0</v>
      </c>
      <c r="L127" s="127"/>
      <c r="M127" s="132"/>
      <c r="P127" s="133">
        <f>SUM(P128:P185)</f>
        <v>0</v>
      </c>
      <c r="R127" s="133">
        <f>SUM(R128:R185)</f>
        <v>0</v>
      </c>
      <c r="T127" s="134">
        <f>SUM(T128:T185)</f>
        <v>0</v>
      </c>
      <c r="AR127" s="128" t="s">
        <v>82</v>
      </c>
      <c r="AT127" s="135" t="s">
        <v>74</v>
      </c>
      <c r="AU127" s="135" t="s">
        <v>82</v>
      </c>
      <c r="AY127" s="128" t="s">
        <v>221</v>
      </c>
      <c r="BK127" s="136">
        <f>SUM(BK128:BK185)</f>
        <v>0</v>
      </c>
    </row>
    <row r="128" spans="2:65" s="1" customFormat="1" ht="24.15" customHeight="1" x14ac:dyDescent="0.2">
      <c r="B128" s="139"/>
      <c r="C128" s="140" t="s">
        <v>82</v>
      </c>
      <c r="D128" s="140" t="s">
        <v>223</v>
      </c>
      <c r="E128" s="141" t="s">
        <v>1767</v>
      </c>
      <c r="F128" s="142" t="s">
        <v>1768</v>
      </c>
      <c r="G128" s="143" t="s">
        <v>1305</v>
      </c>
      <c r="H128" s="144">
        <v>1</v>
      </c>
      <c r="I128" s="145"/>
      <c r="J128" s="146">
        <f t="shared" ref="J128:J159" si="0">ROUND(I128*H128,2)</f>
        <v>0</v>
      </c>
      <c r="K128" s="147"/>
      <c r="L128" s="28"/>
      <c r="M128" s="148" t="s">
        <v>1</v>
      </c>
      <c r="N128" s="149" t="s">
        <v>41</v>
      </c>
      <c r="P128" s="150">
        <f t="shared" ref="P128:P159" si="1">O128*H128</f>
        <v>0</v>
      </c>
      <c r="Q128" s="150">
        <v>0</v>
      </c>
      <c r="R128" s="150">
        <f t="shared" ref="R128:R159" si="2">Q128*H128</f>
        <v>0</v>
      </c>
      <c r="S128" s="150">
        <v>0</v>
      </c>
      <c r="T128" s="151">
        <f t="shared" ref="T128:T159" si="3">S128*H128</f>
        <v>0</v>
      </c>
      <c r="AR128" s="152" t="s">
        <v>480</v>
      </c>
      <c r="AT128" s="152" t="s">
        <v>223</v>
      </c>
      <c r="AU128" s="152" t="s">
        <v>88</v>
      </c>
      <c r="AY128" s="13" t="s">
        <v>221</v>
      </c>
      <c r="BE128" s="153">
        <f t="shared" ref="BE128:BE159" si="4">IF(N128="základná",J128,0)</f>
        <v>0</v>
      </c>
      <c r="BF128" s="153">
        <f t="shared" ref="BF128:BF159" si="5">IF(N128="znížená",J128,0)</f>
        <v>0</v>
      </c>
      <c r="BG128" s="153">
        <f t="shared" ref="BG128:BG159" si="6">IF(N128="zákl. prenesená",J128,0)</f>
        <v>0</v>
      </c>
      <c r="BH128" s="153">
        <f t="shared" ref="BH128:BH159" si="7">IF(N128="zníž. prenesená",J128,0)</f>
        <v>0</v>
      </c>
      <c r="BI128" s="153">
        <f t="shared" ref="BI128:BI159" si="8">IF(N128="nulová",J128,0)</f>
        <v>0</v>
      </c>
      <c r="BJ128" s="13" t="s">
        <v>88</v>
      </c>
      <c r="BK128" s="153">
        <f t="shared" ref="BK128:BK159" si="9">ROUND(I128*H128,2)</f>
        <v>0</v>
      </c>
      <c r="BL128" s="13" t="s">
        <v>480</v>
      </c>
      <c r="BM128" s="152" t="s">
        <v>88</v>
      </c>
    </row>
    <row r="129" spans="2:65" s="1" customFormat="1" ht="62.7" customHeight="1" x14ac:dyDescent="0.2">
      <c r="B129" s="139"/>
      <c r="C129" s="154" t="s">
        <v>88</v>
      </c>
      <c r="D129" s="154" t="s">
        <v>317</v>
      </c>
      <c r="E129" s="155" t="s">
        <v>1767</v>
      </c>
      <c r="F129" s="156" t="s">
        <v>1769</v>
      </c>
      <c r="G129" s="157" t="s">
        <v>1305</v>
      </c>
      <c r="H129" s="158">
        <v>1</v>
      </c>
      <c r="I129" s="159"/>
      <c r="J129" s="160">
        <f t="shared" si="0"/>
        <v>0</v>
      </c>
      <c r="K129" s="161"/>
      <c r="L129" s="162"/>
      <c r="M129" s="163" t="s">
        <v>1</v>
      </c>
      <c r="N129" s="164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1460</v>
      </c>
      <c r="AT129" s="152" t="s">
        <v>317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480</v>
      </c>
      <c r="BM129" s="152" t="s">
        <v>1770</v>
      </c>
    </row>
    <row r="130" spans="2:65" s="1" customFormat="1" ht="33" customHeight="1" x14ac:dyDescent="0.2">
      <c r="B130" s="139"/>
      <c r="C130" s="140" t="s">
        <v>232</v>
      </c>
      <c r="D130" s="140" t="s">
        <v>223</v>
      </c>
      <c r="E130" s="141" t="s">
        <v>1771</v>
      </c>
      <c r="F130" s="142" t="s">
        <v>1772</v>
      </c>
      <c r="G130" s="143" t="s">
        <v>1305</v>
      </c>
      <c r="H130" s="144">
        <v>1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480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480</v>
      </c>
      <c r="BM130" s="152" t="s">
        <v>227</v>
      </c>
    </row>
    <row r="131" spans="2:65" s="1" customFormat="1" ht="44.25" customHeight="1" x14ac:dyDescent="0.2">
      <c r="B131" s="139"/>
      <c r="C131" s="154" t="s">
        <v>227</v>
      </c>
      <c r="D131" s="154" t="s">
        <v>317</v>
      </c>
      <c r="E131" s="155" t="s">
        <v>1771</v>
      </c>
      <c r="F131" s="156" t="s">
        <v>1773</v>
      </c>
      <c r="G131" s="157" t="s">
        <v>1305</v>
      </c>
      <c r="H131" s="158">
        <v>1</v>
      </c>
      <c r="I131" s="159"/>
      <c r="J131" s="160">
        <f t="shared" si="0"/>
        <v>0</v>
      </c>
      <c r="K131" s="161"/>
      <c r="L131" s="162"/>
      <c r="M131" s="163" t="s">
        <v>1</v>
      </c>
      <c r="N131" s="164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1460</v>
      </c>
      <c r="AT131" s="152" t="s">
        <v>317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480</v>
      </c>
      <c r="BM131" s="152" t="s">
        <v>1774</v>
      </c>
    </row>
    <row r="132" spans="2:65" s="1" customFormat="1" ht="16.5" customHeight="1" x14ac:dyDescent="0.2">
      <c r="B132" s="139"/>
      <c r="C132" s="140" t="s">
        <v>239</v>
      </c>
      <c r="D132" s="140" t="s">
        <v>223</v>
      </c>
      <c r="E132" s="141" t="s">
        <v>1775</v>
      </c>
      <c r="F132" s="142" t="s">
        <v>1776</v>
      </c>
      <c r="G132" s="143" t="s">
        <v>1777</v>
      </c>
      <c r="H132" s="144">
        <v>5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480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480</v>
      </c>
      <c r="BM132" s="152" t="s">
        <v>243</v>
      </c>
    </row>
    <row r="133" spans="2:65" s="1" customFormat="1" ht="16.5" customHeight="1" x14ac:dyDescent="0.2">
      <c r="B133" s="139"/>
      <c r="C133" s="154" t="s">
        <v>243</v>
      </c>
      <c r="D133" s="154" t="s">
        <v>317</v>
      </c>
      <c r="E133" s="155" t="s">
        <v>1778</v>
      </c>
      <c r="F133" s="156" t="s">
        <v>1776</v>
      </c>
      <c r="G133" s="157" t="s">
        <v>1777</v>
      </c>
      <c r="H133" s="158">
        <v>5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1460</v>
      </c>
      <c r="AT133" s="152" t="s">
        <v>317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480</v>
      </c>
      <c r="BM133" s="152" t="s">
        <v>1779</v>
      </c>
    </row>
    <row r="134" spans="2:65" s="1" customFormat="1" ht="16.5" customHeight="1" x14ac:dyDescent="0.2">
      <c r="B134" s="139"/>
      <c r="C134" s="140" t="s">
        <v>247</v>
      </c>
      <c r="D134" s="140" t="s">
        <v>223</v>
      </c>
      <c r="E134" s="141" t="s">
        <v>1780</v>
      </c>
      <c r="F134" s="142" t="s">
        <v>1781</v>
      </c>
      <c r="G134" s="143" t="s">
        <v>1777</v>
      </c>
      <c r="H134" s="144">
        <v>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480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480</v>
      </c>
      <c r="BM134" s="152" t="s">
        <v>251</v>
      </c>
    </row>
    <row r="135" spans="2:65" s="1" customFormat="1" ht="16.5" customHeight="1" x14ac:dyDescent="0.2">
      <c r="B135" s="139"/>
      <c r="C135" s="154" t="s">
        <v>251</v>
      </c>
      <c r="D135" s="154" t="s">
        <v>317</v>
      </c>
      <c r="E135" s="155" t="s">
        <v>1782</v>
      </c>
      <c r="F135" s="156" t="s">
        <v>1781</v>
      </c>
      <c r="G135" s="157" t="s">
        <v>1777</v>
      </c>
      <c r="H135" s="158">
        <v>5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1460</v>
      </c>
      <c r="AT135" s="152" t="s">
        <v>317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480</v>
      </c>
      <c r="BM135" s="152" t="s">
        <v>1783</v>
      </c>
    </row>
    <row r="136" spans="2:65" s="1" customFormat="1" ht="24.15" customHeight="1" x14ac:dyDescent="0.2">
      <c r="B136" s="139"/>
      <c r="C136" s="140" t="s">
        <v>256</v>
      </c>
      <c r="D136" s="140" t="s">
        <v>223</v>
      </c>
      <c r="E136" s="141" t="s">
        <v>1784</v>
      </c>
      <c r="F136" s="142" t="s">
        <v>1785</v>
      </c>
      <c r="G136" s="143" t="s">
        <v>1305</v>
      </c>
      <c r="H136" s="144">
        <v>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480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480</v>
      </c>
      <c r="BM136" s="152" t="s">
        <v>153</v>
      </c>
    </row>
    <row r="137" spans="2:65" s="1" customFormat="1" ht="24.15" customHeight="1" x14ac:dyDescent="0.2">
      <c r="B137" s="139"/>
      <c r="C137" s="154" t="s">
        <v>153</v>
      </c>
      <c r="D137" s="154" t="s">
        <v>317</v>
      </c>
      <c r="E137" s="155" t="s">
        <v>1786</v>
      </c>
      <c r="F137" s="156" t="s">
        <v>1785</v>
      </c>
      <c r="G137" s="157" t="s">
        <v>1305</v>
      </c>
      <c r="H137" s="158">
        <v>1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1460</v>
      </c>
      <c r="AT137" s="152" t="s">
        <v>317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480</v>
      </c>
      <c r="BM137" s="152" t="s">
        <v>1787</v>
      </c>
    </row>
    <row r="138" spans="2:65" s="1" customFormat="1" ht="16.5" customHeight="1" x14ac:dyDescent="0.2">
      <c r="B138" s="139"/>
      <c r="C138" s="140" t="s">
        <v>162</v>
      </c>
      <c r="D138" s="140" t="s">
        <v>223</v>
      </c>
      <c r="E138" s="141" t="s">
        <v>1788</v>
      </c>
      <c r="F138" s="142" t="s">
        <v>1789</v>
      </c>
      <c r="G138" s="143" t="s">
        <v>333</v>
      </c>
      <c r="H138" s="144">
        <v>2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480</v>
      </c>
      <c r="AT138" s="152" t="s">
        <v>223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480</v>
      </c>
      <c r="BM138" s="152" t="s">
        <v>165</v>
      </c>
    </row>
    <row r="139" spans="2:65" s="1" customFormat="1" ht="16.5" customHeight="1" x14ac:dyDescent="0.2">
      <c r="B139" s="139"/>
      <c r="C139" s="154" t="s">
        <v>165</v>
      </c>
      <c r="D139" s="154" t="s">
        <v>317</v>
      </c>
      <c r="E139" s="155" t="s">
        <v>1788</v>
      </c>
      <c r="F139" s="156" t="s">
        <v>1789</v>
      </c>
      <c r="G139" s="157" t="s">
        <v>333</v>
      </c>
      <c r="H139" s="158">
        <v>2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1460</v>
      </c>
      <c r="AT139" s="152" t="s">
        <v>317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480</v>
      </c>
      <c r="BM139" s="152" t="s">
        <v>1790</v>
      </c>
    </row>
    <row r="140" spans="2:65" s="1" customFormat="1" ht="16.5" customHeight="1" x14ac:dyDescent="0.2">
      <c r="B140" s="139"/>
      <c r="C140" s="140" t="s">
        <v>168</v>
      </c>
      <c r="D140" s="140" t="s">
        <v>223</v>
      </c>
      <c r="E140" s="141" t="s">
        <v>1791</v>
      </c>
      <c r="F140" s="142" t="s">
        <v>1792</v>
      </c>
      <c r="G140" s="143" t="s">
        <v>1305</v>
      </c>
      <c r="H140" s="144">
        <v>11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480</v>
      </c>
      <c r="AT140" s="152" t="s">
        <v>223</v>
      </c>
      <c r="AU140" s="152" t="s">
        <v>88</v>
      </c>
      <c r="AY140" s="13" t="s">
        <v>221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480</v>
      </c>
      <c r="BM140" s="152" t="s">
        <v>171</v>
      </c>
    </row>
    <row r="141" spans="2:65" s="1" customFormat="1" ht="24.15" customHeight="1" x14ac:dyDescent="0.2">
      <c r="B141" s="139"/>
      <c r="C141" s="154" t="s">
        <v>171</v>
      </c>
      <c r="D141" s="154" t="s">
        <v>317</v>
      </c>
      <c r="E141" s="155" t="s">
        <v>1791</v>
      </c>
      <c r="F141" s="156" t="s">
        <v>1793</v>
      </c>
      <c r="G141" s="157" t="s">
        <v>1305</v>
      </c>
      <c r="H141" s="158">
        <v>11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1460</v>
      </c>
      <c r="AT141" s="152" t="s">
        <v>317</v>
      </c>
      <c r="AU141" s="152" t="s">
        <v>88</v>
      </c>
      <c r="AY141" s="13" t="s">
        <v>221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480</v>
      </c>
      <c r="BM141" s="152" t="s">
        <v>1794</v>
      </c>
    </row>
    <row r="142" spans="2:65" s="1" customFormat="1" ht="16.5" customHeight="1" x14ac:dyDescent="0.2">
      <c r="B142" s="139"/>
      <c r="C142" s="140" t="s">
        <v>281</v>
      </c>
      <c r="D142" s="140" t="s">
        <v>223</v>
      </c>
      <c r="E142" s="141" t="s">
        <v>1795</v>
      </c>
      <c r="F142" s="142" t="s">
        <v>1792</v>
      </c>
      <c r="G142" s="143" t="s">
        <v>1305</v>
      </c>
      <c r="H142" s="144">
        <v>11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480</v>
      </c>
      <c r="AT142" s="152" t="s">
        <v>223</v>
      </c>
      <c r="AU142" s="152" t="s">
        <v>88</v>
      </c>
      <c r="AY142" s="13" t="s">
        <v>221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480</v>
      </c>
      <c r="BM142" s="152" t="s">
        <v>285</v>
      </c>
    </row>
    <row r="143" spans="2:65" s="1" customFormat="1" ht="24.15" customHeight="1" x14ac:dyDescent="0.2">
      <c r="B143" s="139"/>
      <c r="C143" s="154" t="s">
        <v>285</v>
      </c>
      <c r="D143" s="154" t="s">
        <v>317</v>
      </c>
      <c r="E143" s="155" t="s">
        <v>1795</v>
      </c>
      <c r="F143" s="156" t="s">
        <v>1796</v>
      </c>
      <c r="G143" s="157" t="s">
        <v>1305</v>
      </c>
      <c r="H143" s="158">
        <v>11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1460</v>
      </c>
      <c r="AT143" s="152" t="s">
        <v>317</v>
      </c>
      <c r="AU143" s="152" t="s">
        <v>88</v>
      </c>
      <c r="AY143" s="13" t="s">
        <v>221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480</v>
      </c>
      <c r="BM143" s="152" t="s">
        <v>1797</v>
      </c>
    </row>
    <row r="144" spans="2:65" s="1" customFormat="1" ht="16.5" customHeight="1" x14ac:dyDescent="0.2">
      <c r="B144" s="139"/>
      <c r="C144" s="140" t="s">
        <v>289</v>
      </c>
      <c r="D144" s="140" t="s">
        <v>223</v>
      </c>
      <c r="E144" s="141" t="s">
        <v>1798</v>
      </c>
      <c r="F144" s="142" t="s">
        <v>1799</v>
      </c>
      <c r="G144" s="143" t="s">
        <v>333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480</v>
      </c>
      <c r="AT144" s="152" t="s">
        <v>223</v>
      </c>
      <c r="AU144" s="152" t="s">
        <v>88</v>
      </c>
      <c r="AY144" s="13" t="s">
        <v>221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480</v>
      </c>
      <c r="BM144" s="152" t="s">
        <v>293</v>
      </c>
    </row>
    <row r="145" spans="2:65" s="1" customFormat="1" ht="16.5" customHeight="1" x14ac:dyDescent="0.2">
      <c r="B145" s="139"/>
      <c r="C145" s="154" t="s">
        <v>293</v>
      </c>
      <c r="D145" s="154" t="s">
        <v>317</v>
      </c>
      <c r="E145" s="155" t="s">
        <v>1798</v>
      </c>
      <c r="F145" s="156" t="s">
        <v>1799</v>
      </c>
      <c r="G145" s="157" t="s">
        <v>333</v>
      </c>
      <c r="H145" s="158">
        <v>1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1460</v>
      </c>
      <c r="AT145" s="152" t="s">
        <v>317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480</v>
      </c>
      <c r="BM145" s="152" t="s">
        <v>1800</v>
      </c>
    </row>
    <row r="146" spans="2:65" s="1" customFormat="1" ht="16.5" customHeight="1" x14ac:dyDescent="0.2">
      <c r="B146" s="139"/>
      <c r="C146" s="140" t="s">
        <v>297</v>
      </c>
      <c r="D146" s="140" t="s">
        <v>223</v>
      </c>
      <c r="E146" s="141" t="s">
        <v>1801</v>
      </c>
      <c r="F146" s="142" t="s">
        <v>1802</v>
      </c>
      <c r="G146" s="143" t="s">
        <v>333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480</v>
      </c>
      <c r="AT146" s="152" t="s">
        <v>223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480</v>
      </c>
      <c r="BM146" s="152" t="s">
        <v>7</v>
      </c>
    </row>
    <row r="147" spans="2:65" s="1" customFormat="1" ht="16.5" customHeight="1" x14ac:dyDescent="0.2">
      <c r="B147" s="139"/>
      <c r="C147" s="154" t="s">
        <v>7</v>
      </c>
      <c r="D147" s="154" t="s">
        <v>317</v>
      </c>
      <c r="E147" s="155" t="s">
        <v>1801</v>
      </c>
      <c r="F147" s="156" t="s">
        <v>1802</v>
      </c>
      <c r="G147" s="157" t="s">
        <v>333</v>
      </c>
      <c r="H147" s="158">
        <v>1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1460</v>
      </c>
      <c r="AT147" s="152" t="s">
        <v>317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480</v>
      </c>
      <c r="BM147" s="152" t="s">
        <v>1803</v>
      </c>
    </row>
    <row r="148" spans="2:65" s="1" customFormat="1" ht="16.5" customHeight="1" x14ac:dyDescent="0.2">
      <c r="B148" s="139"/>
      <c r="C148" s="140" t="s">
        <v>304</v>
      </c>
      <c r="D148" s="140" t="s">
        <v>223</v>
      </c>
      <c r="E148" s="141" t="s">
        <v>1804</v>
      </c>
      <c r="F148" s="142" t="s">
        <v>1805</v>
      </c>
      <c r="G148" s="143" t="s">
        <v>333</v>
      </c>
      <c r="H148" s="144">
        <v>2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480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480</v>
      </c>
      <c r="BM148" s="152" t="s">
        <v>308</v>
      </c>
    </row>
    <row r="149" spans="2:65" s="1" customFormat="1" ht="16.5" customHeight="1" x14ac:dyDescent="0.2">
      <c r="B149" s="139"/>
      <c r="C149" s="154" t="s">
        <v>308</v>
      </c>
      <c r="D149" s="154" t="s">
        <v>317</v>
      </c>
      <c r="E149" s="155" t="s">
        <v>1804</v>
      </c>
      <c r="F149" s="156" t="s">
        <v>1805</v>
      </c>
      <c r="G149" s="157" t="s">
        <v>333</v>
      </c>
      <c r="H149" s="158">
        <v>2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1460</v>
      </c>
      <c r="AT149" s="152" t="s">
        <v>317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480</v>
      </c>
      <c r="BM149" s="152" t="s">
        <v>1806</v>
      </c>
    </row>
    <row r="150" spans="2:65" s="1" customFormat="1" ht="24.15" customHeight="1" x14ac:dyDescent="0.2">
      <c r="B150" s="139"/>
      <c r="C150" s="140" t="s">
        <v>312</v>
      </c>
      <c r="D150" s="140" t="s">
        <v>223</v>
      </c>
      <c r="E150" s="141" t="s">
        <v>1807</v>
      </c>
      <c r="F150" s="142" t="s">
        <v>1808</v>
      </c>
      <c r="G150" s="143" t="s">
        <v>333</v>
      </c>
      <c r="H150" s="144">
        <v>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480</v>
      </c>
      <c r="AT150" s="152" t="s">
        <v>223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480</v>
      </c>
      <c r="BM150" s="152" t="s">
        <v>316</v>
      </c>
    </row>
    <row r="151" spans="2:65" s="1" customFormat="1" ht="24.15" customHeight="1" x14ac:dyDescent="0.2">
      <c r="B151" s="139"/>
      <c r="C151" s="154" t="s">
        <v>316</v>
      </c>
      <c r="D151" s="154" t="s">
        <v>317</v>
      </c>
      <c r="E151" s="155" t="s">
        <v>1807</v>
      </c>
      <c r="F151" s="156" t="s">
        <v>1808</v>
      </c>
      <c r="G151" s="157" t="s">
        <v>333</v>
      </c>
      <c r="H151" s="158">
        <v>2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1460</v>
      </c>
      <c r="AT151" s="152" t="s">
        <v>317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480</v>
      </c>
      <c r="BM151" s="152" t="s">
        <v>1809</v>
      </c>
    </row>
    <row r="152" spans="2:65" s="1" customFormat="1" ht="24.15" customHeight="1" x14ac:dyDescent="0.2">
      <c r="B152" s="139"/>
      <c r="C152" s="140" t="s">
        <v>322</v>
      </c>
      <c r="D152" s="140" t="s">
        <v>223</v>
      </c>
      <c r="E152" s="141" t="s">
        <v>1810</v>
      </c>
      <c r="F152" s="142" t="s">
        <v>1811</v>
      </c>
      <c r="G152" s="143" t="s">
        <v>333</v>
      </c>
      <c r="H152" s="144">
        <v>2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480</v>
      </c>
      <c r="AT152" s="152" t="s">
        <v>223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480</v>
      </c>
      <c r="BM152" s="152" t="s">
        <v>326</v>
      </c>
    </row>
    <row r="153" spans="2:65" s="1" customFormat="1" ht="24.15" customHeight="1" x14ac:dyDescent="0.2">
      <c r="B153" s="139"/>
      <c r="C153" s="154" t="s">
        <v>326</v>
      </c>
      <c r="D153" s="154" t="s">
        <v>317</v>
      </c>
      <c r="E153" s="155" t="s">
        <v>1810</v>
      </c>
      <c r="F153" s="156" t="s">
        <v>1811</v>
      </c>
      <c r="G153" s="157" t="s">
        <v>333</v>
      </c>
      <c r="H153" s="158">
        <v>2</v>
      </c>
      <c r="I153" s="159"/>
      <c r="J153" s="160">
        <f t="shared" si="0"/>
        <v>0</v>
      </c>
      <c r="K153" s="161"/>
      <c r="L153" s="162"/>
      <c r="M153" s="163" t="s">
        <v>1</v>
      </c>
      <c r="N153" s="164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1460</v>
      </c>
      <c r="AT153" s="152" t="s">
        <v>317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480</v>
      </c>
      <c r="BM153" s="152" t="s">
        <v>1812</v>
      </c>
    </row>
    <row r="154" spans="2:65" s="1" customFormat="1" ht="24.15" customHeight="1" x14ac:dyDescent="0.2">
      <c r="B154" s="139"/>
      <c r="C154" s="140" t="s">
        <v>330</v>
      </c>
      <c r="D154" s="140" t="s">
        <v>223</v>
      </c>
      <c r="E154" s="141" t="s">
        <v>1813</v>
      </c>
      <c r="F154" s="142" t="s">
        <v>1814</v>
      </c>
      <c r="G154" s="143" t="s">
        <v>333</v>
      </c>
      <c r="H154" s="144">
        <v>2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480</v>
      </c>
      <c r="AT154" s="152" t="s">
        <v>223</v>
      </c>
      <c r="AU154" s="152" t="s">
        <v>88</v>
      </c>
      <c r="AY154" s="13" t="s">
        <v>221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480</v>
      </c>
      <c r="BM154" s="152" t="s">
        <v>335</v>
      </c>
    </row>
    <row r="155" spans="2:65" s="1" customFormat="1" ht="24.15" customHeight="1" x14ac:dyDescent="0.2">
      <c r="B155" s="139"/>
      <c r="C155" s="154" t="s">
        <v>335</v>
      </c>
      <c r="D155" s="154" t="s">
        <v>317</v>
      </c>
      <c r="E155" s="155" t="s">
        <v>1813</v>
      </c>
      <c r="F155" s="156" t="s">
        <v>1814</v>
      </c>
      <c r="G155" s="157" t="s">
        <v>333</v>
      </c>
      <c r="H155" s="158">
        <v>2</v>
      </c>
      <c r="I155" s="159"/>
      <c r="J155" s="160">
        <f t="shared" si="0"/>
        <v>0</v>
      </c>
      <c r="K155" s="161"/>
      <c r="L155" s="162"/>
      <c r="M155" s="163" t="s">
        <v>1</v>
      </c>
      <c r="N155" s="164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1460</v>
      </c>
      <c r="AT155" s="152" t="s">
        <v>317</v>
      </c>
      <c r="AU155" s="152" t="s">
        <v>88</v>
      </c>
      <c r="AY155" s="13" t="s">
        <v>221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480</v>
      </c>
      <c r="BM155" s="152" t="s">
        <v>1815</v>
      </c>
    </row>
    <row r="156" spans="2:65" s="1" customFormat="1" ht="24.15" customHeight="1" x14ac:dyDescent="0.2">
      <c r="B156" s="139"/>
      <c r="C156" s="140" t="s">
        <v>339</v>
      </c>
      <c r="D156" s="140" t="s">
        <v>223</v>
      </c>
      <c r="E156" s="141" t="s">
        <v>1816</v>
      </c>
      <c r="F156" s="142" t="s">
        <v>1817</v>
      </c>
      <c r="G156" s="143" t="s">
        <v>263</v>
      </c>
      <c r="H156" s="144">
        <v>70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480</v>
      </c>
      <c r="AT156" s="152" t="s">
        <v>223</v>
      </c>
      <c r="AU156" s="152" t="s">
        <v>88</v>
      </c>
      <c r="AY156" s="13" t="s">
        <v>221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480</v>
      </c>
      <c r="BM156" s="152" t="s">
        <v>343</v>
      </c>
    </row>
    <row r="157" spans="2:65" s="1" customFormat="1" ht="24.15" customHeight="1" x14ac:dyDescent="0.2">
      <c r="B157" s="139"/>
      <c r="C157" s="154" t="s">
        <v>343</v>
      </c>
      <c r="D157" s="154" t="s">
        <v>317</v>
      </c>
      <c r="E157" s="155" t="s">
        <v>1818</v>
      </c>
      <c r="F157" s="156" t="s">
        <v>1819</v>
      </c>
      <c r="G157" s="157" t="s">
        <v>263</v>
      </c>
      <c r="H157" s="158">
        <v>70</v>
      </c>
      <c r="I157" s="159"/>
      <c r="J157" s="160">
        <f t="shared" si="0"/>
        <v>0</v>
      </c>
      <c r="K157" s="161"/>
      <c r="L157" s="162"/>
      <c r="M157" s="163" t="s">
        <v>1</v>
      </c>
      <c r="N157" s="164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1460</v>
      </c>
      <c r="AT157" s="152" t="s">
        <v>317</v>
      </c>
      <c r="AU157" s="152" t="s">
        <v>88</v>
      </c>
      <c r="AY157" s="13" t="s">
        <v>221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480</v>
      </c>
      <c r="BM157" s="152" t="s">
        <v>1820</v>
      </c>
    </row>
    <row r="158" spans="2:65" s="1" customFormat="1" ht="16.5" customHeight="1" x14ac:dyDescent="0.2">
      <c r="B158" s="139"/>
      <c r="C158" s="140" t="s">
        <v>347</v>
      </c>
      <c r="D158" s="140" t="s">
        <v>223</v>
      </c>
      <c r="E158" s="141" t="s">
        <v>1821</v>
      </c>
      <c r="F158" s="142" t="s">
        <v>1822</v>
      </c>
      <c r="G158" s="143" t="s">
        <v>263</v>
      </c>
      <c r="H158" s="144">
        <v>24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480</v>
      </c>
      <c r="AT158" s="152" t="s">
        <v>223</v>
      </c>
      <c r="AU158" s="152" t="s">
        <v>88</v>
      </c>
      <c r="AY158" s="13" t="s">
        <v>221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480</v>
      </c>
      <c r="BM158" s="152" t="s">
        <v>351</v>
      </c>
    </row>
    <row r="159" spans="2:65" s="1" customFormat="1" ht="16.5" customHeight="1" x14ac:dyDescent="0.2">
      <c r="B159" s="139"/>
      <c r="C159" s="154" t="s">
        <v>351</v>
      </c>
      <c r="D159" s="154" t="s">
        <v>317</v>
      </c>
      <c r="E159" s="155" t="s">
        <v>1823</v>
      </c>
      <c r="F159" s="156" t="s">
        <v>1822</v>
      </c>
      <c r="G159" s="157" t="s">
        <v>263</v>
      </c>
      <c r="H159" s="158">
        <v>24</v>
      </c>
      <c r="I159" s="159"/>
      <c r="J159" s="160">
        <f t="shared" si="0"/>
        <v>0</v>
      </c>
      <c r="K159" s="161"/>
      <c r="L159" s="162"/>
      <c r="M159" s="163" t="s">
        <v>1</v>
      </c>
      <c r="N159" s="164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1460</v>
      </c>
      <c r="AT159" s="152" t="s">
        <v>317</v>
      </c>
      <c r="AU159" s="152" t="s">
        <v>88</v>
      </c>
      <c r="AY159" s="13" t="s">
        <v>221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88</v>
      </c>
      <c r="BK159" s="153">
        <f t="shared" si="9"/>
        <v>0</v>
      </c>
      <c r="BL159" s="13" t="s">
        <v>480</v>
      </c>
      <c r="BM159" s="152" t="s">
        <v>1824</v>
      </c>
    </row>
    <row r="160" spans="2:65" s="1" customFormat="1" ht="16.5" customHeight="1" x14ac:dyDescent="0.2">
      <c r="B160" s="139"/>
      <c r="C160" s="140" t="s">
        <v>355</v>
      </c>
      <c r="D160" s="140" t="s">
        <v>223</v>
      </c>
      <c r="E160" s="141" t="s">
        <v>1825</v>
      </c>
      <c r="F160" s="142" t="s">
        <v>1826</v>
      </c>
      <c r="G160" s="143" t="s">
        <v>263</v>
      </c>
      <c r="H160" s="144">
        <v>35</v>
      </c>
      <c r="I160" s="145"/>
      <c r="J160" s="146">
        <f t="shared" ref="J160:J185" si="10">ROUND(I160*H160,2)</f>
        <v>0</v>
      </c>
      <c r="K160" s="147"/>
      <c r="L160" s="28"/>
      <c r="M160" s="148" t="s">
        <v>1</v>
      </c>
      <c r="N160" s="149" t="s">
        <v>41</v>
      </c>
      <c r="P160" s="150">
        <f t="shared" ref="P160:P185" si="11">O160*H160</f>
        <v>0</v>
      </c>
      <c r="Q160" s="150">
        <v>0</v>
      </c>
      <c r="R160" s="150">
        <f t="shared" ref="R160:R185" si="12">Q160*H160</f>
        <v>0</v>
      </c>
      <c r="S160" s="150">
        <v>0</v>
      </c>
      <c r="T160" s="151">
        <f t="shared" ref="T160:T185" si="13">S160*H160</f>
        <v>0</v>
      </c>
      <c r="AR160" s="152" t="s">
        <v>480</v>
      </c>
      <c r="AT160" s="152" t="s">
        <v>223</v>
      </c>
      <c r="AU160" s="152" t="s">
        <v>88</v>
      </c>
      <c r="AY160" s="13" t="s">
        <v>221</v>
      </c>
      <c r="BE160" s="153">
        <f t="shared" ref="BE160:BE185" si="14">IF(N160="základná",J160,0)</f>
        <v>0</v>
      </c>
      <c r="BF160" s="153">
        <f t="shared" ref="BF160:BF185" si="15">IF(N160="znížená",J160,0)</f>
        <v>0</v>
      </c>
      <c r="BG160" s="153">
        <f t="shared" ref="BG160:BG185" si="16">IF(N160="zákl. prenesená",J160,0)</f>
        <v>0</v>
      </c>
      <c r="BH160" s="153">
        <f t="shared" ref="BH160:BH185" si="17">IF(N160="zníž. prenesená",J160,0)</f>
        <v>0</v>
      </c>
      <c r="BI160" s="153">
        <f t="shared" ref="BI160:BI185" si="18">IF(N160="nulová",J160,0)</f>
        <v>0</v>
      </c>
      <c r="BJ160" s="13" t="s">
        <v>88</v>
      </c>
      <c r="BK160" s="153">
        <f t="shared" ref="BK160:BK185" si="19">ROUND(I160*H160,2)</f>
        <v>0</v>
      </c>
      <c r="BL160" s="13" t="s">
        <v>480</v>
      </c>
      <c r="BM160" s="152" t="s">
        <v>359</v>
      </c>
    </row>
    <row r="161" spans="2:65" s="1" customFormat="1" ht="16.5" customHeight="1" x14ac:dyDescent="0.2">
      <c r="B161" s="139"/>
      <c r="C161" s="154" t="s">
        <v>359</v>
      </c>
      <c r="D161" s="154" t="s">
        <v>317</v>
      </c>
      <c r="E161" s="155" t="s">
        <v>1827</v>
      </c>
      <c r="F161" s="156" t="s">
        <v>1826</v>
      </c>
      <c r="G161" s="157" t="s">
        <v>263</v>
      </c>
      <c r="H161" s="158">
        <v>35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1460</v>
      </c>
      <c r="AT161" s="152" t="s">
        <v>317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480</v>
      </c>
      <c r="BM161" s="152" t="s">
        <v>1828</v>
      </c>
    </row>
    <row r="162" spans="2:65" s="1" customFormat="1" ht="16.5" customHeight="1" x14ac:dyDescent="0.2">
      <c r="B162" s="139"/>
      <c r="C162" s="140" t="s">
        <v>363</v>
      </c>
      <c r="D162" s="140" t="s">
        <v>223</v>
      </c>
      <c r="E162" s="141" t="s">
        <v>1829</v>
      </c>
      <c r="F162" s="142" t="s">
        <v>1830</v>
      </c>
      <c r="G162" s="143" t="s">
        <v>263</v>
      </c>
      <c r="H162" s="144">
        <v>10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480</v>
      </c>
      <c r="AT162" s="152" t="s">
        <v>223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480</v>
      </c>
      <c r="BM162" s="152" t="s">
        <v>367</v>
      </c>
    </row>
    <row r="163" spans="2:65" s="1" customFormat="1" ht="16.5" customHeight="1" x14ac:dyDescent="0.2">
      <c r="B163" s="139"/>
      <c r="C163" s="154" t="s">
        <v>367</v>
      </c>
      <c r="D163" s="154" t="s">
        <v>317</v>
      </c>
      <c r="E163" s="155" t="s">
        <v>1831</v>
      </c>
      <c r="F163" s="156" t="s">
        <v>1830</v>
      </c>
      <c r="G163" s="157" t="s">
        <v>263</v>
      </c>
      <c r="H163" s="158">
        <v>10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1460</v>
      </c>
      <c r="AT163" s="152" t="s">
        <v>317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480</v>
      </c>
      <c r="BM163" s="152" t="s">
        <v>1832</v>
      </c>
    </row>
    <row r="164" spans="2:65" s="1" customFormat="1" ht="16.5" customHeight="1" x14ac:dyDescent="0.2">
      <c r="B164" s="139"/>
      <c r="C164" s="140" t="s">
        <v>371</v>
      </c>
      <c r="D164" s="140" t="s">
        <v>223</v>
      </c>
      <c r="E164" s="141" t="s">
        <v>1833</v>
      </c>
      <c r="F164" s="142" t="s">
        <v>1834</v>
      </c>
      <c r="G164" s="143" t="s">
        <v>1777</v>
      </c>
      <c r="H164" s="144">
        <v>15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480</v>
      </c>
      <c r="AT164" s="152" t="s">
        <v>223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480</v>
      </c>
      <c r="BM164" s="152" t="s">
        <v>375</v>
      </c>
    </row>
    <row r="165" spans="2:65" s="1" customFormat="1" ht="21.75" customHeight="1" x14ac:dyDescent="0.2">
      <c r="B165" s="139"/>
      <c r="C165" s="154" t="s">
        <v>375</v>
      </c>
      <c r="D165" s="154" t="s">
        <v>317</v>
      </c>
      <c r="E165" s="155" t="s">
        <v>1835</v>
      </c>
      <c r="F165" s="156" t="s">
        <v>1836</v>
      </c>
      <c r="G165" s="157" t="s">
        <v>1777</v>
      </c>
      <c r="H165" s="158">
        <v>15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1460</v>
      </c>
      <c r="AT165" s="152" t="s">
        <v>317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480</v>
      </c>
      <c r="BM165" s="152" t="s">
        <v>1837</v>
      </c>
    </row>
    <row r="166" spans="2:65" s="1" customFormat="1" ht="16.5" customHeight="1" x14ac:dyDescent="0.2">
      <c r="B166" s="139"/>
      <c r="C166" s="140" t="s">
        <v>379</v>
      </c>
      <c r="D166" s="140" t="s">
        <v>223</v>
      </c>
      <c r="E166" s="141" t="s">
        <v>1838</v>
      </c>
      <c r="F166" s="142" t="s">
        <v>1839</v>
      </c>
      <c r="G166" s="143" t="s">
        <v>333</v>
      </c>
      <c r="H166" s="144">
        <v>11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480</v>
      </c>
      <c r="AT166" s="152" t="s">
        <v>223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480</v>
      </c>
      <c r="BM166" s="152" t="s">
        <v>383</v>
      </c>
    </row>
    <row r="167" spans="2:65" s="1" customFormat="1" ht="16.5" customHeight="1" x14ac:dyDescent="0.2">
      <c r="B167" s="139"/>
      <c r="C167" s="154" t="s">
        <v>383</v>
      </c>
      <c r="D167" s="154" t="s">
        <v>317</v>
      </c>
      <c r="E167" s="155" t="s">
        <v>1840</v>
      </c>
      <c r="F167" s="156" t="s">
        <v>1839</v>
      </c>
      <c r="G167" s="157" t="s">
        <v>333</v>
      </c>
      <c r="H167" s="158">
        <v>11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1460</v>
      </c>
      <c r="AT167" s="152" t="s">
        <v>317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480</v>
      </c>
      <c r="BM167" s="152" t="s">
        <v>1841</v>
      </c>
    </row>
    <row r="168" spans="2:65" s="1" customFormat="1" ht="16.5" customHeight="1" x14ac:dyDescent="0.2">
      <c r="B168" s="139"/>
      <c r="C168" s="140" t="s">
        <v>387</v>
      </c>
      <c r="D168" s="140" t="s">
        <v>223</v>
      </c>
      <c r="E168" s="141" t="s">
        <v>1842</v>
      </c>
      <c r="F168" s="142" t="s">
        <v>1843</v>
      </c>
      <c r="G168" s="143" t="s">
        <v>1777</v>
      </c>
      <c r="H168" s="144">
        <v>18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480</v>
      </c>
      <c r="AT168" s="152" t="s">
        <v>223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480</v>
      </c>
      <c r="BM168" s="152" t="s">
        <v>391</v>
      </c>
    </row>
    <row r="169" spans="2:65" s="1" customFormat="1" ht="16.5" customHeight="1" x14ac:dyDescent="0.2">
      <c r="B169" s="139"/>
      <c r="C169" s="154" t="s">
        <v>391</v>
      </c>
      <c r="D169" s="154" t="s">
        <v>317</v>
      </c>
      <c r="E169" s="155" t="s">
        <v>1844</v>
      </c>
      <c r="F169" s="156" t="s">
        <v>1843</v>
      </c>
      <c r="G169" s="157" t="s">
        <v>1777</v>
      </c>
      <c r="H169" s="158">
        <v>18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1460</v>
      </c>
      <c r="AT169" s="152" t="s">
        <v>317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480</v>
      </c>
      <c r="BM169" s="152" t="s">
        <v>1845</v>
      </c>
    </row>
    <row r="170" spans="2:65" s="1" customFormat="1" ht="16.5" customHeight="1" x14ac:dyDescent="0.2">
      <c r="B170" s="139"/>
      <c r="C170" s="140" t="s">
        <v>395</v>
      </c>
      <c r="D170" s="140" t="s">
        <v>223</v>
      </c>
      <c r="E170" s="141" t="s">
        <v>1846</v>
      </c>
      <c r="F170" s="142" t="s">
        <v>1847</v>
      </c>
      <c r="G170" s="143" t="s">
        <v>333</v>
      </c>
      <c r="H170" s="144">
        <v>18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480</v>
      </c>
      <c r="AT170" s="152" t="s">
        <v>223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480</v>
      </c>
      <c r="BM170" s="152" t="s">
        <v>399</v>
      </c>
    </row>
    <row r="171" spans="2:65" s="1" customFormat="1" ht="16.5" customHeight="1" x14ac:dyDescent="0.2">
      <c r="B171" s="139"/>
      <c r="C171" s="154" t="s">
        <v>399</v>
      </c>
      <c r="D171" s="154" t="s">
        <v>317</v>
      </c>
      <c r="E171" s="155" t="s">
        <v>1848</v>
      </c>
      <c r="F171" s="156" t="s">
        <v>1847</v>
      </c>
      <c r="G171" s="157" t="s">
        <v>333</v>
      </c>
      <c r="H171" s="158">
        <v>18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1460</v>
      </c>
      <c r="AT171" s="152" t="s">
        <v>317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480</v>
      </c>
      <c r="BM171" s="152" t="s">
        <v>1849</v>
      </c>
    </row>
    <row r="172" spans="2:65" s="1" customFormat="1" ht="16.5" customHeight="1" x14ac:dyDescent="0.2">
      <c r="B172" s="139"/>
      <c r="C172" s="140" t="s">
        <v>404</v>
      </c>
      <c r="D172" s="140" t="s">
        <v>223</v>
      </c>
      <c r="E172" s="141" t="s">
        <v>1850</v>
      </c>
      <c r="F172" s="142" t="s">
        <v>1851</v>
      </c>
      <c r="G172" s="143" t="s">
        <v>1777</v>
      </c>
      <c r="H172" s="144">
        <v>12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480</v>
      </c>
      <c r="AT172" s="152" t="s">
        <v>223</v>
      </c>
      <c r="AU172" s="152" t="s">
        <v>88</v>
      </c>
      <c r="AY172" s="13" t="s">
        <v>221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480</v>
      </c>
      <c r="BM172" s="152" t="s">
        <v>408</v>
      </c>
    </row>
    <row r="173" spans="2:65" s="1" customFormat="1" ht="16.5" customHeight="1" x14ac:dyDescent="0.2">
      <c r="B173" s="139"/>
      <c r="C173" s="154" t="s">
        <v>408</v>
      </c>
      <c r="D173" s="154" t="s">
        <v>317</v>
      </c>
      <c r="E173" s="155" t="s">
        <v>1852</v>
      </c>
      <c r="F173" s="156" t="s">
        <v>1851</v>
      </c>
      <c r="G173" s="157" t="s">
        <v>1777</v>
      </c>
      <c r="H173" s="158">
        <v>12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1460</v>
      </c>
      <c r="AT173" s="152" t="s">
        <v>317</v>
      </c>
      <c r="AU173" s="152" t="s">
        <v>88</v>
      </c>
      <c r="AY173" s="13" t="s">
        <v>221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480</v>
      </c>
      <c r="BM173" s="152" t="s">
        <v>1853</v>
      </c>
    </row>
    <row r="174" spans="2:65" s="1" customFormat="1" ht="16.5" customHeight="1" x14ac:dyDescent="0.2">
      <c r="B174" s="139"/>
      <c r="C174" s="140" t="s">
        <v>412</v>
      </c>
      <c r="D174" s="140" t="s">
        <v>223</v>
      </c>
      <c r="E174" s="141" t="s">
        <v>1854</v>
      </c>
      <c r="F174" s="142" t="s">
        <v>1855</v>
      </c>
      <c r="G174" s="143" t="s">
        <v>333</v>
      </c>
      <c r="H174" s="144">
        <v>6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480</v>
      </c>
      <c r="AT174" s="152" t="s">
        <v>223</v>
      </c>
      <c r="AU174" s="152" t="s">
        <v>88</v>
      </c>
      <c r="AY174" s="13" t="s">
        <v>221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88</v>
      </c>
      <c r="BK174" s="153">
        <f t="shared" si="19"/>
        <v>0</v>
      </c>
      <c r="BL174" s="13" t="s">
        <v>480</v>
      </c>
      <c r="BM174" s="152" t="s">
        <v>416</v>
      </c>
    </row>
    <row r="175" spans="2:65" s="1" customFormat="1" ht="16.5" customHeight="1" x14ac:dyDescent="0.2">
      <c r="B175" s="139"/>
      <c r="C175" s="154" t="s">
        <v>416</v>
      </c>
      <c r="D175" s="154" t="s">
        <v>317</v>
      </c>
      <c r="E175" s="155" t="s">
        <v>1856</v>
      </c>
      <c r="F175" s="156" t="s">
        <v>1855</v>
      </c>
      <c r="G175" s="157" t="s">
        <v>333</v>
      </c>
      <c r="H175" s="158">
        <v>6</v>
      </c>
      <c r="I175" s="159"/>
      <c r="J175" s="160">
        <f t="shared" si="10"/>
        <v>0</v>
      </c>
      <c r="K175" s="161"/>
      <c r="L175" s="162"/>
      <c r="M175" s="163" t="s">
        <v>1</v>
      </c>
      <c r="N175" s="164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1460</v>
      </c>
      <c r="AT175" s="152" t="s">
        <v>317</v>
      </c>
      <c r="AU175" s="152" t="s">
        <v>88</v>
      </c>
      <c r="AY175" s="13" t="s">
        <v>221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88</v>
      </c>
      <c r="BK175" s="153">
        <f t="shared" si="19"/>
        <v>0</v>
      </c>
      <c r="BL175" s="13" t="s">
        <v>480</v>
      </c>
      <c r="BM175" s="152" t="s">
        <v>1857</v>
      </c>
    </row>
    <row r="176" spans="2:65" s="1" customFormat="1" ht="16.5" customHeight="1" x14ac:dyDescent="0.2">
      <c r="B176" s="139"/>
      <c r="C176" s="140" t="s">
        <v>420</v>
      </c>
      <c r="D176" s="140" t="s">
        <v>223</v>
      </c>
      <c r="E176" s="141" t="s">
        <v>1858</v>
      </c>
      <c r="F176" s="142" t="s">
        <v>1859</v>
      </c>
      <c r="G176" s="143" t="s">
        <v>1777</v>
      </c>
      <c r="H176" s="144">
        <v>20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480</v>
      </c>
      <c r="AT176" s="152" t="s">
        <v>223</v>
      </c>
      <c r="AU176" s="152" t="s">
        <v>88</v>
      </c>
      <c r="AY176" s="13" t="s">
        <v>221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88</v>
      </c>
      <c r="BK176" s="153">
        <f t="shared" si="19"/>
        <v>0</v>
      </c>
      <c r="BL176" s="13" t="s">
        <v>480</v>
      </c>
      <c r="BM176" s="152" t="s">
        <v>424</v>
      </c>
    </row>
    <row r="177" spans="2:65" s="1" customFormat="1" ht="24.15" customHeight="1" x14ac:dyDescent="0.2">
      <c r="B177" s="139"/>
      <c r="C177" s="154" t="s">
        <v>424</v>
      </c>
      <c r="D177" s="154" t="s">
        <v>317</v>
      </c>
      <c r="E177" s="155" t="s">
        <v>1860</v>
      </c>
      <c r="F177" s="156" t="s">
        <v>1861</v>
      </c>
      <c r="G177" s="157" t="s">
        <v>1777</v>
      </c>
      <c r="H177" s="158">
        <v>20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1460</v>
      </c>
      <c r="AT177" s="152" t="s">
        <v>317</v>
      </c>
      <c r="AU177" s="152" t="s">
        <v>88</v>
      </c>
      <c r="AY177" s="13" t="s">
        <v>221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88</v>
      </c>
      <c r="BK177" s="153">
        <f t="shared" si="19"/>
        <v>0</v>
      </c>
      <c r="BL177" s="13" t="s">
        <v>480</v>
      </c>
      <c r="BM177" s="152" t="s">
        <v>1862</v>
      </c>
    </row>
    <row r="178" spans="2:65" s="1" customFormat="1" ht="16.5" customHeight="1" x14ac:dyDescent="0.2">
      <c r="B178" s="139"/>
      <c r="C178" s="140" t="s">
        <v>428</v>
      </c>
      <c r="D178" s="140" t="s">
        <v>223</v>
      </c>
      <c r="E178" s="141" t="s">
        <v>1863</v>
      </c>
      <c r="F178" s="142" t="s">
        <v>1864</v>
      </c>
      <c r="G178" s="143" t="s">
        <v>1777</v>
      </c>
      <c r="H178" s="144">
        <v>5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480</v>
      </c>
      <c r="AT178" s="152" t="s">
        <v>223</v>
      </c>
      <c r="AU178" s="152" t="s">
        <v>88</v>
      </c>
      <c r="AY178" s="13" t="s">
        <v>221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88</v>
      </c>
      <c r="BK178" s="153">
        <f t="shared" si="19"/>
        <v>0</v>
      </c>
      <c r="BL178" s="13" t="s">
        <v>480</v>
      </c>
      <c r="BM178" s="152" t="s">
        <v>432</v>
      </c>
    </row>
    <row r="179" spans="2:65" s="1" customFormat="1" ht="16.5" customHeight="1" x14ac:dyDescent="0.2">
      <c r="B179" s="139"/>
      <c r="C179" s="154" t="s">
        <v>432</v>
      </c>
      <c r="D179" s="154" t="s">
        <v>317</v>
      </c>
      <c r="E179" s="155" t="s">
        <v>1865</v>
      </c>
      <c r="F179" s="156" t="s">
        <v>1864</v>
      </c>
      <c r="G179" s="157" t="s">
        <v>1777</v>
      </c>
      <c r="H179" s="158">
        <v>5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1460</v>
      </c>
      <c r="AT179" s="152" t="s">
        <v>317</v>
      </c>
      <c r="AU179" s="152" t="s">
        <v>88</v>
      </c>
      <c r="AY179" s="13" t="s">
        <v>221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88</v>
      </c>
      <c r="BK179" s="153">
        <f t="shared" si="19"/>
        <v>0</v>
      </c>
      <c r="BL179" s="13" t="s">
        <v>480</v>
      </c>
      <c r="BM179" s="152" t="s">
        <v>1866</v>
      </c>
    </row>
    <row r="180" spans="2:65" s="1" customFormat="1" ht="55.5" customHeight="1" x14ac:dyDescent="0.2">
      <c r="B180" s="139"/>
      <c r="C180" s="140" t="s">
        <v>436</v>
      </c>
      <c r="D180" s="140" t="s">
        <v>223</v>
      </c>
      <c r="E180" s="141" t="s">
        <v>1867</v>
      </c>
      <c r="F180" s="142" t="s">
        <v>1868</v>
      </c>
      <c r="G180" s="143" t="s">
        <v>263</v>
      </c>
      <c r="H180" s="144">
        <v>20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480</v>
      </c>
      <c r="AT180" s="152" t="s">
        <v>223</v>
      </c>
      <c r="AU180" s="152" t="s">
        <v>88</v>
      </c>
      <c r="AY180" s="13" t="s">
        <v>221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88</v>
      </c>
      <c r="BK180" s="153">
        <f t="shared" si="19"/>
        <v>0</v>
      </c>
      <c r="BL180" s="13" t="s">
        <v>480</v>
      </c>
      <c r="BM180" s="152" t="s">
        <v>440</v>
      </c>
    </row>
    <row r="181" spans="2:65" s="1" customFormat="1" ht="55.5" customHeight="1" x14ac:dyDescent="0.2">
      <c r="B181" s="139"/>
      <c r="C181" s="154" t="s">
        <v>440</v>
      </c>
      <c r="D181" s="154" t="s">
        <v>317</v>
      </c>
      <c r="E181" s="155" t="s">
        <v>1869</v>
      </c>
      <c r="F181" s="156" t="s">
        <v>1870</v>
      </c>
      <c r="G181" s="157" t="s">
        <v>263</v>
      </c>
      <c r="H181" s="158">
        <v>20</v>
      </c>
      <c r="I181" s="159"/>
      <c r="J181" s="160">
        <f t="shared" si="10"/>
        <v>0</v>
      </c>
      <c r="K181" s="161"/>
      <c r="L181" s="162"/>
      <c r="M181" s="163" t="s">
        <v>1</v>
      </c>
      <c r="N181" s="164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1460</v>
      </c>
      <c r="AT181" s="152" t="s">
        <v>317</v>
      </c>
      <c r="AU181" s="152" t="s">
        <v>88</v>
      </c>
      <c r="AY181" s="13" t="s">
        <v>221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88</v>
      </c>
      <c r="BK181" s="153">
        <f t="shared" si="19"/>
        <v>0</v>
      </c>
      <c r="BL181" s="13" t="s">
        <v>480</v>
      </c>
      <c r="BM181" s="152" t="s">
        <v>1871</v>
      </c>
    </row>
    <row r="182" spans="2:65" s="1" customFormat="1" ht="49.2" customHeight="1" x14ac:dyDescent="0.2">
      <c r="B182" s="139"/>
      <c r="C182" s="140" t="s">
        <v>444</v>
      </c>
      <c r="D182" s="140" t="s">
        <v>223</v>
      </c>
      <c r="E182" s="141" t="s">
        <v>1872</v>
      </c>
      <c r="F182" s="142" t="s">
        <v>1873</v>
      </c>
      <c r="G182" s="143" t="s">
        <v>263</v>
      </c>
      <c r="H182" s="144">
        <v>100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480</v>
      </c>
      <c r="AT182" s="152" t="s">
        <v>223</v>
      </c>
      <c r="AU182" s="152" t="s">
        <v>88</v>
      </c>
      <c r="AY182" s="13" t="s">
        <v>221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88</v>
      </c>
      <c r="BK182" s="153">
        <f t="shared" si="19"/>
        <v>0</v>
      </c>
      <c r="BL182" s="13" t="s">
        <v>480</v>
      </c>
      <c r="BM182" s="152" t="s">
        <v>448</v>
      </c>
    </row>
    <row r="183" spans="2:65" s="1" customFormat="1" ht="55.5" customHeight="1" x14ac:dyDescent="0.2">
      <c r="B183" s="139"/>
      <c r="C183" s="154" t="s">
        <v>448</v>
      </c>
      <c r="D183" s="154" t="s">
        <v>317</v>
      </c>
      <c r="E183" s="155" t="s">
        <v>1874</v>
      </c>
      <c r="F183" s="156" t="s">
        <v>1875</v>
      </c>
      <c r="G183" s="157" t="s">
        <v>263</v>
      </c>
      <c r="H183" s="158">
        <v>100</v>
      </c>
      <c r="I183" s="159"/>
      <c r="J183" s="160">
        <f t="shared" si="10"/>
        <v>0</v>
      </c>
      <c r="K183" s="161"/>
      <c r="L183" s="162"/>
      <c r="M183" s="163" t="s">
        <v>1</v>
      </c>
      <c r="N183" s="164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1460</v>
      </c>
      <c r="AT183" s="152" t="s">
        <v>317</v>
      </c>
      <c r="AU183" s="152" t="s">
        <v>88</v>
      </c>
      <c r="AY183" s="13" t="s">
        <v>221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88</v>
      </c>
      <c r="BK183" s="153">
        <f t="shared" si="19"/>
        <v>0</v>
      </c>
      <c r="BL183" s="13" t="s">
        <v>480</v>
      </c>
      <c r="BM183" s="152" t="s">
        <v>1876</v>
      </c>
    </row>
    <row r="184" spans="2:65" s="1" customFormat="1" ht="24.15" customHeight="1" x14ac:dyDescent="0.2">
      <c r="B184" s="139"/>
      <c r="C184" s="140" t="s">
        <v>452</v>
      </c>
      <c r="D184" s="140" t="s">
        <v>223</v>
      </c>
      <c r="E184" s="141" t="s">
        <v>1877</v>
      </c>
      <c r="F184" s="142" t="s">
        <v>1878</v>
      </c>
      <c r="G184" s="143" t="s">
        <v>1305</v>
      </c>
      <c r="H184" s="144">
        <v>1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41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480</v>
      </c>
      <c r="AT184" s="152" t="s">
        <v>223</v>
      </c>
      <c r="AU184" s="152" t="s">
        <v>88</v>
      </c>
      <c r="AY184" s="13" t="s">
        <v>221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88</v>
      </c>
      <c r="BK184" s="153">
        <f t="shared" si="19"/>
        <v>0</v>
      </c>
      <c r="BL184" s="13" t="s">
        <v>480</v>
      </c>
      <c r="BM184" s="152" t="s">
        <v>456</v>
      </c>
    </row>
    <row r="185" spans="2:65" s="1" customFormat="1" ht="24.15" customHeight="1" x14ac:dyDescent="0.2">
      <c r="B185" s="139"/>
      <c r="C185" s="154" t="s">
        <v>456</v>
      </c>
      <c r="D185" s="154" t="s">
        <v>317</v>
      </c>
      <c r="E185" s="155" t="s">
        <v>1879</v>
      </c>
      <c r="F185" s="156" t="s">
        <v>1878</v>
      </c>
      <c r="G185" s="157" t="s">
        <v>1305</v>
      </c>
      <c r="H185" s="158">
        <v>1</v>
      </c>
      <c r="I185" s="159"/>
      <c r="J185" s="160">
        <f t="shared" si="10"/>
        <v>0</v>
      </c>
      <c r="K185" s="161"/>
      <c r="L185" s="162"/>
      <c r="M185" s="163" t="s">
        <v>1</v>
      </c>
      <c r="N185" s="164" t="s">
        <v>41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1460</v>
      </c>
      <c r="AT185" s="152" t="s">
        <v>317</v>
      </c>
      <c r="AU185" s="152" t="s">
        <v>88</v>
      </c>
      <c r="AY185" s="13" t="s">
        <v>221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88</v>
      </c>
      <c r="BK185" s="153">
        <f t="shared" si="19"/>
        <v>0</v>
      </c>
      <c r="BL185" s="13" t="s">
        <v>480</v>
      </c>
      <c r="BM185" s="152" t="s">
        <v>1880</v>
      </c>
    </row>
    <row r="186" spans="2:65" s="11" customFormat="1" ht="22.95" customHeight="1" x14ac:dyDescent="0.25">
      <c r="B186" s="127"/>
      <c r="D186" s="128" t="s">
        <v>74</v>
      </c>
      <c r="E186" s="137" t="s">
        <v>1229</v>
      </c>
      <c r="F186" s="137" t="s">
        <v>1881</v>
      </c>
      <c r="I186" s="130"/>
      <c r="J186" s="138">
        <f>BK186</f>
        <v>0</v>
      </c>
      <c r="L186" s="127"/>
      <c r="M186" s="132"/>
      <c r="P186" s="133">
        <f>SUM(P187:P242)</f>
        <v>0</v>
      </c>
      <c r="R186" s="133">
        <f>SUM(R187:R242)</f>
        <v>0</v>
      </c>
      <c r="T186" s="134">
        <f>SUM(T187:T242)</f>
        <v>0</v>
      </c>
      <c r="AR186" s="128" t="s">
        <v>82</v>
      </c>
      <c r="AT186" s="135" t="s">
        <v>74</v>
      </c>
      <c r="AU186" s="135" t="s">
        <v>82</v>
      </c>
      <c r="AY186" s="128" t="s">
        <v>221</v>
      </c>
      <c r="BK186" s="136">
        <f>SUM(BK187:BK242)</f>
        <v>0</v>
      </c>
    </row>
    <row r="187" spans="2:65" s="1" customFormat="1" ht="24.15" customHeight="1" x14ac:dyDescent="0.2">
      <c r="B187" s="139"/>
      <c r="C187" s="140" t="s">
        <v>460</v>
      </c>
      <c r="D187" s="140" t="s">
        <v>223</v>
      </c>
      <c r="E187" s="141" t="s">
        <v>1882</v>
      </c>
      <c r="F187" s="142" t="s">
        <v>1883</v>
      </c>
      <c r="G187" s="143" t="s">
        <v>1305</v>
      </c>
      <c r="H187" s="144">
        <v>1</v>
      </c>
      <c r="I187" s="145"/>
      <c r="J187" s="146">
        <f t="shared" ref="J187:J218" si="20">ROUND(I187*H187,2)</f>
        <v>0</v>
      </c>
      <c r="K187" s="147"/>
      <c r="L187" s="28"/>
      <c r="M187" s="148" t="s">
        <v>1</v>
      </c>
      <c r="N187" s="149" t="s">
        <v>41</v>
      </c>
      <c r="P187" s="150">
        <f t="shared" ref="P187:P218" si="21">O187*H187</f>
        <v>0</v>
      </c>
      <c r="Q187" s="150">
        <v>0</v>
      </c>
      <c r="R187" s="150">
        <f t="shared" ref="R187:R218" si="22">Q187*H187</f>
        <v>0</v>
      </c>
      <c r="S187" s="150">
        <v>0</v>
      </c>
      <c r="T187" s="151">
        <f t="shared" ref="T187:T218" si="23">S187*H187</f>
        <v>0</v>
      </c>
      <c r="AR187" s="152" t="s">
        <v>480</v>
      </c>
      <c r="AT187" s="152" t="s">
        <v>223</v>
      </c>
      <c r="AU187" s="152" t="s">
        <v>88</v>
      </c>
      <c r="AY187" s="13" t="s">
        <v>221</v>
      </c>
      <c r="BE187" s="153">
        <f t="shared" ref="BE187:BE218" si="24">IF(N187="základná",J187,0)</f>
        <v>0</v>
      </c>
      <c r="BF187" s="153">
        <f t="shared" ref="BF187:BF218" si="25">IF(N187="znížená",J187,0)</f>
        <v>0</v>
      </c>
      <c r="BG187" s="153">
        <f t="shared" ref="BG187:BG218" si="26">IF(N187="zákl. prenesená",J187,0)</f>
        <v>0</v>
      </c>
      <c r="BH187" s="153">
        <f t="shared" ref="BH187:BH218" si="27">IF(N187="zníž. prenesená",J187,0)</f>
        <v>0</v>
      </c>
      <c r="BI187" s="153">
        <f t="shared" ref="BI187:BI218" si="28">IF(N187="nulová",J187,0)</f>
        <v>0</v>
      </c>
      <c r="BJ187" s="13" t="s">
        <v>88</v>
      </c>
      <c r="BK187" s="153">
        <f t="shared" ref="BK187:BK218" si="29">ROUND(I187*H187,2)</f>
        <v>0</v>
      </c>
      <c r="BL187" s="13" t="s">
        <v>480</v>
      </c>
      <c r="BM187" s="152" t="s">
        <v>464</v>
      </c>
    </row>
    <row r="188" spans="2:65" s="1" customFormat="1" ht="62.7" customHeight="1" x14ac:dyDescent="0.2">
      <c r="B188" s="139"/>
      <c r="C188" s="154" t="s">
        <v>464</v>
      </c>
      <c r="D188" s="154" t="s">
        <v>317</v>
      </c>
      <c r="E188" s="155" t="s">
        <v>1882</v>
      </c>
      <c r="F188" s="156" t="s">
        <v>1884</v>
      </c>
      <c r="G188" s="157" t="s">
        <v>1305</v>
      </c>
      <c r="H188" s="158">
        <v>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1460</v>
      </c>
      <c r="AT188" s="152" t="s">
        <v>317</v>
      </c>
      <c r="AU188" s="152" t="s">
        <v>88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480</v>
      </c>
      <c r="BM188" s="152" t="s">
        <v>1885</v>
      </c>
    </row>
    <row r="189" spans="2:65" s="1" customFormat="1" ht="33" customHeight="1" x14ac:dyDescent="0.2">
      <c r="B189" s="139"/>
      <c r="C189" s="140" t="s">
        <v>468</v>
      </c>
      <c r="D189" s="140" t="s">
        <v>223</v>
      </c>
      <c r="E189" s="141" t="s">
        <v>1886</v>
      </c>
      <c r="F189" s="142" t="s">
        <v>1772</v>
      </c>
      <c r="G189" s="143" t="s">
        <v>1305</v>
      </c>
      <c r="H189" s="144">
        <v>1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480</v>
      </c>
      <c r="AT189" s="152" t="s">
        <v>223</v>
      </c>
      <c r="AU189" s="152" t="s">
        <v>88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480</v>
      </c>
      <c r="BM189" s="152" t="s">
        <v>472</v>
      </c>
    </row>
    <row r="190" spans="2:65" s="1" customFormat="1" ht="49.2" customHeight="1" x14ac:dyDescent="0.2">
      <c r="B190" s="139"/>
      <c r="C190" s="154" t="s">
        <v>472</v>
      </c>
      <c r="D190" s="154" t="s">
        <v>317</v>
      </c>
      <c r="E190" s="155" t="s">
        <v>1886</v>
      </c>
      <c r="F190" s="156" t="s">
        <v>1887</v>
      </c>
      <c r="G190" s="157" t="s">
        <v>1305</v>
      </c>
      <c r="H190" s="158">
        <v>1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1460</v>
      </c>
      <c r="AT190" s="152" t="s">
        <v>317</v>
      </c>
      <c r="AU190" s="152" t="s">
        <v>88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480</v>
      </c>
      <c r="BM190" s="152" t="s">
        <v>1888</v>
      </c>
    </row>
    <row r="191" spans="2:65" s="1" customFormat="1" ht="16.5" customHeight="1" x14ac:dyDescent="0.2">
      <c r="B191" s="139"/>
      <c r="C191" s="140" t="s">
        <v>476</v>
      </c>
      <c r="D191" s="140" t="s">
        <v>223</v>
      </c>
      <c r="E191" s="141" t="s">
        <v>1775</v>
      </c>
      <c r="F191" s="142" t="s">
        <v>1776</v>
      </c>
      <c r="G191" s="143" t="s">
        <v>1777</v>
      </c>
      <c r="H191" s="144">
        <v>5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480</v>
      </c>
      <c r="AT191" s="152" t="s">
        <v>223</v>
      </c>
      <c r="AU191" s="152" t="s">
        <v>88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480</v>
      </c>
      <c r="BM191" s="152" t="s">
        <v>480</v>
      </c>
    </row>
    <row r="192" spans="2:65" s="1" customFormat="1" ht="16.5" customHeight="1" x14ac:dyDescent="0.2">
      <c r="B192" s="139"/>
      <c r="C192" s="154" t="s">
        <v>480</v>
      </c>
      <c r="D192" s="154" t="s">
        <v>317</v>
      </c>
      <c r="E192" s="155" t="s">
        <v>1778</v>
      </c>
      <c r="F192" s="156" t="s">
        <v>1776</v>
      </c>
      <c r="G192" s="157" t="s">
        <v>1777</v>
      </c>
      <c r="H192" s="158">
        <v>5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1460</v>
      </c>
      <c r="AT192" s="152" t="s">
        <v>317</v>
      </c>
      <c r="AU192" s="152" t="s">
        <v>88</v>
      </c>
      <c r="AY192" s="13" t="s">
        <v>221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480</v>
      </c>
      <c r="BM192" s="152" t="s">
        <v>1889</v>
      </c>
    </row>
    <row r="193" spans="2:65" s="1" customFormat="1" ht="16.5" customHeight="1" x14ac:dyDescent="0.2">
      <c r="B193" s="139"/>
      <c r="C193" s="140" t="s">
        <v>484</v>
      </c>
      <c r="D193" s="140" t="s">
        <v>223</v>
      </c>
      <c r="E193" s="141" t="s">
        <v>1780</v>
      </c>
      <c r="F193" s="142" t="s">
        <v>1781</v>
      </c>
      <c r="G193" s="143" t="s">
        <v>1777</v>
      </c>
      <c r="H193" s="144">
        <v>5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480</v>
      </c>
      <c r="AT193" s="152" t="s">
        <v>223</v>
      </c>
      <c r="AU193" s="152" t="s">
        <v>88</v>
      </c>
      <c r="AY193" s="13" t="s">
        <v>221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480</v>
      </c>
      <c r="BM193" s="152" t="s">
        <v>488</v>
      </c>
    </row>
    <row r="194" spans="2:65" s="1" customFormat="1" ht="16.5" customHeight="1" x14ac:dyDescent="0.2">
      <c r="B194" s="139"/>
      <c r="C194" s="154" t="s">
        <v>488</v>
      </c>
      <c r="D194" s="154" t="s">
        <v>317</v>
      </c>
      <c r="E194" s="155" t="s">
        <v>1782</v>
      </c>
      <c r="F194" s="156" t="s">
        <v>1781</v>
      </c>
      <c r="G194" s="157" t="s">
        <v>1777</v>
      </c>
      <c r="H194" s="158">
        <v>5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1460</v>
      </c>
      <c r="AT194" s="152" t="s">
        <v>317</v>
      </c>
      <c r="AU194" s="152" t="s">
        <v>88</v>
      </c>
      <c r="AY194" s="13" t="s">
        <v>221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480</v>
      </c>
      <c r="BM194" s="152" t="s">
        <v>1890</v>
      </c>
    </row>
    <row r="195" spans="2:65" s="1" customFormat="1" ht="24.15" customHeight="1" x14ac:dyDescent="0.2">
      <c r="B195" s="139"/>
      <c r="C195" s="140" t="s">
        <v>492</v>
      </c>
      <c r="D195" s="140" t="s">
        <v>223</v>
      </c>
      <c r="E195" s="141" t="s">
        <v>1784</v>
      </c>
      <c r="F195" s="142" t="s">
        <v>1785</v>
      </c>
      <c r="G195" s="143" t="s">
        <v>1305</v>
      </c>
      <c r="H195" s="144">
        <v>1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480</v>
      </c>
      <c r="AT195" s="152" t="s">
        <v>223</v>
      </c>
      <c r="AU195" s="152" t="s">
        <v>88</v>
      </c>
      <c r="AY195" s="13" t="s">
        <v>221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480</v>
      </c>
      <c r="BM195" s="152" t="s">
        <v>496</v>
      </c>
    </row>
    <row r="196" spans="2:65" s="1" customFormat="1" ht="24.15" customHeight="1" x14ac:dyDescent="0.2">
      <c r="B196" s="139"/>
      <c r="C196" s="154" t="s">
        <v>496</v>
      </c>
      <c r="D196" s="154" t="s">
        <v>317</v>
      </c>
      <c r="E196" s="155" t="s">
        <v>1786</v>
      </c>
      <c r="F196" s="156" t="s">
        <v>1785</v>
      </c>
      <c r="G196" s="157" t="s">
        <v>1305</v>
      </c>
      <c r="H196" s="158">
        <v>1</v>
      </c>
      <c r="I196" s="159"/>
      <c r="J196" s="160">
        <f t="shared" si="20"/>
        <v>0</v>
      </c>
      <c r="K196" s="161"/>
      <c r="L196" s="162"/>
      <c r="M196" s="163" t="s">
        <v>1</v>
      </c>
      <c r="N196" s="164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1460</v>
      </c>
      <c r="AT196" s="152" t="s">
        <v>317</v>
      </c>
      <c r="AU196" s="152" t="s">
        <v>88</v>
      </c>
      <c r="AY196" s="13" t="s">
        <v>221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88</v>
      </c>
      <c r="BK196" s="153">
        <f t="shared" si="29"/>
        <v>0</v>
      </c>
      <c r="BL196" s="13" t="s">
        <v>480</v>
      </c>
      <c r="BM196" s="152" t="s">
        <v>1891</v>
      </c>
    </row>
    <row r="197" spans="2:65" s="1" customFormat="1" ht="16.5" customHeight="1" x14ac:dyDescent="0.2">
      <c r="B197" s="139"/>
      <c r="C197" s="140" t="s">
        <v>500</v>
      </c>
      <c r="D197" s="140" t="s">
        <v>223</v>
      </c>
      <c r="E197" s="141" t="s">
        <v>1892</v>
      </c>
      <c r="F197" s="142" t="s">
        <v>1789</v>
      </c>
      <c r="G197" s="143" t="s">
        <v>333</v>
      </c>
      <c r="H197" s="144">
        <v>2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480</v>
      </c>
      <c r="AT197" s="152" t="s">
        <v>223</v>
      </c>
      <c r="AU197" s="152" t="s">
        <v>88</v>
      </c>
      <c r="AY197" s="13" t="s">
        <v>221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88</v>
      </c>
      <c r="BK197" s="153">
        <f t="shared" si="29"/>
        <v>0</v>
      </c>
      <c r="BL197" s="13" t="s">
        <v>480</v>
      </c>
      <c r="BM197" s="152" t="s">
        <v>504</v>
      </c>
    </row>
    <row r="198" spans="2:65" s="1" customFormat="1" ht="16.5" customHeight="1" x14ac:dyDescent="0.2">
      <c r="B198" s="139"/>
      <c r="C198" s="154" t="s">
        <v>504</v>
      </c>
      <c r="D198" s="154" t="s">
        <v>317</v>
      </c>
      <c r="E198" s="155" t="s">
        <v>1892</v>
      </c>
      <c r="F198" s="156" t="s">
        <v>1789</v>
      </c>
      <c r="G198" s="157" t="s">
        <v>333</v>
      </c>
      <c r="H198" s="158">
        <v>2</v>
      </c>
      <c r="I198" s="159"/>
      <c r="J198" s="160">
        <f t="shared" si="20"/>
        <v>0</v>
      </c>
      <c r="K198" s="161"/>
      <c r="L198" s="162"/>
      <c r="M198" s="163" t="s">
        <v>1</v>
      </c>
      <c r="N198" s="164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1460</v>
      </c>
      <c r="AT198" s="152" t="s">
        <v>317</v>
      </c>
      <c r="AU198" s="152" t="s">
        <v>88</v>
      </c>
      <c r="AY198" s="13" t="s">
        <v>221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88</v>
      </c>
      <c r="BK198" s="153">
        <f t="shared" si="29"/>
        <v>0</v>
      </c>
      <c r="BL198" s="13" t="s">
        <v>480</v>
      </c>
      <c r="BM198" s="152" t="s">
        <v>1893</v>
      </c>
    </row>
    <row r="199" spans="2:65" s="1" customFormat="1" ht="16.5" customHeight="1" x14ac:dyDescent="0.2">
      <c r="B199" s="139"/>
      <c r="C199" s="140" t="s">
        <v>508</v>
      </c>
      <c r="D199" s="140" t="s">
        <v>223</v>
      </c>
      <c r="E199" s="141" t="s">
        <v>1894</v>
      </c>
      <c r="F199" s="142" t="s">
        <v>1792</v>
      </c>
      <c r="G199" s="143" t="s">
        <v>1305</v>
      </c>
      <c r="H199" s="144">
        <v>6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480</v>
      </c>
      <c r="AT199" s="152" t="s">
        <v>223</v>
      </c>
      <c r="AU199" s="152" t="s">
        <v>88</v>
      </c>
      <c r="AY199" s="13" t="s">
        <v>221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88</v>
      </c>
      <c r="BK199" s="153">
        <f t="shared" si="29"/>
        <v>0</v>
      </c>
      <c r="BL199" s="13" t="s">
        <v>480</v>
      </c>
      <c r="BM199" s="152" t="s">
        <v>512</v>
      </c>
    </row>
    <row r="200" spans="2:65" s="1" customFormat="1" ht="24.15" customHeight="1" x14ac:dyDescent="0.2">
      <c r="B200" s="139"/>
      <c r="C200" s="154" t="s">
        <v>512</v>
      </c>
      <c r="D200" s="154" t="s">
        <v>317</v>
      </c>
      <c r="E200" s="155" t="s">
        <v>1894</v>
      </c>
      <c r="F200" s="156" t="s">
        <v>1895</v>
      </c>
      <c r="G200" s="157" t="s">
        <v>1305</v>
      </c>
      <c r="H200" s="158">
        <v>6</v>
      </c>
      <c r="I200" s="159"/>
      <c r="J200" s="160">
        <f t="shared" si="20"/>
        <v>0</v>
      </c>
      <c r="K200" s="161"/>
      <c r="L200" s="162"/>
      <c r="M200" s="163" t="s">
        <v>1</v>
      </c>
      <c r="N200" s="164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1460</v>
      </c>
      <c r="AT200" s="152" t="s">
        <v>317</v>
      </c>
      <c r="AU200" s="152" t="s">
        <v>88</v>
      </c>
      <c r="AY200" s="13" t="s">
        <v>221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88</v>
      </c>
      <c r="BK200" s="153">
        <f t="shared" si="29"/>
        <v>0</v>
      </c>
      <c r="BL200" s="13" t="s">
        <v>480</v>
      </c>
      <c r="BM200" s="152" t="s">
        <v>1896</v>
      </c>
    </row>
    <row r="201" spans="2:65" s="1" customFormat="1" ht="16.5" customHeight="1" x14ac:dyDescent="0.2">
      <c r="B201" s="139"/>
      <c r="C201" s="140" t="s">
        <v>516</v>
      </c>
      <c r="D201" s="140" t="s">
        <v>223</v>
      </c>
      <c r="E201" s="141" t="s">
        <v>1897</v>
      </c>
      <c r="F201" s="142" t="s">
        <v>1792</v>
      </c>
      <c r="G201" s="143" t="s">
        <v>1305</v>
      </c>
      <c r="H201" s="144">
        <v>3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480</v>
      </c>
      <c r="AT201" s="152" t="s">
        <v>223</v>
      </c>
      <c r="AU201" s="152" t="s">
        <v>88</v>
      </c>
      <c r="AY201" s="13" t="s">
        <v>221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88</v>
      </c>
      <c r="BK201" s="153">
        <f t="shared" si="29"/>
        <v>0</v>
      </c>
      <c r="BL201" s="13" t="s">
        <v>480</v>
      </c>
      <c r="BM201" s="152" t="s">
        <v>520</v>
      </c>
    </row>
    <row r="202" spans="2:65" s="1" customFormat="1" ht="24.15" customHeight="1" x14ac:dyDescent="0.2">
      <c r="B202" s="139"/>
      <c r="C202" s="154" t="s">
        <v>520</v>
      </c>
      <c r="D202" s="154" t="s">
        <v>317</v>
      </c>
      <c r="E202" s="155" t="s">
        <v>1897</v>
      </c>
      <c r="F202" s="156" t="s">
        <v>1796</v>
      </c>
      <c r="G202" s="157" t="s">
        <v>1305</v>
      </c>
      <c r="H202" s="158">
        <v>3</v>
      </c>
      <c r="I202" s="159"/>
      <c r="J202" s="160">
        <f t="shared" si="20"/>
        <v>0</v>
      </c>
      <c r="K202" s="161"/>
      <c r="L202" s="162"/>
      <c r="M202" s="163" t="s">
        <v>1</v>
      </c>
      <c r="N202" s="164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1460</v>
      </c>
      <c r="AT202" s="152" t="s">
        <v>317</v>
      </c>
      <c r="AU202" s="152" t="s">
        <v>88</v>
      </c>
      <c r="AY202" s="13" t="s">
        <v>221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88</v>
      </c>
      <c r="BK202" s="153">
        <f t="shared" si="29"/>
        <v>0</v>
      </c>
      <c r="BL202" s="13" t="s">
        <v>480</v>
      </c>
      <c r="BM202" s="152" t="s">
        <v>1898</v>
      </c>
    </row>
    <row r="203" spans="2:65" s="1" customFormat="1" ht="16.5" customHeight="1" x14ac:dyDescent="0.2">
      <c r="B203" s="139"/>
      <c r="C203" s="140" t="s">
        <v>524</v>
      </c>
      <c r="D203" s="140" t="s">
        <v>223</v>
      </c>
      <c r="E203" s="141" t="s">
        <v>1899</v>
      </c>
      <c r="F203" s="142" t="s">
        <v>1799</v>
      </c>
      <c r="G203" s="143" t="s">
        <v>333</v>
      </c>
      <c r="H203" s="144">
        <v>3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41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480</v>
      </c>
      <c r="AT203" s="152" t="s">
        <v>223</v>
      </c>
      <c r="AU203" s="152" t="s">
        <v>88</v>
      </c>
      <c r="AY203" s="13" t="s">
        <v>221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88</v>
      </c>
      <c r="BK203" s="153">
        <f t="shared" si="29"/>
        <v>0</v>
      </c>
      <c r="BL203" s="13" t="s">
        <v>480</v>
      </c>
      <c r="BM203" s="152" t="s">
        <v>528</v>
      </c>
    </row>
    <row r="204" spans="2:65" s="1" customFormat="1" ht="16.5" customHeight="1" x14ac:dyDescent="0.2">
      <c r="B204" s="139"/>
      <c r="C204" s="154" t="s">
        <v>528</v>
      </c>
      <c r="D204" s="154" t="s">
        <v>317</v>
      </c>
      <c r="E204" s="155" t="s">
        <v>1899</v>
      </c>
      <c r="F204" s="156" t="s">
        <v>1799</v>
      </c>
      <c r="G204" s="157" t="s">
        <v>333</v>
      </c>
      <c r="H204" s="158">
        <v>3</v>
      </c>
      <c r="I204" s="159"/>
      <c r="J204" s="160">
        <f t="shared" si="20"/>
        <v>0</v>
      </c>
      <c r="K204" s="161"/>
      <c r="L204" s="162"/>
      <c r="M204" s="163" t="s">
        <v>1</v>
      </c>
      <c r="N204" s="164" t="s">
        <v>41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1460</v>
      </c>
      <c r="AT204" s="152" t="s">
        <v>317</v>
      </c>
      <c r="AU204" s="152" t="s">
        <v>88</v>
      </c>
      <c r="AY204" s="13" t="s">
        <v>221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88</v>
      </c>
      <c r="BK204" s="153">
        <f t="shared" si="29"/>
        <v>0</v>
      </c>
      <c r="BL204" s="13" t="s">
        <v>480</v>
      </c>
      <c r="BM204" s="152" t="s">
        <v>1900</v>
      </c>
    </row>
    <row r="205" spans="2:65" s="1" customFormat="1" ht="16.5" customHeight="1" x14ac:dyDescent="0.2">
      <c r="B205" s="139"/>
      <c r="C205" s="140" t="s">
        <v>532</v>
      </c>
      <c r="D205" s="140" t="s">
        <v>223</v>
      </c>
      <c r="E205" s="141" t="s">
        <v>1901</v>
      </c>
      <c r="F205" s="142" t="s">
        <v>1802</v>
      </c>
      <c r="G205" s="143" t="s">
        <v>333</v>
      </c>
      <c r="H205" s="144">
        <v>3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41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480</v>
      </c>
      <c r="AT205" s="152" t="s">
        <v>223</v>
      </c>
      <c r="AU205" s="152" t="s">
        <v>88</v>
      </c>
      <c r="AY205" s="13" t="s">
        <v>221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88</v>
      </c>
      <c r="BK205" s="153">
        <f t="shared" si="29"/>
        <v>0</v>
      </c>
      <c r="BL205" s="13" t="s">
        <v>480</v>
      </c>
      <c r="BM205" s="152" t="s">
        <v>536</v>
      </c>
    </row>
    <row r="206" spans="2:65" s="1" customFormat="1" ht="16.5" customHeight="1" x14ac:dyDescent="0.2">
      <c r="B206" s="139"/>
      <c r="C206" s="154" t="s">
        <v>536</v>
      </c>
      <c r="D206" s="154" t="s">
        <v>317</v>
      </c>
      <c r="E206" s="155" t="s">
        <v>1901</v>
      </c>
      <c r="F206" s="156" t="s">
        <v>1802</v>
      </c>
      <c r="G206" s="157" t="s">
        <v>333</v>
      </c>
      <c r="H206" s="158">
        <v>3</v>
      </c>
      <c r="I206" s="159"/>
      <c r="J206" s="160">
        <f t="shared" si="20"/>
        <v>0</v>
      </c>
      <c r="K206" s="161"/>
      <c r="L206" s="162"/>
      <c r="M206" s="163" t="s">
        <v>1</v>
      </c>
      <c r="N206" s="164" t="s">
        <v>41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1460</v>
      </c>
      <c r="AT206" s="152" t="s">
        <v>317</v>
      </c>
      <c r="AU206" s="152" t="s">
        <v>88</v>
      </c>
      <c r="AY206" s="13" t="s">
        <v>221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88</v>
      </c>
      <c r="BK206" s="153">
        <f t="shared" si="29"/>
        <v>0</v>
      </c>
      <c r="BL206" s="13" t="s">
        <v>480</v>
      </c>
      <c r="BM206" s="152" t="s">
        <v>1902</v>
      </c>
    </row>
    <row r="207" spans="2:65" s="1" customFormat="1" ht="16.5" customHeight="1" x14ac:dyDescent="0.2">
      <c r="B207" s="139"/>
      <c r="C207" s="140" t="s">
        <v>540</v>
      </c>
      <c r="D207" s="140" t="s">
        <v>223</v>
      </c>
      <c r="E207" s="141" t="s">
        <v>1903</v>
      </c>
      <c r="F207" s="142" t="s">
        <v>1805</v>
      </c>
      <c r="G207" s="143" t="s">
        <v>333</v>
      </c>
      <c r="H207" s="144">
        <v>2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41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480</v>
      </c>
      <c r="AT207" s="152" t="s">
        <v>223</v>
      </c>
      <c r="AU207" s="152" t="s">
        <v>88</v>
      </c>
      <c r="AY207" s="13" t="s">
        <v>221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88</v>
      </c>
      <c r="BK207" s="153">
        <f t="shared" si="29"/>
        <v>0</v>
      </c>
      <c r="BL207" s="13" t="s">
        <v>480</v>
      </c>
      <c r="BM207" s="152" t="s">
        <v>544</v>
      </c>
    </row>
    <row r="208" spans="2:65" s="1" customFormat="1" ht="16.5" customHeight="1" x14ac:dyDescent="0.2">
      <c r="B208" s="139"/>
      <c r="C208" s="154" t="s">
        <v>544</v>
      </c>
      <c r="D208" s="154" t="s">
        <v>317</v>
      </c>
      <c r="E208" s="155" t="s">
        <v>1903</v>
      </c>
      <c r="F208" s="156" t="s">
        <v>1805</v>
      </c>
      <c r="G208" s="157" t="s">
        <v>333</v>
      </c>
      <c r="H208" s="158">
        <v>2</v>
      </c>
      <c r="I208" s="159"/>
      <c r="J208" s="160">
        <f t="shared" si="20"/>
        <v>0</v>
      </c>
      <c r="K208" s="161"/>
      <c r="L208" s="162"/>
      <c r="M208" s="163" t="s">
        <v>1</v>
      </c>
      <c r="N208" s="164" t="s">
        <v>41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1460</v>
      </c>
      <c r="AT208" s="152" t="s">
        <v>317</v>
      </c>
      <c r="AU208" s="152" t="s">
        <v>88</v>
      </c>
      <c r="AY208" s="13" t="s">
        <v>221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88</v>
      </c>
      <c r="BK208" s="153">
        <f t="shared" si="29"/>
        <v>0</v>
      </c>
      <c r="BL208" s="13" t="s">
        <v>480</v>
      </c>
      <c r="BM208" s="152" t="s">
        <v>1904</v>
      </c>
    </row>
    <row r="209" spans="2:65" s="1" customFormat="1" ht="16.5" customHeight="1" x14ac:dyDescent="0.2">
      <c r="B209" s="139"/>
      <c r="C209" s="140" t="s">
        <v>548</v>
      </c>
      <c r="D209" s="140" t="s">
        <v>223</v>
      </c>
      <c r="E209" s="141" t="s">
        <v>1905</v>
      </c>
      <c r="F209" s="142" t="s">
        <v>1906</v>
      </c>
      <c r="G209" s="143" t="s">
        <v>333</v>
      </c>
      <c r="H209" s="144">
        <v>4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41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480</v>
      </c>
      <c r="AT209" s="152" t="s">
        <v>223</v>
      </c>
      <c r="AU209" s="152" t="s">
        <v>88</v>
      </c>
      <c r="AY209" s="13" t="s">
        <v>221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88</v>
      </c>
      <c r="BK209" s="153">
        <f t="shared" si="29"/>
        <v>0</v>
      </c>
      <c r="BL209" s="13" t="s">
        <v>480</v>
      </c>
      <c r="BM209" s="152" t="s">
        <v>552</v>
      </c>
    </row>
    <row r="210" spans="2:65" s="1" customFormat="1" ht="16.5" customHeight="1" x14ac:dyDescent="0.2">
      <c r="B210" s="139"/>
      <c r="C210" s="154" t="s">
        <v>552</v>
      </c>
      <c r="D210" s="154" t="s">
        <v>317</v>
      </c>
      <c r="E210" s="155" t="s">
        <v>1905</v>
      </c>
      <c r="F210" s="156" t="s">
        <v>1906</v>
      </c>
      <c r="G210" s="157" t="s">
        <v>333</v>
      </c>
      <c r="H210" s="158">
        <v>4</v>
      </c>
      <c r="I210" s="159"/>
      <c r="J210" s="160">
        <f t="shared" si="20"/>
        <v>0</v>
      </c>
      <c r="K210" s="161"/>
      <c r="L210" s="162"/>
      <c r="M210" s="163" t="s">
        <v>1</v>
      </c>
      <c r="N210" s="164" t="s">
        <v>41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1460</v>
      </c>
      <c r="AT210" s="152" t="s">
        <v>317</v>
      </c>
      <c r="AU210" s="152" t="s">
        <v>88</v>
      </c>
      <c r="AY210" s="13" t="s">
        <v>221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88</v>
      </c>
      <c r="BK210" s="153">
        <f t="shared" si="29"/>
        <v>0</v>
      </c>
      <c r="BL210" s="13" t="s">
        <v>480</v>
      </c>
      <c r="BM210" s="152" t="s">
        <v>1907</v>
      </c>
    </row>
    <row r="211" spans="2:65" s="1" customFormat="1" ht="24.15" customHeight="1" x14ac:dyDescent="0.2">
      <c r="B211" s="139"/>
      <c r="C211" s="140" t="s">
        <v>556</v>
      </c>
      <c r="D211" s="140" t="s">
        <v>223</v>
      </c>
      <c r="E211" s="141" t="s">
        <v>1908</v>
      </c>
      <c r="F211" s="142" t="s">
        <v>1814</v>
      </c>
      <c r="G211" s="143" t="s">
        <v>333</v>
      </c>
      <c r="H211" s="144">
        <v>2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480</v>
      </c>
      <c r="AT211" s="152" t="s">
        <v>223</v>
      </c>
      <c r="AU211" s="152" t="s">
        <v>88</v>
      </c>
      <c r="AY211" s="13" t="s">
        <v>221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88</v>
      </c>
      <c r="BK211" s="153">
        <f t="shared" si="29"/>
        <v>0</v>
      </c>
      <c r="BL211" s="13" t="s">
        <v>480</v>
      </c>
      <c r="BM211" s="152" t="s">
        <v>561</v>
      </c>
    </row>
    <row r="212" spans="2:65" s="1" customFormat="1" ht="24.15" customHeight="1" x14ac:dyDescent="0.2">
      <c r="B212" s="139"/>
      <c r="C212" s="154" t="s">
        <v>561</v>
      </c>
      <c r="D212" s="154" t="s">
        <v>317</v>
      </c>
      <c r="E212" s="155" t="s">
        <v>1908</v>
      </c>
      <c r="F212" s="156" t="s">
        <v>1814</v>
      </c>
      <c r="G212" s="157" t="s">
        <v>333</v>
      </c>
      <c r="H212" s="158">
        <v>2</v>
      </c>
      <c r="I212" s="159"/>
      <c r="J212" s="160">
        <f t="shared" si="20"/>
        <v>0</v>
      </c>
      <c r="K212" s="161"/>
      <c r="L212" s="162"/>
      <c r="M212" s="163" t="s">
        <v>1</v>
      </c>
      <c r="N212" s="164" t="s">
        <v>41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1460</v>
      </c>
      <c r="AT212" s="152" t="s">
        <v>317</v>
      </c>
      <c r="AU212" s="152" t="s">
        <v>88</v>
      </c>
      <c r="AY212" s="13" t="s">
        <v>221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88</v>
      </c>
      <c r="BK212" s="153">
        <f t="shared" si="29"/>
        <v>0</v>
      </c>
      <c r="BL212" s="13" t="s">
        <v>480</v>
      </c>
      <c r="BM212" s="152" t="s">
        <v>1909</v>
      </c>
    </row>
    <row r="213" spans="2:65" s="1" customFormat="1" ht="24.15" customHeight="1" x14ac:dyDescent="0.2">
      <c r="B213" s="139"/>
      <c r="C213" s="140" t="s">
        <v>565</v>
      </c>
      <c r="D213" s="140" t="s">
        <v>223</v>
      </c>
      <c r="E213" s="141" t="s">
        <v>1910</v>
      </c>
      <c r="F213" s="142" t="s">
        <v>1911</v>
      </c>
      <c r="G213" s="143" t="s">
        <v>333</v>
      </c>
      <c r="H213" s="144">
        <v>1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41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480</v>
      </c>
      <c r="AT213" s="152" t="s">
        <v>223</v>
      </c>
      <c r="AU213" s="152" t="s">
        <v>88</v>
      </c>
      <c r="AY213" s="13" t="s">
        <v>221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88</v>
      </c>
      <c r="BK213" s="153">
        <f t="shared" si="29"/>
        <v>0</v>
      </c>
      <c r="BL213" s="13" t="s">
        <v>480</v>
      </c>
      <c r="BM213" s="152" t="s">
        <v>569</v>
      </c>
    </row>
    <row r="214" spans="2:65" s="1" customFormat="1" ht="24.15" customHeight="1" x14ac:dyDescent="0.2">
      <c r="B214" s="139"/>
      <c r="C214" s="154" t="s">
        <v>569</v>
      </c>
      <c r="D214" s="154" t="s">
        <v>317</v>
      </c>
      <c r="E214" s="155" t="s">
        <v>1910</v>
      </c>
      <c r="F214" s="156" t="s">
        <v>1911</v>
      </c>
      <c r="G214" s="157" t="s">
        <v>333</v>
      </c>
      <c r="H214" s="158">
        <v>1</v>
      </c>
      <c r="I214" s="159"/>
      <c r="J214" s="160">
        <f t="shared" si="20"/>
        <v>0</v>
      </c>
      <c r="K214" s="161"/>
      <c r="L214" s="162"/>
      <c r="M214" s="163" t="s">
        <v>1</v>
      </c>
      <c r="N214" s="164" t="s">
        <v>41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1460</v>
      </c>
      <c r="AT214" s="152" t="s">
        <v>317</v>
      </c>
      <c r="AU214" s="152" t="s">
        <v>88</v>
      </c>
      <c r="AY214" s="13" t="s">
        <v>221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88</v>
      </c>
      <c r="BK214" s="153">
        <f t="shared" si="29"/>
        <v>0</v>
      </c>
      <c r="BL214" s="13" t="s">
        <v>480</v>
      </c>
      <c r="BM214" s="152" t="s">
        <v>1912</v>
      </c>
    </row>
    <row r="215" spans="2:65" s="1" customFormat="1" ht="24.15" customHeight="1" x14ac:dyDescent="0.2">
      <c r="B215" s="139"/>
      <c r="C215" s="140" t="s">
        <v>573</v>
      </c>
      <c r="D215" s="140" t="s">
        <v>223</v>
      </c>
      <c r="E215" s="141" t="s">
        <v>1913</v>
      </c>
      <c r="F215" s="142" t="s">
        <v>1914</v>
      </c>
      <c r="G215" s="143" t="s">
        <v>333</v>
      </c>
      <c r="H215" s="144">
        <v>1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41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480</v>
      </c>
      <c r="AT215" s="152" t="s">
        <v>223</v>
      </c>
      <c r="AU215" s="152" t="s">
        <v>88</v>
      </c>
      <c r="AY215" s="13" t="s">
        <v>221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88</v>
      </c>
      <c r="BK215" s="153">
        <f t="shared" si="29"/>
        <v>0</v>
      </c>
      <c r="BL215" s="13" t="s">
        <v>480</v>
      </c>
      <c r="BM215" s="152" t="s">
        <v>577</v>
      </c>
    </row>
    <row r="216" spans="2:65" s="1" customFormat="1" ht="24.15" customHeight="1" x14ac:dyDescent="0.2">
      <c r="B216" s="139"/>
      <c r="C216" s="154" t="s">
        <v>577</v>
      </c>
      <c r="D216" s="154" t="s">
        <v>317</v>
      </c>
      <c r="E216" s="155" t="s">
        <v>1913</v>
      </c>
      <c r="F216" s="156" t="s">
        <v>1914</v>
      </c>
      <c r="G216" s="157" t="s">
        <v>333</v>
      </c>
      <c r="H216" s="158">
        <v>1</v>
      </c>
      <c r="I216" s="159"/>
      <c r="J216" s="160">
        <f t="shared" si="20"/>
        <v>0</v>
      </c>
      <c r="K216" s="161"/>
      <c r="L216" s="162"/>
      <c r="M216" s="163" t="s">
        <v>1</v>
      </c>
      <c r="N216" s="164" t="s">
        <v>41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1460</v>
      </c>
      <c r="AT216" s="152" t="s">
        <v>317</v>
      </c>
      <c r="AU216" s="152" t="s">
        <v>88</v>
      </c>
      <c r="AY216" s="13" t="s">
        <v>221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88</v>
      </c>
      <c r="BK216" s="153">
        <f t="shared" si="29"/>
        <v>0</v>
      </c>
      <c r="BL216" s="13" t="s">
        <v>480</v>
      </c>
      <c r="BM216" s="152" t="s">
        <v>1915</v>
      </c>
    </row>
    <row r="217" spans="2:65" s="1" customFormat="1" ht="24.15" customHeight="1" x14ac:dyDescent="0.2">
      <c r="B217" s="139"/>
      <c r="C217" s="140" t="s">
        <v>581</v>
      </c>
      <c r="D217" s="140" t="s">
        <v>223</v>
      </c>
      <c r="E217" s="141" t="s">
        <v>1916</v>
      </c>
      <c r="F217" s="142" t="s">
        <v>1917</v>
      </c>
      <c r="G217" s="143" t="s">
        <v>263</v>
      </c>
      <c r="H217" s="144">
        <v>80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41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480</v>
      </c>
      <c r="AT217" s="152" t="s">
        <v>223</v>
      </c>
      <c r="AU217" s="152" t="s">
        <v>88</v>
      </c>
      <c r="AY217" s="13" t="s">
        <v>221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88</v>
      </c>
      <c r="BK217" s="153">
        <f t="shared" si="29"/>
        <v>0</v>
      </c>
      <c r="BL217" s="13" t="s">
        <v>480</v>
      </c>
      <c r="BM217" s="152" t="s">
        <v>585</v>
      </c>
    </row>
    <row r="218" spans="2:65" s="1" customFormat="1" ht="24.15" customHeight="1" x14ac:dyDescent="0.2">
      <c r="B218" s="139"/>
      <c r="C218" s="154" t="s">
        <v>585</v>
      </c>
      <c r="D218" s="154" t="s">
        <v>317</v>
      </c>
      <c r="E218" s="155" t="s">
        <v>1918</v>
      </c>
      <c r="F218" s="156" t="s">
        <v>1919</v>
      </c>
      <c r="G218" s="157" t="s">
        <v>263</v>
      </c>
      <c r="H218" s="158">
        <v>80</v>
      </c>
      <c r="I218" s="159"/>
      <c r="J218" s="160">
        <f t="shared" si="20"/>
        <v>0</v>
      </c>
      <c r="K218" s="161"/>
      <c r="L218" s="162"/>
      <c r="M218" s="163" t="s">
        <v>1</v>
      </c>
      <c r="N218" s="164" t="s">
        <v>41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1460</v>
      </c>
      <c r="AT218" s="152" t="s">
        <v>317</v>
      </c>
      <c r="AU218" s="152" t="s">
        <v>88</v>
      </c>
      <c r="AY218" s="13" t="s">
        <v>221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88</v>
      </c>
      <c r="BK218" s="153">
        <f t="shared" si="29"/>
        <v>0</v>
      </c>
      <c r="BL218" s="13" t="s">
        <v>480</v>
      </c>
      <c r="BM218" s="152" t="s">
        <v>1920</v>
      </c>
    </row>
    <row r="219" spans="2:65" s="1" customFormat="1" ht="16.5" customHeight="1" x14ac:dyDescent="0.2">
      <c r="B219" s="139"/>
      <c r="C219" s="140" t="s">
        <v>589</v>
      </c>
      <c r="D219" s="140" t="s">
        <v>223</v>
      </c>
      <c r="E219" s="141" t="s">
        <v>1821</v>
      </c>
      <c r="F219" s="142" t="s">
        <v>1822</v>
      </c>
      <c r="G219" s="143" t="s">
        <v>263</v>
      </c>
      <c r="H219" s="144">
        <v>20</v>
      </c>
      <c r="I219" s="145"/>
      <c r="J219" s="146">
        <f t="shared" ref="J219:J242" si="30">ROUND(I219*H219,2)</f>
        <v>0</v>
      </c>
      <c r="K219" s="147"/>
      <c r="L219" s="28"/>
      <c r="M219" s="148" t="s">
        <v>1</v>
      </c>
      <c r="N219" s="149" t="s">
        <v>41</v>
      </c>
      <c r="P219" s="150">
        <f t="shared" ref="P219:P242" si="31">O219*H219</f>
        <v>0</v>
      </c>
      <c r="Q219" s="150">
        <v>0</v>
      </c>
      <c r="R219" s="150">
        <f t="shared" ref="R219:R242" si="32">Q219*H219</f>
        <v>0</v>
      </c>
      <c r="S219" s="150">
        <v>0</v>
      </c>
      <c r="T219" s="151">
        <f t="shared" ref="T219:T242" si="33">S219*H219</f>
        <v>0</v>
      </c>
      <c r="AR219" s="152" t="s">
        <v>480</v>
      </c>
      <c r="AT219" s="152" t="s">
        <v>223</v>
      </c>
      <c r="AU219" s="152" t="s">
        <v>88</v>
      </c>
      <c r="AY219" s="13" t="s">
        <v>221</v>
      </c>
      <c r="BE219" s="153">
        <f t="shared" ref="BE219:BE242" si="34">IF(N219="základná",J219,0)</f>
        <v>0</v>
      </c>
      <c r="BF219" s="153">
        <f t="shared" ref="BF219:BF242" si="35">IF(N219="znížená",J219,0)</f>
        <v>0</v>
      </c>
      <c r="BG219" s="153">
        <f t="shared" ref="BG219:BG242" si="36">IF(N219="zákl. prenesená",J219,0)</f>
        <v>0</v>
      </c>
      <c r="BH219" s="153">
        <f t="shared" ref="BH219:BH242" si="37">IF(N219="zníž. prenesená",J219,0)</f>
        <v>0</v>
      </c>
      <c r="BI219" s="153">
        <f t="shared" ref="BI219:BI242" si="38">IF(N219="nulová",J219,0)</f>
        <v>0</v>
      </c>
      <c r="BJ219" s="13" t="s">
        <v>88</v>
      </c>
      <c r="BK219" s="153">
        <f t="shared" ref="BK219:BK242" si="39">ROUND(I219*H219,2)</f>
        <v>0</v>
      </c>
      <c r="BL219" s="13" t="s">
        <v>480</v>
      </c>
      <c r="BM219" s="152" t="s">
        <v>593</v>
      </c>
    </row>
    <row r="220" spans="2:65" s="1" customFormat="1" ht="16.5" customHeight="1" x14ac:dyDescent="0.2">
      <c r="B220" s="139"/>
      <c r="C220" s="154" t="s">
        <v>593</v>
      </c>
      <c r="D220" s="154" t="s">
        <v>317</v>
      </c>
      <c r="E220" s="155" t="s">
        <v>1823</v>
      </c>
      <c r="F220" s="156" t="s">
        <v>1822</v>
      </c>
      <c r="G220" s="157" t="s">
        <v>263</v>
      </c>
      <c r="H220" s="158">
        <v>20</v>
      </c>
      <c r="I220" s="159"/>
      <c r="J220" s="160">
        <f t="shared" si="30"/>
        <v>0</v>
      </c>
      <c r="K220" s="161"/>
      <c r="L220" s="162"/>
      <c r="M220" s="163" t="s">
        <v>1</v>
      </c>
      <c r="N220" s="164" t="s">
        <v>41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1460</v>
      </c>
      <c r="AT220" s="152" t="s">
        <v>317</v>
      </c>
      <c r="AU220" s="152" t="s">
        <v>88</v>
      </c>
      <c r="AY220" s="13" t="s">
        <v>221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88</v>
      </c>
      <c r="BK220" s="153">
        <f t="shared" si="39"/>
        <v>0</v>
      </c>
      <c r="BL220" s="13" t="s">
        <v>480</v>
      </c>
      <c r="BM220" s="152" t="s">
        <v>1921</v>
      </c>
    </row>
    <row r="221" spans="2:65" s="1" customFormat="1" ht="16.5" customHeight="1" x14ac:dyDescent="0.2">
      <c r="B221" s="139"/>
      <c r="C221" s="140" t="s">
        <v>597</v>
      </c>
      <c r="D221" s="140" t="s">
        <v>223</v>
      </c>
      <c r="E221" s="141" t="s">
        <v>1825</v>
      </c>
      <c r="F221" s="142" t="s">
        <v>1826</v>
      </c>
      <c r="G221" s="143" t="s">
        <v>263</v>
      </c>
      <c r="H221" s="144">
        <v>20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41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480</v>
      </c>
      <c r="AT221" s="152" t="s">
        <v>223</v>
      </c>
      <c r="AU221" s="152" t="s">
        <v>88</v>
      </c>
      <c r="AY221" s="13" t="s">
        <v>221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88</v>
      </c>
      <c r="BK221" s="153">
        <f t="shared" si="39"/>
        <v>0</v>
      </c>
      <c r="BL221" s="13" t="s">
        <v>480</v>
      </c>
      <c r="BM221" s="152" t="s">
        <v>601</v>
      </c>
    </row>
    <row r="222" spans="2:65" s="1" customFormat="1" ht="16.5" customHeight="1" x14ac:dyDescent="0.2">
      <c r="B222" s="139"/>
      <c r="C222" s="154" t="s">
        <v>601</v>
      </c>
      <c r="D222" s="154" t="s">
        <v>317</v>
      </c>
      <c r="E222" s="155" t="s">
        <v>1827</v>
      </c>
      <c r="F222" s="156" t="s">
        <v>1826</v>
      </c>
      <c r="G222" s="157" t="s">
        <v>263</v>
      </c>
      <c r="H222" s="158">
        <v>20</v>
      </c>
      <c r="I222" s="159"/>
      <c r="J222" s="160">
        <f t="shared" si="30"/>
        <v>0</v>
      </c>
      <c r="K222" s="161"/>
      <c r="L222" s="162"/>
      <c r="M222" s="163" t="s">
        <v>1</v>
      </c>
      <c r="N222" s="164" t="s">
        <v>41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1460</v>
      </c>
      <c r="AT222" s="152" t="s">
        <v>317</v>
      </c>
      <c r="AU222" s="152" t="s">
        <v>88</v>
      </c>
      <c r="AY222" s="13" t="s">
        <v>221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88</v>
      </c>
      <c r="BK222" s="153">
        <f t="shared" si="39"/>
        <v>0</v>
      </c>
      <c r="BL222" s="13" t="s">
        <v>480</v>
      </c>
      <c r="BM222" s="152" t="s">
        <v>1922</v>
      </c>
    </row>
    <row r="223" spans="2:65" s="1" customFormat="1" ht="16.5" customHeight="1" x14ac:dyDescent="0.2">
      <c r="B223" s="139"/>
      <c r="C223" s="140" t="s">
        <v>605</v>
      </c>
      <c r="D223" s="140" t="s">
        <v>223</v>
      </c>
      <c r="E223" s="141" t="s">
        <v>1829</v>
      </c>
      <c r="F223" s="142" t="s">
        <v>1830</v>
      </c>
      <c r="G223" s="143" t="s">
        <v>263</v>
      </c>
      <c r="H223" s="144">
        <v>5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41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480</v>
      </c>
      <c r="AT223" s="152" t="s">
        <v>223</v>
      </c>
      <c r="AU223" s="152" t="s">
        <v>88</v>
      </c>
      <c r="AY223" s="13" t="s">
        <v>221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88</v>
      </c>
      <c r="BK223" s="153">
        <f t="shared" si="39"/>
        <v>0</v>
      </c>
      <c r="BL223" s="13" t="s">
        <v>480</v>
      </c>
      <c r="BM223" s="152" t="s">
        <v>609</v>
      </c>
    </row>
    <row r="224" spans="2:65" s="1" customFormat="1" ht="16.5" customHeight="1" x14ac:dyDescent="0.2">
      <c r="B224" s="139"/>
      <c r="C224" s="154" t="s">
        <v>609</v>
      </c>
      <c r="D224" s="154" t="s">
        <v>317</v>
      </c>
      <c r="E224" s="155" t="s">
        <v>1831</v>
      </c>
      <c r="F224" s="156" t="s">
        <v>1830</v>
      </c>
      <c r="G224" s="157" t="s">
        <v>263</v>
      </c>
      <c r="H224" s="158">
        <v>5</v>
      </c>
      <c r="I224" s="159"/>
      <c r="J224" s="160">
        <f t="shared" si="30"/>
        <v>0</v>
      </c>
      <c r="K224" s="161"/>
      <c r="L224" s="162"/>
      <c r="M224" s="163" t="s">
        <v>1</v>
      </c>
      <c r="N224" s="164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1460</v>
      </c>
      <c r="AT224" s="152" t="s">
        <v>317</v>
      </c>
      <c r="AU224" s="152" t="s">
        <v>88</v>
      </c>
      <c r="AY224" s="13" t="s">
        <v>221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88</v>
      </c>
      <c r="BK224" s="153">
        <f t="shared" si="39"/>
        <v>0</v>
      </c>
      <c r="BL224" s="13" t="s">
        <v>480</v>
      </c>
      <c r="BM224" s="152" t="s">
        <v>1923</v>
      </c>
    </row>
    <row r="225" spans="2:65" s="1" customFormat="1" ht="21.75" customHeight="1" x14ac:dyDescent="0.2">
      <c r="B225" s="139"/>
      <c r="C225" s="140" t="s">
        <v>613</v>
      </c>
      <c r="D225" s="140" t="s">
        <v>223</v>
      </c>
      <c r="E225" s="141" t="s">
        <v>1924</v>
      </c>
      <c r="F225" s="142" t="s">
        <v>1925</v>
      </c>
      <c r="G225" s="143" t="s">
        <v>1777</v>
      </c>
      <c r="H225" s="144">
        <v>6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480</v>
      </c>
      <c r="AT225" s="152" t="s">
        <v>223</v>
      </c>
      <c r="AU225" s="152" t="s">
        <v>88</v>
      </c>
      <c r="AY225" s="13" t="s">
        <v>221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88</v>
      </c>
      <c r="BK225" s="153">
        <f t="shared" si="39"/>
        <v>0</v>
      </c>
      <c r="BL225" s="13" t="s">
        <v>480</v>
      </c>
      <c r="BM225" s="152" t="s">
        <v>617</v>
      </c>
    </row>
    <row r="226" spans="2:65" s="1" customFormat="1" ht="21.75" customHeight="1" x14ac:dyDescent="0.2">
      <c r="B226" s="139"/>
      <c r="C226" s="154" t="s">
        <v>617</v>
      </c>
      <c r="D226" s="154" t="s">
        <v>317</v>
      </c>
      <c r="E226" s="155" t="s">
        <v>1926</v>
      </c>
      <c r="F226" s="156" t="s">
        <v>1925</v>
      </c>
      <c r="G226" s="157" t="s">
        <v>1777</v>
      </c>
      <c r="H226" s="158">
        <v>6</v>
      </c>
      <c r="I226" s="159"/>
      <c r="J226" s="160">
        <f t="shared" si="30"/>
        <v>0</v>
      </c>
      <c r="K226" s="161"/>
      <c r="L226" s="162"/>
      <c r="M226" s="163" t="s">
        <v>1</v>
      </c>
      <c r="N226" s="164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1460</v>
      </c>
      <c r="AT226" s="152" t="s">
        <v>317</v>
      </c>
      <c r="AU226" s="152" t="s">
        <v>88</v>
      </c>
      <c r="AY226" s="13" t="s">
        <v>221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88</v>
      </c>
      <c r="BK226" s="153">
        <f t="shared" si="39"/>
        <v>0</v>
      </c>
      <c r="BL226" s="13" t="s">
        <v>480</v>
      </c>
      <c r="BM226" s="152" t="s">
        <v>1927</v>
      </c>
    </row>
    <row r="227" spans="2:65" s="1" customFormat="1" ht="16.5" customHeight="1" x14ac:dyDescent="0.2">
      <c r="B227" s="139"/>
      <c r="C227" s="140" t="s">
        <v>622</v>
      </c>
      <c r="D227" s="140" t="s">
        <v>223</v>
      </c>
      <c r="E227" s="141" t="s">
        <v>1846</v>
      </c>
      <c r="F227" s="142" t="s">
        <v>1847</v>
      </c>
      <c r="G227" s="143" t="s">
        <v>333</v>
      </c>
      <c r="H227" s="144">
        <v>7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480</v>
      </c>
      <c r="AT227" s="152" t="s">
        <v>223</v>
      </c>
      <c r="AU227" s="152" t="s">
        <v>88</v>
      </c>
      <c r="AY227" s="13" t="s">
        <v>221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88</v>
      </c>
      <c r="BK227" s="153">
        <f t="shared" si="39"/>
        <v>0</v>
      </c>
      <c r="BL227" s="13" t="s">
        <v>480</v>
      </c>
      <c r="BM227" s="152" t="s">
        <v>626</v>
      </c>
    </row>
    <row r="228" spans="2:65" s="1" customFormat="1" ht="16.5" customHeight="1" x14ac:dyDescent="0.2">
      <c r="B228" s="139"/>
      <c r="C228" s="154" t="s">
        <v>626</v>
      </c>
      <c r="D228" s="154" t="s">
        <v>317</v>
      </c>
      <c r="E228" s="155" t="s">
        <v>1848</v>
      </c>
      <c r="F228" s="156" t="s">
        <v>1847</v>
      </c>
      <c r="G228" s="157" t="s">
        <v>333</v>
      </c>
      <c r="H228" s="158">
        <v>7</v>
      </c>
      <c r="I228" s="159"/>
      <c r="J228" s="160">
        <f t="shared" si="30"/>
        <v>0</v>
      </c>
      <c r="K228" s="161"/>
      <c r="L228" s="162"/>
      <c r="M228" s="163" t="s">
        <v>1</v>
      </c>
      <c r="N228" s="164" t="s">
        <v>41</v>
      </c>
      <c r="P228" s="150">
        <f t="shared" si="31"/>
        <v>0</v>
      </c>
      <c r="Q228" s="150">
        <v>0</v>
      </c>
      <c r="R228" s="150">
        <f t="shared" si="32"/>
        <v>0</v>
      </c>
      <c r="S228" s="150">
        <v>0</v>
      </c>
      <c r="T228" s="151">
        <f t="shared" si="33"/>
        <v>0</v>
      </c>
      <c r="AR228" s="152" t="s">
        <v>1460</v>
      </c>
      <c r="AT228" s="152" t="s">
        <v>317</v>
      </c>
      <c r="AU228" s="152" t="s">
        <v>88</v>
      </c>
      <c r="AY228" s="13" t="s">
        <v>221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88</v>
      </c>
      <c r="BK228" s="153">
        <f t="shared" si="39"/>
        <v>0</v>
      </c>
      <c r="BL228" s="13" t="s">
        <v>480</v>
      </c>
      <c r="BM228" s="152" t="s">
        <v>1928</v>
      </c>
    </row>
    <row r="229" spans="2:65" s="1" customFormat="1" ht="16.5" customHeight="1" x14ac:dyDescent="0.2">
      <c r="B229" s="139"/>
      <c r="C229" s="140" t="s">
        <v>630</v>
      </c>
      <c r="D229" s="140" t="s">
        <v>223</v>
      </c>
      <c r="E229" s="141" t="s">
        <v>1850</v>
      </c>
      <c r="F229" s="142" t="s">
        <v>1851</v>
      </c>
      <c r="G229" s="143" t="s">
        <v>1777</v>
      </c>
      <c r="H229" s="144">
        <v>6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41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480</v>
      </c>
      <c r="AT229" s="152" t="s">
        <v>223</v>
      </c>
      <c r="AU229" s="152" t="s">
        <v>88</v>
      </c>
      <c r="AY229" s="13" t="s">
        <v>221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88</v>
      </c>
      <c r="BK229" s="153">
        <f t="shared" si="39"/>
        <v>0</v>
      </c>
      <c r="BL229" s="13" t="s">
        <v>480</v>
      </c>
      <c r="BM229" s="152" t="s">
        <v>634</v>
      </c>
    </row>
    <row r="230" spans="2:65" s="1" customFormat="1" ht="16.5" customHeight="1" x14ac:dyDescent="0.2">
      <c r="B230" s="139"/>
      <c r="C230" s="154" t="s">
        <v>634</v>
      </c>
      <c r="D230" s="154" t="s">
        <v>317</v>
      </c>
      <c r="E230" s="155" t="s">
        <v>1852</v>
      </c>
      <c r="F230" s="156" t="s">
        <v>1851</v>
      </c>
      <c r="G230" s="157" t="s">
        <v>1777</v>
      </c>
      <c r="H230" s="158">
        <v>6</v>
      </c>
      <c r="I230" s="159"/>
      <c r="J230" s="160">
        <f t="shared" si="30"/>
        <v>0</v>
      </c>
      <c r="K230" s="161"/>
      <c r="L230" s="162"/>
      <c r="M230" s="163" t="s">
        <v>1</v>
      </c>
      <c r="N230" s="164" t="s">
        <v>41</v>
      </c>
      <c r="P230" s="150">
        <f t="shared" si="31"/>
        <v>0</v>
      </c>
      <c r="Q230" s="150">
        <v>0</v>
      </c>
      <c r="R230" s="150">
        <f t="shared" si="32"/>
        <v>0</v>
      </c>
      <c r="S230" s="150">
        <v>0</v>
      </c>
      <c r="T230" s="151">
        <f t="shared" si="33"/>
        <v>0</v>
      </c>
      <c r="AR230" s="152" t="s">
        <v>1460</v>
      </c>
      <c r="AT230" s="152" t="s">
        <v>317</v>
      </c>
      <c r="AU230" s="152" t="s">
        <v>88</v>
      </c>
      <c r="AY230" s="13" t="s">
        <v>221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88</v>
      </c>
      <c r="BK230" s="153">
        <f t="shared" si="39"/>
        <v>0</v>
      </c>
      <c r="BL230" s="13" t="s">
        <v>480</v>
      </c>
      <c r="BM230" s="152" t="s">
        <v>1929</v>
      </c>
    </row>
    <row r="231" spans="2:65" s="1" customFormat="1" ht="16.5" customHeight="1" x14ac:dyDescent="0.2">
      <c r="B231" s="139"/>
      <c r="C231" s="140" t="s">
        <v>638</v>
      </c>
      <c r="D231" s="140" t="s">
        <v>223</v>
      </c>
      <c r="E231" s="141" t="s">
        <v>1854</v>
      </c>
      <c r="F231" s="142" t="s">
        <v>1855</v>
      </c>
      <c r="G231" s="143" t="s">
        <v>333</v>
      </c>
      <c r="H231" s="144">
        <v>5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41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480</v>
      </c>
      <c r="AT231" s="152" t="s">
        <v>223</v>
      </c>
      <c r="AU231" s="152" t="s">
        <v>88</v>
      </c>
      <c r="AY231" s="13" t="s">
        <v>221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88</v>
      </c>
      <c r="BK231" s="153">
        <f t="shared" si="39"/>
        <v>0</v>
      </c>
      <c r="BL231" s="13" t="s">
        <v>480</v>
      </c>
      <c r="BM231" s="152" t="s">
        <v>642</v>
      </c>
    </row>
    <row r="232" spans="2:65" s="1" customFormat="1" ht="16.5" customHeight="1" x14ac:dyDescent="0.2">
      <c r="B232" s="139"/>
      <c r="C232" s="154" t="s">
        <v>642</v>
      </c>
      <c r="D232" s="154" t="s">
        <v>317</v>
      </c>
      <c r="E232" s="155" t="s">
        <v>1856</v>
      </c>
      <c r="F232" s="156" t="s">
        <v>1855</v>
      </c>
      <c r="G232" s="157" t="s">
        <v>333</v>
      </c>
      <c r="H232" s="158">
        <v>5</v>
      </c>
      <c r="I232" s="159"/>
      <c r="J232" s="160">
        <f t="shared" si="30"/>
        <v>0</v>
      </c>
      <c r="K232" s="161"/>
      <c r="L232" s="162"/>
      <c r="M232" s="163" t="s">
        <v>1</v>
      </c>
      <c r="N232" s="164" t="s">
        <v>41</v>
      </c>
      <c r="P232" s="150">
        <f t="shared" si="31"/>
        <v>0</v>
      </c>
      <c r="Q232" s="150">
        <v>0</v>
      </c>
      <c r="R232" s="150">
        <f t="shared" si="32"/>
        <v>0</v>
      </c>
      <c r="S232" s="150">
        <v>0</v>
      </c>
      <c r="T232" s="151">
        <f t="shared" si="33"/>
        <v>0</v>
      </c>
      <c r="AR232" s="152" t="s">
        <v>1460</v>
      </c>
      <c r="AT232" s="152" t="s">
        <v>317</v>
      </c>
      <c r="AU232" s="152" t="s">
        <v>88</v>
      </c>
      <c r="AY232" s="13" t="s">
        <v>221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88</v>
      </c>
      <c r="BK232" s="153">
        <f t="shared" si="39"/>
        <v>0</v>
      </c>
      <c r="BL232" s="13" t="s">
        <v>480</v>
      </c>
      <c r="BM232" s="152" t="s">
        <v>1930</v>
      </c>
    </row>
    <row r="233" spans="2:65" s="1" customFormat="1" ht="16.5" customHeight="1" x14ac:dyDescent="0.2">
      <c r="B233" s="139"/>
      <c r="C233" s="140" t="s">
        <v>646</v>
      </c>
      <c r="D233" s="140" t="s">
        <v>223</v>
      </c>
      <c r="E233" s="141" t="s">
        <v>1931</v>
      </c>
      <c r="F233" s="142" t="s">
        <v>1932</v>
      </c>
      <c r="G233" s="143" t="s">
        <v>1777</v>
      </c>
      <c r="H233" s="144">
        <v>15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41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480</v>
      </c>
      <c r="AT233" s="152" t="s">
        <v>223</v>
      </c>
      <c r="AU233" s="152" t="s">
        <v>88</v>
      </c>
      <c r="AY233" s="13" t="s">
        <v>221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88</v>
      </c>
      <c r="BK233" s="153">
        <f t="shared" si="39"/>
        <v>0</v>
      </c>
      <c r="BL233" s="13" t="s">
        <v>480</v>
      </c>
      <c r="BM233" s="152" t="s">
        <v>650</v>
      </c>
    </row>
    <row r="234" spans="2:65" s="1" customFormat="1" ht="24.15" customHeight="1" x14ac:dyDescent="0.2">
      <c r="B234" s="139"/>
      <c r="C234" s="154" t="s">
        <v>650</v>
      </c>
      <c r="D234" s="154" t="s">
        <v>317</v>
      </c>
      <c r="E234" s="155" t="s">
        <v>1933</v>
      </c>
      <c r="F234" s="156" t="s">
        <v>1934</v>
      </c>
      <c r="G234" s="157" t="s">
        <v>1777</v>
      </c>
      <c r="H234" s="158">
        <v>15</v>
      </c>
      <c r="I234" s="159"/>
      <c r="J234" s="160">
        <f t="shared" si="30"/>
        <v>0</v>
      </c>
      <c r="K234" s="161"/>
      <c r="L234" s="162"/>
      <c r="M234" s="163" t="s">
        <v>1</v>
      </c>
      <c r="N234" s="164" t="s">
        <v>41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1460</v>
      </c>
      <c r="AT234" s="152" t="s">
        <v>317</v>
      </c>
      <c r="AU234" s="152" t="s">
        <v>88</v>
      </c>
      <c r="AY234" s="13" t="s">
        <v>221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88</v>
      </c>
      <c r="BK234" s="153">
        <f t="shared" si="39"/>
        <v>0</v>
      </c>
      <c r="BL234" s="13" t="s">
        <v>480</v>
      </c>
      <c r="BM234" s="152" t="s">
        <v>1935</v>
      </c>
    </row>
    <row r="235" spans="2:65" s="1" customFormat="1" ht="16.5" customHeight="1" x14ac:dyDescent="0.2">
      <c r="B235" s="139"/>
      <c r="C235" s="140" t="s">
        <v>654</v>
      </c>
      <c r="D235" s="140" t="s">
        <v>223</v>
      </c>
      <c r="E235" s="141" t="s">
        <v>1863</v>
      </c>
      <c r="F235" s="142" t="s">
        <v>1864</v>
      </c>
      <c r="G235" s="143" t="s">
        <v>1777</v>
      </c>
      <c r="H235" s="144">
        <v>10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41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480</v>
      </c>
      <c r="AT235" s="152" t="s">
        <v>223</v>
      </c>
      <c r="AU235" s="152" t="s">
        <v>88</v>
      </c>
      <c r="AY235" s="13" t="s">
        <v>221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88</v>
      </c>
      <c r="BK235" s="153">
        <f t="shared" si="39"/>
        <v>0</v>
      </c>
      <c r="BL235" s="13" t="s">
        <v>480</v>
      </c>
      <c r="BM235" s="152" t="s">
        <v>658</v>
      </c>
    </row>
    <row r="236" spans="2:65" s="1" customFormat="1" ht="16.5" customHeight="1" x14ac:dyDescent="0.2">
      <c r="B236" s="139"/>
      <c r="C236" s="154" t="s">
        <v>658</v>
      </c>
      <c r="D236" s="154" t="s">
        <v>317</v>
      </c>
      <c r="E236" s="155" t="s">
        <v>1865</v>
      </c>
      <c r="F236" s="156" t="s">
        <v>1864</v>
      </c>
      <c r="G236" s="157" t="s">
        <v>1777</v>
      </c>
      <c r="H236" s="158">
        <v>10</v>
      </c>
      <c r="I236" s="159"/>
      <c r="J236" s="160">
        <f t="shared" si="30"/>
        <v>0</v>
      </c>
      <c r="K236" s="161"/>
      <c r="L236" s="162"/>
      <c r="M236" s="163" t="s">
        <v>1</v>
      </c>
      <c r="N236" s="164" t="s">
        <v>41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1460</v>
      </c>
      <c r="AT236" s="152" t="s">
        <v>317</v>
      </c>
      <c r="AU236" s="152" t="s">
        <v>88</v>
      </c>
      <c r="AY236" s="13" t="s">
        <v>221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88</v>
      </c>
      <c r="BK236" s="153">
        <f t="shared" si="39"/>
        <v>0</v>
      </c>
      <c r="BL236" s="13" t="s">
        <v>480</v>
      </c>
      <c r="BM236" s="152" t="s">
        <v>1936</v>
      </c>
    </row>
    <row r="237" spans="2:65" s="1" customFormat="1" ht="55.5" customHeight="1" x14ac:dyDescent="0.2">
      <c r="B237" s="139"/>
      <c r="C237" s="140" t="s">
        <v>662</v>
      </c>
      <c r="D237" s="140" t="s">
        <v>223</v>
      </c>
      <c r="E237" s="141" t="s">
        <v>1867</v>
      </c>
      <c r="F237" s="142" t="s">
        <v>1868</v>
      </c>
      <c r="G237" s="143" t="s">
        <v>263</v>
      </c>
      <c r="H237" s="144">
        <v>25</v>
      </c>
      <c r="I237" s="145"/>
      <c r="J237" s="146">
        <f t="shared" si="30"/>
        <v>0</v>
      </c>
      <c r="K237" s="147"/>
      <c r="L237" s="28"/>
      <c r="M237" s="148" t="s">
        <v>1</v>
      </c>
      <c r="N237" s="149" t="s">
        <v>41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480</v>
      </c>
      <c r="AT237" s="152" t="s">
        <v>223</v>
      </c>
      <c r="AU237" s="152" t="s">
        <v>88</v>
      </c>
      <c r="AY237" s="13" t="s">
        <v>221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88</v>
      </c>
      <c r="BK237" s="153">
        <f t="shared" si="39"/>
        <v>0</v>
      </c>
      <c r="BL237" s="13" t="s">
        <v>480</v>
      </c>
      <c r="BM237" s="152" t="s">
        <v>666</v>
      </c>
    </row>
    <row r="238" spans="2:65" s="1" customFormat="1" ht="55.5" customHeight="1" x14ac:dyDescent="0.2">
      <c r="B238" s="139"/>
      <c r="C238" s="154" t="s">
        <v>666</v>
      </c>
      <c r="D238" s="154" t="s">
        <v>317</v>
      </c>
      <c r="E238" s="155" t="s">
        <v>1937</v>
      </c>
      <c r="F238" s="156" t="s">
        <v>1938</v>
      </c>
      <c r="G238" s="157" t="s">
        <v>263</v>
      </c>
      <c r="H238" s="158">
        <v>25</v>
      </c>
      <c r="I238" s="159"/>
      <c r="J238" s="160">
        <f t="shared" si="30"/>
        <v>0</v>
      </c>
      <c r="K238" s="161"/>
      <c r="L238" s="162"/>
      <c r="M238" s="163" t="s">
        <v>1</v>
      </c>
      <c r="N238" s="164" t="s">
        <v>41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1460</v>
      </c>
      <c r="AT238" s="152" t="s">
        <v>317</v>
      </c>
      <c r="AU238" s="152" t="s">
        <v>88</v>
      </c>
      <c r="AY238" s="13" t="s">
        <v>221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88</v>
      </c>
      <c r="BK238" s="153">
        <f t="shared" si="39"/>
        <v>0</v>
      </c>
      <c r="BL238" s="13" t="s">
        <v>480</v>
      </c>
      <c r="BM238" s="152" t="s">
        <v>1939</v>
      </c>
    </row>
    <row r="239" spans="2:65" s="1" customFormat="1" ht="49.2" customHeight="1" x14ac:dyDescent="0.2">
      <c r="B239" s="139"/>
      <c r="C239" s="140" t="s">
        <v>671</v>
      </c>
      <c r="D239" s="140" t="s">
        <v>223</v>
      </c>
      <c r="E239" s="141" t="s">
        <v>1872</v>
      </c>
      <c r="F239" s="142" t="s">
        <v>1873</v>
      </c>
      <c r="G239" s="143" t="s">
        <v>263</v>
      </c>
      <c r="H239" s="144">
        <v>70</v>
      </c>
      <c r="I239" s="145"/>
      <c r="J239" s="146">
        <f t="shared" si="30"/>
        <v>0</v>
      </c>
      <c r="K239" s="147"/>
      <c r="L239" s="28"/>
      <c r="M239" s="148" t="s">
        <v>1</v>
      </c>
      <c r="N239" s="149" t="s">
        <v>41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480</v>
      </c>
      <c r="AT239" s="152" t="s">
        <v>223</v>
      </c>
      <c r="AU239" s="152" t="s">
        <v>88</v>
      </c>
      <c r="AY239" s="13" t="s">
        <v>221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88</v>
      </c>
      <c r="BK239" s="153">
        <f t="shared" si="39"/>
        <v>0</v>
      </c>
      <c r="BL239" s="13" t="s">
        <v>480</v>
      </c>
      <c r="BM239" s="152" t="s">
        <v>679</v>
      </c>
    </row>
    <row r="240" spans="2:65" s="1" customFormat="1" ht="55.5" customHeight="1" x14ac:dyDescent="0.2">
      <c r="B240" s="139"/>
      <c r="C240" s="154" t="s">
        <v>679</v>
      </c>
      <c r="D240" s="154" t="s">
        <v>317</v>
      </c>
      <c r="E240" s="155" t="s">
        <v>1940</v>
      </c>
      <c r="F240" s="156" t="s">
        <v>1941</v>
      </c>
      <c r="G240" s="157" t="s">
        <v>263</v>
      </c>
      <c r="H240" s="158">
        <v>70</v>
      </c>
      <c r="I240" s="159"/>
      <c r="J240" s="160">
        <f t="shared" si="30"/>
        <v>0</v>
      </c>
      <c r="K240" s="161"/>
      <c r="L240" s="162"/>
      <c r="M240" s="163" t="s">
        <v>1</v>
      </c>
      <c r="N240" s="164" t="s">
        <v>41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1460</v>
      </c>
      <c r="AT240" s="152" t="s">
        <v>317</v>
      </c>
      <c r="AU240" s="152" t="s">
        <v>88</v>
      </c>
      <c r="AY240" s="13" t="s">
        <v>221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88</v>
      </c>
      <c r="BK240" s="153">
        <f t="shared" si="39"/>
        <v>0</v>
      </c>
      <c r="BL240" s="13" t="s">
        <v>480</v>
      </c>
      <c r="BM240" s="152" t="s">
        <v>1942</v>
      </c>
    </row>
    <row r="241" spans="2:65" s="1" customFormat="1" ht="24.15" customHeight="1" x14ac:dyDescent="0.2">
      <c r="B241" s="139"/>
      <c r="C241" s="140" t="s">
        <v>683</v>
      </c>
      <c r="D241" s="140" t="s">
        <v>223</v>
      </c>
      <c r="E241" s="141" t="s">
        <v>1943</v>
      </c>
      <c r="F241" s="142" t="s">
        <v>1878</v>
      </c>
      <c r="G241" s="143" t="s">
        <v>1681</v>
      </c>
      <c r="H241" s="144">
        <v>1</v>
      </c>
      <c r="I241" s="145"/>
      <c r="J241" s="146">
        <f t="shared" si="30"/>
        <v>0</v>
      </c>
      <c r="K241" s="147"/>
      <c r="L241" s="28"/>
      <c r="M241" s="148" t="s">
        <v>1</v>
      </c>
      <c r="N241" s="149" t="s">
        <v>41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480</v>
      </c>
      <c r="AT241" s="152" t="s">
        <v>223</v>
      </c>
      <c r="AU241" s="152" t="s">
        <v>88</v>
      </c>
      <c r="AY241" s="13" t="s">
        <v>221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88</v>
      </c>
      <c r="BK241" s="153">
        <f t="shared" si="39"/>
        <v>0</v>
      </c>
      <c r="BL241" s="13" t="s">
        <v>480</v>
      </c>
      <c r="BM241" s="152" t="s">
        <v>685</v>
      </c>
    </row>
    <row r="242" spans="2:65" s="1" customFormat="1" ht="24.15" customHeight="1" x14ac:dyDescent="0.2">
      <c r="B242" s="139"/>
      <c r="C242" s="154" t="s">
        <v>685</v>
      </c>
      <c r="D242" s="154" t="s">
        <v>317</v>
      </c>
      <c r="E242" s="155" t="s">
        <v>1944</v>
      </c>
      <c r="F242" s="156" t="s">
        <v>1878</v>
      </c>
      <c r="G242" s="157" t="s">
        <v>1305</v>
      </c>
      <c r="H242" s="158">
        <v>1</v>
      </c>
      <c r="I242" s="159"/>
      <c r="J242" s="160">
        <f t="shared" si="30"/>
        <v>0</v>
      </c>
      <c r="K242" s="161"/>
      <c r="L242" s="162"/>
      <c r="M242" s="163" t="s">
        <v>1</v>
      </c>
      <c r="N242" s="164" t="s">
        <v>41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1460</v>
      </c>
      <c r="AT242" s="152" t="s">
        <v>317</v>
      </c>
      <c r="AU242" s="152" t="s">
        <v>88</v>
      </c>
      <c r="AY242" s="13" t="s">
        <v>221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88</v>
      </c>
      <c r="BK242" s="153">
        <f t="shared" si="39"/>
        <v>0</v>
      </c>
      <c r="BL242" s="13" t="s">
        <v>480</v>
      </c>
      <c r="BM242" s="152" t="s">
        <v>1945</v>
      </c>
    </row>
    <row r="243" spans="2:65" s="11" customFormat="1" ht="22.95" customHeight="1" x14ac:dyDescent="0.25">
      <c r="B243" s="127"/>
      <c r="D243" s="128" t="s">
        <v>74</v>
      </c>
      <c r="E243" s="137" t="s">
        <v>1311</v>
      </c>
      <c r="F243" s="137" t="s">
        <v>1946</v>
      </c>
      <c r="I243" s="130"/>
      <c r="J243" s="138">
        <f>BK243</f>
        <v>0</v>
      </c>
      <c r="L243" s="127"/>
      <c r="M243" s="132"/>
      <c r="P243" s="133">
        <f>SUM(P244:P295)</f>
        <v>0</v>
      </c>
      <c r="R243" s="133">
        <f>SUM(R244:R295)</f>
        <v>0</v>
      </c>
      <c r="T243" s="134">
        <f>SUM(T244:T295)</f>
        <v>0</v>
      </c>
      <c r="AR243" s="128" t="s">
        <v>82</v>
      </c>
      <c r="AT243" s="135" t="s">
        <v>74</v>
      </c>
      <c r="AU243" s="135" t="s">
        <v>82</v>
      </c>
      <c r="AY243" s="128" t="s">
        <v>221</v>
      </c>
      <c r="BK243" s="136">
        <f>SUM(BK244:BK295)</f>
        <v>0</v>
      </c>
    </row>
    <row r="244" spans="2:65" s="1" customFormat="1" ht="24.15" customHeight="1" x14ac:dyDescent="0.2">
      <c r="B244" s="139"/>
      <c r="C244" s="140" t="s">
        <v>689</v>
      </c>
      <c r="D244" s="140" t="s">
        <v>223</v>
      </c>
      <c r="E244" s="141" t="s">
        <v>1947</v>
      </c>
      <c r="F244" s="142" t="s">
        <v>1948</v>
      </c>
      <c r="G244" s="143" t="s">
        <v>1305</v>
      </c>
      <c r="H244" s="144">
        <v>1</v>
      </c>
      <c r="I244" s="145"/>
      <c r="J244" s="146">
        <f t="shared" ref="J244:J275" si="40">ROUND(I244*H244,2)</f>
        <v>0</v>
      </c>
      <c r="K244" s="147"/>
      <c r="L244" s="28"/>
      <c r="M244" s="148" t="s">
        <v>1</v>
      </c>
      <c r="N244" s="149" t="s">
        <v>41</v>
      </c>
      <c r="P244" s="150">
        <f t="shared" ref="P244:P275" si="41">O244*H244</f>
        <v>0</v>
      </c>
      <c r="Q244" s="150">
        <v>0</v>
      </c>
      <c r="R244" s="150">
        <f t="shared" ref="R244:R275" si="42">Q244*H244</f>
        <v>0</v>
      </c>
      <c r="S244" s="150">
        <v>0</v>
      </c>
      <c r="T244" s="151">
        <f t="shared" ref="T244:T275" si="43">S244*H244</f>
        <v>0</v>
      </c>
      <c r="AR244" s="152" t="s">
        <v>480</v>
      </c>
      <c r="AT244" s="152" t="s">
        <v>223</v>
      </c>
      <c r="AU244" s="152" t="s">
        <v>88</v>
      </c>
      <c r="AY244" s="13" t="s">
        <v>221</v>
      </c>
      <c r="BE244" s="153">
        <f t="shared" ref="BE244:BE275" si="44">IF(N244="základná",J244,0)</f>
        <v>0</v>
      </c>
      <c r="BF244" s="153">
        <f t="shared" ref="BF244:BF275" si="45">IF(N244="znížená",J244,0)</f>
        <v>0</v>
      </c>
      <c r="BG244" s="153">
        <f t="shared" ref="BG244:BG275" si="46">IF(N244="zákl. prenesená",J244,0)</f>
        <v>0</v>
      </c>
      <c r="BH244" s="153">
        <f t="shared" ref="BH244:BH275" si="47">IF(N244="zníž. prenesená",J244,0)</f>
        <v>0</v>
      </c>
      <c r="BI244" s="153">
        <f t="shared" ref="BI244:BI275" si="48">IF(N244="nulová",J244,0)</f>
        <v>0</v>
      </c>
      <c r="BJ244" s="13" t="s">
        <v>88</v>
      </c>
      <c r="BK244" s="153">
        <f t="shared" ref="BK244:BK275" si="49">ROUND(I244*H244,2)</f>
        <v>0</v>
      </c>
      <c r="BL244" s="13" t="s">
        <v>480</v>
      </c>
      <c r="BM244" s="152" t="s">
        <v>691</v>
      </c>
    </row>
    <row r="245" spans="2:65" s="1" customFormat="1" ht="66.75" customHeight="1" x14ac:dyDescent="0.2">
      <c r="B245" s="139"/>
      <c r="C245" s="154" t="s">
        <v>691</v>
      </c>
      <c r="D245" s="154" t="s">
        <v>317</v>
      </c>
      <c r="E245" s="155" t="s">
        <v>1947</v>
      </c>
      <c r="F245" s="156" t="s">
        <v>1949</v>
      </c>
      <c r="G245" s="157" t="s">
        <v>1305</v>
      </c>
      <c r="H245" s="158">
        <v>1</v>
      </c>
      <c r="I245" s="159"/>
      <c r="J245" s="160">
        <f t="shared" si="40"/>
        <v>0</v>
      </c>
      <c r="K245" s="161"/>
      <c r="L245" s="162"/>
      <c r="M245" s="163" t="s">
        <v>1</v>
      </c>
      <c r="N245" s="164" t="s">
        <v>41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1460</v>
      </c>
      <c r="AT245" s="152" t="s">
        <v>317</v>
      </c>
      <c r="AU245" s="152" t="s">
        <v>88</v>
      </c>
      <c r="AY245" s="13" t="s">
        <v>221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88</v>
      </c>
      <c r="BK245" s="153">
        <f t="shared" si="49"/>
        <v>0</v>
      </c>
      <c r="BL245" s="13" t="s">
        <v>480</v>
      </c>
      <c r="BM245" s="152" t="s">
        <v>1950</v>
      </c>
    </row>
    <row r="246" spans="2:65" s="1" customFormat="1" ht="24.15" customHeight="1" x14ac:dyDescent="0.2">
      <c r="B246" s="139"/>
      <c r="C246" s="140" t="s">
        <v>695</v>
      </c>
      <c r="D246" s="140" t="s">
        <v>223</v>
      </c>
      <c r="E246" s="141" t="s">
        <v>1951</v>
      </c>
      <c r="F246" s="142" t="s">
        <v>1785</v>
      </c>
      <c r="G246" s="143" t="s">
        <v>1305</v>
      </c>
      <c r="H246" s="144">
        <v>1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41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480</v>
      </c>
      <c r="AT246" s="152" t="s">
        <v>223</v>
      </c>
      <c r="AU246" s="152" t="s">
        <v>88</v>
      </c>
      <c r="AY246" s="13" t="s">
        <v>221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88</v>
      </c>
      <c r="BK246" s="153">
        <f t="shared" si="49"/>
        <v>0</v>
      </c>
      <c r="BL246" s="13" t="s">
        <v>480</v>
      </c>
      <c r="BM246" s="152" t="s">
        <v>699</v>
      </c>
    </row>
    <row r="247" spans="2:65" s="1" customFormat="1" ht="24.15" customHeight="1" x14ac:dyDescent="0.2">
      <c r="B247" s="139"/>
      <c r="C247" s="154" t="s">
        <v>699</v>
      </c>
      <c r="D247" s="154" t="s">
        <v>317</v>
      </c>
      <c r="E247" s="155" t="s">
        <v>1952</v>
      </c>
      <c r="F247" s="156" t="s">
        <v>1785</v>
      </c>
      <c r="G247" s="157" t="s">
        <v>1305</v>
      </c>
      <c r="H247" s="158">
        <v>1</v>
      </c>
      <c r="I247" s="159"/>
      <c r="J247" s="160">
        <f t="shared" si="40"/>
        <v>0</v>
      </c>
      <c r="K247" s="161"/>
      <c r="L247" s="162"/>
      <c r="M247" s="163" t="s">
        <v>1</v>
      </c>
      <c r="N247" s="164" t="s">
        <v>41</v>
      </c>
      <c r="P247" s="150">
        <f t="shared" si="41"/>
        <v>0</v>
      </c>
      <c r="Q247" s="150">
        <v>0</v>
      </c>
      <c r="R247" s="150">
        <f t="shared" si="42"/>
        <v>0</v>
      </c>
      <c r="S247" s="150">
        <v>0</v>
      </c>
      <c r="T247" s="151">
        <f t="shared" si="43"/>
        <v>0</v>
      </c>
      <c r="AR247" s="152" t="s">
        <v>1460</v>
      </c>
      <c r="AT247" s="152" t="s">
        <v>317</v>
      </c>
      <c r="AU247" s="152" t="s">
        <v>88</v>
      </c>
      <c r="AY247" s="13" t="s">
        <v>221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88</v>
      </c>
      <c r="BK247" s="153">
        <f t="shared" si="49"/>
        <v>0</v>
      </c>
      <c r="BL247" s="13" t="s">
        <v>480</v>
      </c>
      <c r="BM247" s="152" t="s">
        <v>1953</v>
      </c>
    </row>
    <row r="248" spans="2:65" s="1" customFormat="1" ht="16.5" customHeight="1" x14ac:dyDescent="0.2">
      <c r="B248" s="139"/>
      <c r="C248" s="140" t="s">
        <v>703</v>
      </c>
      <c r="D248" s="140" t="s">
        <v>223</v>
      </c>
      <c r="E248" s="141" t="s">
        <v>1954</v>
      </c>
      <c r="F248" s="142" t="s">
        <v>1792</v>
      </c>
      <c r="G248" s="143" t="s">
        <v>1305</v>
      </c>
      <c r="H248" s="144">
        <v>4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41</v>
      </c>
      <c r="P248" s="150">
        <f t="shared" si="41"/>
        <v>0</v>
      </c>
      <c r="Q248" s="150">
        <v>0</v>
      </c>
      <c r="R248" s="150">
        <f t="shared" si="42"/>
        <v>0</v>
      </c>
      <c r="S248" s="150">
        <v>0</v>
      </c>
      <c r="T248" s="151">
        <f t="shared" si="43"/>
        <v>0</v>
      </c>
      <c r="AR248" s="152" t="s">
        <v>480</v>
      </c>
      <c r="AT248" s="152" t="s">
        <v>223</v>
      </c>
      <c r="AU248" s="152" t="s">
        <v>88</v>
      </c>
      <c r="AY248" s="13" t="s">
        <v>221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88</v>
      </c>
      <c r="BK248" s="153">
        <f t="shared" si="49"/>
        <v>0</v>
      </c>
      <c r="BL248" s="13" t="s">
        <v>480</v>
      </c>
      <c r="BM248" s="152" t="s">
        <v>707</v>
      </c>
    </row>
    <row r="249" spans="2:65" s="1" customFormat="1" ht="24.15" customHeight="1" x14ac:dyDescent="0.2">
      <c r="B249" s="139"/>
      <c r="C249" s="154" t="s">
        <v>707</v>
      </c>
      <c r="D249" s="154" t="s">
        <v>317</v>
      </c>
      <c r="E249" s="155" t="s">
        <v>1954</v>
      </c>
      <c r="F249" s="156" t="s">
        <v>1955</v>
      </c>
      <c r="G249" s="157" t="s">
        <v>1305</v>
      </c>
      <c r="H249" s="158">
        <v>4</v>
      </c>
      <c r="I249" s="159"/>
      <c r="J249" s="160">
        <f t="shared" si="40"/>
        <v>0</v>
      </c>
      <c r="K249" s="161"/>
      <c r="L249" s="162"/>
      <c r="M249" s="163" t="s">
        <v>1</v>
      </c>
      <c r="N249" s="164" t="s">
        <v>41</v>
      </c>
      <c r="P249" s="150">
        <f t="shared" si="41"/>
        <v>0</v>
      </c>
      <c r="Q249" s="150">
        <v>0</v>
      </c>
      <c r="R249" s="150">
        <f t="shared" si="42"/>
        <v>0</v>
      </c>
      <c r="S249" s="150">
        <v>0</v>
      </c>
      <c r="T249" s="151">
        <f t="shared" si="43"/>
        <v>0</v>
      </c>
      <c r="AR249" s="152" t="s">
        <v>1460</v>
      </c>
      <c r="AT249" s="152" t="s">
        <v>317</v>
      </c>
      <c r="AU249" s="152" t="s">
        <v>88</v>
      </c>
      <c r="AY249" s="13" t="s">
        <v>221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88</v>
      </c>
      <c r="BK249" s="153">
        <f t="shared" si="49"/>
        <v>0</v>
      </c>
      <c r="BL249" s="13" t="s">
        <v>480</v>
      </c>
      <c r="BM249" s="152" t="s">
        <v>1956</v>
      </c>
    </row>
    <row r="250" spans="2:65" s="1" customFormat="1" ht="16.5" customHeight="1" x14ac:dyDescent="0.2">
      <c r="B250" s="139"/>
      <c r="C250" s="140" t="s">
        <v>711</v>
      </c>
      <c r="D250" s="140" t="s">
        <v>223</v>
      </c>
      <c r="E250" s="141" t="s">
        <v>1957</v>
      </c>
      <c r="F250" s="142" t="s">
        <v>1958</v>
      </c>
      <c r="G250" s="143" t="s">
        <v>333</v>
      </c>
      <c r="H250" s="144">
        <v>8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41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0</v>
      </c>
      <c r="T250" s="151">
        <f t="shared" si="43"/>
        <v>0</v>
      </c>
      <c r="AR250" s="152" t="s">
        <v>480</v>
      </c>
      <c r="AT250" s="152" t="s">
        <v>223</v>
      </c>
      <c r="AU250" s="152" t="s">
        <v>88</v>
      </c>
      <c r="AY250" s="13" t="s">
        <v>221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88</v>
      </c>
      <c r="BK250" s="153">
        <f t="shared" si="49"/>
        <v>0</v>
      </c>
      <c r="BL250" s="13" t="s">
        <v>480</v>
      </c>
      <c r="BM250" s="152" t="s">
        <v>715</v>
      </c>
    </row>
    <row r="251" spans="2:65" s="1" customFormat="1" ht="16.5" customHeight="1" x14ac:dyDescent="0.2">
      <c r="B251" s="139"/>
      <c r="C251" s="154" t="s">
        <v>715</v>
      </c>
      <c r="D251" s="154" t="s">
        <v>317</v>
      </c>
      <c r="E251" s="155" t="s">
        <v>1957</v>
      </c>
      <c r="F251" s="156" t="s">
        <v>1958</v>
      </c>
      <c r="G251" s="157" t="s">
        <v>333</v>
      </c>
      <c r="H251" s="158">
        <v>8</v>
      </c>
      <c r="I251" s="159"/>
      <c r="J251" s="160">
        <f t="shared" si="40"/>
        <v>0</v>
      </c>
      <c r="K251" s="161"/>
      <c r="L251" s="162"/>
      <c r="M251" s="163" t="s">
        <v>1</v>
      </c>
      <c r="N251" s="164" t="s">
        <v>41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</v>
      </c>
      <c r="T251" s="151">
        <f t="shared" si="43"/>
        <v>0</v>
      </c>
      <c r="AR251" s="152" t="s">
        <v>1460</v>
      </c>
      <c r="AT251" s="152" t="s">
        <v>317</v>
      </c>
      <c r="AU251" s="152" t="s">
        <v>88</v>
      </c>
      <c r="AY251" s="13" t="s">
        <v>221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88</v>
      </c>
      <c r="BK251" s="153">
        <f t="shared" si="49"/>
        <v>0</v>
      </c>
      <c r="BL251" s="13" t="s">
        <v>480</v>
      </c>
      <c r="BM251" s="152" t="s">
        <v>1959</v>
      </c>
    </row>
    <row r="252" spans="2:65" s="1" customFormat="1" ht="16.5" customHeight="1" x14ac:dyDescent="0.2">
      <c r="B252" s="139"/>
      <c r="C252" s="140" t="s">
        <v>722</v>
      </c>
      <c r="D252" s="140" t="s">
        <v>223</v>
      </c>
      <c r="E252" s="141" t="s">
        <v>1960</v>
      </c>
      <c r="F252" s="142" t="s">
        <v>1802</v>
      </c>
      <c r="G252" s="143" t="s">
        <v>333</v>
      </c>
      <c r="H252" s="144">
        <v>6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41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</v>
      </c>
      <c r="T252" s="151">
        <f t="shared" si="43"/>
        <v>0</v>
      </c>
      <c r="AR252" s="152" t="s">
        <v>480</v>
      </c>
      <c r="AT252" s="152" t="s">
        <v>223</v>
      </c>
      <c r="AU252" s="152" t="s">
        <v>88</v>
      </c>
      <c r="AY252" s="13" t="s">
        <v>221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88</v>
      </c>
      <c r="BK252" s="153">
        <f t="shared" si="49"/>
        <v>0</v>
      </c>
      <c r="BL252" s="13" t="s">
        <v>480</v>
      </c>
      <c r="BM252" s="152" t="s">
        <v>726</v>
      </c>
    </row>
    <row r="253" spans="2:65" s="1" customFormat="1" ht="16.5" customHeight="1" x14ac:dyDescent="0.2">
      <c r="B253" s="139"/>
      <c r="C253" s="154" t="s">
        <v>726</v>
      </c>
      <c r="D253" s="154" t="s">
        <v>317</v>
      </c>
      <c r="E253" s="155" t="s">
        <v>1960</v>
      </c>
      <c r="F253" s="156" t="s">
        <v>1802</v>
      </c>
      <c r="G253" s="157" t="s">
        <v>333</v>
      </c>
      <c r="H253" s="158">
        <v>6</v>
      </c>
      <c r="I253" s="159"/>
      <c r="J253" s="160">
        <f t="shared" si="40"/>
        <v>0</v>
      </c>
      <c r="K253" s="161"/>
      <c r="L253" s="162"/>
      <c r="M253" s="163" t="s">
        <v>1</v>
      </c>
      <c r="N253" s="164" t="s">
        <v>41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1460</v>
      </c>
      <c r="AT253" s="152" t="s">
        <v>317</v>
      </c>
      <c r="AU253" s="152" t="s">
        <v>88</v>
      </c>
      <c r="AY253" s="13" t="s">
        <v>221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88</v>
      </c>
      <c r="BK253" s="153">
        <f t="shared" si="49"/>
        <v>0</v>
      </c>
      <c r="BL253" s="13" t="s">
        <v>480</v>
      </c>
      <c r="BM253" s="152" t="s">
        <v>1961</v>
      </c>
    </row>
    <row r="254" spans="2:65" s="1" customFormat="1" ht="16.5" customHeight="1" x14ac:dyDescent="0.2">
      <c r="B254" s="139"/>
      <c r="C254" s="140" t="s">
        <v>730</v>
      </c>
      <c r="D254" s="140" t="s">
        <v>223</v>
      </c>
      <c r="E254" s="141" t="s">
        <v>1962</v>
      </c>
      <c r="F254" s="142" t="s">
        <v>1805</v>
      </c>
      <c r="G254" s="143" t="s">
        <v>333</v>
      </c>
      <c r="H254" s="144">
        <v>4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41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480</v>
      </c>
      <c r="AT254" s="152" t="s">
        <v>223</v>
      </c>
      <c r="AU254" s="152" t="s">
        <v>88</v>
      </c>
      <c r="AY254" s="13" t="s">
        <v>221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88</v>
      </c>
      <c r="BK254" s="153">
        <f t="shared" si="49"/>
        <v>0</v>
      </c>
      <c r="BL254" s="13" t="s">
        <v>480</v>
      </c>
      <c r="BM254" s="152" t="s">
        <v>734</v>
      </c>
    </row>
    <row r="255" spans="2:65" s="1" customFormat="1" ht="16.5" customHeight="1" x14ac:dyDescent="0.2">
      <c r="B255" s="139"/>
      <c r="C255" s="154" t="s">
        <v>734</v>
      </c>
      <c r="D255" s="154" t="s">
        <v>317</v>
      </c>
      <c r="E255" s="155" t="s">
        <v>1962</v>
      </c>
      <c r="F255" s="156" t="s">
        <v>1805</v>
      </c>
      <c r="G255" s="157" t="s">
        <v>333</v>
      </c>
      <c r="H255" s="158">
        <v>4</v>
      </c>
      <c r="I255" s="159"/>
      <c r="J255" s="160">
        <f t="shared" si="40"/>
        <v>0</v>
      </c>
      <c r="K255" s="161"/>
      <c r="L255" s="162"/>
      <c r="M255" s="163" t="s">
        <v>1</v>
      </c>
      <c r="N255" s="164" t="s">
        <v>41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0</v>
      </c>
      <c r="T255" s="151">
        <f t="shared" si="43"/>
        <v>0</v>
      </c>
      <c r="AR255" s="152" t="s">
        <v>1460</v>
      </c>
      <c r="AT255" s="152" t="s">
        <v>317</v>
      </c>
      <c r="AU255" s="152" t="s">
        <v>88</v>
      </c>
      <c r="AY255" s="13" t="s">
        <v>221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88</v>
      </c>
      <c r="BK255" s="153">
        <f t="shared" si="49"/>
        <v>0</v>
      </c>
      <c r="BL255" s="13" t="s">
        <v>480</v>
      </c>
      <c r="BM255" s="152" t="s">
        <v>1963</v>
      </c>
    </row>
    <row r="256" spans="2:65" s="1" customFormat="1" ht="24.15" customHeight="1" x14ac:dyDescent="0.2">
      <c r="B256" s="139"/>
      <c r="C256" s="140" t="s">
        <v>738</v>
      </c>
      <c r="D256" s="140" t="s">
        <v>223</v>
      </c>
      <c r="E256" s="141" t="s">
        <v>1964</v>
      </c>
      <c r="F256" s="142" t="s">
        <v>1965</v>
      </c>
      <c r="G256" s="143" t="s">
        <v>333</v>
      </c>
      <c r="H256" s="144">
        <v>1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41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480</v>
      </c>
      <c r="AT256" s="152" t="s">
        <v>223</v>
      </c>
      <c r="AU256" s="152" t="s">
        <v>88</v>
      </c>
      <c r="AY256" s="13" t="s">
        <v>221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88</v>
      </c>
      <c r="BK256" s="153">
        <f t="shared" si="49"/>
        <v>0</v>
      </c>
      <c r="BL256" s="13" t="s">
        <v>480</v>
      </c>
      <c r="BM256" s="152" t="s">
        <v>742</v>
      </c>
    </row>
    <row r="257" spans="2:65" s="1" customFormat="1" ht="24.15" customHeight="1" x14ac:dyDescent="0.2">
      <c r="B257" s="139"/>
      <c r="C257" s="154" t="s">
        <v>742</v>
      </c>
      <c r="D257" s="154" t="s">
        <v>317</v>
      </c>
      <c r="E257" s="155" t="s">
        <v>1964</v>
      </c>
      <c r="F257" s="156" t="s">
        <v>1965</v>
      </c>
      <c r="G257" s="157" t="s">
        <v>333</v>
      </c>
      <c r="H257" s="158">
        <v>1</v>
      </c>
      <c r="I257" s="159"/>
      <c r="J257" s="160">
        <f t="shared" si="40"/>
        <v>0</v>
      </c>
      <c r="K257" s="161"/>
      <c r="L257" s="162"/>
      <c r="M257" s="163" t="s">
        <v>1</v>
      </c>
      <c r="N257" s="164" t="s">
        <v>41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1460</v>
      </c>
      <c r="AT257" s="152" t="s">
        <v>317</v>
      </c>
      <c r="AU257" s="152" t="s">
        <v>88</v>
      </c>
      <c r="AY257" s="13" t="s">
        <v>221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88</v>
      </c>
      <c r="BK257" s="153">
        <f t="shared" si="49"/>
        <v>0</v>
      </c>
      <c r="BL257" s="13" t="s">
        <v>480</v>
      </c>
      <c r="BM257" s="152" t="s">
        <v>1966</v>
      </c>
    </row>
    <row r="258" spans="2:65" s="1" customFormat="1" ht="24.15" customHeight="1" x14ac:dyDescent="0.2">
      <c r="B258" s="139"/>
      <c r="C258" s="140" t="s">
        <v>748</v>
      </c>
      <c r="D258" s="140" t="s">
        <v>223</v>
      </c>
      <c r="E258" s="141" t="s">
        <v>1967</v>
      </c>
      <c r="F258" s="142" t="s">
        <v>1814</v>
      </c>
      <c r="G258" s="143" t="s">
        <v>333</v>
      </c>
      <c r="H258" s="144">
        <v>2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41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480</v>
      </c>
      <c r="AT258" s="152" t="s">
        <v>223</v>
      </c>
      <c r="AU258" s="152" t="s">
        <v>88</v>
      </c>
      <c r="AY258" s="13" t="s">
        <v>221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88</v>
      </c>
      <c r="BK258" s="153">
        <f t="shared" si="49"/>
        <v>0</v>
      </c>
      <c r="BL258" s="13" t="s">
        <v>480</v>
      </c>
      <c r="BM258" s="152" t="s">
        <v>752</v>
      </c>
    </row>
    <row r="259" spans="2:65" s="1" customFormat="1" ht="24.15" customHeight="1" x14ac:dyDescent="0.2">
      <c r="B259" s="139"/>
      <c r="C259" s="154" t="s">
        <v>752</v>
      </c>
      <c r="D259" s="154" t="s">
        <v>317</v>
      </c>
      <c r="E259" s="155" t="s">
        <v>1967</v>
      </c>
      <c r="F259" s="156" t="s">
        <v>1814</v>
      </c>
      <c r="G259" s="157" t="s">
        <v>333</v>
      </c>
      <c r="H259" s="158">
        <v>2</v>
      </c>
      <c r="I259" s="159"/>
      <c r="J259" s="160">
        <f t="shared" si="40"/>
        <v>0</v>
      </c>
      <c r="K259" s="161"/>
      <c r="L259" s="162"/>
      <c r="M259" s="163" t="s">
        <v>1</v>
      </c>
      <c r="N259" s="164" t="s">
        <v>41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1460</v>
      </c>
      <c r="AT259" s="152" t="s">
        <v>317</v>
      </c>
      <c r="AU259" s="152" t="s">
        <v>88</v>
      </c>
      <c r="AY259" s="13" t="s">
        <v>221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88</v>
      </c>
      <c r="BK259" s="153">
        <f t="shared" si="49"/>
        <v>0</v>
      </c>
      <c r="BL259" s="13" t="s">
        <v>480</v>
      </c>
      <c r="BM259" s="152" t="s">
        <v>1968</v>
      </c>
    </row>
    <row r="260" spans="2:65" s="1" customFormat="1" ht="24.15" customHeight="1" x14ac:dyDescent="0.2">
      <c r="B260" s="139"/>
      <c r="C260" s="140" t="s">
        <v>756</v>
      </c>
      <c r="D260" s="140" t="s">
        <v>223</v>
      </c>
      <c r="E260" s="141" t="s">
        <v>1969</v>
      </c>
      <c r="F260" s="142" t="s">
        <v>1970</v>
      </c>
      <c r="G260" s="143" t="s">
        <v>263</v>
      </c>
      <c r="H260" s="144">
        <v>70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41</v>
      </c>
      <c r="P260" s="150">
        <f t="shared" si="41"/>
        <v>0</v>
      </c>
      <c r="Q260" s="150">
        <v>0</v>
      </c>
      <c r="R260" s="150">
        <f t="shared" si="42"/>
        <v>0</v>
      </c>
      <c r="S260" s="150">
        <v>0</v>
      </c>
      <c r="T260" s="151">
        <f t="shared" si="43"/>
        <v>0</v>
      </c>
      <c r="AR260" s="152" t="s">
        <v>480</v>
      </c>
      <c r="AT260" s="152" t="s">
        <v>223</v>
      </c>
      <c r="AU260" s="152" t="s">
        <v>88</v>
      </c>
      <c r="AY260" s="13" t="s">
        <v>221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88</v>
      </c>
      <c r="BK260" s="153">
        <f t="shared" si="49"/>
        <v>0</v>
      </c>
      <c r="BL260" s="13" t="s">
        <v>480</v>
      </c>
      <c r="BM260" s="152" t="s">
        <v>760</v>
      </c>
    </row>
    <row r="261" spans="2:65" s="1" customFormat="1" ht="24.15" customHeight="1" x14ac:dyDescent="0.2">
      <c r="B261" s="139"/>
      <c r="C261" s="154" t="s">
        <v>760</v>
      </c>
      <c r="D261" s="154" t="s">
        <v>317</v>
      </c>
      <c r="E261" s="155" t="s">
        <v>1971</v>
      </c>
      <c r="F261" s="156" t="s">
        <v>1972</v>
      </c>
      <c r="G261" s="157" t="s">
        <v>263</v>
      </c>
      <c r="H261" s="158">
        <v>70</v>
      </c>
      <c r="I261" s="159"/>
      <c r="J261" s="160">
        <f t="shared" si="40"/>
        <v>0</v>
      </c>
      <c r="K261" s="161"/>
      <c r="L261" s="162"/>
      <c r="M261" s="163" t="s">
        <v>1</v>
      </c>
      <c r="N261" s="164" t="s">
        <v>41</v>
      </c>
      <c r="P261" s="150">
        <f t="shared" si="41"/>
        <v>0</v>
      </c>
      <c r="Q261" s="150">
        <v>0</v>
      </c>
      <c r="R261" s="150">
        <f t="shared" si="42"/>
        <v>0</v>
      </c>
      <c r="S261" s="150">
        <v>0</v>
      </c>
      <c r="T261" s="151">
        <f t="shared" si="43"/>
        <v>0</v>
      </c>
      <c r="AR261" s="152" t="s">
        <v>1460</v>
      </c>
      <c r="AT261" s="152" t="s">
        <v>317</v>
      </c>
      <c r="AU261" s="152" t="s">
        <v>88</v>
      </c>
      <c r="AY261" s="13" t="s">
        <v>221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88</v>
      </c>
      <c r="BK261" s="153">
        <f t="shared" si="49"/>
        <v>0</v>
      </c>
      <c r="BL261" s="13" t="s">
        <v>480</v>
      </c>
      <c r="BM261" s="152" t="s">
        <v>1973</v>
      </c>
    </row>
    <row r="262" spans="2:65" s="1" customFormat="1" ht="16.5" customHeight="1" x14ac:dyDescent="0.2">
      <c r="B262" s="139"/>
      <c r="C262" s="140" t="s">
        <v>764</v>
      </c>
      <c r="D262" s="140" t="s">
        <v>223</v>
      </c>
      <c r="E262" s="141" t="s">
        <v>1821</v>
      </c>
      <c r="F262" s="142" t="s">
        <v>1822</v>
      </c>
      <c r="G262" s="143" t="s">
        <v>263</v>
      </c>
      <c r="H262" s="144">
        <v>20</v>
      </c>
      <c r="I262" s="145"/>
      <c r="J262" s="146">
        <f t="shared" si="40"/>
        <v>0</v>
      </c>
      <c r="K262" s="147"/>
      <c r="L262" s="28"/>
      <c r="M262" s="148" t="s">
        <v>1</v>
      </c>
      <c r="N262" s="149" t="s">
        <v>41</v>
      </c>
      <c r="P262" s="150">
        <f t="shared" si="41"/>
        <v>0</v>
      </c>
      <c r="Q262" s="150">
        <v>0</v>
      </c>
      <c r="R262" s="150">
        <f t="shared" si="42"/>
        <v>0</v>
      </c>
      <c r="S262" s="150">
        <v>0</v>
      </c>
      <c r="T262" s="151">
        <f t="shared" si="43"/>
        <v>0</v>
      </c>
      <c r="AR262" s="152" t="s">
        <v>480</v>
      </c>
      <c r="AT262" s="152" t="s">
        <v>223</v>
      </c>
      <c r="AU262" s="152" t="s">
        <v>88</v>
      </c>
      <c r="AY262" s="13" t="s">
        <v>221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88</v>
      </c>
      <c r="BK262" s="153">
        <f t="shared" si="49"/>
        <v>0</v>
      </c>
      <c r="BL262" s="13" t="s">
        <v>480</v>
      </c>
      <c r="BM262" s="152" t="s">
        <v>768</v>
      </c>
    </row>
    <row r="263" spans="2:65" s="1" customFormat="1" ht="16.5" customHeight="1" x14ac:dyDescent="0.2">
      <c r="B263" s="139"/>
      <c r="C263" s="154" t="s">
        <v>768</v>
      </c>
      <c r="D263" s="154" t="s">
        <v>317</v>
      </c>
      <c r="E263" s="155" t="s">
        <v>1823</v>
      </c>
      <c r="F263" s="156" t="s">
        <v>1822</v>
      </c>
      <c r="G263" s="157" t="s">
        <v>263</v>
      </c>
      <c r="H263" s="158">
        <v>20</v>
      </c>
      <c r="I263" s="159"/>
      <c r="J263" s="160">
        <f t="shared" si="40"/>
        <v>0</v>
      </c>
      <c r="K263" s="161"/>
      <c r="L263" s="162"/>
      <c r="M263" s="163" t="s">
        <v>1</v>
      </c>
      <c r="N263" s="164" t="s">
        <v>41</v>
      </c>
      <c r="P263" s="150">
        <f t="shared" si="41"/>
        <v>0</v>
      </c>
      <c r="Q263" s="150">
        <v>0</v>
      </c>
      <c r="R263" s="150">
        <f t="shared" si="42"/>
        <v>0</v>
      </c>
      <c r="S263" s="150">
        <v>0</v>
      </c>
      <c r="T263" s="151">
        <f t="shared" si="43"/>
        <v>0</v>
      </c>
      <c r="AR263" s="152" t="s">
        <v>1460</v>
      </c>
      <c r="AT263" s="152" t="s">
        <v>317</v>
      </c>
      <c r="AU263" s="152" t="s">
        <v>88</v>
      </c>
      <c r="AY263" s="13" t="s">
        <v>221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3" t="s">
        <v>88</v>
      </c>
      <c r="BK263" s="153">
        <f t="shared" si="49"/>
        <v>0</v>
      </c>
      <c r="BL263" s="13" t="s">
        <v>480</v>
      </c>
      <c r="BM263" s="152" t="s">
        <v>1974</v>
      </c>
    </row>
    <row r="264" spans="2:65" s="1" customFormat="1" ht="16.5" customHeight="1" x14ac:dyDescent="0.2">
      <c r="B264" s="139"/>
      <c r="C264" s="140" t="s">
        <v>772</v>
      </c>
      <c r="D264" s="140" t="s">
        <v>223</v>
      </c>
      <c r="E264" s="141" t="s">
        <v>1825</v>
      </c>
      <c r="F264" s="142" t="s">
        <v>1826</v>
      </c>
      <c r="G264" s="143" t="s">
        <v>263</v>
      </c>
      <c r="H264" s="144">
        <v>15</v>
      </c>
      <c r="I264" s="145"/>
      <c r="J264" s="146">
        <f t="shared" si="40"/>
        <v>0</v>
      </c>
      <c r="K264" s="147"/>
      <c r="L264" s="28"/>
      <c r="M264" s="148" t="s">
        <v>1</v>
      </c>
      <c r="N264" s="149" t="s">
        <v>41</v>
      </c>
      <c r="P264" s="150">
        <f t="shared" si="41"/>
        <v>0</v>
      </c>
      <c r="Q264" s="150">
        <v>0</v>
      </c>
      <c r="R264" s="150">
        <f t="shared" si="42"/>
        <v>0</v>
      </c>
      <c r="S264" s="150">
        <v>0</v>
      </c>
      <c r="T264" s="151">
        <f t="shared" si="43"/>
        <v>0</v>
      </c>
      <c r="AR264" s="152" t="s">
        <v>480</v>
      </c>
      <c r="AT264" s="152" t="s">
        <v>223</v>
      </c>
      <c r="AU264" s="152" t="s">
        <v>88</v>
      </c>
      <c r="AY264" s="13" t="s">
        <v>221</v>
      </c>
      <c r="BE264" s="153">
        <f t="shared" si="44"/>
        <v>0</v>
      </c>
      <c r="BF264" s="153">
        <f t="shared" si="45"/>
        <v>0</v>
      </c>
      <c r="BG264" s="153">
        <f t="shared" si="46"/>
        <v>0</v>
      </c>
      <c r="BH264" s="153">
        <f t="shared" si="47"/>
        <v>0</v>
      </c>
      <c r="BI264" s="153">
        <f t="shared" si="48"/>
        <v>0</v>
      </c>
      <c r="BJ264" s="13" t="s">
        <v>88</v>
      </c>
      <c r="BK264" s="153">
        <f t="shared" si="49"/>
        <v>0</v>
      </c>
      <c r="BL264" s="13" t="s">
        <v>480</v>
      </c>
      <c r="BM264" s="152" t="s">
        <v>778</v>
      </c>
    </row>
    <row r="265" spans="2:65" s="1" customFormat="1" ht="16.5" customHeight="1" x14ac:dyDescent="0.2">
      <c r="B265" s="139"/>
      <c r="C265" s="154" t="s">
        <v>778</v>
      </c>
      <c r="D265" s="154" t="s">
        <v>317</v>
      </c>
      <c r="E265" s="155" t="s">
        <v>1827</v>
      </c>
      <c r="F265" s="156" t="s">
        <v>1826</v>
      </c>
      <c r="G265" s="157" t="s">
        <v>263</v>
      </c>
      <c r="H265" s="158">
        <v>15</v>
      </c>
      <c r="I265" s="159"/>
      <c r="J265" s="160">
        <f t="shared" si="40"/>
        <v>0</v>
      </c>
      <c r="K265" s="161"/>
      <c r="L265" s="162"/>
      <c r="M265" s="163" t="s">
        <v>1</v>
      </c>
      <c r="N265" s="164" t="s">
        <v>41</v>
      </c>
      <c r="P265" s="150">
        <f t="shared" si="41"/>
        <v>0</v>
      </c>
      <c r="Q265" s="150">
        <v>0</v>
      </c>
      <c r="R265" s="150">
        <f t="shared" si="42"/>
        <v>0</v>
      </c>
      <c r="S265" s="150">
        <v>0</v>
      </c>
      <c r="T265" s="151">
        <f t="shared" si="43"/>
        <v>0</v>
      </c>
      <c r="AR265" s="152" t="s">
        <v>1460</v>
      </c>
      <c r="AT265" s="152" t="s">
        <v>317</v>
      </c>
      <c r="AU265" s="152" t="s">
        <v>88</v>
      </c>
      <c r="AY265" s="13" t="s">
        <v>221</v>
      </c>
      <c r="BE265" s="153">
        <f t="shared" si="44"/>
        <v>0</v>
      </c>
      <c r="BF265" s="153">
        <f t="shared" si="45"/>
        <v>0</v>
      </c>
      <c r="BG265" s="153">
        <f t="shared" si="46"/>
        <v>0</v>
      </c>
      <c r="BH265" s="153">
        <f t="shared" si="47"/>
        <v>0</v>
      </c>
      <c r="BI265" s="153">
        <f t="shared" si="48"/>
        <v>0</v>
      </c>
      <c r="BJ265" s="13" t="s">
        <v>88</v>
      </c>
      <c r="BK265" s="153">
        <f t="shared" si="49"/>
        <v>0</v>
      </c>
      <c r="BL265" s="13" t="s">
        <v>480</v>
      </c>
      <c r="BM265" s="152" t="s">
        <v>1975</v>
      </c>
    </row>
    <row r="266" spans="2:65" s="1" customFormat="1" ht="16.5" customHeight="1" x14ac:dyDescent="0.2">
      <c r="B266" s="139"/>
      <c r="C266" s="140" t="s">
        <v>782</v>
      </c>
      <c r="D266" s="140" t="s">
        <v>223</v>
      </c>
      <c r="E266" s="141" t="s">
        <v>1829</v>
      </c>
      <c r="F266" s="142" t="s">
        <v>1830</v>
      </c>
      <c r="G266" s="143" t="s">
        <v>263</v>
      </c>
      <c r="H266" s="144">
        <v>5</v>
      </c>
      <c r="I266" s="145"/>
      <c r="J266" s="146">
        <f t="shared" si="40"/>
        <v>0</v>
      </c>
      <c r="K266" s="147"/>
      <c r="L266" s="28"/>
      <c r="M266" s="148" t="s">
        <v>1</v>
      </c>
      <c r="N266" s="149" t="s">
        <v>41</v>
      </c>
      <c r="P266" s="150">
        <f t="shared" si="41"/>
        <v>0</v>
      </c>
      <c r="Q266" s="150">
        <v>0</v>
      </c>
      <c r="R266" s="150">
        <f t="shared" si="42"/>
        <v>0</v>
      </c>
      <c r="S266" s="150">
        <v>0</v>
      </c>
      <c r="T266" s="151">
        <f t="shared" si="43"/>
        <v>0</v>
      </c>
      <c r="AR266" s="152" t="s">
        <v>480</v>
      </c>
      <c r="AT266" s="152" t="s">
        <v>223</v>
      </c>
      <c r="AU266" s="152" t="s">
        <v>88</v>
      </c>
      <c r="AY266" s="13" t="s">
        <v>221</v>
      </c>
      <c r="BE266" s="153">
        <f t="shared" si="44"/>
        <v>0</v>
      </c>
      <c r="BF266" s="153">
        <f t="shared" si="45"/>
        <v>0</v>
      </c>
      <c r="BG266" s="153">
        <f t="shared" si="46"/>
        <v>0</v>
      </c>
      <c r="BH266" s="153">
        <f t="shared" si="47"/>
        <v>0</v>
      </c>
      <c r="BI266" s="153">
        <f t="shared" si="48"/>
        <v>0</v>
      </c>
      <c r="BJ266" s="13" t="s">
        <v>88</v>
      </c>
      <c r="BK266" s="153">
        <f t="shared" si="49"/>
        <v>0</v>
      </c>
      <c r="BL266" s="13" t="s">
        <v>480</v>
      </c>
      <c r="BM266" s="152" t="s">
        <v>788</v>
      </c>
    </row>
    <row r="267" spans="2:65" s="1" customFormat="1" ht="16.5" customHeight="1" x14ac:dyDescent="0.2">
      <c r="B267" s="139"/>
      <c r="C267" s="154" t="s">
        <v>788</v>
      </c>
      <c r="D267" s="154" t="s">
        <v>317</v>
      </c>
      <c r="E267" s="155" t="s">
        <v>1831</v>
      </c>
      <c r="F267" s="156" t="s">
        <v>1830</v>
      </c>
      <c r="G267" s="157" t="s">
        <v>263</v>
      </c>
      <c r="H267" s="158">
        <v>5</v>
      </c>
      <c r="I267" s="159"/>
      <c r="J267" s="160">
        <f t="shared" si="40"/>
        <v>0</v>
      </c>
      <c r="K267" s="161"/>
      <c r="L267" s="162"/>
      <c r="M267" s="163" t="s">
        <v>1</v>
      </c>
      <c r="N267" s="164" t="s">
        <v>41</v>
      </c>
      <c r="P267" s="150">
        <f t="shared" si="41"/>
        <v>0</v>
      </c>
      <c r="Q267" s="150">
        <v>0</v>
      </c>
      <c r="R267" s="150">
        <f t="shared" si="42"/>
        <v>0</v>
      </c>
      <c r="S267" s="150">
        <v>0</v>
      </c>
      <c r="T267" s="151">
        <f t="shared" si="43"/>
        <v>0</v>
      </c>
      <c r="AR267" s="152" t="s">
        <v>1460</v>
      </c>
      <c r="AT267" s="152" t="s">
        <v>317</v>
      </c>
      <c r="AU267" s="152" t="s">
        <v>88</v>
      </c>
      <c r="AY267" s="13" t="s">
        <v>221</v>
      </c>
      <c r="BE267" s="153">
        <f t="shared" si="44"/>
        <v>0</v>
      </c>
      <c r="BF267" s="153">
        <f t="shared" si="45"/>
        <v>0</v>
      </c>
      <c r="BG267" s="153">
        <f t="shared" si="46"/>
        <v>0</v>
      </c>
      <c r="BH267" s="153">
        <f t="shared" si="47"/>
        <v>0</v>
      </c>
      <c r="BI267" s="153">
        <f t="shared" si="48"/>
        <v>0</v>
      </c>
      <c r="BJ267" s="13" t="s">
        <v>88</v>
      </c>
      <c r="BK267" s="153">
        <f t="shared" si="49"/>
        <v>0</v>
      </c>
      <c r="BL267" s="13" t="s">
        <v>480</v>
      </c>
      <c r="BM267" s="152" t="s">
        <v>1976</v>
      </c>
    </row>
    <row r="268" spans="2:65" s="1" customFormat="1" ht="21.75" customHeight="1" x14ac:dyDescent="0.2">
      <c r="B268" s="139"/>
      <c r="C268" s="140" t="s">
        <v>792</v>
      </c>
      <c r="D268" s="140" t="s">
        <v>223</v>
      </c>
      <c r="E268" s="141" t="s">
        <v>1977</v>
      </c>
      <c r="F268" s="142" t="s">
        <v>1978</v>
      </c>
      <c r="G268" s="143" t="s">
        <v>1777</v>
      </c>
      <c r="H268" s="144">
        <v>6</v>
      </c>
      <c r="I268" s="145"/>
      <c r="J268" s="146">
        <f t="shared" si="40"/>
        <v>0</v>
      </c>
      <c r="K268" s="147"/>
      <c r="L268" s="28"/>
      <c r="M268" s="148" t="s">
        <v>1</v>
      </c>
      <c r="N268" s="149" t="s">
        <v>41</v>
      </c>
      <c r="P268" s="150">
        <f t="shared" si="41"/>
        <v>0</v>
      </c>
      <c r="Q268" s="150">
        <v>0</v>
      </c>
      <c r="R268" s="150">
        <f t="shared" si="42"/>
        <v>0</v>
      </c>
      <c r="S268" s="150">
        <v>0</v>
      </c>
      <c r="T268" s="151">
        <f t="shared" si="43"/>
        <v>0</v>
      </c>
      <c r="AR268" s="152" t="s">
        <v>480</v>
      </c>
      <c r="AT268" s="152" t="s">
        <v>223</v>
      </c>
      <c r="AU268" s="152" t="s">
        <v>88</v>
      </c>
      <c r="AY268" s="13" t="s">
        <v>221</v>
      </c>
      <c r="BE268" s="153">
        <f t="shared" si="44"/>
        <v>0</v>
      </c>
      <c r="BF268" s="153">
        <f t="shared" si="45"/>
        <v>0</v>
      </c>
      <c r="BG268" s="153">
        <f t="shared" si="46"/>
        <v>0</v>
      </c>
      <c r="BH268" s="153">
        <f t="shared" si="47"/>
        <v>0</v>
      </c>
      <c r="BI268" s="153">
        <f t="shared" si="48"/>
        <v>0</v>
      </c>
      <c r="BJ268" s="13" t="s">
        <v>88</v>
      </c>
      <c r="BK268" s="153">
        <f t="shared" si="49"/>
        <v>0</v>
      </c>
      <c r="BL268" s="13" t="s">
        <v>480</v>
      </c>
      <c r="BM268" s="152" t="s">
        <v>796</v>
      </c>
    </row>
    <row r="269" spans="2:65" s="1" customFormat="1" ht="21.75" customHeight="1" x14ac:dyDescent="0.2">
      <c r="B269" s="139"/>
      <c r="C269" s="154" t="s">
        <v>796</v>
      </c>
      <c r="D269" s="154" t="s">
        <v>317</v>
      </c>
      <c r="E269" s="155" t="s">
        <v>1979</v>
      </c>
      <c r="F269" s="156" t="s">
        <v>1978</v>
      </c>
      <c r="G269" s="157" t="s">
        <v>1777</v>
      </c>
      <c r="H269" s="158">
        <v>6</v>
      </c>
      <c r="I269" s="159"/>
      <c r="J269" s="160">
        <f t="shared" si="40"/>
        <v>0</v>
      </c>
      <c r="K269" s="161"/>
      <c r="L269" s="162"/>
      <c r="M269" s="163" t="s">
        <v>1</v>
      </c>
      <c r="N269" s="164" t="s">
        <v>41</v>
      </c>
      <c r="P269" s="150">
        <f t="shared" si="41"/>
        <v>0</v>
      </c>
      <c r="Q269" s="150">
        <v>0</v>
      </c>
      <c r="R269" s="150">
        <f t="shared" si="42"/>
        <v>0</v>
      </c>
      <c r="S269" s="150">
        <v>0</v>
      </c>
      <c r="T269" s="151">
        <f t="shared" si="43"/>
        <v>0</v>
      </c>
      <c r="AR269" s="152" t="s">
        <v>1460</v>
      </c>
      <c r="AT269" s="152" t="s">
        <v>317</v>
      </c>
      <c r="AU269" s="152" t="s">
        <v>88</v>
      </c>
      <c r="AY269" s="13" t="s">
        <v>221</v>
      </c>
      <c r="BE269" s="153">
        <f t="shared" si="44"/>
        <v>0</v>
      </c>
      <c r="BF269" s="153">
        <f t="shared" si="45"/>
        <v>0</v>
      </c>
      <c r="BG269" s="153">
        <f t="shared" si="46"/>
        <v>0</v>
      </c>
      <c r="BH269" s="153">
        <f t="shared" si="47"/>
        <v>0</v>
      </c>
      <c r="BI269" s="153">
        <f t="shared" si="48"/>
        <v>0</v>
      </c>
      <c r="BJ269" s="13" t="s">
        <v>88</v>
      </c>
      <c r="BK269" s="153">
        <f t="shared" si="49"/>
        <v>0</v>
      </c>
      <c r="BL269" s="13" t="s">
        <v>480</v>
      </c>
      <c r="BM269" s="152" t="s">
        <v>1980</v>
      </c>
    </row>
    <row r="270" spans="2:65" s="1" customFormat="1" ht="16.5" customHeight="1" x14ac:dyDescent="0.2">
      <c r="B270" s="139"/>
      <c r="C270" s="140" t="s">
        <v>800</v>
      </c>
      <c r="D270" s="140" t="s">
        <v>223</v>
      </c>
      <c r="E270" s="141" t="s">
        <v>1838</v>
      </c>
      <c r="F270" s="142" t="s">
        <v>1839</v>
      </c>
      <c r="G270" s="143" t="s">
        <v>333</v>
      </c>
      <c r="H270" s="144">
        <v>7</v>
      </c>
      <c r="I270" s="145"/>
      <c r="J270" s="146">
        <f t="shared" si="40"/>
        <v>0</v>
      </c>
      <c r="K270" s="147"/>
      <c r="L270" s="28"/>
      <c r="M270" s="148" t="s">
        <v>1</v>
      </c>
      <c r="N270" s="149" t="s">
        <v>41</v>
      </c>
      <c r="P270" s="150">
        <f t="shared" si="41"/>
        <v>0</v>
      </c>
      <c r="Q270" s="150">
        <v>0</v>
      </c>
      <c r="R270" s="150">
        <f t="shared" si="42"/>
        <v>0</v>
      </c>
      <c r="S270" s="150">
        <v>0</v>
      </c>
      <c r="T270" s="151">
        <f t="shared" si="43"/>
        <v>0</v>
      </c>
      <c r="AR270" s="152" t="s">
        <v>480</v>
      </c>
      <c r="AT270" s="152" t="s">
        <v>223</v>
      </c>
      <c r="AU270" s="152" t="s">
        <v>88</v>
      </c>
      <c r="AY270" s="13" t="s">
        <v>221</v>
      </c>
      <c r="BE270" s="153">
        <f t="shared" si="44"/>
        <v>0</v>
      </c>
      <c r="BF270" s="153">
        <f t="shared" si="45"/>
        <v>0</v>
      </c>
      <c r="BG270" s="153">
        <f t="shared" si="46"/>
        <v>0</v>
      </c>
      <c r="BH270" s="153">
        <f t="shared" si="47"/>
        <v>0</v>
      </c>
      <c r="BI270" s="153">
        <f t="shared" si="48"/>
        <v>0</v>
      </c>
      <c r="BJ270" s="13" t="s">
        <v>88</v>
      </c>
      <c r="BK270" s="153">
        <f t="shared" si="49"/>
        <v>0</v>
      </c>
      <c r="BL270" s="13" t="s">
        <v>480</v>
      </c>
      <c r="BM270" s="152" t="s">
        <v>806</v>
      </c>
    </row>
    <row r="271" spans="2:65" s="1" customFormat="1" ht="16.5" customHeight="1" x14ac:dyDescent="0.2">
      <c r="B271" s="139"/>
      <c r="C271" s="154" t="s">
        <v>806</v>
      </c>
      <c r="D271" s="154" t="s">
        <v>317</v>
      </c>
      <c r="E271" s="155" t="s">
        <v>1840</v>
      </c>
      <c r="F271" s="156" t="s">
        <v>1839</v>
      </c>
      <c r="G271" s="157" t="s">
        <v>333</v>
      </c>
      <c r="H271" s="158">
        <v>7</v>
      </c>
      <c r="I271" s="159"/>
      <c r="J271" s="160">
        <f t="shared" si="40"/>
        <v>0</v>
      </c>
      <c r="K271" s="161"/>
      <c r="L271" s="162"/>
      <c r="M271" s="163" t="s">
        <v>1</v>
      </c>
      <c r="N271" s="164" t="s">
        <v>41</v>
      </c>
      <c r="P271" s="150">
        <f t="shared" si="41"/>
        <v>0</v>
      </c>
      <c r="Q271" s="150">
        <v>0</v>
      </c>
      <c r="R271" s="150">
        <f t="shared" si="42"/>
        <v>0</v>
      </c>
      <c r="S271" s="150">
        <v>0</v>
      </c>
      <c r="T271" s="151">
        <f t="shared" si="43"/>
        <v>0</v>
      </c>
      <c r="AR271" s="152" t="s">
        <v>1460</v>
      </c>
      <c r="AT271" s="152" t="s">
        <v>317</v>
      </c>
      <c r="AU271" s="152" t="s">
        <v>88</v>
      </c>
      <c r="AY271" s="13" t="s">
        <v>221</v>
      </c>
      <c r="BE271" s="153">
        <f t="shared" si="44"/>
        <v>0</v>
      </c>
      <c r="BF271" s="153">
        <f t="shared" si="45"/>
        <v>0</v>
      </c>
      <c r="BG271" s="153">
        <f t="shared" si="46"/>
        <v>0</v>
      </c>
      <c r="BH271" s="153">
        <f t="shared" si="47"/>
        <v>0</v>
      </c>
      <c r="BI271" s="153">
        <f t="shared" si="48"/>
        <v>0</v>
      </c>
      <c r="BJ271" s="13" t="s">
        <v>88</v>
      </c>
      <c r="BK271" s="153">
        <f t="shared" si="49"/>
        <v>0</v>
      </c>
      <c r="BL271" s="13" t="s">
        <v>480</v>
      </c>
      <c r="BM271" s="152" t="s">
        <v>1981</v>
      </c>
    </row>
    <row r="272" spans="2:65" s="1" customFormat="1" ht="16.5" customHeight="1" x14ac:dyDescent="0.2">
      <c r="B272" s="139"/>
      <c r="C272" s="140" t="s">
        <v>810</v>
      </c>
      <c r="D272" s="140" t="s">
        <v>223</v>
      </c>
      <c r="E272" s="141" t="s">
        <v>1842</v>
      </c>
      <c r="F272" s="142" t="s">
        <v>1843</v>
      </c>
      <c r="G272" s="143" t="s">
        <v>1777</v>
      </c>
      <c r="H272" s="144">
        <v>3</v>
      </c>
      <c r="I272" s="145"/>
      <c r="J272" s="146">
        <f t="shared" si="40"/>
        <v>0</v>
      </c>
      <c r="K272" s="147"/>
      <c r="L272" s="28"/>
      <c r="M272" s="148" t="s">
        <v>1</v>
      </c>
      <c r="N272" s="149" t="s">
        <v>41</v>
      </c>
      <c r="P272" s="150">
        <f t="shared" si="41"/>
        <v>0</v>
      </c>
      <c r="Q272" s="150">
        <v>0</v>
      </c>
      <c r="R272" s="150">
        <f t="shared" si="42"/>
        <v>0</v>
      </c>
      <c r="S272" s="150">
        <v>0</v>
      </c>
      <c r="T272" s="151">
        <f t="shared" si="43"/>
        <v>0</v>
      </c>
      <c r="AR272" s="152" t="s">
        <v>480</v>
      </c>
      <c r="AT272" s="152" t="s">
        <v>223</v>
      </c>
      <c r="AU272" s="152" t="s">
        <v>88</v>
      </c>
      <c r="AY272" s="13" t="s">
        <v>221</v>
      </c>
      <c r="BE272" s="153">
        <f t="shared" si="44"/>
        <v>0</v>
      </c>
      <c r="BF272" s="153">
        <f t="shared" si="45"/>
        <v>0</v>
      </c>
      <c r="BG272" s="153">
        <f t="shared" si="46"/>
        <v>0</v>
      </c>
      <c r="BH272" s="153">
        <f t="shared" si="47"/>
        <v>0</v>
      </c>
      <c r="BI272" s="153">
        <f t="shared" si="48"/>
        <v>0</v>
      </c>
      <c r="BJ272" s="13" t="s">
        <v>88</v>
      </c>
      <c r="BK272" s="153">
        <f t="shared" si="49"/>
        <v>0</v>
      </c>
      <c r="BL272" s="13" t="s">
        <v>480</v>
      </c>
      <c r="BM272" s="152" t="s">
        <v>814</v>
      </c>
    </row>
    <row r="273" spans="2:65" s="1" customFormat="1" ht="16.5" customHeight="1" x14ac:dyDescent="0.2">
      <c r="B273" s="139"/>
      <c r="C273" s="154" t="s">
        <v>814</v>
      </c>
      <c r="D273" s="154" t="s">
        <v>317</v>
      </c>
      <c r="E273" s="155" t="s">
        <v>1844</v>
      </c>
      <c r="F273" s="156" t="s">
        <v>1843</v>
      </c>
      <c r="G273" s="157" t="s">
        <v>1777</v>
      </c>
      <c r="H273" s="158">
        <v>3</v>
      </c>
      <c r="I273" s="159"/>
      <c r="J273" s="160">
        <f t="shared" si="40"/>
        <v>0</v>
      </c>
      <c r="K273" s="161"/>
      <c r="L273" s="162"/>
      <c r="M273" s="163" t="s">
        <v>1</v>
      </c>
      <c r="N273" s="164" t="s">
        <v>41</v>
      </c>
      <c r="P273" s="150">
        <f t="shared" si="41"/>
        <v>0</v>
      </c>
      <c r="Q273" s="150">
        <v>0</v>
      </c>
      <c r="R273" s="150">
        <f t="shared" si="42"/>
        <v>0</v>
      </c>
      <c r="S273" s="150">
        <v>0</v>
      </c>
      <c r="T273" s="151">
        <f t="shared" si="43"/>
        <v>0</v>
      </c>
      <c r="AR273" s="152" t="s">
        <v>1460</v>
      </c>
      <c r="AT273" s="152" t="s">
        <v>317</v>
      </c>
      <c r="AU273" s="152" t="s">
        <v>88</v>
      </c>
      <c r="AY273" s="13" t="s">
        <v>221</v>
      </c>
      <c r="BE273" s="153">
        <f t="shared" si="44"/>
        <v>0</v>
      </c>
      <c r="BF273" s="153">
        <f t="shared" si="45"/>
        <v>0</v>
      </c>
      <c r="BG273" s="153">
        <f t="shared" si="46"/>
        <v>0</v>
      </c>
      <c r="BH273" s="153">
        <f t="shared" si="47"/>
        <v>0</v>
      </c>
      <c r="BI273" s="153">
        <f t="shared" si="48"/>
        <v>0</v>
      </c>
      <c r="BJ273" s="13" t="s">
        <v>88</v>
      </c>
      <c r="BK273" s="153">
        <f t="shared" si="49"/>
        <v>0</v>
      </c>
      <c r="BL273" s="13" t="s">
        <v>480</v>
      </c>
      <c r="BM273" s="152" t="s">
        <v>1982</v>
      </c>
    </row>
    <row r="274" spans="2:65" s="1" customFormat="1" ht="16.5" customHeight="1" x14ac:dyDescent="0.2">
      <c r="B274" s="139"/>
      <c r="C274" s="140" t="s">
        <v>818</v>
      </c>
      <c r="D274" s="140" t="s">
        <v>223</v>
      </c>
      <c r="E274" s="141" t="s">
        <v>1846</v>
      </c>
      <c r="F274" s="142" t="s">
        <v>1847</v>
      </c>
      <c r="G274" s="143" t="s">
        <v>333</v>
      </c>
      <c r="H274" s="144">
        <v>7</v>
      </c>
      <c r="I274" s="145"/>
      <c r="J274" s="146">
        <f t="shared" si="40"/>
        <v>0</v>
      </c>
      <c r="K274" s="147"/>
      <c r="L274" s="28"/>
      <c r="M274" s="148" t="s">
        <v>1</v>
      </c>
      <c r="N274" s="149" t="s">
        <v>41</v>
      </c>
      <c r="P274" s="150">
        <f t="shared" si="41"/>
        <v>0</v>
      </c>
      <c r="Q274" s="150">
        <v>0</v>
      </c>
      <c r="R274" s="150">
        <f t="shared" si="42"/>
        <v>0</v>
      </c>
      <c r="S274" s="150">
        <v>0</v>
      </c>
      <c r="T274" s="151">
        <f t="shared" si="43"/>
        <v>0</v>
      </c>
      <c r="AR274" s="152" t="s">
        <v>480</v>
      </c>
      <c r="AT274" s="152" t="s">
        <v>223</v>
      </c>
      <c r="AU274" s="152" t="s">
        <v>88</v>
      </c>
      <c r="AY274" s="13" t="s">
        <v>221</v>
      </c>
      <c r="BE274" s="153">
        <f t="shared" si="44"/>
        <v>0</v>
      </c>
      <c r="BF274" s="153">
        <f t="shared" si="45"/>
        <v>0</v>
      </c>
      <c r="BG274" s="153">
        <f t="shared" si="46"/>
        <v>0</v>
      </c>
      <c r="BH274" s="153">
        <f t="shared" si="47"/>
        <v>0</v>
      </c>
      <c r="BI274" s="153">
        <f t="shared" si="48"/>
        <v>0</v>
      </c>
      <c r="BJ274" s="13" t="s">
        <v>88</v>
      </c>
      <c r="BK274" s="153">
        <f t="shared" si="49"/>
        <v>0</v>
      </c>
      <c r="BL274" s="13" t="s">
        <v>480</v>
      </c>
      <c r="BM274" s="152" t="s">
        <v>822</v>
      </c>
    </row>
    <row r="275" spans="2:65" s="1" customFormat="1" ht="16.5" customHeight="1" x14ac:dyDescent="0.2">
      <c r="B275" s="139"/>
      <c r="C275" s="154" t="s">
        <v>822</v>
      </c>
      <c r="D275" s="154" t="s">
        <v>317</v>
      </c>
      <c r="E275" s="155" t="s">
        <v>1848</v>
      </c>
      <c r="F275" s="156" t="s">
        <v>1847</v>
      </c>
      <c r="G275" s="157" t="s">
        <v>333</v>
      </c>
      <c r="H275" s="158">
        <v>7</v>
      </c>
      <c r="I275" s="159"/>
      <c r="J275" s="160">
        <f t="shared" si="40"/>
        <v>0</v>
      </c>
      <c r="K275" s="161"/>
      <c r="L275" s="162"/>
      <c r="M275" s="163" t="s">
        <v>1</v>
      </c>
      <c r="N275" s="164" t="s">
        <v>41</v>
      </c>
      <c r="P275" s="150">
        <f t="shared" si="41"/>
        <v>0</v>
      </c>
      <c r="Q275" s="150">
        <v>0</v>
      </c>
      <c r="R275" s="150">
        <f t="shared" si="42"/>
        <v>0</v>
      </c>
      <c r="S275" s="150">
        <v>0</v>
      </c>
      <c r="T275" s="151">
        <f t="shared" si="43"/>
        <v>0</v>
      </c>
      <c r="AR275" s="152" t="s">
        <v>1460</v>
      </c>
      <c r="AT275" s="152" t="s">
        <v>317</v>
      </c>
      <c r="AU275" s="152" t="s">
        <v>88</v>
      </c>
      <c r="AY275" s="13" t="s">
        <v>221</v>
      </c>
      <c r="BE275" s="153">
        <f t="shared" si="44"/>
        <v>0</v>
      </c>
      <c r="BF275" s="153">
        <f t="shared" si="45"/>
        <v>0</v>
      </c>
      <c r="BG275" s="153">
        <f t="shared" si="46"/>
        <v>0</v>
      </c>
      <c r="BH275" s="153">
        <f t="shared" si="47"/>
        <v>0</v>
      </c>
      <c r="BI275" s="153">
        <f t="shared" si="48"/>
        <v>0</v>
      </c>
      <c r="BJ275" s="13" t="s">
        <v>88</v>
      </c>
      <c r="BK275" s="153">
        <f t="shared" si="49"/>
        <v>0</v>
      </c>
      <c r="BL275" s="13" t="s">
        <v>480</v>
      </c>
      <c r="BM275" s="152" t="s">
        <v>1983</v>
      </c>
    </row>
    <row r="276" spans="2:65" s="1" customFormat="1" ht="16.5" customHeight="1" x14ac:dyDescent="0.2">
      <c r="B276" s="139"/>
      <c r="C276" s="140" t="s">
        <v>826</v>
      </c>
      <c r="D276" s="140" t="s">
        <v>223</v>
      </c>
      <c r="E276" s="141" t="s">
        <v>1984</v>
      </c>
      <c r="F276" s="142" t="s">
        <v>1985</v>
      </c>
      <c r="G276" s="143" t="s">
        <v>1777</v>
      </c>
      <c r="H276" s="144">
        <v>3</v>
      </c>
      <c r="I276" s="145"/>
      <c r="J276" s="146">
        <f t="shared" ref="J276:J295" si="50">ROUND(I276*H276,2)</f>
        <v>0</v>
      </c>
      <c r="K276" s="147"/>
      <c r="L276" s="28"/>
      <c r="M276" s="148" t="s">
        <v>1</v>
      </c>
      <c r="N276" s="149" t="s">
        <v>41</v>
      </c>
      <c r="P276" s="150">
        <f t="shared" ref="P276:P295" si="51">O276*H276</f>
        <v>0</v>
      </c>
      <c r="Q276" s="150">
        <v>0</v>
      </c>
      <c r="R276" s="150">
        <f t="shared" ref="R276:R295" si="52">Q276*H276</f>
        <v>0</v>
      </c>
      <c r="S276" s="150">
        <v>0</v>
      </c>
      <c r="T276" s="151">
        <f t="shared" ref="T276:T295" si="53">S276*H276</f>
        <v>0</v>
      </c>
      <c r="AR276" s="152" t="s">
        <v>480</v>
      </c>
      <c r="AT276" s="152" t="s">
        <v>223</v>
      </c>
      <c r="AU276" s="152" t="s">
        <v>88</v>
      </c>
      <c r="AY276" s="13" t="s">
        <v>221</v>
      </c>
      <c r="BE276" s="153">
        <f t="shared" ref="BE276:BE295" si="54">IF(N276="základná",J276,0)</f>
        <v>0</v>
      </c>
      <c r="BF276" s="153">
        <f t="shared" ref="BF276:BF295" si="55">IF(N276="znížená",J276,0)</f>
        <v>0</v>
      </c>
      <c r="BG276" s="153">
        <f t="shared" ref="BG276:BG295" si="56">IF(N276="zákl. prenesená",J276,0)</f>
        <v>0</v>
      </c>
      <c r="BH276" s="153">
        <f t="shared" ref="BH276:BH295" si="57">IF(N276="zníž. prenesená",J276,0)</f>
        <v>0</v>
      </c>
      <c r="BI276" s="153">
        <f t="shared" ref="BI276:BI295" si="58">IF(N276="nulová",J276,0)</f>
        <v>0</v>
      </c>
      <c r="BJ276" s="13" t="s">
        <v>88</v>
      </c>
      <c r="BK276" s="153">
        <f t="shared" ref="BK276:BK295" si="59">ROUND(I276*H276,2)</f>
        <v>0</v>
      </c>
      <c r="BL276" s="13" t="s">
        <v>480</v>
      </c>
      <c r="BM276" s="152" t="s">
        <v>830</v>
      </c>
    </row>
    <row r="277" spans="2:65" s="1" customFormat="1" ht="16.5" customHeight="1" x14ac:dyDescent="0.2">
      <c r="B277" s="139"/>
      <c r="C277" s="154" t="s">
        <v>830</v>
      </c>
      <c r="D277" s="154" t="s">
        <v>317</v>
      </c>
      <c r="E277" s="155" t="s">
        <v>1986</v>
      </c>
      <c r="F277" s="156" t="s">
        <v>1985</v>
      </c>
      <c r="G277" s="157" t="s">
        <v>1777</v>
      </c>
      <c r="H277" s="158">
        <v>3</v>
      </c>
      <c r="I277" s="159"/>
      <c r="J277" s="160">
        <f t="shared" si="50"/>
        <v>0</v>
      </c>
      <c r="K277" s="161"/>
      <c r="L277" s="162"/>
      <c r="M277" s="163" t="s">
        <v>1</v>
      </c>
      <c r="N277" s="164" t="s">
        <v>41</v>
      </c>
      <c r="P277" s="150">
        <f t="shared" si="51"/>
        <v>0</v>
      </c>
      <c r="Q277" s="150">
        <v>0</v>
      </c>
      <c r="R277" s="150">
        <f t="shared" si="52"/>
        <v>0</v>
      </c>
      <c r="S277" s="150">
        <v>0</v>
      </c>
      <c r="T277" s="151">
        <f t="shared" si="53"/>
        <v>0</v>
      </c>
      <c r="AR277" s="152" t="s">
        <v>1460</v>
      </c>
      <c r="AT277" s="152" t="s">
        <v>317</v>
      </c>
      <c r="AU277" s="152" t="s">
        <v>88</v>
      </c>
      <c r="AY277" s="13" t="s">
        <v>221</v>
      </c>
      <c r="BE277" s="153">
        <f t="shared" si="54"/>
        <v>0</v>
      </c>
      <c r="BF277" s="153">
        <f t="shared" si="55"/>
        <v>0</v>
      </c>
      <c r="BG277" s="153">
        <f t="shared" si="56"/>
        <v>0</v>
      </c>
      <c r="BH277" s="153">
        <f t="shared" si="57"/>
        <v>0</v>
      </c>
      <c r="BI277" s="153">
        <f t="shared" si="58"/>
        <v>0</v>
      </c>
      <c r="BJ277" s="13" t="s">
        <v>88</v>
      </c>
      <c r="BK277" s="153">
        <f t="shared" si="59"/>
        <v>0</v>
      </c>
      <c r="BL277" s="13" t="s">
        <v>480</v>
      </c>
      <c r="BM277" s="152" t="s">
        <v>1987</v>
      </c>
    </row>
    <row r="278" spans="2:65" s="1" customFormat="1" ht="16.5" customHeight="1" x14ac:dyDescent="0.2">
      <c r="B278" s="139"/>
      <c r="C278" s="140" t="s">
        <v>834</v>
      </c>
      <c r="D278" s="140" t="s">
        <v>223</v>
      </c>
      <c r="E278" s="141" t="s">
        <v>1988</v>
      </c>
      <c r="F278" s="142" t="s">
        <v>1989</v>
      </c>
      <c r="G278" s="143" t="s">
        <v>333</v>
      </c>
      <c r="H278" s="144">
        <v>3</v>
      </c>
      <c r="I278" s="145"/>
      <c r="J278" s="146">
        <f t="shared" si="50"/>
        <v>0</v>
      </c>
      <c r="K278" s="147"/>
      <c r="L278" s="28"/>
      <c r="M278" s="148" t="s">
        <v>1</v>
      </c>
      <c r="N278" s="149" t="s">
        <v>41</v>
      </c>
      <c r="P278" s="150">
        <f t="shared" si="51"/>
        <v>0</v>
      </c>
      <c r="Q278" s="150">
        <v>0</v>
      </c>
      <c r="R278" s="150">
        <f t="shared" si="52"/>
        <v>0</v>
      </c>
      <c r="S278" s="150">
        <v>0</v>
      </c>
      <c r="T278" s="151">
        <f t="shared" si="53"/>
        <v>0</v>
      </c>
      <c r="AR278" s="152" t="s">
        <v>480</v>
      </c>
      <c r="AT278" s="152" t="s">
        <v>223</v>
      </c>
      <c r="AU278" s="152" t="s">
        <v>88</v>
      </c>
      <c r="AY278" s="13" t="s">
        <v>221</v>
      </c>
      <c r="BE278" s="153">
        <f t="shared" si="54"/>
        <v>0</v>
      </c>
      <c r="BF278" s="153">
        <f t="shared" si="55"/>
        <v>0</v>
      </c>
      <c r="BG278" s="153">
        <f t="shared" si="56"/>
        <v>0</v>
      </c>
      <c r="BH278" s="153">
        <f t="shared" si="57"/>
        <v>0</v>
      </c>
      <c r="BI278" s="153">
        <f t="shared" si="58"/>
        <v>0</v>
      </c>
      <c r="BJ278" s="13" t="s">
        <v>88</v>
      </c>
      <c r="BK278" s="153">
        <f t="shared" si="59"/>
        <v>0</v>
      </c>
      <c r="BL278" s="13" t="s">
        <v>480</v>
      </c>
      <c r="BM278" s="152" t="s">
        <v>838</v>
      </c>
    </row>
    <row r="279" spans="2:65" s="1" customFormat="1" ht="16.5" customHeight="1" x14ac:dyDescent="0.2">
      <c r="B279" s="139"/>
      <c r="C279" s="154" t="s">
        <v>838</v>
      </c>
      <c r="D279" s="154" t="s">
        <v>317</v>
      </c>
      <c r="E279" s="155" t="s">
        <v>1990</v>
      </c>
      <c r="F279" s="156" t="s">
        <v>1989</v>
      </c>
      <c r="G279" s="157" t="s">
        <v>333</v>
      </c>
      <c r="H279" s="158">
        <v>3</v>
      </c>
      <c r="I279" s="159"/>
      <c r="J279" s="160">
        <f t="shared" si="50"/>
        <v>0</v>
      </c>
      <c r="K279" s="161"/>
      <c r="L279" s="162"/>
      <c r="M279" s="163" t="s">
        <v>1</v>
      </c>
      <c r="N279" s="164" t="s">
        <v>41</v>
      </c>
      <c r="P279" s="150">
        <f t="shared" si="51"/>
        <v>0</v>
      </c>
      <c r="Q279" s="150">
        <v>0</v>
      </c>
      <c r="R279" s="150">
        <f t="shared" si="52"/>
        <v>0</v>
      </c>
      <c r="S279" s="150">
        <v>0</v>
      </c>
      <c r="T279" s="151">
        <f t="shared" si="53"/>
        <v>0</v>
      </c>
      <c r="AR279" s="152" t="s">
        <v>1460</v>
      </c>
      <c r="AT279" s="152" t="s">
        <v>317</v>
      </c>
      <c r="AU279" s="152" t="s">
        <v>88</v>
      </c>
      <c r="AY279" s="13" t="s">
        <v>221</v>
      </c>
      <c r="BE279" s="153">
        <f t="shared" si="54"/>
        <v>0</v>
      </c>
      <c r="BF279" s="153">
        <f t="shared" si="55"/>
        <v>0</v>
      </c>
      <c r="BG279" s="153">
        <f t="shared" si="56"/>
        <v>0</v>
      </c>
      <c r="BH279" s="153">
        <f t="shared" si="57"/>
        <v>0</v>
      </c>
      <c r="BI279" s="153">
        <f t="shared" si="58"/>
        <v>0</v>
      </c>
      <c r="BJ279" s="13" t="s">
        <v>88</v>
      </c>
      <c r="BK279" s="153">
        <f t="shared" si="59"/>
        <v>0</v>
      </c>
      <c r="BL279" s="13" t="s">
        <v>480</v>
      </c>
      <c r="BM279" s="152" t="s">
        <v>1991</v>
      </c>
    </row>
    <row r="280" spans="2:65" s="1" customFormat="1" ht="16.5" customHeight="1" x14ac:dyDescent="0.2">
      <c r="B280" s="139"/>
      <c r="C280" s="140" t="s">
        <v>842</v>
      </c>
      <c r="D280" s="140" t="s">
        <v>223</v>
      </c>
      <c r="E280" s="141" t="s">
        <v>1850</v>
      </c>
      <c r="F280" s="142" t="s">
        <v>1851</v>
      </c>
      <c r="G280" s="143" t="s">
        <v>1777</v>
      </c>
      <c r="H280" s="144">
        <v>6</v>
      </c>
      <c r="I280" s="145"/>
      <c r="J280" s="146">
        <f t="shared" si="50"/>
        <v>0</v>
      </c>
      <c r="K280" s="147"/>
      <c r="L280" s="28"/>
      <c r="M280" s="148" t="s">
        <v>1</v>
      </c>
      <c r="N280" s="149" t="s">
        <v>41</v>
      </c>
      <c r="P280" s="150">
        <f t="shared" si="51"/>
        <v>0</v>
      </c>
      <c r="Q280" s="150">
        <v>0</v>
      </c>
      <c r="R280" s="150">
        <f t="shared" si="52"/>
        <v>0</v>
      </c>
      <c r="S280" s="150">
        <v>0</v>
      </c>
      <c r="T280" s="151">
        <f t="shared" si="53"/>
        <v>0</v>
      </c>
      <c r="AR280" s="152" t="s">
        <v>480</v>
      </c>
      <c r="AT280" s="152" t="s">
        <v>223</v>
      </c>
      <c r="AU280" s="152" t="s">
        <v>88</v>
      </c>
      <c r="AY280" s="13" t="s">
        <v>221</v>
      </c>
      <c r="BE280" s="153">
        <f t="shared" si="54"/>
        <v>0</v>
      </c>
      <c r="BF280" s="153">
        <f t="shared" si="55"/>
        <v>0</v>
      </c>
      <c r="BG280" s="153">
        <f t="shared" si="56"/>
        <v>0</v>
      </c>
      <c r="BH280" s="153">
        <f t="shared" si="57"/>
        <v>0</v>
      </c>
      <c r="BI280" s="153">
        <f t="shared" si="58"/>
        <v>0</v>
      </c>
      <c r="BJ280" s="13" t="s">
        <v>88</v>
      </c>
      <c r="BK280" s="153">
        <f t="shared" si="59"/>
        <v>0</v>
      </c>
      <c r="BL280" s="13" t="s">
        <v>480</v>
      </c>
      <c r="BM280" s="152" t="s">
        <v>846</v>
      </c>
    </row>
    <row r="281" spans="2:65" s="1" customFormat="1" ht="16.5" customHeight="1" x14ac:dyDescent="0.2">
      <c r="B281" s="139"/>
      <c r="C281" s="154" t="s">
        <v>846</v>
      </c>
      <c r="D281" s="154" t="s">
        <v>317</v>
      </c>
      <c r="E281" s="155" t="s">
        <v>1852</v>
      </c>
      <c r="F281" s="156" t="s">
        <v>1851</v>
      </c>
      <c r="G281" s="157" t="s">
        <v>1777</v>
      </c>
      <c r="H281" s="158">
        <v>6</v>
      </c>
      <c r="I281" s="159"/>
      <c r="J281" s="160">
        <f t="shared" si="50"/>
        <v>0</v>
      </c>
      <c r="K281" s="161"/>
      <c r="L281" s="162"/>
      <c r="M281" s="163" t="s">
        <v>1</v>
      </c>
      <c r="N281" s="164" t="s">
        <v>41</v>
      </c>
      <c r="P281" s="150">
        <f t="shared" si="51"/>
        <v>0</v>
      </c>
      <c r="Q281" s="150">
        <v>0</v>
      </c>
      <c r="R281" s="150">
        <f t="shared" si="52"/>
        <v>0</v>
      </c>
      <c r="S281" s="150">
        <v>0</v>
      </c>
      <c r="T281" s="151">
        <f t="shared" si="53"/>
        <v>0</v>
      </c>
      <c r="AR281" s="152" t="s">
        <v>1460</v>
      </c>
      <c r="AT281" s="152" t="s">
        <v>317</v>
      </c>
      <c r="AU281" s="152" t="s">
        <v>88</v>
      </c>
      <c r="AY281" s="13" t="s">
        <v>221</v>
      </c>
      <c r="BE281" s="153">
        <f t="shared" si="54"/>
        <v>0</v>
      </c>
      <c r="BF281" s="153">
        <f t="shared" si="55"/>
        <v>0</v>
      </c>
      <c r="BG281" s="153">
        <f t="shared" si="56"/>
        <v>0</v>
      </c>
      <c r="BH281" s="153">
        <f t="shared" si="57"/>
        <v>0</v>
      </c>
      <c r="BI281" s="153">
        <f t="shared" si="58"/>
        <v>0</v>
      </c>
      <c r="BJ281" s="13" t="s">
        <v>88</v>
      </c>
      <c r="BK281" s="153">
        <f t="shared" si="59"/>
        <v>0</v>
      </c>
      <c r="BL281" s="13" t="s">
        <v>480</v>
      </c>
      <c r="BM281" s="152" t="s">
        <v>1992</v>
      </c>
    </row>
    <row r="282" spans="2:65" s="1" customFormat="1" ht="16.5" customHeight="1" x14ac:dyDescent="0.2">
      <c r="B282" s="139"/>
      <c r="C282" s="140" t="s">
        <v>852</v>
      </c>
      <c r="D282" s="140" t="s">
        <v>223</v>
      </c>
      <c r="E282" s="141" t="s">
        <v>1854</v>
      </c>
      <c r="F282" s="142" t="s">
        <v>1855</v>
      </c>
      <c r="G282" s="143" t="s">
        <v>333</v>
      </c>
      <c r="H282" s="144">
        <v>8</v>
      </c>
      <c r="I282" s="145"/>
      <c r="J282" s="146">
        <f t="shared" si="50"/>
        <v>0</v>
      </c>
      <c r="K282" s="147"/>
      <c r="L282" s="28"/>
      <c r="M282" s="148" t="s">
        <v>1</v>
      </c>
      <c r="N282" s="149" t="s">
        <v>41</v>
      </c>
      <c r="P282" s="150">
        <f t="shared" si="51"/>
        <v>0</v>
      </c>
      <c r="Q282" s="150">
        <v>0</v>
      </c>
      <c r="R282" s="150">
        <f t="shared" si="52"/>
        <v>0</v>
      </c>
      <c r="S282" s="150">
        <v>0</v>
      </c>
      <c r="T282" s="151">
        <f t="shared" si="53"/>
        <v>0</v>
      </c>
      <c r="AR282" s="152" t="s">
        <v>480</v>
      </c>
      <c r="AT282" s="152" t="s">
        <v>223</v>
      </c>
      <c r="AU282" s="152" t="s">
        <v>88</v>
      </c>
      <c r="AY282" s="13" t="s">
        <v>221</v>
      </c>
      <c r="BE282" s="153">
        <f t="shared" si="54"/>
        <v>0</v>
      </c>
      <c r="BF282" s="153">
        <f t="shared" si="55"/>
        <v>0</v>
      </c>
      <c r="BG282" s="153">
        <f t="shared" si="56"/>
        <v>0</v>
      </c>
      <c r="BH282" s="153">
        <f t="shared" si="57"/>
        <v>0</v>
      </c>
      <c r="BI282" s="153">
        <f t="shared" si="58"/>
        <v>0</v>
      </c>
      <c r="BJ282" s="13" t="s">
        <v>88</v>
      </c>
      <c r="BK282" s="153">
        <f t="shared" si="59"/>
        <v>0</v>
      </c>
      <c r="BL282" s="13" t="s">
        <v>480</v>
      </c>
      <c r="BM282" s="152" t="s">
        <v>856</v>
      </c>
    </row>
    <row r="283" spans="2:65" s="1" customFormat="1" ht="16.5" customHeight="1" x14ac:dyDescent="0.2">
      <c r="B283" s="139"/>
      <c r="C283" s="154" t="s">
        <v>856</v>
      </c>
      <c r="D283" s="154" t="s">
        <v>317</v>
      </c>
      <c r="E283" s="155" t="s">
        <v>1856</v>
      </c>
      <c r="F283" s="156" t="s">
        <v>1855</v>
      </c>
      <c r="G283" s="157" t="s">
        <v>333</v>
      </c>
      <c r="H283" s="158">
        <v>8</v>
      </c>
      <c r="I283" s="159"/>
      <c r="J283" s="160">
        <f t="shared" si="50"/>
        <v>0</v>
      </c>
      <c r="K283" s="161"/>
      <c r="L283" s="162"/>
      <c r="M283" s="163" t="s">
        <v>1</v>
      </c>
      <c r="N283" s="164" t="s">
        <v>41</v>
      </c>
      <c r="P283" s="150">
        <f t="shared" si="51"/>
        <v>0</v>
      </c>
      <c r="Q283" s="150">
        <v>0</v>
      </c>
      <c r="R283" s="150">
        <f t="shared" si="52"/>
        <v>0</v>
      </c>
      <c r="S283" s="150">
        <v>0</v>
      </c>
      <c r="T283" s="151">
        <f t="shared" si="53"/>
        <v>0</v>
      </c>
      <c r="AR283" s="152" t="s">
        <v>1460</v>
      </c>
      <c r="AT283" s="152" t="s">
        <v>317</v>
      </c>
      <c r="AU283" s="152" t="s">
        <v>88</v>
      </c>
      <c r="AY283" s="13" t="s">
        <v>221</v>
      </c>
      <c r="BE283" s="153">
        <f t="shared" si="54"/>
        <v>0</v>
      </c>
      <c r="BF283" s="153">
        <f t="shared" si="55"/>
        <v>0</v>
      </c>
      <c r="BG283" s="153">
        <f t="shared" si="56"/>
        <v>0</v>
      </c>
      <c r="BH283" s="153">
        <f t="shared" si="57"/>
        <v>0</v>
      </c>
      <c r="BI283" s="153">
        <f t="shared" si="58"/>
        <v>0</v>
      </c>
      <c r="BJ283" s="13" t="s">
        <v>88</v>
      </c>
      <c r="BK283" s="153">
        <f t="shared" si="59"/>
        <v>0</v>
      </c>
      <c r="BL283" s="13" t="s">
        <v>480</v>
      </c>
      <c r="BM283" s="152" t="s">
        <v>1993</v>
      </c>
    </row>
    <row r="284" spans="2:65" s="1" customFormat="1" ht="16.5" customHeight="1" x14ac:dyDescent="0.2">
      <c r="B284" s="139"/>
      <c r="C284" s="140" t="s">
        <v>860</v>
      </c>
      <c r="D284" s="140" t="s">
        <v>223</v>
      </c>
      <c r="E284" s="141" t="s">
        <v>1994</v>
      </c>
      <c r="F284" s="142" t="s">
        <v>1995</v>
      </c>
      <c r="G284" s="143" t="s">
        <v>1777</v>
      </c>
      <c r="H284" s="144">
        <v>5</v>
      </c>
      <c r="I284" s="145"/>
      <c r="J284" s="146">
        <f t="shared" si="50"/>
        <v>0</v>
      </c>
      <c r="K284" s="147"/>
      <c r="L284" s="28"/>
      <c r="M284" s="148" t="s">
        <v>1</v>
      </c>
      <c r="N284" s="149" t="s">
        <v>41</v>
      </c>
      <c r="P284" s="150">
        <f t="shared" si="51"/>
        <v>0</v>
      </c>
      <c r="Q284" s="150">
        <v>0</v>
      </c>
      <c r="R284" s="150">
        <f t="shared" si="52"/>
        <v>0</v>
      </c>
      <c r="S284" s="150">
        <v>0</v>
      </c>
      <c r="T284" s="151">
        <f t="shared" si="53"/>
        <v>0</v>
      </c>
      <c r="AR284" s="152" t="s">
        <v>480</v>
      </c>
      <c r="AT284" s="152" t="s">
        <v>223</v>
      </c>
      <c r="AU284" s="152" t="s">
        <v>88</v>
      </c>
      <c r="AY284" s="13" t="s">
        <v>221</v>
      </c>
      <c r="BE284" s="153">
        <f t="shared" si="54"/>
        <v>0</v>
      </c>
      <c r="BF284" s="153">
        <f t="shared" si="55"/>
        <v>0</v>
      </c>
      <c r="BG284" s="153">
        <f t="shared" si="56"/>
        <v>0</v>
      </c>
      <c r="BH284" s="153">
        <f t="shared" si="57"/>
        <v>0</v>
      </c>
      <c r="BI284" s="153">
        <f t="shared" si="58"/>
        <v>0</v>
      </c>
      <c r="BJ284" s="13" t="s">
        <v>88</v>
      </c>
      <c r="BK284" s="153">
        <f t="shared" si="59"/>
        <v>0</v>
      </c>
      <c r="BL284" s="13" t="s">
        <v>480</v>
      </c>
      <c r="BM284" s="152" t="s">
        <v>864</v>
      </c>
    </row>
    <row r="285" spans="2:65" s="1" customFormat="1" ht="24.15" customHeight="1" x14ac:dyDescent="0.2">
      <c r="B285" s="139"/>
      <c r="C285" s="154" t="s">
        <v>864</v>
      </c>
      <c r="D285" s="154" t="s">
        <v>317</v>
      </c>
      <c r="E285" s="155" t="s">
        <v>1996</v>
      </c>
      <c r="F285" s="156" t="s">
        <v>1997</v>
      </c>
      <c r="G285" s="157" t="s">
        <v>1777</v>
      </c>
      <c r="H285" s="158">
        <v>5</v>
      </c>
      <c r="I285" s="159"/>
      <c r="J285" s="160">
        <f t="shared" si="50"/>
        <v>0</v>
      </c>
      <c r="K285" s="161"/>
      <c r="L285" s="162"/>
      <c r="M285" s="163" t="s">
        <v>1</v>
      </c>
      <c r="N285" s="164" t="s">
        <v>41</v>
      </c>
      <c r="P285" s="150">
        <f t="shared" si="51"/>
        <v>0</v>
      </c>
      <c r="Q285" s="150">
        <v>0</v>
      </c>
      <c r="R285" s="150">
        <f t="shared" si="52"/>
        <v>0</v>
      </c>
      <c r="S285" s="150">
        <v>0</v>
      </c>
      <c r="T285" s="151">
        <f t="shared" si="53"/>
        <v>0</v>
      </c>
      <c r="AR285" s="152" t="s">
        <v>1460</v>
      </c>
      <c r="AT285" s="152" t="s">
        <v>317</v>
      </c>
      <c r="AU285" s="152" t="s">
        <v>88</v>
      </c>
      <c r="AY285" s="13" t="s">
        <v>221</v>
      </c>
      <c r="BE285" s="153">
        <f t="shared" si="54"/>
        <v>0</v>
      </c>
      <c r="BF285" s="153">
        <f t="shared" si="55"/>
        <v>0</v>
      </c>
      <c r="BG285" s="153">
        <f t="shared" si="56"/>
        <v>0</v>
      </c>
      <c r="BH285" s="153">
        <f t="shared" si="57"/>
        <v>0</v>
      </c>
      <c r="BI285" s="153">
        <f t="shared" si="58"/>
        <v>0</v>
      </c>
      <c r="BJ285" s="13" t="s">
        <v>88</v>
      </c>
      <c r="BK285" s="153">
        <f t="shared" si="59"/>
        <v>0</v>
      </c>
      <c r="BL285" s="13" t="s">
        <v>480</v>
      </c>
      <c r="BM285" s="152" t="s">
        <v>1998</v>
      </c>
    </row>
    <row r="286" spans="2:65" s="1" customFormat="1" ht="16.5" customHeight="1" x14ac:dyDescent="0.2">
      <c r="B286" s="139"/>
      <c r="C286" s="140" t="s">
        <v>868</v>
      </c>
      <c r="D286" s="140" t="s">
        <v>223</v>
      </c>
      <c r="E286" s="141" t="s">
        <v>1999</v>
      </c>
      <c r="F286" s="142" t="s">
        <v>2000</v>
      </c>
      <c r="G286" s="143" t="s">
        <v>1777</v>
      </c>
      <c r="H286" s="144">
        <v>10</v>
      </c>
      <c r="I286" s="145"/>
      <c r="J286" s="146">
        <f t="shared" si="50"/>
        <v>0</v>
      </c>
      <c r="K286" s="147"/>
      <c r="L286" s="28"/>
      <c r="M286" s="148" t="s">
        <v>1</v>
      </c>
      <c r="N286" s="149" t="s">
        <v>41</v>
      </c>
      <c r="P286" s="150">
        <f t="shared" si="51"/>
        <v>0</v>
      </c>
      <c r="Q286" s="150">
        <v>0</v>
      </c>
      <c r="R286" s="150">
        <f t="shared" si="52"/>
        <v>0</v>
      </c>
      <c r="S286" s="150">
        <v>0</v>
      </c>
      <c r="T286" s="151">
        <f t="shared" si="53"/>
        <v>0</v>
      </c>
      <c r="AR286" s="152" t="s">
        <v>480</v>
      </c>
      <c r="AT286" s="152" t="s">
        <v>223</v>
      </c>
      <c r="AU286" s="152" t="s">
        <v>88</v>
      </c>
      <c r="AY286" s="13" t="s">
        <v>221</v>
      </c>
      <c r="BE286" s="153">
        <f t="shared" si="54"/>
        <v>0</v>
      </c>
      <c r="BF286" s="153">
        <f t="shared" si="55"/>
        <v>0</v>
      </c>
      <c r="BG286" s="153">
        <f t="shared" si="56"/>
        <v>0</v>
      </c>
      <c r="BH286" s="153">
        <f t="shared" si="57"/>
        <v>0</v>
      </c>
      <c r="BI286" s="153">
        <f t="shared" si="58"/>
        <v>0</v>
      </c>
      <c r="BJ286" s="13" t="s">
        <v>88</v>
      </c>
      <c r="BK286" s="153">
        <f t="shared" si="59"/>
        <v>0</v>
      </c>
      <c r="BL286" s="13" t="s">
        <v>480</v>
      </c>
      <c r="BM286" s="152" t="s">
        <v>872</v>
      </c>
    </row>
    <row r="287" spans="2:65" s="1" customFormat="1" ht="16.5" customHeight="1" x14ac:dyDescent="0.2">
      <c r="B287" s="139"/>
      <c r="C287" s="154" t="s">
        <v>872</v>
      </c>
      <c r="D287" s="154" t="s">
        <v>317</v>
      </c>
      <c r="E287" s="155" t="s">
        <v>2001</v>
      </c>
      <c r="F287" s="156" t="s">
        <v>2000</v>
      </c>
      <c r="G287" s="157" t="s">
        <v>1777</v>
      </c>
      <c r="H287" s="158">
        <v>10</v>
      </c>
      <c r="I287" s="159"/>
      <c r="J287" s="160">
        <f t="shared" si="50"/>
        <v>0</v>
      </c>
      <c r="K287" s="161"/>
      <c r="L287" s="162"/>
      <c r="M287" s="163" t="s">
        <v>1</v>
      </c>
      <c r="N287" s="164" t="s">
        <v>41</v>
      </c>
      <c r="P287" s="150">
        <f t="shared" si="51"/>
        <v>0</v>
      </c>
      <c r="Q287" s="150">
        <v>0</v>
      </c>
      <c r="R287" s="150">
        <f t="shared" si="52"/>
        <v>0</v>
      </c>
      <c r="S287" s="150">
        <v>0</v>
      </c>
      <c r="T287" s="151">
        <f t="shared" si="53"/>
        <v>0</v>
      </c>
      <c r="AR287" s="152" t="s">
        <v>1460</v>
      </c>
      <c r="AT287" s="152" t="s">
        <v>317</v>
      </c>
      <c r="AU287" s="152" t="s">
        <v>88</v>
      </c>
      <c r="AY287" s="13" t="s">
        <v>221</v>
      </c>
      <c r="BE287" s="153">
        <f t="shared" si="54"/>
        <v>0</v>
      </c>
      <c r="BF287" s="153">
        <f t="shared" si="55"/>
        <v>0</v>
      </c>
      <c r="BG287" s="153">
        <f t="shared" si="56"/>
        <v>0</v>
      </c>
      <c r="BH287" s="153">
        <f t="shared" si="57"/>
        <v>0</v>
      </c>
      <c r="BI287" s="153">
        <f t="shared" si="58"/>
        <v>0</v>
      </c>
      <c r="BJ287" s="13" t="s">
        <v>88</v>
      </c>
      <c r="BK287" s="153">
        <f t="shared" si="59"/>
        <v>0</v>
      </c>
      <c r="BL287" s="13" t="s">
        <v>480</v>
      </c>
      <c r="BM287" s="152" t="s">
        <v>2002</v>
      </c>
    </row>
    <row r="288" spans="2:65" s="1" customFormat="1" ht="16.5" customHeight="1" x14ac:dyDescent="0.2">
      <c r="B288" s="139"/>
      <c r="C288" s="140" t="s">
        <v>876</v>
      </c>
      <c r="D288" s="140" t="s">
        <v>223</v>
      </c>
      <c r="E288" s="141" t="s">
        <v>1863</v>
      </c>
      <c r="F288" s="142" t="s">
        <v>1864</v>
      </c>
      <c r="G288" s="143" t="s">
        <v>1777</v>
      </c>
      <c r="H288" s="144">
        <v>5</v>
      </c>
      <c r="I288" s="145"/>
      <c r="J288" s="146">
        <f t="shared" si="50"/>
        <v>0</v>
      </c>
      <c r="K288" s="147"/>
      <c r="L288" s="28"/>
      <c r="M288" s="148" t="s">
        <v>1</v>
      </c>
      <c r="N288" s="149" t="s">
        <v>41</v>
      </c>
      <c r="P288" s="150">
        <f t="shared" si="51"/>
        <v>0</v>
      </c>
      <c r="Q288" s="150">
        <v>0</v>
      </c>
      <c r="R288" s="150">
        <f t="shared" si="52"/>
        <v>0</v>
      </c>
      <c r="S288" s="150">
        <v>0</v>
      </c>
      <c r="T288" s="151">
        <f t="shared" si="53"/>
        <v>0</v>
      </c>
      <c r="AR288" s="152" t="s">
        <v>480</v>
      </c>
      <c r="AT288" s="152" t="s">
        <v>223</v>
      </c>
      <c r="AU288" s="152" t="s">
        <v>88</v>
      </c>
      <c r="AY288" s="13" t="s">
        <v>221</v>
      </c>
      <c r="BE288" s="153">
        <f t="shared" si="54"/>
        <v>0</v>
      </c>
      <c r="BF288" s="153">
        <f t="shared" si="55"/>
        <v>0</v>
      </c>
      <c r="BG288" s="153">
        <f t="shared" si="56"/>
        <v>0</v>
      </c>
      <c r="BH288" s="153">
        <f t="shared" si="57"/>
        <v>0</v>
      </c>
      <c r="BI288" s="153">
        <f t="shared" si="58"/>
        <v>0</v>
      </c>
      <c r="BJ288" s="13" t="s">
        <v>88</v>
      </c>
      <c r="BK288" s="153">
        <f t="shared" si="59"/>
        <v>0</v>
      </c>
      <c r="BL288" s="13" t="s">
        <v>480</v>
      </c>
      <c r="BM288" s="152" t="s">
        <v>880</v>
      </c>
    </row>
    <row r="289" spans="2:65" s="1" customFormat="1" ht="16.5" customHeight="1" x14ac:dyDescent="0.2">
      <c r="B289" s="139"/>
      <c r="C289" s="154" t="s">
        <v>880</v>
      </c>
      <c r="D289" s="154" t="s">
        <v>317</v>
      </c>
      <c r="E289" s="155" t="s">
        <v>1865</v>
      </c>
      <c r="F289" s="156" t="s">
        <v>1864</v>
      </c>
      <c r="G289" s="157" t="s">
        <v>1777</v>
      </c>
      <c r="H289" s="158">
        <v>5</v>
      </c>
      <c r="I289" s="159"/>
      <c r="J289" s="160">
        <f t="shared" si="50"/>
        <v>0</v>
      </c>
      <c r="K289" s="161"/>
      <c r="L289" s="162"/>
      <c r="M289" s="163" t="s">
        <v>1</v>
      </c>
      <c r="N289" s="164" t="s">
        <v>41</v>
      </c>
      <c r="P289" s="150">
        <f t="shared" si="51"/>
        <v>0</v>
      </c>
      <c r="Q289" s="150">
        <v>0</v>
      </c>
      <c r="R289" s="150">
        <f t="shared" si="52"/>
        <v>0</v>
      </c>
      <c r="S289" s="150">
        <v>0</v>
      </c>
      <c r="T289" s="151">
        <f t="shared" si="53"/>
        <v>0</v>
      </c>
      <c r="AR289" s="152" t="s">
        <v>1460</v>
      </c>
      <c r="AT289" s="152" t="s">
        <v>317</v>
      </c>
      <c r="AU289" s="152" t="s">
        <v>88</v>
      </c>
      <c r="AY289" s="13" t="s">
        <v>221</v>
      </c>
      <c r="BE289" s="153">
        <f t="shared" si="54"/>
        <v>0</v>
      </c>
      <c r="BF289" s="153">
        <f t="shared" si="55"/>
        <v>0</v>
      </c>
      <c r="BG289" s="153">
        <f t="shared" si="56"/>
        <v>0</v>
      </c>
      <c r="BH289" s="153">
        <f t="shared" si="57"/>
        <v>0</v>
      </c>
      <c r="BI289" s="153">
        <f t="shared" si="58"/>
        <v>0</v>
      </c>
      <c r="BJ289" s="13" t="s">
        <v>88</v>
      </c>
      <c r="BK289" s="153">
        <f t="shared" si="59"/>
        <v>0</v>
      </c>
      <c r="BL289" s="13" t="s">
        <v>480</v>
      </c>
      <c r="BM289" s="152" t="s">
        <v>2003</v>
      </c>
    </row>
    <row r="290" spans="2:65" s="1" customFormat="1" ht="55.5" customHeight="1" x14ac:dyDescent="0.2">
      <c r="B290" s="139"/>
      <c r="C290" s="140" t="s">
        <v>884</v>
      </c>
      <c r="D290" s="140" t="s">
        <v>223</v>
      </c>
      <c r="E290" s="141" t="s">
        <v>1867</v>
      </c>
      <c r="F290" s="142" t="s">
        <v>1868</v>
      </c>
      <c r="G290" s="143" t="s">
        <v>263</v>
      </c>
      <c r="H290" s="144">
        <v>10</v>
      </c>
      <c r="I290" s="145"/>
      <c r="J290" s="146">
        <f t="shared" si="50"/>
        <v>0</v>
      </c>
      <c r="K290" s="147"/>
      <c r="L290" s="28"/>
      <c r="M290" s="148" t="s">
        <v>1</v>
      </c>
      <c r="N290" s="149" t="s">
        <v>41</v>
      </c>
      <c r="P290" s="150">
        <f t="shared" si="51"/>
        <v>0</v>
      </c>
      <c r="Q290" s="150">
        <v>0</v>
      </c>
      <c r="R290" s="150">
        <f t="shared" si="52"/>
        <v>0</v>
      </c>
      <c r="S290" s="150">
        <v>0</v>
      </c>
      <c r="T290" s="151">
        <f t="shared" si="53"/>
        <v>0</v>
      </c>
      <c r="AR290" s="152" t="s">
        <v>480</v>
      </c>
      <c r="AT290" s="152" t="s">
        <v>223</v>
      </c>
      <c r="AU290" s="152" t="s">
        <v>88</v>
      </c>
      <c r="AY290" s="13" t="s">
        <v>221</v>
      </c>
      <c r="BE290" s="153">
        <f t="shared" si="54"/>
        <v>0</v>
      </c>
      <c r="BF290" s="153">
        <f t="shared" si="55"/>
        <v>0</v>
      </c>
      <c r="BG290" s="153">
        <f t="shared" si="56"/>
        <v>0</v>
      </c>
      <c r="BH290" s="153">
        <f t="shared" si="57"/>
        <v>0</v>
      </c>
      <c r="BI290" s="153">
        <f t="shared" si="58"/>
        <v>0</v>
      </c>
      <c r="BJ290" s="13" t="s">
        <v>88</v>
      </c>
      <c r="BK290" s="153">
        <f t="shared" si="59"/>
        <v>0</v>
      </c>
      <c r="BL290" s="13" t="s">
        <v>480</v>
      </c>
      <c r="BM290" s="152" t="s">
        <v>888</v>
      </c>
    </row>
    <row r="291" spans="2:65" s="1" customFormat="1" ht="55.5" customHeight="1" x14ac:dyDescent="0.2">
      <c r="B291" s="139"/>
      <c r="C291" s="154" t="s">
        <v>888</v>
      </c>
      <c r="D291" s="154" t="s">
        <v>317</v>
      </c>
      <c r="E291" s="155" t="s">
        <v>2004</v>
      </c>
      <c r="F291" s="156" t="s">
        <v>2005</v>
      </c>
      <c r="G291" s="157" t="s">
        <v>263</v>
      </c>
      <c r="H291" s="158">
        <v>10</v>
      </c>
      <c r="I291" s="159"/>
      <c r="J291" s="160">
        <f t="shared" si="50"/>
        <v>0</v>
      </c>
      <c r="K291" s="161"/>
      <c r="L291" s="162"/>
      <c r="M291" s="163" t="s">
        <v>1</v>
      </c>
      <c r="N291" s="164" t="s">
        <v>41</v>
      </c>
      <c r="P291" s="150">
        <f t="shared" si="51"/>
        <v>0</v>
      </c>
      <c r="Q291" s="150">
        <v>0</v>
      </c>
      <c r="R291" s="150">
        <f t="shared" si="52"/>
        <v>0</v>
      </c>
      <c r="S291" s="150">
        <v>0</v>
      </c>
      <c r="T291" s="151">
        <f t="shared" si="53"/>
        <v>0</v>
      </c>
      <c r="AR291" s="152" t="s">
        <v>1460</v>
      </c>
      <c r="AT291" s="152" t="s">
        <v>317</v>
      </c>
      <c r="AU291" s="152" t="s">
        <v>88</v>
      </c>
      <c r="AY291" s="13" t="s">
        <v>221</v>
      </c>
      <c r="BE291" s="153">
        <f t="shared" si="54"/>
        <v>0</v>
      </c>
      <c r="BF291" s="153">
        <f t="shared" si="55"/>
        <v>0</v>
      </c>
      <c r="BG291" s="153">
        <f t="shared" si="56"/>
        <v>0</v>
      </c>
      <c r="BH291" s="153">
        <f t="shared" si="57"/>
        <v>0</v>
      </c>
      <c r="BI291" s="153">
        <f t="shared" si="58"/>
        <v>0</v>
      </c>
      <c r="BJ291" s="13" t="s">
        <v>88</v>
      </c>
      <c r="BK291" s="153">
        <f t="shared" si="59"/>
        <v>0</v>
      </c>
      <c r="BL291" s="13" t="s">
        <v>480</v>
      </c>
      <c r="BM291" s="152" t="s">
        <v>2006</v>
      </c>
    </row>
    <row r="292" spans="2:65" s="1" customFormat="1" ht="49.2" customHeight="1" x14ac:dyDescent="0.2">
      <c r="B292" s="139"/>
      <c r="C292" s="140" t="s">
        <v>892</v>
      </c>
      <c r="D292" s="140" t="s">
        <v>223</v>
      </c>
      <c r="E292" s="141" t="s">
        <v>1872</v>
      </c>
      <c r="F292" s="142" t="s">
        <v>1873</v>
      </c>
      <c r="G292" s="143" t="s">
        <v>263</v>
      </c>
      <c r="H292" s="144">
        <v>50</v>
      </c>
      <c r="I292" s="145"/>
      <c r="J292" s="146">
        <f t="shared" si="50"/>
        <v>0</v>
      </c>
      <c r="K292" s="147"/>
      <c r="L292" s="28"/>
      <c r="M292" s="148" t="s">
        <v>1</v>
      </c>
      <c r="N292" s="149" t="s">
        <v>41</v>
      </c>
      <c r="P292" s="150">
        <f t="shared" si="51"/>
        <v>0</v>
      </c>
      <c r="Q292" s="150">
        <v>0</v>
      </c>
      <c r="R292" s="150">
        <f t="shared" si="52"/>
        <v>0</v>
      </c>
      <c r="S292" s="150">
        <v>0</v>
      </c>
      <c r="T292" s="151">
        <f t="shared" si="53"/>
        <v>0</v>
      </c>
      <c r="AR292" s="152" t="s">
        <v>480</v>
      </c>
      <c r="AT292" s="152" t="s">
        <v>223</v>
      </c>
      <c r="AU292" s="152" t="s">
        <v>88</v>
      </c>
      <c r="AY292" s="13" t="s">
        <v>221</v>
      </c>
      <c r="BE292" s="153">
        <f t="shared" si="54"/>
        <v>0</v>
      </c>
      <c r="BF292" s="153">
        <f t="shared" si="55"/>
        <v>0</v>
      </c>
      <c r="BG292" s="153">
        <f t="shared" si="56"/>
        <v>0</v>
      </c>
      <c r="BH292" s="153">
        <f t="shared" si="57"/>
        <v>0</v>
      </c>
      <c r="BI292" s="153">
        <f t="shared" si="58"/>
        <v>0</v>
      </c>
      <c r="BJ292" s="13" t="s">
        <v>88</v>
      </c>
      <c r="BK292" s="153">
        <f t="shared" si="59"/>
        <v>0</v>
      </c>
      <c r="BL292" s="13" t="s">
        <v>480</v>
      </c>
      <c r="BM292" s="152" t="s">
        <v>896</v>
      </c>
    </row>
    <row r="293" spans="2:65" s="1" customFormat="1" ht="55.5" customHeight="1" x14ac:dyDescent="0.2">
      <c r="B293" s="139"/>
      <c r="C293" s="154" t="s">
        <v>896</v>
      </c>
      <c r="D293" s="154" t="s">
        <v>317</v>
      </c>
      <c r="E293" s="155" t="s">
        <v>2007</v>
      </c>
      <c r="F293" s="156" t="s">
        <v>2008</v>
      </c>
      <c r="G293" s="157" t="s">
        <v>263</v>
      </c>
      <c r="H293" s="158">
        <v>50</v>
      </c>
      <c r="I293" s="159"/>
      <c r="J293" s="160">
        <f t="shared" si="50"/>
        <v>0</v>
      </c>
      <c r="K293" s="161"/>
      <c r="L293" s="162"/>
      <c r="M293" s="163" t="s">
        <v>1</v>
      </c>
      <c r="N293" s="164" t="s">
        <v>41</v>
      </c>
      <c r="P293" s="150">
        <f t="shared" si="51"/>
        <v>0</v>
      </c>
      <c r="Q293" s="150">
        <v>0</v>
      </c>
      <c r="R293" s="150">
        <f t="shared" si="52"/>
        <v>0</v>
      </c>
      <c r="S293" s="150">
        <v>0</v>
      </c>
      <c r="T293" s="151">
        <f t="shared" si="53"/>
        <v>0</v>
      </c>
      <c r="AR293" s="152" t="s">
        <v>1460</v>
      </c>
      <c r="AT293" s="152" t="s">
        <v>317</v>
      </c>
      <c r="AU293" s="152" t="s">
        <v>88</v>
      </c>
      <c r="AY293" s="13" t="s">
        <v>221</v>
      </c>
      <c r="BE293" s="153">
        <f t="shared" si="54"/>
        <v>0</v>
      </c>
      <c r="BF293" s="153">
        <f t="shared" si="55"/>
        <v>0</v>
      </c>
      <c r="BG293" s="153">
        <f t="shared" si="56"/>
        <v>0</v>
      </c>
      <c r="BH293" s="153">
        <f t="shared" si="57"/>
        <v>0</v>
      </c>
      <c r="BI293" s="153">
        <f t="shared" si="58"/>
        <v>0</v>
      </c>
      <c r="BJ293" s="13" t="s">
        <v>88</v>
      </c>
      <c r="BK293" s="153">
        <f t="shared" si="59"/>
        <v>0</v>
      </c>
      <c r="BL293" s="13" t="s">
        <v>480</v>
      </c>
      <c r="BM293" s="152" t="s">
        <v>2009</v>
      </c>
    </row>
    <row r="294" spans="2:65" s="1" customFormat="1" ht="24.15" customHeight="1" x14ac:dyDescent="0.2">
      <c r="B294" s="139"/>
      <c r="C294" s="140" t="s">
        <v>900</v>
      </c>
      <c r="D294" s="140" t="s">
        <v>223</v>
      </c>
      <c r="E294" s="141" t="s">
        <v>1877</v>
      </c>
      <c r="F294" s="142" t="s">
        <v>1878</v>
      </c>
      <c r="G294" s="143" t="s">
        <v>1305</v>
      </c>
      <c r="H294" s="144">
        <v>1</v>
      </c>
      <c r="I294" s="145"/>
      <c r="J294" s="146">
        <f t="shared" si="50"/>
        <v>0</v>
      </c>
      <c r="K294" s="147"/>
      <c r="L294" s="28"/>
      <c r="M294" s="148" t="s">
        <v>1</v>
      </c>
      <c r="N294" s="149" t="s">
        <v>41</v>
      </c>
      <c r="P294" s="150">
        <f t="shared" si="51"/>
        <v>0</v>
      </c>
      <c r="Q294" s="150">
        <v>0</v>
      </c>
      <c r="R294" s="150">
        <f t="shared" si="52"/>
        <v>0</v>
      </c>
      <c r="S294" s="150">
        <v>0</v>
      </c>
      <c r="T294" s="151">
        <f t="shared" si="53"/>
        <v>0</v>
      </c>
      <c r="AR294" s="152" t="s">
        <v>480</v>
      </c>
      <c r="AT294" s="152" t="s">
        <v>223</v>
      </c>
      <c r="AU294" s="152" t="s">
        <v>88</v>
      </c>
      <c r="AY294" s="13" t="s">
        <v>221</v>
      </c>
      <c r="BE294" s="153">
        <f t="shared" si="54"/>
        <v>0</v>
      </c>
      <c r="BF294" s="153">
        <f t="shared" si="55"/>
        <v>0</v>
      </c>
      <c r="BG294" s="153">
        <f t="shared" si="56"/>
        <v>0</v>
      </c>
      <c r="BH294" s="153">
        <f t="shared" si="57"/>
        <v>0</v>
      </c>
      <c r="BI294" s="153">
        <f t="shared" si="58"/>
        <v>0</v>
      </c>
      <c r="BJ294" s="13" t="s">
        <v>88</v>
      </c>
      <c r="BK294" s="153">
        <f t="shared" si="59"/>
        <v>0</v>
      </c>
      <c r="BL294" s="13" t="s">
        <v>480</v>
      </c>
      <c r="BM294" s="152" t="s">
        <v>906</v>
      </c>
    </row>
    <row r="295" spans="2:65" s="1" customFormat="1" ht="24.15" customHeight="1" x14ac:dyDescent="0.2">
      <c r="B295" s="139"/>
      <c r="C295" s="154" t="s">
        <v>906</v>
      </c>
      <c r="D295" s="154" t="s">
        <v>317</v>
      </c>
      <c r="E295" s="155" t="s">
        <v>2010</v>
      </c>
      <c r="F295" s="156" t="s">
        <v>1878</v>
      </c>
      <c r="G295" s="157" t="s">
        <v>1305</v>
      </c>
      <c r="H295" s="158">
        <v>1</v>
      </c>
      <c r="I295" s="159"/>
      <c r="J295" s="160">
        <f t="shared" si="50"/>
        <v>0</v>
      </c>
      <c r="K295" s="161"/>
      <c r="L295" s="162"/>
      <c r="M295" s="163" t="s">
        <v>1</v>
      </c>
      <c r="N295" s="164" t="s">
        <v>41</v>
      </c>
      <c r="P295" s="150">
        <f t="shared" si="51"/>
        <v>0</v>
      </c>
      <c r="Q295" s="150">
        <v>0</v>
      </c>
      <c r="R295" s="150">
        <f t="shared" si="52"/>
        <v>0</v>
      </c>
      <c r="S295" s="150">
        <v>0</v>
      </c>
      <c r="T295" s="151">
        <f t="shared" si="53"/>
        <v>0</v>
      </c>
      <c r="AR295" s="152" t="s">
        <v>1460</v>
      </c>
      <c r="AT295" s="152" t="s">
        <v>317</v>
      </c>
      <c r="AU295" s="152" t="s">
        <v>88</v>
      </c>
      <c r="AY295" s="13" t="s">
        <v>221</v>
      </c>
      <c r="BE295" s="153">
        <f t="shared" si="54"/>
        <v>0</v>
      </c>
      <c r="BF295" s="153">
        <f t="shared" si="55"/>
        <v>0</v>
      </c>
      <c r="BG295" s="153">
        <f t="shared" si="56"/>
        <v>0</v>
      </c>
      <c r="BH295" s="153">
        <f t="shared" si="57"/>
        <v>0</v>
      </c>
      <c r="BI295" s="153">
        <f t="shared" si="58"/>
        <v>0</v>
      </c>
      <c r="BJ295" s="13" t="s">
        <v>88</v>
      </c>
      <c r="BK295" s="153">
        <f t="shared" si="59"/>
        <v>0</v>
      </c>
      <c r="BL295" s="13" t="s">
        <v>480</v>
      </c>
      <c r="BM295" s="152" t="s">
        <v>2011</v>
      </c>
    </row>
    <row r="296" spans="2:65" s="11" customFormat="1" ht="22.95" customHeight="1" x14ac:dyDescent="0.25">
      <c r="B296" s="127"/>
      <c r="D296" s="128" t="s">
        <v>74</v>
      </c>
      <c r="E296" s="137" t="s">
        <v>1323</v>
      </c>
      <c r="F296" s="137" t="s">
        <v>2012</v>
      </c>
      <c r="I296" s="130"/>
      <c r="J296" s="138">
        <f>BK296</f>
        <v>0</v>
      </c>
      <c r="L296" s="127"/>
      <c r="M296" s="132"/>
      <c r="P296" s="133">
        <f>SUM(P297:P324)</f>
        <v>0</v>
      </c>
      <c r="R296" s="133">
        <f>SUM(R297:R324)</f>
        <v>0</v>
      </c>
      <c r="T296" s="134">
        <f>SUM(T297:T324)</f>
        <v>0</v>
      </c>
      <c r="AR296" s="128" t="s">
        <v>82</v>
      </c>
      <c r="AT296" s="135" t="s">
        <v>74</v>
      </c>
      <c r="AU296" s="135" t="s">
        <v>82</v>
      </c>
      <c r="AY296" s="128" t="s">
        <v>221</v>
      </c>
      <c r="BK296" s="136">
        <f>SUM(BK297:BK324)</f>
        <v>0</v>
      </c>
    </row>
    <row r="297" spans="2:65" s="1" customFormat="1" ht="37.950000000000003" customHeight="1" x14ac:dyDescent="0.2">
      <c r="B297" s="139"/>
      <c r="C297" s="140" t="s">
        <v>910</v>
      </c>
      <c r="D297" s="140" t="s">
        <v>223</v>
      </c>
      <c r="E297" s="141" t="s">
        <v>2013</v>
      </c>
      <c r="F297" s="142" t="s">
        <v>2014</v>
      </c>
      <c r="G297" s="143" t="s">
        <v>1305</v>
      </c>
      <c r="H297" s="144">
        <v>2</v>
      </c>
      <c r="I297" s="145"/>
      <c r="J297" s="146">
        <f t="shared" ref="J297:J324" si="60">ROUND(I297*H297,2)</f>
        <v>0</v>
      </c>
      <c r="K297" s="147"/>
      <c r="L297" s="28"/>
      <c r="M297" s="148" t="s">
        <v>1</v>
      </c>
      <c r="N297" s="149" t="s">
        <v>41</v>
      </c>
      <c r="P297" s="150">
        <f t="shared" ref="P297:P324" si="61">O297*H297</f>
        <v>0</v>
      </c>
      <c r="Q297" s="150">
        <v>0</v>
      </c>
      <c r="R297" s="150">
        <f t="shared" ref="R297:R324" si="62">Q297*H297</f>
        <v>0</v>
      </c>
      <c r="S297" s="150">
        <v>0</v>
      </c>
      <c r="T297" s="151">
        <f t="shared" ref="T297:T324" si="63">S297*H297</f>
        <v>0</v>
      </c>
      <c r="AR297" s="152" t="s">
        <v>480</v>
      </c>
      <c r="AT297" s="152" t="s">
        <v>223</v>
      </c>
      <c r="AU297" s="152" t="s">
        <v>88</v>
      </c>
      <c r="AY297" s="13" t="s">
        <v>221</v>
      </c>
      <c r="BE297" s="153">
        <f t="shared" ref="BE297:BE324" si="64">IF(N297="základná",J297,0)</f>
        <v>0</v>
      </c>
      <c r="BF297" s="153">
        <f t="shared" ref="BF297:BF324" si="65">IF(N297="znížená",J297,0)</f>
        <v>0</v>
      </c>
      <c r="BG297" s="153">
        <f t="shared" ref="BG297:BG324" si="66">IF(N297="zákl. prenesená",J297,0)</f>
        <v>0</v>
      </c>
      <c r="BH297" s="153">
        <f t="shared" ref="BH297:BH324" si="67">IF(N297="zníž. prenesená",J297,0)</f>
        <v>0</v>
      </c>
      <c r="BI297" s="153">
        <f t="shared" ref="BI297:BI324" si="68">IF(N297="nulová",J297,0)</f>
        <v>0</v>
      </c>
      <c r="BJ297" s="13" t="s">
        <v>88</v>
      </c>
      <c r="BK297" s="153">
        <f t="shared" ref="BK297:BK324" si="69">ROUND(I297*H297,2)</f>
        <v>0</v>
      </c>
      <c r="BL297" s="13" t="s">
        <v>480</v>
      </c>
      <c r="BM297" s="152" t="s">
        <v>914</v>
      </c>
    </row>
    <row r="298" spans="2:65" s="1" customFormat="1" ht="49.2" customHeight="1" x14ac:dyDescent="0.2">
      <c r="B298" s="139"/>
      <c r="C298" s="154" t="s">
        <v>914</v>
      </c>
      <c r="D298" s="154" t="s">
        <v>317</v>
      </c>
      <c r="E298" s="155" t="s">
        <v>2013</v>
      </c>
      <c r="F298" s="156" t="s">
        <v>2015</v>
      </c>
      <c r="G298" s="157" t="s">
        <v>1305</v>
      </c>
      <c r="H298" s="158">
        <v>2</v>
      </c>
      <c r="I298" s="159"/>
      <c r="J298" s="160">
        <f t="shared" si="60"/>
        <v>0</v>
      </c>
      <c r="K298" s="161"/>
      <c r="L298" s="162"/>
      <c r="M298" s="163" t="s">
        <v>1</v>
      </c>
      <c r="N298" s="164" t="s">
        <v>41</v>
      </c>
      <c r="P298" s="150">
        <f t="shared" si="61"/>
        <v>0</v>
      </c>
      <c r="Q298" s="150">
        <v>0</v>
      </c>
      <c r="R298" s="150">
        <f t="shared" si="62"/>
        <v>0</v>
      </c>
      <c r="S298" s="150">
        <v>0</v>
      </c>
      <c r="T298" s="151">
        <f t="shared" si="63"/>
        <v>0</v>
      </c>
      <c r="AR298" s="152" t="s">
        <v>1460</v>
      </c>
      <c r="AT298" s="152" t="s">
        <v>317</v>
      </c>
      <c r="AU298" s="152" t="s">
        <v>88</v>
      </c>
      <c r="AY298" s="13" t="s">
        <v>221</v>
      </c>
      <c r="BE298" s="153">
        <f t="shared" si="64"/>
        <v>0</v>
      </c>
      <c r="BF298" s="153">
        <f t="shared" si="65"/>
        <v>0</v>
      </c>
      <c r="BG298" s="153">
        <f t="shared" si="66"/>
        <v>0</v>
      </c>
      <c r="BH298" s="153">
        <f t="shared" si="67"/>
        <v>0</v>
      </c>
      <c r="BI298" s="153">
        <f t="shared" si="68"/>
        <v>0</v>
      </c>
      <c r="BJ298" s="13" t="s">
        <v>88</v>
      </c>
      <c r="BK298" s="153">
        <f t="shared" si="69"/>
        <v>0</v>
      </c>
      <c r="BL298" s="13" t="s">
        <v>480</v>
      </c>
      <c r="BM298" s="152" t="s">
        <v>2016</v>
      </c>
    </row>
    <row r="299" spans="2:65" s="1" customFormat="1" ht="33" customHeight="1" x14ac:dyDescent="0.2">
      <c r="B299" s="139"/>
      <c r="C299" s="140" t="s">
        <v>918</v>
      </c>
      <c r="D299" s="140" t="s">
        <v>223</v>
      </c>
      <c r="E299" s="141" t="s">
        <v>2017</v>
      </c>
      <c r="F299" s="142" t="s">
        <v>2018</v>
      </c>
      <c r="G299" s="143" t="s">
        <v>333</v>
      </c>
      <c r="H299" s="144">
        <v>1</v>
      </c>
      <c r="I299" s="145"/>
      <c r="J299" s="146">
        <f t="shared" si="60"/>
        <v>0</v>
      </c>
      <c r="K299" s="147"/>
      <c r="L299" s="28"/>
      <c r="M299" s="148" t="s">
        <v>1</v>
      </c>
      <c r="N299" s="149" t="s">
        <v>41</v>
      </c>
      <c r="P299" s="150">
        <f t="shared" si="61"/>
        <v>0</v>
      </c>
      <c r="Q299" s="150">
        <v>0</v>
      </c>
      <c r="R299" s="150">
        <f t="shared" si="62"/>
        <v>0</v>
      </c>
      <c r="S299" s="150">
        <v>0</v>
      </c>
      <c r="T299" s="151">
        <f t="shared" si="63"/>
        <v>0</v>
      </c>
      <c r="AR299" s="152" t="s">
        <v>480</v>
      </c>
      <c r="AT299" s="152" t="s">
        <v>223</v>
      </c>
      <c r="AU299" s="152" t="s">
        <v>88</v>
      </c>
      <c r="AY299" s="13" t="s">
        <v>221</v>
      </c>
      <c r="BE299" s="153">
        <f t="shared" si="64"/>
        <v>0</v>
      </c>
      <c r="BF299" s="153">
        <f t="shared" si="65"/>
        <v>0</v>
      </c>
      <c r="BG299" s="153">
        <f t="shared" si="66"/>
        <v>0</v>
      </c>
      <c r="BH299" s="153">
        <f t="shared" si="67"/>
        <v>0</v>
      </c>
      <c r="BI299" s="153">
        <f t="shared" si="68"/>
        <v>0</v>
      </c>
      <c r="BJ299" s="13" t="s">
        <v>88</v>
      </c>
      <c r="BK299" s="153">
        <f t="shared" si="69"/>
        <v>0</v>
      </c>
      <c r="BL299" s="13" t="s">
        <v>480</v>
      </c>
      <c r="BM299" s="152" t="s">
        <v>922</v>
      </c>
    </row>
    <row r="300" spans="2:65" s="1" customFormat="1" ht="55.5" customHeight="1" x14ac:dyDescent="0.2">
      <c r="B300" s="139"/>
      <c r="C300" s="154" t="s">
        <v>922</v>
      </c>
      <c r="D300" s="154" t="s">
        <v>317</v>
      </c>
      <c r="E300" s="155" t="s">
        <v>2017</v>
      </c>
      <c r="F300" s="156" t="s">
        <v>2019</v>
      </c>
      <c r="G300" s="157" t="s">
        <v>333</v>
      </c>
      <c r="H300" s="158">
        <v>1</v>
      </c>
      <c r="I300" s="159"/>
      <c r="J300" s="160">
        <f t="shared" si="60"/>
        <v>0</v>
      </c>
      <c r="K300" s="161"/>
      <c r="L300" s="162"/>
      <c r="M300" s="163" t="s">
        <v>1</v>
      </c>
      <c r="N300" s="164" t="s">
        <v>41</v>
      </c>
      <c r="P300" s="150">
        <f t="shared" si="61"/>
        <v>0</v>
      </c>
      <c r="Q300" s="150">
        <v>0</v>
      </c>
      <c r="R300" s="150">
        <f t="shared" si="62"/>
        <v>0</v>
      </c>
      <c r="S300" s="150">
        <v>0</v>
      </c>
      <c r="T300" s="151">
        <f t="shared" si="63"/>
        <v>0</v>
      </c>
      <c r="AR300" s="152" t="s">
        <v>1460</v>
      </c>
      <c r="AT300" s="152" t="s">
        <v>317</v>
      </c>
      <c r="AU300" s="152" t="s">
        <v>88</v>
      </c>
      <c r="AY300" s="13" t="s">
        <v>221</v>
      </c>
      <c r="BE300" s="153">
        <f t="shared" si="64"/>
        <v>0</v>
      </c>
      <c r="BF300" s="153">
        <f t="shared" si="65"/>
        <v>0</v>
      </c>
      <c r="BG300" s="153">
        <f t="shared" si="66"/>
        <v>0</v>
      </c>
      <c r="BH300" s="153">
        <f t="shared" si="67"/>
        <v>0</v>
      </c>
      <c r="BI300" s="153">
        <f t="shared" si="68"/>
        <v>0</v>
      </c>
      <c r="BJ300" s="13" t="s">
        <v>88</v>
      </c>
      <c r="BK300" s="153">
        <f t="shared" si="69"/>
        <v>0</v>
      </c>
      <c r="BL300" s="13" t="s">
        <v>480</v>
      </c>
      <c r="BM300" s="152" t="s">
        <v>2020</v>
      </c>
    </row>
    <row r="301" spans="2:65" s="1" customFormat="1" ht="16.5" customHeight="1" x14ac:dyDescent="0.2">
      <c r="B301" s="139"/>
      <c r="C301" s="140" t="s">
        <v>926</v>
      </c>
      <c r="D301" s="140" t="s">
        <v>223</v>
      </c>
      <c r="E301" s="141" t="s">
        <v>2021</v>
      </c>
      <c r="F301" s="142" t="s">
        <v>1802</v>
      </c>
      <c r="G301" s="143" t="s">
        <v>333</v>
      </c>
      <c r="H301" s="144">
        <v>6</v>
      </c>
      <c r="I301" s="145"/>
      <c r="J301" s="146">
        <f t="shared" si="60"/>
        <v>0</v>
      </c>
      <c r="K301" s="147"/>
      <c r="L301" s="28"/>
      <c r="M301" s="148" t="s">
        <v>1</v>
      </c>
      <c r="N301" s="149" t="s">
        <v>41</v>
      </c>
      <c r="P301" s="150">
        <f t="shared" si="61"/>
        <v>0</v>
      </c>
      <c r="Q301" s="150">
        <v>0</v>
      </c>
      <c r="R301" s="150">
        <f t="shared" si="62"/>
        <v>0</v>
      </c>
      <c r="S301" s="150">
        <v>0</v>
      </c>
      <c r="T301" s="151">
        <f t="shared" si="63"/>
        <v>0</v>
      </c>
      <c r="AR301" s="152" t="s">
        <v>480</v>
      </c>
      <c r="AT301" s="152" t="s">
        <v>223</v>
      </c>
      <c r="AU301" s="152" t="s">
        <v>88</v>
      </c>
      <c r="AY301" s="13" t="s">
        <v>221</v>
      </c>
      <c r="BE301" s="153">
        <f t="shared" si="64"/>
        <v>0</v>
      </c>
      <c r="BF301" s="153">
        <f t="shared" si="65"/>
        <v>0</v>
      </c>
      <c r="BG301" s="153">
        <f t="shared" si="66"/>
        <v>0</v>
      </c>
      <c r="BH301" s="153">
        <f t="shared" si="67"/>
        <v>0</v>
      </c>
      <c r="BI301" s="153">
        <f t="shared" si="68"/>
        <v>0</v>
      </c>
      <c r="BJ301" s="13" t="s">
        <v>88</v>
      </c>
      <c r="BK301" s="153">
        <f t="shared" si="69"/>
        <v>0</v>
      </c>
      <c r="BL301" s="13" t="s">
        <v>480</v>
      </c>
      <c r="BM301" s="152" t="s">
        <v>930</v>
      </c>
    </row>
    <row r="302" spans="2:65" s="1" customFormat="1" ht="16.5" customHeight="1" x14ac:dyDescent="0.2">
      <c r="B302" s="139"/>
      <c r="C302" s="154" t="s">
        <v>930</v>
      </c>
      <c r="D302" s="154" t="s">
        <v>317</v>
      </c>
      <c r="E302" s="155" t="s">
        <v>2021</v>
      </c>
      <c r="F302" s="156" t="s">
        <v>1802</v>
      </c>
      <c r="G302" s="157" t="s">
        <v>333</v>
      </c>
      <c r="H302" s="158">
        <v>6</v>
      </c>
      <c r="I302" s="159"/>
      <c r="J302" s="160">
        <f t="shared" si="60"/>
        <v>0</v>
      </c>
      <c r="K302" s="161"/>
      <c r="L302" s="162"/>
      <c r="M302" s="163" t="s">
        <v>1</v>
      </c>
      <c r="N302" s="164" t="s">
        <v>41</v>
      </c>
      <c r="P302" s="150">
        <f t="shared" si="61"/>
        <v>0</v>
      </c>
      <c r="Q302" s="150">
        <v>0</v>
      </c>
      <c r="R302" s="150">
        <f t="shared" si="62"/>
        <v>0</v>
      </c>
      <c r="S302" s="150">
        <v>0</v>
      </c>
      <c r="T302" s="151">
        <f t="shared" si="63"/>
        <v>0</v>
      </c>
      <c r="AR302" s="152" t="s">
        <v>1460</v>
      </c>
      <c r="AT302" s="152" t="s">
        <v>317</v>
      </c>
      <c r="AU302" s="152" t="s">
        <v>88</v>
      </c>
      <c r="AY302" s="13" t="s">
        <v>221</v>
      </c>
      <c r="BE302" s="153">
        <f t="shared" si="64"/>
        <v>0</v>
      </c>
      <c r="BF302" s="153">
        <f t="shared" si="65"/>
        <v>0</v>
      </c>
      <c r="BG302" s="153">
        <f t="shared" si="66"/>
        <v>0</v>
      </c>
      <c r="BH302" s="153">
        <f t="shared" si="67"/>
        <v>0</v>
      </c>
      <c r="BI302" s="153">
        <f t="shared" si="68"/>
        <v>0</v>
      </c>
      <c r="BJ302" s="13" t="s">
        <v>88</v>
      </c>
      <c r="BK302" s="153">
        <f t="shared" si="69"/>
        <v>0</v>
      </c>
      <c r="BL302" s="13" t="s">
        <v>480</v>
      </c>
      <c r="BM302" s="152" t="s">
        <v>2022</v>
      </c>
    </row>
    <row r="303" spans="2:65" s="1" customFormat="1" ht="16.5" customHeight="1" x14ac:dyDescent="0.2">
      <c r="B303" s="139"/>
      <c r="C303" s="140" t="s">
        <v>934</v>
      </c>
      <c r="D303" s="140" t="s">
        <v>223</v>
      </c>
      <c r="E303" s="141" t="s">
        <v>2023</v>
      </c>
      <c r="F303" s="142" t="s">
        <v>1805</v>
      </c>
      <c r="G303" s="143" t="s">
        <v>333</v>
      </c>
      <c r="H303" s="144">
        <v>5</v>
      </c>
      <c r="I303" s="145"/>
      <c r="J303" s="146">
        <f t="shared" si="60"/>
        <v>0</v>
      </c>
      <c r="K303" s="147"/>
      <c r="L303" s="28"/>
      <c r="M303" s="148" t="s">
        <v>1</v>
      </c>
      <c r="N303" s="149" t="s">
        <v>41</v>
      </c>
      <c r="P303" s="150">
        <f t="shared" si="61"/>
        <v>0</v>
      </c>
      <c r="Q303" s="150">
        <v>0</v>
      </c>
      <c r="R303" s="150">
        <f t="shared" si="62"/>
        <v>0</v>
      </c>
      <c r="S303" s="150">
        <v>0</v>
      </c>
      <c r="T303" s="151">
        <f t="shared" si="63"/>
        <v>0</v>
      </c>
      <c r="AR303" s="152" t="s">
        <v>480</v>
      </c>
      <c r="AT303" s="152" t="s">
        <v>223</v>
      </c>
      <c r="AU303" s="152" t="s">
        <v>88</v>
      </c>
      <c r="AY303" s="13" t="s">
        <v>221</v>
      </c>
      <c r="BE303" s="153">
        <f t="shared" si="64"/>
        <v>0</v>
      </c>
      <c r="BF303" s="153">
        <f t="shared" si="65"/>
        <v>0</v>
      </c>
      <c r="BG303" s="153">
        <f t="shared" si="66"/>
        <v>0</v>
      </c>
      <c r="BH303" s="153">
        <f t="shared" si="67"/>
        <v>0</v>
      </c>
      <c r="BI303" s="153">
        <f t="shared" si="68"/>
        <v>0</v>
      </c>
      <c r="BJ303" s="13" t="s">
        <v>88</v>
      </c>
      <c r="BK303" s="153">
        <f t="shared" si="69"/>
        <v>0</v>
      </c>
      <c r="BL303" s="13" t="s">
        <v>480</v>
      </c>
      <c r="BM303" s="152" t="s">
        <v>938</v>
      </c>
    </row>
    <row r="304" spans="2:65" s="1" customFormat="1" ht="16.5" customHeight="1" x14ac:dyDescent="0.2">
      <c r="B304" s="139"/>
      <c r="C304" s="154" t="s">
        <v>938</v>
      </c>
      <c r="D304" s="154" t="s">
        <v>317</v>
      </c>
      <c r="E304" s="155" t="s">
        <v>2023</v>
      </c>
      <c r="F304" s="156" t="s">
        <v>1805</v>
      </c>
      <c r="G304" s="157" t="s">
        <v>333</v>
      </c>
      <c r="H304" s="158">
        <v>5</v>
      </c>
      <c r="I304" s="159"/>
      <c r="J304" s="160">
        <f t="shared" si="60"/>
        <v>0</v>
      </c>
      <c r="K304" s="161"/>
      <c r="L304" s="162"/>
      <c r="M304" s="163" t="s">
        <v>1</v>
      </c>
      <c r="N304" s="164" t="s">
        <v>41</v>
      </c>
      <c r="P304" s="150">
        <f t="shared" si="61"/>
        <v>0</v>
      </c>
      <c r="Q304" s="150">
        <v>0</v>
      </c>
      <c r="R304" s="150">
        <f t="shared" si="62"/>
        <v>0</v>
      </c>
      <c r="S304" s="150">
        <v>0</v>
      </c>
      <c r="T304" s="151">
        <f t="shared" si="63"/>
        <v>0</v>
      </c>
      <c r="AR304" s="152" t="s">
        <v>1460</v>
      </c>
      <c r="AT304" s="152" t="s">
        <v>317</v>
      </c>
      <c r="AU304" s="152" t="s">
        <v>88</v>
      </c>
      <c r="AY304" s="13" t="s">
        <v>221</v>
      </c>
      <c r="BE304" s="153">
        <f t="shared" si="64"/>
        <v>0</v>
      </c>
      <c r="BF304" s="153">
        <f t="shared" si="65"/>
        <v>0</v>
      </c>
      <c r="BG304" s="153">
        <f t="shared" si="66"/>
        <v>0</v>
      </c>
      <c r="BH304" s="153">
        <f t="shared" si="67"/>
        <v>0</v>
      </c>
      <c r="BI304" s="153">
        <f t="shared" si="68"/>
        <v>0</v>
      </c>
      <c r="BJ304" s="13" t="s">
        <v>88</v>
      </c>
      <c r="BK304" s="153">
        <f t="shared" si="69"/>
        <v>0</v>
      </c>
      <c r="BL304" s="13" t="s">
        <v>480</v>
      </c>
      <c r="BM304" s="152" t="s">
        <v>2024</v>
      </c>
    </row>
    <row r="305" spans="2:65" s="1" customFormat="1" ht="21.75" customHeight="1" x14ac:dyDescent="0.2">
      <c r="B305" s="139"/>
      <c r="C305" s="140" t="s">
        <v>942</v>
      </c>
      <c r="D305" s="140" t="s">
        <v>223</v>
      </c>
      <c r="E305" s="141" t="s">
        <v>2025</v>
      </c>
      <c r="F305" s="142" t="s">
        <v>2026</v>
      </c>
      <c r="G305" s="143" t="s">
        <v>1777</v>
      </c>
      <c r="H305" s="144">
        <v>3</v>
      </c>
      <c r="I305" s="145"/>
      <c r="J305" s="146">
        <f t="shared" si="60"/>
        <v>0</v>
      </c>
      <c r="K305" s="147"/>
      <c r="L305" s="28"/>
      <c r="M305" s="148" t="s">
        <v>1</v>
      </c>
      <c r="N305" s="149" t="s">
        <v>41</v>
      </c>
      <c r="P305" s="150">
        <f t="shared" si="61"/>
        <v>0</v>
      </c>
      <c r="Q305" s="150">
        <v>0</v>
      </c>
      <c r="R305" s="150">
        <f t="shared" si="62"/>
        <v>0</v>
      </c>
      <c r="S305" s="150">
        <v>0</v>
      </c>
      <c r="T305" s="151">
        <f t="shared" si="63"/>
        <v>0</v>
      </c>
      <c r="AR305" s="152" t="s">
        <v>480</v>
      </c>
      <c r="AT305" s="152" t="s">
        <v>223</v>
      </c>
      <c r="AU305" s="152" t="s">
        <v>88</v>
      </c>
      <c r="AY305" s="13" t="s">
        <v>221</v>
      </c>
      <c r="BE305" s="153">
        <f t="shared" si="64"/>
        <v>0</v>
      </c>
      <c r="BF305" s="153">
        <f t="shared" si="65"/>
        <v>0</v>
      </c>
      <c r="BG305" s="153">
        <f t="shared" si="66"/>
        <v>0</v>
      </c>
      <c r="BH305" s="153">
        <f t="shared" si="67"/>
        <v>0</v>
      </c>
      <c r="BI305" s="153">
        <f t="shared" si="68"/>
        <v>0</v>
      </c>
      <c r="BJ305" s="13" t="s">
        <v>88</v>
      </c>
      <c r="BK305" s="153">
        <f t="shared" si="69"/>
        <v>0</v>
      </c>
      <c r="BL305" s="13" t="s">
        <v>480</v>
      </c>
      <c r="BM305" s="152" t="s">
        <v>946</v>
      </c>
    </row>
    <row r="306" spans="2:65" s="1" customFormat="1" ht="21.75" customHeight="1" x14ac:dyDescent="0.2">
      <c r="B306" s="139"/>
      <c r="C306" s="154" t="s">
        <v>946</v>
      </c>
      <c r="D306" s="154" t="s">
        <v>317</v>
      </c>
      <c r="E306" s="155" t="s">
        <v>2027</v>
      </c>
      <c r="F306" s="156" t="s">
        <v>1925</v>
      </c>
      <c r="G306" s="157" t="s">
        <v>1777</v>
      </c>
      <c r="H306" s="158">
        <v>3</v>
      </c>
      <c r="I306" s="159"/>
      <c r="J306" s="160">
        <f t="shared" si="60"/>
        <v>0</v>
      </c>
      <c r="K306" s="161"/>
      <c r="L306" s="162"/>
      <c r="M306" s="163" t="s">
        <v>1</v>
      </c>
      <c r="N306" s="164" t="s">
        <v>41</v>
      </c>
      <c r="P306" s="150">
        <f t="shared" si="61"/>
        <v>0</v>
      </c>
      <c r="Q306" s="150">
        <v>0</v>
      </c>
      <c r="R306" s="150">
        <f t="shared" si="62"/>
        <v>0</v>
      </c>
      <c r="S306" s="150">
        <v>0</v>
      </c>
      <c r="T306" s="151">
        <f t="shared" si="63"/>
        <v>0</v>
      </c>
      <c r="AR306" s="152" t="s">
        <v>1460</v>
      </c>
      <c r="AT306" s="152" t="s">
        <v>317</v>
      </c>
      <c r="AU306" s="152" t="s">
        <v>88</v>
      </c>
      <c r="AY306" s="13" t="s">
        <v>221</v>
      </c>
      <c r="BE306" s="153">
        <f t="shared" si="64"/>
        <v>0</v>
      </c>
      <c r="BF306" s="153">
        <f t="shared" si="65"/>
        <v>0</v>
      </c>
      <c r="BG306" s="153">
        <f t="shared" si="66"/>
        <v>0</v>
      </c>
      <c r="BH306" s="153">
        <f t="shared" si="67"/>
        <v>0</v>
      </c>
      <c r="BI306" s="153">
        <f t="shared" si="68"/>
        <v>0</v>
      </c>
      <c r="BJ306" s="13" t="s">
        <v>88</v>
      </c>
      <c r="BK306" s="153">
        <f t="shared" si="69"/>
        <v>0</v>
      </c>
      <c r="BL306" s="13" t="s">
        <v>480</v>
      </c>
      <c r="BM306" s="152" t="s">
        <v>2028</v>
      </c>
    </row>
    <row r="307" spans="2:65" s="1" customFormat="1" ht="16.5" customHeight="1" x14ac:dyDescent="0.2">
      <c r="B307" s="139"/>
      <c r="C307" s="140" t="s">
        <v>950</v>
      </c>
      <c r="D307" s="140" t="s">
        <v>223</v>
      </c>
      <c r="E307" s="141" t="s">
        <v>1846</v>
      </c>
      <c r="F307" s="142" t="s">
        <v>1847</v>
      </c>
      <c r="G307" s="143" t="s">
        <v>333</v>
      </c>
      <c r="H307" s="144">
        <v>3</v>
      </c>
      <c r="I307" s="145"/>
      <c r="J307" s="146">
        <f t="shared" si="60"/>
        <v>0</v>
      </c>
      <c r="K307" s="147"/>
      <c r="L307" s="28"/>
      <c r="M307" s="148" t="s">
        <v>1</v>
      </c>
      <c r="N307" s="149" t="s">
        <v>41</v>
      </c>
      <c r="P307" s="150">
        <f t="shared" si="61"/>
        <v>0</v>
      </c>
      <c r="Q307" s="150">
        <v>0</v>
      </c>
      <c r="R307" s="150">
        <f t="shared" si="62"/>
        <v>0</v>
      </c>
      <c r="S307" s="150">
        <v>0</v>
      </c>
      <c r="T307" s="151">
        <f t="shared" si="63"/>
        <v>0</v>
      </c>
      <c r="AR307" s="152" t="s">
        <v>480</v>
      </c>
      <c r="AT307" s="152" t="s">
        <v>223</v>
      </c>
      <c r="AU307" s="152" t="s">
        <v>88</v>
      </c>
      <c r="AY307" s="13" t="s">
        <v>221</v>
      </c>
      <c r="BE307" s="153">
        <f t="shared" si="64"/>
        <v>0</v>
      </c>
      <c r="BF307" s="153">
        <f t="shared" si="65"/>
        <v>0</v>
      </c>
      <c r="BG307" s="153">
        <f t="shared" si="66"/>
        <v>0</v>
      </c>
      <c r="BH307" s="153">
        <f t="shared" si="67"/>
        <v>0</v>
      </c>
      <c r="BI307" s="153">
        <f t="shared" si="68"/>
        <v>0</v>
      </c>
      <c r="BJ307" s="13" t="s">
        <v>88</v>
      </c>
      <c r="BK307" s="153">
        <f t="shared" si="69"/>
        <v>0</v>
      </c>
      <c r="BL307" s="13" t="s">
        <v>480</v>
      </c>
      <c r="BM307" s="152" t="s">
        <v>954</v>
      </c>
    </row>
    <row r="308" spans="2:65" s="1" customFormat="1" ht="16.5" customHeight="1" x14ac:dyDescent="0.2">
      <c r="B308" s="139"/>
      <c r="C308" s="154" t="s">
        <v>954</v>
      </c>
      <c r="D308" s="154" t="s">
        <v>317</v>
      </c>
      <c r="E308" s="155" t="s">
        <v>1848</v>
      </c>
      <c r="F308" s="156" t="s">
        <v>1847</v>
      </c>
      <c r="G308" s="157" t="s">
        <v>333</v>
      </c>
      <c r="H308" s="158">
        <v>3</v>
      </c>
      <c r="I308" s="159"/>
      <c r="J308" s="160">
        <f t="shared" si="60"/>
        <v>0</v>
      </c>
      <c r="K308" s="161"/>
      <c r="L308" s="162"/>
      <c r="M308" s="163" t="s">
        <v>1</v>
      </c>
      <c r="N308" s="164" t="s">
        <v>41</v>
      </c>
      <c r="P308" s="150">
        <f t="shared" si="61"/>
        <v>0</v>
      </c>
      <c r="Q308" s="150">
        <v>0</v>
      </c>
      <c r="R308" s="150">
        <f t="shared" si="62"/>
        <v>0</v>
      </c>
      <c r="S308" s="150">
        <v>0</v>
      </c>
      <c r="T308" s="151">
        <f t="shared" si="63"/>
        <v>0</v>
      </c>
      <c r="AR308" s="152" t="s">
        <v>1460</v>
      </c>
      <c r="AT308" s="152" t="s">
        <v>317</v>
      </c>
      <c r="AU308" s="152" t="s">
        <v>88</v>
      </c>
      <c r="AY308" s="13" t="s">
        <v>221</v>
      </c>
      <c r="BE308" s="153">
        <f t="shared" si="64"/>
        <v>0</v>
      </c>
      <c r="BF308" s="153">
        <f t="shared" si="65"/>
        <v>0</v>
      </c>
      <c r="BG308" s="153">
        <f t="shared" si="66"/>
        <v>0</v>
      </c>
      <c r="BH308" s="153">
        <f t="shared" si="67"/>
        <v>0</v>
      </c>
      <c r="BI308" s="153">
        <f t="shared" si="68"/>
        <v>0</v>
      </c>
      <c r="BJ308" s="13" t="s">
        <v>88</v>
      </c>
      <c r="BK308" s="153">
        <f t="shared" si="69"/>
        <v>0</v>
      </c>
      <c r="BL308" s="13" t="s">
        <v>480</v>
      </c>
      <c r="BM308" s="152" t="s">
        <v>2029</v>
      </c>
    </row>
    <row r="309" spans="2:65" s="1" customFormat="1" ht="16.5" customHeight="1" x14ac:dyDescent="0.2">
      <c r="B309" s="139"/>
      <c r="C309" s="140" t="s">
        <v>958</v>
      </c>
      <c r="D309" s="140" t="s">
        <v>223</v>
      </c>
      <c r="E309" s="141" t="s">
        <v>1984</v>
      </c>
      <c r="F309" s="142" t="s">
        <v>1985</v>
      </c>
      <c r="G309" s="143" t="s">
        <v>1777</v>
      </c>
      <c r="H309" s="144">
        <v>3</v>
      </c>
      <c r="I309" s="145"/>
      <c r="J309" s="146">
        <f t="shared" si="60"/>
        <v>0</v>
      </c>
      <c r="K309" s="147"/>
      <c r="L309" s="28"/>
      <c r="M309" s="148" t="s">
        <v>1</v>
      </c>
      <c r="N309" s="149" t="s">
        <v>41</v>
      </c>
      <c r="P309" s="150">
        <f t="shared" si="61"/>
        <v>0</v>
      </c>
      <c r="Q309" s="150">
        <v>0</v>
      </c>
      <c r="R309" s="150">
        <f t="shared" si="62"/>
        <v>0</v>
      </c>
      <c r="S309" s="150">
        <v>0</v>
      </c>
      <c r="T309" s="151">
        <f t="shared" si="63"/>
        <v>0</v>
      </c>
      <c r="AR309" s="152" t="s">
        <v>480</v>
      </c>
      <c r="AT309" s="152" t="s">
        <v>223</v>
      </c>
      <c r="AU309" s="152" t="s">
        <v>88</v>
      </c>
      <c r="AY309" s="13" t="s">
        <v>221</v>
      </c>
      <c r="BE309" s="153">
        <f t="shared" si="64"/>
        <v>0</v>
      </c>
      <c r="BF309" s="153">
        <f t="shared" si="65"/>
        <v>0</v>
      </c>
      <c r="BG309" s="153">
        <f t="shared" si="66"/>
        <v>0</v>
      </c>
      <c r="BH309" s="153">
        <f t="shared" si="67"/>
        <v>0</v>
      </c>
      <c r="BI309" s="153">
        <f t="shared" si="68"/>
        <v>0</v>
      </c>
      <c r="BJ309" s="13" t="s">
        <v>88</v>
      </c>
      <c r="BK309" s="153">
        <f t="shared" si="69"/>
        <v>0</v>
      </c>
      <c r="BL309" s="13" t="s">
        <v>480</v>
      </c>
      <c r="BM309" s="152" t="s">
        <v>962</v>
      </c>
    </row>
    <row r="310" spans="2:65" s="1" customFormat="1" ht="16.5" customHeight="1" x14ac:dyDescent="0.2">
      <c r="B310" s="139"/>
      <c r="C310" s="154" t="s">
        <v>962</v>
      </c>
      <c r="D310" s="154" t="s">
        <v>317</v>
      </c>
      <c r="E310" s="155" t="s">
        <v>1986</v>
      </c>
      <c r="F310" s="156" t="s">
        <v>1985</v>
      </c>
      <c r="G310" s="157" t="s">
        <v>1777</v>
      </c>
      <c r="H310" s="158">
        <v>3</v>
      </c>
      <c r="I310" s="159"/>
      <c r="J310" s="160">
        <f t="shared" si="60"/>
        <v>0</v>
      </c>
      <c r="K310" s="161"/>
      <c r="L310" s="162"/>
      <c r="M310" s="163" t="s">
        <v>1</v>
      </c>
      <c r="N310" s="164" t="s">
        <v>41</v>
      </c>
      <c r="P310" s="150">
        <f t="shared" si="61"/>
        <v>0</v>
      </c>
      <c r="Q310" s="150">
        <v>0</v>
      </c>
      <c r="R310" s="150">
        <f t="shared" si="62"/>
        <v>0</v>
      </c>
      <c r="S310" s="150">
        <v>0</v>
      </c>
      <c r="T310" s="151">
        <f t="shared" si="63"/>
        <v>0</v>
      </c>
      <c r="AR310" s="152" t="s">
        <v>1460</v>
      </c>
      <c r="AT310" s="152" t="s">
        <v>317</v>
      </c>
      <c r="AU310" s="152" t="s">
        <v>88</v>
      </c>
      <c r="AY310" s="13" t="s">
        <v>221</v>
      </c>
      <c r="BE310" s="153">
        <f t="shared" si="64"/>
        <v>0</v>
      </c>
      <c r="BF310" s="153">
        <f t="shared" si="65"/>
        <v>0</v>
      </c>
      <c r="BG310" s="153">
        <f t="shared" si="66"/>
        <v>0</v>
      </c>
      <c r="BH310" s="153">
        <f t="shared" si="67"/>
        <v>0</v>
      </c>
      <c r="BI310" s="153">
        <f t="shared" si="68"/>
        <v>0</v>
      </c>
      <c r="BJ310" s="13" t="s">
        <v>88</v>
      </c>
      <c r="BK310" s="153">
        <f t="shared" si="69"/>
        <v>0</v>
      </c>
      <c r="BL310" s="13" t="s">
        <v>480</v>
      </c>
      <c r="BM310" s="152" t="s">
        <v>2030</v>
      </c>
    </row>
    <row r="311" spans="2:65" s="1" customFormat="1" ht="16.5" customHeight="1" x14ac:dyDescent="0.2">
      <c r="B311" s="139"/>
      <c r="C311" s="140" t="s">
        <v>967</v>
      </c>
      <c r="D311" s="140" t="s">
        <v>223</v>
      </c>
      <c r="E311" s="141" t="s">
        <v>1988</v>
      </c>
      <c r="F311" s="142" t="s">
        <v>1989</v>
      </c>
      <c r="G311" s="143" t="s">
        <v>333</v>
      </c>
      <c r="H311" s="144">
        <v>10</v>
      </c>
      <c r="I311" s="145"/>
      <c r="J311" s="146">
        <f t="shared" si="60"/>
        <v>0</v>
      </c>
      <c r="K311" s="147"/>
      <c r="L311" s="28"/>
      <c r="M311" s="148" t="s">
        <v>1</v>
      </c>
      <c r="N311" s="149" t="s">
        <v>41</v>
      </c>
      <c r="P311" s="150">
        <f t="shared" si="61"/>
        <v>0</v>
      </c>
      <c r="Q311" s="150">
        <v>0</v>
      </c>
      <c r="R311" s="150">
        <f t="shared" si="62"/>
        <v>0</v>
      </c>
      <c r="S311" s="150">
        <v>0</v>
      </c>
      <c r="T311" s="151">
        <f t="shared" si="63"/>
        <v>0</v>
      </c>
      <c r="AR311" s="152" t="s">
        <v>480</v>
      </c>
      <c r="AT311" s="152" t="s">
        <v>223</v>
      </c>
      <c r="AU311" s="152" t="s">
        <v>88</v>
      </c>
      <c r="AY311" s="13" t="s">
        <v>221</v>
      </c>
      <c r="BE311" s="153">
        <f t="shared" si="64"/>
        <v>0</v>
      </c>
      <c r="BF311" s="153">
        <f t="shared" si="65"/>
        <v>0</v>
      </c>
      <c r="BG311" s="153">
        <f t="shared" si="66"/>
        <v>0</v>
      </c>
      <c r="BH311" s="153">
        <f t="shared" si="67"/>
        <v>0</v>
      </c>
      <c r="BI311" s="153">
        <f t="shared" si="68"/>
        <v>0</v>
      </c>
      <c r="BJ311" s="13" t="s">
        <v>88</v>
      </c>
      <c r="BK311" s="153">
        <f t="shared" si="69"/>
        <v>0</v>
      </c>
      <c r="BL311" s="13" t="s">
        <v>480</v>
      </c>
      <c r="BM311" s="152" t="s">
        <v>977</v>
      </c>
    </row>
    <row r="312" spans="2:65" s="1" customFormat="1" ht="16.5" customHeight="1" x14ac:dyDescent="0.2">
      <c r="B312" s="139"/>
      <c r="C312" s="154" t="s">
        <v>977</v>
      </c>
      <c r="D312" s="154" t="s">
        <v>317</v>
      </c>
      <c r="E312" s="155" t="s">
        <v>1990</v>
      </c>
      <c r="F312" s="156" t="s">
        <v>1989</v>
      </c>
      <c r="G312" s="157" t="s">
        <v>333</v>
      </c>
      <c r="H312" s="158">
        <v>10</v>
      </c>
      <c r="I312" s="159"/>
      <c r="J312" s="160">
        <f t="shared" si="60"/>
        <v>0</v>
      </c>
      <c r="K312" s="161"/>
      <c r="L312" s="162"/>
      <c r="M312" s="163" t="s">
        <v>1</v>
      </c>
      <c r="N312" s="164" t="s">
        <v>41</v>
      </c>
      <c r="P312" s="150">
        <f t="shared" si="61"/>
        <v>0</v>
      </c>
      <c r="Q312" s="150">
        <v>0</v>
      </c>
      <c r="R312" s="150">
        <f t="shared" si="62"/>
        <v>0</v>
      </c>
      <c r="S312" s="150">
        <v>0</v>
      </c>
      <c r="T312" s="151">
        <f t="shared" si="63"/>
        <v>0</v>
      </c>
      <c r="AR312" s="152" t="s">
        <v>1460</v>
      </c>
      <c r="AT312" s="152" t="s">
        <v>317</v>
      </c>
      <c r="AU312" s="152" t="s">
        <v>88</v>
      </c>
      <c r="AY312" s="13" t="s">
        <v>221</v>
      </c>
      <c r="BE312" s="153">
        <f t="shared" si="64"/>
        <v>0</v>
      </c>
      <c r="BF312" s="153">
        <f t="shared" si="65"/>
        <v>0</v>
      </c>
      <c r="BG312" s="153">
        <f t="shared" si="66"/>
        <v>0</v>
      </c>
      <c r="BH312" s="153">
        <f t="shared" si="67"/>
        <v>0</v>
      </c>
      <c r="BI312" s="153">
        <f t="shared" si="68"/>
        <v>0</v>
      </c>
      <c r="BJ312" s="13" t="s">
        <v>88</v>
      </c>
      <c r="BK312" s="153">
        <f t="shared" si="69"/>
        <v>0</v>
      </c>
      <c r="BL312" s="13" t="s">
        <v>480</v>
      </c>
      <c r="BM312" s="152" t="s">
        <v>2031</v>
      </c>
    </row>
    <row r="313" spans="2:65" s="1" customFormat="1" ht="16.5" customHeight="1" x14ac:dyDescent="0.2">
      <c r="B313" s="139"/>
      <c r="C313" s="140" t="s">
        <v>983</v>
      </c>
      <c r="D313" s="140" t="s">
        <v>223</v>
      </c>
      <c r="E313" s="141" t="s">
        <v>1850</v>
      </c>
      <c r="F313" s="142" t="s">
        <v>1851</v>
      </c>
      <c r="G313" s="143" t="s">
        <v>1777</v>
      </c>
      <c r="H313" s="144">
        <v>15</v>
      </c>
      <c r="I313" s="145"/>
      <c r="J313" s="146">
        <f t="shared" si="60"/>
        <v>0</v>
      </c>
      <c r="K313" s="147"/>
      <c r="L313" s="28"/>
      <c r="M313" s="148" t="s">
        <v>1</v>
      </c>
      <c r="N313" s="149" t="s">
        <v>41</v>
      </c>
      <c r="P313" s="150">
        <f t="shared" si="61"/>
        <v>0</v>
      </c>
      <c r="Q313" s="150">
        <v>0</v>
      </c>
      <c r="R313" s="150">
        <f t="shared" si="62"/>
        <v>0</v>
      </c>
      <c r="S313" s="150">
        <v>0</v>
      </c>
      <c r="T313" s="151">
        <f t="shared" si="63"/>
        <v>0</v>
      </c>
      <c r="AR313" s="152" t="s">
        <v>480</v>
      </c>
      <c r="AT313" s="152" t="s">
        <v>223</v>
      </c>
      <c r="AU313" s="152" t="s">
        <v>88</v>
      </c>
      <c r="AY313" s="13" t="s">
        <v>221</v>
      </c>
      <c r="BE313" s="153">
        <f t="shared" si="64"/>
        <v>0</v>
      </c>
      <c r="BF313" s="153">
        <f t="shared" si="65"/>
        <v>0</v>
      </c>
      <c r="BG313" s="153">
        <f t="shared" si="66"/>
        <v>0</v>
      </c>
      <c r="BH313" s="153">
        <f t="shared" si="67"/>
        <v>0</v>
      </c>
      <c r="BI313" s="153">
        <f t="shared" si="68"/>
        <v>0</v>
      </c>
      <c r="BJ313" s="13" t="s">
        <v>88</v>
      </c>
      <c r="BK313" s="153">
        <f t="shared" si="69"/>
        <v>0</v>
      </c>
      <c r="BL313" s="13" t="s">
        <v>480</v>
      </c>
      <c r="BM313" s="152" t="s">
        <v>987</v>
      </c>
    </row>
    <row r="314" spans="2:65" s="1" customFormat="1" ht="16.5" customHeight="1" x14ac:dyDescent="0.2">
      <c r="B314" s="139"/>
      <c r="C314" s="154" t="s">
        <v>987</v>
      </c>
      <c r="D314" s="154" t="s">
        <v>317</v>
      </c>
      <c r="E314" s="155" t="s">
        <v>1852</v>
      </c>
      <c r="F314" s="156" t="s">
        <v>1851</v>
      </c>
      <c r="G314" s="157" t="s">
        <v>1777</v>
      </c>
      <c r="H314" s="158">
        <v>15</v>
      </c>
      <c r="I314" s="159"/>
      <c r="J314" s="160">
        <f t="shared" si="60"/>
        <v>0</v>
      </c>
      <c r="K314" s="161"/>
      <c r="L314" s="162"/>
      <c r="M314" s="163" t="s">
        <v>1</v>
      </c>
      <c r="N314" s="164" t="s">
        <v>41</v>
      </c>
      <c r="P314" s="150">
        <f t="shared" si="61"/>
        <v>0</v>
      </c>
      <c r="Q314" s="150">
        <v>0</v>
      </c>
      <c r="R314" s="150">
        <f t="shared" si="62"/>
        <v>0</v>
      </c>
      <c r="S314" s="150">
        <v>0</v>
      </c>
      <c r="T314" s="151">
        <f t="shared" si="63"/>
        <v>0</v>
      </c>
      <c r="AR314" s="152" t="s">
        <v>1460</v>
      </c>
      <c r="AT314" s="152" t="s">
        <v>317</v>
      </c>
      <c r="AU314" s="152" t="s">
        <v>88</v>
      </c>
      <c r="AY314" s="13" t="s">
        <v>221</v>
      </c>
      <c r="BE314" s="153">
        <f t="shared" si="64"/>
        <v>0</v>
      </c>
      <c r="BF314" s="153">
        <f t="shared" si="65"/>
        <v>0</v>
      </c>
      <c r="BG314" s="153">
        <f t="shared" si="66"/>
        <v>0</v>
      </c>
      <c r="BH314" s="153">
        <f t="shared" si="67"/>
        <v>0</v>
      </c>
      <c r="BI314" s="153">
        <f t="shared" si="68"/>
        <v>0</v>
      </c>
      <c r="BJ314" s="13" t="s">
        <v>88</v>
      </c>
      <c r="BK314" s="153">
        <f t="shared" si="69"/>
        <v>0</v>
      </c>
      <c r="BL314" s="13" t="s">
        <v>480</v>
      </c>
      <c r="BM314" s="152" t="s">
        <v>2032</v>
      </c>
    </row>
    <row r="315" spans="2:65" s="1" customFormat="1" ht="16.5" customHeight="1" x14ac:dyDescent="0.2">
      <c r="B315" s="139"/>
      <c r="C315" s="140" t="s">
        <v>991</v>
      </c>
      <c r="D315" s="140" t="s">
        <v>223</v>
      </c>
      <c r="E315" s="141" t="s">
        <v>1854</v>
      </c>
      <c r="F315" s="142" t="s">
        <v>1855</v>
      </c>
      <c r="G315" s="143" t="s">
        <v>333</v>
      </c>
      <c r="H315" s="144">
        <v>10</v>
      </c>
      <c r="I315" s="145"/>
      <c r="J315" s="146">
        <f t="shared" si="60"/>
        <v>0</v>
      </c>
      <c r="K315" s="147"/>
      <c r="L315" s="28"/>
      <c r="M315" s="148" t="s">
        <v>1</v>
      </c>
      <c r="N315" s="149" t="s">
        <v>41</v>
      </c>
      <c r="P315" s="150">
        <f t="shared" si="61"/>
        <v>0</v>
      </c>
      <c r="Q315" s="150">
        <v>0</v>
      </c>
      <c r="R315" s="150">
        <f t="shared" si="62"/>
        <v>0</v>
      </c>
      <c r="S315" s="150">
        <v>0</v>
      </c>
      <c r="T315" s="151">
        <f t="shared" si="63"/>
        <v>0</v>
      </c>
      <c r="AR315" s="152" t="s">
        <v>480</v>
      </c>
      <c r="AT315" s="152" t="s">
        <v>223</v>
      </c>
      <c r="AU315" s="152" t="s">
        <v>88</v>
      </c>
      <c r="AY315" s="13" t="s">
        <v>221</v>
      </c>
      <c r="BE315" s="153">
        <f t="shared" si="64"/>
        <v>0</v>
      </c>
      <c r="BF315" s="153">
        <f t="shared" si="65"/>
        <v>0</v>
      </c>
      <c r="BG315" s="153">
        <f t="shared" si="66"/>
        <v>0</v>
      </c>
      <c r="BH315" s="153">
        <f t="shared" si="67"/>
        <v>0</v>
      </c>
      <c r="BI315" s="153">
        <f t="shared" si="68"/>
        <v>0</v>
      </c>
      <c r="BJ315" s="13" t="s">
        <v>88</v>
      </c>
      <c r="BK315" s="153">
        <f t="shared" si="69"/>
        <v>0</v>
      </c>
      <c r="BL315" s="13" t="s">
        <v>480</v>
      </c>
      <c r="BM315" s="152" t="s">
        <v>995</v>
      </c>
    </row>
    <row r="316" spans="2:65" s="1" customFormat="1" ht="16.5" customHeight="1" x14ac:dyDescent="0.2">
      <c r="B316" s="139"/>
      <c r="C316" s="154" t="s">
        <v>995</v>
      </c>
      <c r="D316" s="154" t="s">
        <v>317</v>
      </c>
      <c r="E316" s="155" t="s">
        <v>1856</v>
      </c>
      <c r="F316" s="156" t="s">
        <v>1855</v>
      </c>
      <c r="G316" s="157" t="s">
        <v>333</v>
      </c>
      <c r="H316" s="158">
        <v>10</v>
      </c>
      <c r="I316" s="159"/>
      <c r="J316" s="160">
        <f t="shared" si="60"/>
        <v>0</v>
      </c>
      <c r="K316" s="161"/>
      <c r="L316" s="162"/>
      <c r="M316" s="163" t="s">
        <v>1</v>
      </c>
      <c r="N316" s="164" t="s">
        <v>41</v>
      </c>
      <c r="P316" s="150">
        <f t="shared" si="61"/>
        <v>0</v>
      </c>
      <c r="Q316" s="150">
        <v>0</v>
      </c>
      <c r="R316" s="150">
        <f t="shared" si="62"/>
        <v>0</v>
      </c>
      <c r="S316" s="150">
        <v>0</v>
      </c>
      <c r="T316" s="151">
        <f t="shared" si="63"/>
        <v>0</v>
      </c>
      <c r="AR316" s="152" t="s">
        <v>1460</v>
      </c>
      <c r="AT316" s="152" t="s">
        <v>317</v>
      </c>
      <c r="AU316" s="152" t="s">
        <v>88</v>
      </c>
      <c r="AY316" s="13" t="s">
        <v>221</v>
      </c>
      <c r="BE316" s="153">
        <f t="shared" si="64"/>
        <v>0</v>
      </c>
      <c r="BF316" s="153">
        <f t="shared" si="65"/>
        <v>0</v>
      </c>
      <c r="BG316" s="153">
        <f t="shared" si="66"/>
        <v>0</v>
      </c>
      <c r="BH316" s="153">
        <f t="shared" si="67"/>
        <v>0</v>
      </c>
      <c r="BI316" s="153">
        <f t="shared" si="68"/>
        <v>0</v>
      </c>
      <c r="BJ316" s="13" t="s">
        <v>88</v>
      </c>
      <c r="BK316" s="153">
        <f t="shared" si="69"/>
        <v>0</v>
      </c>
      <c r="BL316" s="13" t="s">
        <v>480</v>
      </c>
      <c r="BM316" s="152" t="s">
        <v>2033</v>
      </c>
    </row>
    <row r="317" spans="2:65" s="1" customFormat="1" ht="21.75" customHeight="1" x14ac:dyDescent="0.2">
      <c r="B317" s="139"/>
      <c r="C317" s="140" t="s">
        <v>999</v>
      </c>
      <c r="D317" s="140" t="s">
        <v>223</v>
      </c>
      <c r="E317" s="141" t="s">
        <v>2034</v>
      </c>
      <c r="F317" s="142" t="s">
        <v>2035</v>
      </c>
      <c r="G317" s="143" t="s">
        <v>1777</v>
      </c>
      <c r="H317" s="144">
        <v>10</v>
      </c>
      <c r="I317" s="145"/>
      <c r="J317" s="146">
        <f t="shared" si="60"/>
        <v>0</v>
      </c>
      <c r="K317" s="147"/>
      <c r="L317" s="28"/>
      <c r="M317" s="148" t="s">
        <v>1</v>
      </c>
      <c r="N317" s="149" t="s">
        <v>41</v>
      </c>
      <c r="P317" s="150">
        <f t="shared" si="61"/>
        <v>0</v>
      </c>
      <c r="Q317" s="150">
        <v>0</v>
      </c>
      <c r="R317" s="150">
        <f t="shared" si="62"/>
        <v>0</v>
      </c>
      <c r="S317" s="150">
        <v>0</v>
      </c>
      <c r="T317" s="151">
        <f t="shared" si="63"/>
        <v>0</v>
      </c>
      <c r="AR317" s="152" t="s">
        <v>480</v>
      </c>
      <c r="AT317" s="152" t="s">
        <v>223</v>
      </c>
      <c r="AU317" s="152" t="s">
        <v>88</v>
      </c>
      <c r="AY317" s="13" t="s">
        <v>221</v>
      </c>
      <c r="BE317" s="153">
        <f t="shared" si="64"/>
        <v>0</v>
      </c>
      <c r="BF317" s="153">
        <f t="shared" si="65"/>
        <v>0</v>
      </c>
      <c r="BG317" s="153">
        <f t="shared" si="66"/>
        <v>0</v>
      </c>
      <c r="BH317" s="153">
        <f t="shared" si="67"/>
        <v>0</v>
      </c>
      <c r="BI317" s="153">
        <f t="shared" si="68"/>
        <v>0</v>
      </c>
      <c r="BJ317" s="13" t="s">
        <v>88</v>
      </c>
      <c r="BK317" s="153">
        <f t="shared" si="69"/>
        <v>0</v>
      </c>
      <c r="BL317" s="13" t="s">
        <v>480</v>
      </c>
      <c r="BM317" s="152" t="s">
        <v>1003</v>
      </c>
    </row>
    <row r="318" spans="2:65" s="1" customFormat="1" ht="21.75" customHeight="1" x14ac:dyDescent="0.2">
      <c r="B318" s="139"/>
      <c r="C318" s="154" t="s">
        <v>1003</v>
      </c>
      <c r="D318" s="154" t="s">
        <v>317</v>
      </c>
      <c r="E318" s="155" t="s">
        <v>2036</v>
      </c>
      <c r="F318" s="156" t="s">
        <v>2035</v>
      </c>
      <c r="G318" s="157" t="s">
        <v>1777</v>
      </c>
      <c r="H318" s="158">
        <v>10</v>
      </c>
      <c r="I318" s="159"/>
      <c r="J318" s="160">
        <f t="shared" si="60"/>
        <v>0</v>
      </c>
      <c r="K318" s="161"/>
      <c r="L318" s="162"/>
      <c r="M318" s="163" t="s">
        <v>1</v>
      </c>
      <c r="N318" s="164" t="s">
        <v>41</v>
      </c>
      <c r="P318" s="150">
        <f t="shared" si="61"/>
        <v>0</v>
      </c>
      <c r="Q318" s="150">
        <v>0</v>
      </c>
      <c r="R318" s="150">
        <f t="shared" si="62"/>
        <v>0</v>
      </c>
      <c r="S318" s="150">
        <v>0</v>
      </c>
      <c r="T318" s="151">
        <f t="shared" si="63"/>
        <v>0</v>
      </c>
      <c r="AR318" s="152" t="s">
        <v>1460</v>
      </c>
      <c r="AT318" s="152" t="s">
        <v>317</v>
      </c>
      <c r="AU318" s="152" t="s">
        <v>88</v>
      </c>
      <c r="AY318" s="13" t="s">
        <v>221</v>
      </c>
      <c r="BE318" s="153">
        <f t="shared" si="64"/>
        <v>0</v>
      </c>
      <c r="BF318" s="153">
        <f t="shared" si="65"/>
        <v>0</v>
      </c>
      <c r="BG318" s="153">
        <f t="shared" si="66"/>
        <v>0</v>
      </c>
      <c r="BH318" s="153">
        <f t="shared" si="67"/>
        <v>0</v>
      </c>
      <c r="BI318" s="153">
        <f t="shared" si="68"/>
        <v>0</v>
      </c>
      <c r="BJ318" s="13" t="s">
        <v>88</v>
      </c>
      <c r="BK318" s="153">
        <f t="shared" si="69"/>
        <v>0</v>
      </c>
      <c r="BL318" s="13" t="s">
        <v>480</v>
      </c>
      <c r="BM318" s="152" t="s">
        <v>2037</v>
      </c>
    </row>
    <row r="319" spans="2:65" s="1" customFormat="1" ht="55.5" customHeight="1" x14ac:dyDescent="0.2">
      <c r="B319" s="139"/>
      <c r="C319" s="140" t="s">
        <v>1009</v>
      </c>
      <c r="D319" s="140" t="s">
        <v>223</v>
      </c>
      <c r="E319" s="141" t="s">
        <v>1867</v>
      </c>
      <c r="F319" s="142" t="s">
        <v>1868</v>
      </c>
      <c r="G319" s="143" t="s">
        <v>263</v>
      </c>
      <c r="H319" s="144">
        <v>1</v>
      </c>
      <c r="I319" s="145"/>
      <c r="J319" s="146">
        <f t="shared" si="60"/>
        <v>0</v>
      </c>
      <c r="K319" s="147"/>
      <c r="L319" s="28"/>
      <c r="M319" s="148" t="s">
        <v>1</v>
      </c>
      <c r="N319" s="149" t="s">
        <v>41</v>
      </c>
      <c r="P319" s="150">
        <f t="shared" si="61"/>
        <v>0</v>
      </c>
      <c r="Q319" s="150">
        <v>0</v>
      </c>
      <c r="R319" s="150">
        <f t="shared" si="62"/>
        <v>0</v>
      </c>
      <c r="S319" s="150">
        <v>0</v>
      </c>
      <c r="T319" s="151">
        <f t="shared" si="63"/>
        <v>0</v>
      </c>
      <c r="AR319" s="152" t="s">
        <v>480</v>
      </c>
      <c r="AT319" s="152" t="s">
        <v>223</v>
      </c>
      <c r="AU319" s="152" t="s">
        <v>88</v>
      </c>
      <c r="AY319" s="13" t="s">
        <v>221</v>
      </c>
      <c r="BE319" s="153">
        <f t="shared" si="64"/>
        <v>0</v>
      </c>
      <c r="BF319" s="153">
        <f t="shared" si="65"/>
        <v>0</v>
      </c>
      <c r="BG319" s="153">
        <f t="shared" si="66"/>
        <v>0</v>
      </c>
      <c r="BH319" s="153">
        <f t="shared" si="67"/>
        <v>0</v>
      </c>
      <c r="BI319" s="153">
        <f t="shared" si="68"/>
        <v>0</v>
      </c>
      <c r="BJ319" s="13" t="s">
        <v>88</v>
      </c>
      <c r="BK319" s="153">
        <f t="shared" si="69"/>
        <v>0</v>
      </c>
      <c r="BL319" s="13" t="s">
        <v>480</v>
      </c>
      <c r="BM319" s="152" t="s">
        <v>1013</v>
      </c>
    </row>
    <row r="320" spans="2:65" s="1" customFormat="1" ht="55.5" customHeight="1" x14ac:dyDescent="0.2">
      <c r="B320" s="139"/>
      <c r="C320" s="154" t="s">
        <v>1013</v>
      </c>
      <c r="D320" s="154" t="s">
        <v>317</v>
      </c>
      <c r="E320" s="155" t="s">
        <v>1867</v>
      </c>
      <c r="F320" s="156" t="s">
        <v>1938</v>
      </c>
      <c r="G320" s="157" t="s">
        <v>263</v>
      </c>
      <c r="H320" s="158">
        <v>1</v>
      </c>
      <c r="I320" s="159"/>
      <c r="J320" s="160">
        <f t="shared" si="60"/>
        <v>0</v>
      </c>
      <c r="K320" s="161"/>
      <c r="L320" s="162"/>
      <c r="M320" s="163" t="s">
        <v>1</v>
      </c>
      <c r="N320" s="164" t="s">
        <v>41</v>
      </c>
      <c r="P320" s="150">
        <f t="shared" si="61"/>
        <v>0</v>
      </c>
      <c r="Q320" s="150">
        <v>0</v>
      </c>
      <c r="R320" s="150">
        <f t="shared" si="62"/>
        <v>0</v>
      </c>
      <c r="S320" s="150">
        <v>0</v>
      </c>
      <c r="T320" s="151">
        <f t="shared" si="63"/>
        <v>0</v>
      </c>
      <c r="AR320" s="152" t="s">
        <v>1460</v>
      </c>
      <c r="AT320" s="152" t="s">
        <v>317</v>
      </c>
      <c r="AU320" s="152" t="s">
        <v>88</v>
      </c>
      <c r="AY320" s="13" t="s">
        <v>221</v>
      </c>
      <c r="BE320" s="153">
        <f t="shared" si="64"/>
        <v>0</v>
      </c>
      <c r="BF320" s="153">
        <f t="shared" si="65"/>
        <v>0</v>
      </c>
      <c r="BG320" s="153">
        <f t="shared" si="66"/>
        <v>0</v>
      </c>
      <c r="BH320" s="153">
        <f t="shared" si="67"/>
        <v>0</v>
      </c>
      <c r="BI320" s="153">
        <f t="shared" si="68"/>
        <v>0</v>
      </c>
      <c r="BJ320" s="13" t="s">
        <v>88</v>
      </c>
      <c r="BK320" s="153">
        <f t="shared" si="69"/>
        <v>0</v>
      </c>
      <c r="BL320" s="13" t="s">
        <v>480</v>
      </c>
      <c r="BM320" s="152" t="s">
        <v>2038</v>
      </c>
    </row>
    <row r="321" spans="2:65" s="1" customFormat="1" ht="49.2" customHeight="1" x14ac:dyDescent="0.2">
      <c r="B321" s="139"/>
      <c r="C321" s="140" t="s">
        <v>1017</v>
      </c>
      <c r="D321" s="140" t="s">
        <v>223</v>
      </c>
      <c r="E321" s="141" t="s">
        <v>1872</v>
      </c>
      <c r="F321" s="142" t="s">
        <v>1873</v>
      </c>
      <c r="G321" s="143" t="s">
        <v>263</v>
      </c>
      <c r="H321" s="144">
        <v>1</v>
      </c>
      <c r="I321" s="145"/>
      <c r="J321" s="146">
        <f t="shared" si="60"/>
        <v>0</v>
      </c>
      <c r="K321" s="147"/>
      <c r="L321" s="28"/>
      <c r="M321" s="148" t="s">
        <v>1</v>
      </c>
      <c r="N321" s="149" t="s">
        <v>41</v>
      </c>
      <c r="P321" s="150">
        <f t="shared" si="61"/>
        <v>0</v>
      </c>
      <c r="Q321" s="150">
        <v>0</v>
      </c>
      <c r="R321" s="150">
        <f t="shared" si="62"/>
        <v>0</v>
      </c>
      <c r="S321" s="150">
        <v>0</v>
      </c>
      <c r="T321" s="151">
        <f t="shared" si="63"/>
        <v>0</v>
      </c>
      <c r="AR321" s="152" t="s">
        <v>480</v>
      </c>
      <c r="AT321" s="152" t="s">
        <v>223</v>
      </c>
      <c r="AU321" s="152" t="s">
        <v>88</v>
      </c>
      <c r="AY321" s="13" t="s">
        <v>221</v>
      </c>
      <c r="BE321" s="153">
        <f t="shared" si="64"/>
        <v>0</v>
      </c>
      <c r="BF321" s="153">
        <f t="shared" si="65"/>
        <v>0</v>
      </c>
      <c r="BG321" s="153">
        <f t="shared" si="66"/>
        <v>0</v>
      </c>
      <c r="BH321" s="153">
        <f t="shared" si="67"/>
        <v>0</v>
      </c>
      <c r="BI321" s="153">
        <f t="shared" si="68"/>
        <v>0</v>
      </c>
      <c r="BJ321" s="13" t="s">
        <v>88</v>
      </c>
      <c r="BK321" s="153">
        <f t="shared" si="69"/>
        <v>0</v>
      </c>
      <c r="BL321" s="13" t="s">
        <v>480</v>
      </c>
      <c r="BM321" s="152" t="s">
        <v>1023</v>
      </c>
    </row>
    <row r="322" spans="2:65" s="1" customFormat="1" ht="55.5" customHeight="1" x14ac:dyDescent="0.2">
      <c r="B322" s="139"/>
      <c r="C322" s="154" t="s">
        <v>1023</v>
      </c>
      <c r="D322" s="154" t="s">
        <v>317</v>
      </c>
      <c r="E322" s="155" t="s">
        <v>1872</v>
      </c>
      <c r="F322" s="156" t="s">
        <v>2039</v>
      </c>
      <c r="G322" s="157" t="s">
        <v>263</v>
      </c>
      <c r="H322" s="158">
        <v>1</v>
      </c>
      <c r="I322" s="159"/>
      <c r="J322" s="160">
        <f t="shared" si="60"/>
        <v>0</v>
      </c>
      <c r="K322" s="161"/>
      <c r="L322" s="162"/>
      <c r="M322" s="163" t="s">
        <v>1</v>
      </c>
      <c r="N322" s="164" t="s">
        <v>41</v>
      </c>
      <c r="P322" s="150">
        <f t="shared" si="61"/>
        <v>0</v>
      </c>
      <c r="Q322" s="150">
        <v>0</v>
      </c>
      <c r="R322" s="150">
        <f t="shared" si="62"/>
        <v>0</v>
      </c>
      <c r="S322" s="150">
        <v>0</v>
      </c>
      <c r="T322" s="151">
        <f t="shared" si="63"/>
        <v>0</v>
      </c>
      <c r="AR322" s="152" t="s">
        <v>1460</v>
      </c>
      <c r="AT322" s="152" t="s">
        <v>317</v>
      </c>
      <c r="AU322" s="152" t="s">
        <v>88</v>
      </c>
      <c r="AY322" s="13" t="s">
        <v>221</v>
      </c>
      <c r="BE322" s="153">
        <f t="shared" si="64"/>
        <v>0</v>
      </c>
      <c r="BF322" s="153">
        <f t="shared" si="65"/>
        <v>0</v>
      </c>
      <c r="BG322" s="153">
        <f t="shared" si="66"/>
        <v>0</v>
      </c>
      <c r="BH322" s="153">
        <f t="shared" si="67"/>
        <v>0</v>
      </c>
      <c r="BI322" s="153">
        <f t="shared" si="68"/>
        <v>0</v>
      </c>
      <c r="BJ322" s="13" t="s">
        <v>88</v>
      </c>
      <c r="BK322" s="153">
        <f t="shared" si="69"/>
        <v>0</v>
      </c>
      <c r="BL322" s="13" t="s">
        <v>480</v>
      </c>
      <c r="BM322" s="152" t="s">
        <v>2040</v>
      </c>
    </row>
    <row r="323" spans="2:65" s="1" customFormat="1" ht="24.15" customHeight="1" x14ac:dyDescent="0.2">
      <c r="B323" s="139"/>
      <c r="C323" s="140" t="s">
        <v>1027</v>
      </c>
      <c r="D323" s="140" t="s">
        <v>223</v>
      </c>
      <c r="E323" s="141" t="s">
        <v>1877</v>
      </c>
      <c r="F323" s="142" t="s">
        <v>1878</v>
      </c>
      <c r="G323" s="143" t="s">
        <v>1305</v>
      </c>
      <c r="H323" s="144">
        <v>1</v>
      </c>
      <c r="I323" s="145"/>
      <c r="J323" s="146">
        <f t="shared" si="60"/>
        <v>0</v>
      </c>
      <c r="K323" s="147"/>
      <c r="L323" s="28"/>
      <c r="M323" s="148" t="s">
        <v>1</v>
      </c>
      <c r="N323" s="149" t="s">
        <v>41</v>
      </c>
      <c r="P323" s="150">
        <f t="shared" si="61"/>
        <v>0</v>
      </c>
      <c r="Q323" s="150">
        <v>0</v>
      </c>
      <c r="R323" s="150">
        <f t="shared" si="62"/>
        <v>0</v>
      </c>
      <c r="S323" s="150">
        <v>0</v>
      </c>
      <c r="T323" s="151">
        <f t="shared" si="63"/>
        <v>0</v>
      </c>
      <c r="AR323" s="152" t="s">
        <v>480</v>
      </c>
      <c r="AT323" s="152" t="s">
        <v>223</v>
      </c>
      <c r="AU323" s="152" t="s">
        <v>88</v>
      </c>
      <c r="AY323" s="13" t="s">
        <v>221</v>
      </c>
      <c r="BE323" s="153">
        <f t="shared" si="64"/>
        <v>0</v>
      </c>
      <c r="BF323" s="153">
        <f t="shared" si="65"/>
        <v>0</v>
      </c>
      <c r="BG323" s="153">
        <f t="shared" si="66"/>
        <v>0</v>
      </c>
      <c r="BH323" s="153">
        <f t="shared" si="67"/>
        <v>0</v>
      </c>
      <c r="BI323" s="153">
        <f t="shared" si="68"/>
        <v>0</v>
      </c>
      <c r="BJ323" s="13" t="s">
        <v>88</v>
      </c>
      <c r="BK323" s="153">
        <f t="shared" si="69"/>
        <v>0</v>
      </c>
      <c r="BL323" s="13" t="s">
        <v>480</v>
      </c>
      <c r="BM323" s="152" t="s">
        <v>1031</v>
      </c>
    </row>
    <row r="324" spans="2:65" s="1" customFormat="1" ht="24.15" customHeight="1" x14ac:dyDescent="0.2">
      <c r="B324" s="139"/>
      <c r="C324" s="154" t="s">
        <v>1031</v>
      </c>
      <c r="D324" s="154" t="s">
        <v>317</v>
      </c>
      <c r="E324" s="155" t="s">
        <v>2041</v>
      </c>
      <c r="F324" s="156" t="s">
        <v>1878</v>
      </c>
      <c r="G324" s="157" t="s">
        <v>1305</v>
      </c>
      <c r="H324" s="158">
        <v>1</v>
      </c>
      <c r="I324" s="159"/>
      <c r="J324" s="160">
        <f t="shared" si="60"/>
        <v>0</v>
      </c>
      <c r="K324" s="161"/>
      <c r="L324" s="162"/>
      <c r="M324" s="171" t="s">
        <v>1</v>
      </c>
      <c r="N324" s="172" t="s">
        <v>41</v>
      </c>
      <c r="O324" s="168"/>
      <c r="P324" s="169">
        <f t="shared" si="61"/>
        <v>0</v>
      </c>
      <c r="Q324" s="169">
        <v>0</v>
      </c>
      <c r="R324" s="169">
        <f t="shared" si="62"/>
        <v>0</v>
      </c>
      <c r="S324" s="169">
        <v>0</v>
      </c>
      <c r="T324" s="170">
        <f t="shared" si="63"/>
        <v>0</v>
      </c>
      <c r="AR324" s="152" t="s">
        <v>1460</v>
      </c>
      <c r="AT324" s="152" t="s">
        <v>317</v>
      </c>
      <c r="AU324" s="152" t="s">
        <v>88</v>
      </c>
      <c r="AY324" s="13" t="s">
        <v>221</v>
      </c>
      <c r="BE324" s="153">
        <f t="shared" si="64"/>
        <v>0</v>
      </c>
      <c r="BF324" s="153">
        <f t="shared" si="65"/>
        <v>0</v>
      </c>
      <c r="BG324" s="153">
        <f t="shared" si="66"/>
        <v>0</v>
      </c>
      <c r="BH324" s="153">
        <f t="shared" si="67"/>
        <v>0</v>
      </c>
      <c r="BI324" s="153">
        <f t="shared" si="68"/>
        <v>0</v>
      </c>
      <c r="BJ324" s="13" t="s">
        <v>88</v>
      </c>
      <c r="BK324" s="153">
        <f t="shared" si="69"/>
        <v>0</v>
      </c>
      <c r="BL324" s="13" t="s">
        <v>480</v>
      </c>
      <c r="BM324" s="152" t="s">
        <v>2042</v>
      </c>
    </row>
    <row r="325" spans="2:65" s="1" customFormat="1" ht="6.9" customHeight="1" x14ac:dyDescent="0.2">
      <c r="B325" s="43"/>
      <c r="C325" s="44"/>
      <c r="D325" s="44"/>
      <c r="E325" s="44"/>
      <c r="F325" s="44"/>
      <c r="G325" s="44"/>
      <c r="H325" s="44"/>
      <c r="I325" s="44"/>
      <c r="J325" s="44"/>
      <c r="K325" s="44"/>
      <c r="L325" s="28"/>
    </row>
  </sheetData>
  <autoFilter ref="C124:K324" xr:uid="{00000000-0009-0000-0000-000004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5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101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176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2043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ROUND(J125,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ROUND((SUM(BE125:BE184)),  2)</f>
        <v>0</v>
      </c>
      <c r="G35" s="96"/>
      <c r="H35" s="96"/>
      <c r="I35" s="97">
        <v>0.2</v>
      </c>
      <c r="J35" s="95">
        <f>ROUND(((SUM(BE125:BE184))*I35),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ROUND((SUM(BF125:BF184)),  2)</f>
        <v>0</v>
      </c>
      <c r="G36" s="96"/>
      <c r="H36" s="96"/>
      <c r="I36" s="97">
        <v>0.2</v>
      </c>
      <c r="J36" s="95">
        <f>ROUND(((SUM(BF125:BF184))*I36),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ROUND((SUM(BG125:BG184)),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ROUND((SUM(BH125:BH184)),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ROUND((SUM(BI125:BI184)),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176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01.5 - SO 01.5 Elektroinštalácia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J125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2044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95" customHeight="1" x14ac:dyDescent="0.2">
      <c r="B100" s="114"/>
      <c r="D100" s="115" t="s">
        <v>2045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19.95" customHeight="1" x14ac:dyDescent="0.2">
      <c r="B101" s="114"/>
      <c r="D101" s="115" t="s">
        <v>2046</v>
      </c>
      <c r="E101" s="116"/>
      <c r="F101" s="116"/>
      <c r="G101" s="116"/>
      <c r="H101" s="116"/>
      <c r="I101" s="116"/>
      <c r="J101" s="117">
        <f>J176</f>
        <v>0</v>
      </c>
      <c r="L101" s="114"/>
    </row>
    <row r="102" spans="2:47" s="9" customFormat="1" ht="19.95" customHeight="1" x14ac:dyDescent="0.2">
      <c r="B102" s="114"/>
      <c r="D102" s="115" t="s">
        <v>2047</v>
      </c>
      <c r="E102" s="116"/>
      <c r="F102" s="116"/>
      <c r="G102" s="116"/>
      <c r="H102" s="116"/>
      <c r="I102" s="116"/>
      <c r="J102" s="117">
        <f>J179</f>
        <v>0</v>
      </c>
      <c r="L102" s="114"/>
    </row>
    <row r="103" spans="2:47" s="9" customFormat="1" ht="19.95" customHeight="1" x14ac:dyDescent="0.2">
      <c r="B103" s="114"/>
      <c r="D103" s="115" t="s">
        <v>2048</v>
      </c>
      <c r="E103" s="116"/>
      <c r="F103" s="116"/>
      <c r="G103" s="116"/>
      <c r="H103" s="116"/>
      <c r="I103" s="116"/>
      <c r="J103" s="117">
        <f>J182</f>
        <v>0</v>
      </c>
      <c r="L103" s="114"/>
    </row>
    <row r="104" spans="2:47" s="1" customFormat="1" ht="21.75" customHeight="1" x14ac:dyDescent="0.2">
      <c r="B104" s="28"/>
      <c r="L104" s="28"/>
    </row>
    <row r="105" spans="2:47" s="1" customFormat="1" ht="6.9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6.9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4.9" customHeight="1" x14ac:dyDescent="0.2">
      <c r="B110" s="28"/>
      <c r="C110" s="17" t="s">
        <v>207</v>
      </c>
      <c r="L110" s="28"/>
    </row>
    <row r="111" spans="2:47" s="1" customFormat="1" ht="6.9" customHeight="1" x14ac:dyDescent="0.2">
      <c r="B111" s="28"/>
      <c r="L111" s="28"/>
    </row>
    <row r="112" spans="2:47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32" t="str">
        <f>E7</f>
        <v>Revitalizácia bývalej priemyselnej zóny na Šavoľskej ceste - BROWN FIELD Fiľakovo</v>
      </c>
      <c r="F113" s="233"/>
      <c r="G113" s="233"/>
      <c r="H113" s="233"/>
      <c r="L113" s="28"/>
    </row>
    <row r="114" spans="2:65" ht="12" customHeight="1" x14ac:dyDescent="0.2">
      <c r="B114" s="16"/>
      <c r="C114" s="23" t="s">
        <v>175</v>
      </c>
      <c r="L114" s="16"/>
    </row>
    <row r="115" spans="2:65" s="1" customFormat="1" ht="16.5" customHeight="1" x14ac:dyDescent="0.2">
      <c r="B115" s="28"/>
      <c r="E115" s="232" t="s">
        <v>176</v>
      </c>
      <c r="F115" s="231"/>
      <c r="G115" s="231"/>
      <c r="H115" s="231"/>
      <c r="L115" s="28"/>
    </row>
    <row r="116" spans="2:65" s="1" customFormat="1" ht="12" customHeight="1" x14ac:dyDescent="0.2">
      <c r="B116" s="28"/>
      <c r="C116" s="23" t="s">
        <v>177</v>
      </c>
      <c r="L116" s="28"/>
    </row>
    <row r="117" spans="2:65" s="1" customFormat="1" ht="16.5" customHeight="1" x14ac:dyDescent="0.2">
      <c r="B117" s="28"/>
      <c r="E117" s="228" t="str">
        <f>E11</f>
        <v>01.5 - SO 01.5 Elektroinštalácia</v>
      </c>
      <c r="F117" s="231"/>
      <c r="G117" s="231"/>
      <c r="H117" s="231"/>
      <c r="L117" s="28"/>
    </row>
    <row r="118" spans="2:65" s="1" customFormat="1" ht="6.9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F14</f>
        <v>Fiľakovo</v>
      </c>
      <c r="I119" s="23" t="s">
        <v>21</v>
      </c>
      <c r="J119" s="51" t="str">
        <f>IF(J14="","",J14)</f>
        <v>15. 8. 2022</v>
      </c>
      <c r="L119" s="28"/>
    </row>
    <row r="120" spans="2:65" s="1" customFormat="1" ht="6.9" customHeight="1" x14ac:dyDescent="0.2">
      <c r="B120" s="28"/>
      <c r="L120" s="28"/>
    </row>
    <row r="121" spans="2:65" s="1" customFormat="1" ht="15.15" customHeight="1" x14ac:dyDescent="0.2">
      <c r="B121" s="28"/>
      <c r="C121" s="23" t="s">
        <v>23</v>
      </c>
      <c r="F121" s="21" t="str">
        <f>E17</f>
        <v>Mesto Fiľakovo</v>
      </c>
      <c r="I121" s="23" t="s">
        <v>29</v>
      </c>
      <c r="J121" s="26" t="str">
        <f>E23</f>
        <v>KApAR, s.r.o., Prešov</v>
      </c>
      <c r="L121" s="28"/>
    </row>
    <row r="122" spans="2:65" s="1" customFormat="1" ht="15.15" customHeight="1" x14ac:dyDescent="0.2">
      <c r="B122" s="28"/>
      <c r="C122" s="23" t="s">
        <v>27</v>
      </c>
      <c r="F122" s="21" t="str">
        <f>IF(E20="","",E20)</f>
        <v>Vyplň údaj</v>
      </c>
      <c r="I122" s="23" t="s">
        <v>32</v>
      </c>
      <c r="J122" s="26" t="str">
        <f>E26</f>
        <v xml:space="preserve"> 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18"/>
      <c r="C124" s="119" t="s">
        <v>208</v>
      </c>
      <c r="D124" s="120" t="s">
        <v>60</v>
      </c>
      <c r="E124" s="120" t="s">
        <v>56</v>
      </c>
      <c r="F124" s="120" t="s">
        <v>57</v>
      </c>
      <c r="G124" s="120" t="s">
        <v>209</v>
      </c>
      <c r="H124" s="120" t="s">
        <v>210</v>
      </c>
      <c r="I124" s="120" t="s">
        <v>211</v>
      </c>
      <c r="J124" s="121" t="s">
        <v>181</v>
      </c>
      <c r="K124" s="122" t="s">
        <v>212</v>
      </c>
      <c r="L124" s="118"/>
      <c r="M124" s="57" t="s">
        <v>1</v>
      </c>
      <c r="N124" s="58" t="s">
        <v>39</v>
      </c>
      <c r="O124" s="58" t="s">
        <v>213</v>
      </c>
      <c r="P124" s="58" t="s">
        <v>214</v>
      </c>
      <c r="Q124" s="58" t="s">
        <v>215</v>
      </c>
      <c r="R124" s="58" t="s">
        <v>216</v>
      </c>
      <c r="S124" s="58" t="s">
        <v>217</v>
      </c>
      <c r="T124" s="59" t="s">
        <v>218</v>
      </c>
    </row>
    <row r="125" spans="2:65" s="1" customFormat="1" ht="22.95" customHeight="1" x14ac:dyDescent="0.3">
      <c r="B125" s="28"/>
      <c r="C125" s="62" t="s">
        <v>182</v>
      </c>
      <c r="J125" s="123">
        <f>BK125</f>
        <v>0</v>
      </c>
      <c r="L125" s="28"/>
      <c r="M125" s="60"/>
      <c r="N125" s="52"/>
      <c r="O125" s="52"/>
      <c r="P125" s="124">
        <f>P126</f>
        <v>0</v>
      </c>
      <c r="Q125" s="52"/>
      <c r="R125" s="124">
        <f>R126</f>
        <v>0</v>
      </c>
      <c r="S125" s="52"/>
      <c r="T125" s="125">
        <f>T126</f>
        <v>0</v>
      </c>
      <c r="AT125" s="13" t="s">
        <v>74</v>
      </c>
      <c r="AU125" s="13" t="s">
        <v>183</v>
      </c>
      <c r="BK125" s="126">
        <f>BK126</f>
        <v>0</v>
      </c>
    </row>
    <row r="126" spans="2:65" s="11" customFormat="1" ht="25.95" customHeight="1" x14ac:dyDescent="0.25">
      <c r="B126" s="127"/>
      <c r="D126" s="128" t="s">
        <v>74</v>
      </c>
      <c r="E126" s="129" t="s">
        <v>317</v>
      </c>
      <c r="F126" s="129" t="s">
        <v>2049</v>
      </c>
      <c r="I126" s="130"/>
      <c r="J126" s="131">
        <f>BK126</f>
        <v>0</v>
      </c>
      <c r="L126" s="127"/>
      <c r="M126" s="132"/>
      <c r="P126" s="133">
        <f>P127+P176+P179+P182</f>
        <v>0</v>
      </c>
      <c r="R126" s="133">
        <f>R127+R176+R179+R182</f>
        <v>0</v>
      </c>
      <c r="T126" s="134">
        <f>T127+T176+T179+T182</f>
        <v>0</v>
      </c>
      <c r="AR126" s="128" t="s">
        <v>232</v>
      </c>
      <c r="AT126" s="135" t="s">
        <v>74</v>
      </c>
      <c r="AU126" s="135" t="s">
        <v>75</v>
      </c>
      <c r="AY126" s="128" t="s">
        <v>221</v>
      </c>
      <c r="BK126" s="136">
        <f>BK127+BK176+BK179+BK182</f>
        <v>0</v>
      </c>
    </row>
    <row r="127" spans="2:65" s="11" customFormat="1" ht="22.95" customHeight="1" x14ac:dyDescent="0.25">
      <c r="B127" s="127"/>
      <c r="D127" s="128" t="s">
        <v>74</v>
      </c>
      <c r="E127" s="137" t="s">
        <v>2050</v>
      </c>
      <c r="F127" s="137" t="s">
        <v>2051</v>
      </c>
      <c r="I127" s="130"/>
      <c r="J127" s="138">
        <f>BK127</f>
        <v>0</v>
      </c>
      <c r="L127" s="127"/>
      <c r="M127" s="132"/>
      <c r="P127" s="133">
        <f>SUM(P128:P175)</f>
        <v>0</v>
      </c>
      <c r="R127" s="133">
        <f>SUM(R128:R175)</f>
        <v>0</v>
      </c>
      <c r="T127" s="134">
        <f>SUM(T128:T175)</f>
        <v>0</v>
      </c>
      <c r="AR127" s="128" t="s">
        <v>232</v>
      </c>
      <c r="AT127" s="135" t="s">
        <v>74</v>
      </c>
      <c r="AU127" s="135" t="s">
        <v>82</v>
      </c>
      <c r="AY127" s="128" t="s">
        <v>221</v>
      </c>
      <c r="BK127" s="136">
        <f>SUM(BK128:BK175)</f>
        <v>0</v>
      </c>
    </row>
    <row r="128" spans="2:65" s="1" customFormat="1" ht="24.15" customHeight="1" x14ac:dyDescent="0.2">
      <c r="B128" s="139"/>
      <c r="C128" s="140" t="s">
        <v>82</v>
      </c>
      <c r="D128" s="140" t="s">
        <v>223</v>
      </c>
      <c r="E128" s="141" t="s">
        <v>2052</v>
      </c>
      <c r="F128" s="142" t="s">
        <v>2053</v>
      </c>
      <c r="G128" s="143" t="s">
        <v>273</v>
      </c>
      <c r="H128" s="144">
        <v>50</v>
      </c>
      <c r="I128" s="145"/>
      <c r="J128" s="146">
        <f t="shared" ref="J128:J175" si="0">ROUND(I128*H128,2)</f>
        <v>0</v>
      </c>
      <c r="K128" s="147"/>
      <c r="L128" s="28"/>
      <c r="M128" s="148" t="s">
        <v>1</v>
      </c>
      <c r="N128" s="149" t="s">
        <v>41</v>
      </c>
      <c r="P128" s="150">
        <f t="shared" ref="P128:P175" si="1">O128*H128</f>
        <v>0</v>
      </c>
      <c r="Q128" s="150">
        <v>0</v>
      </c>
      <c r="R128" s="150">
        <f t="shared" ref="R128:R175" si="2">Q128*H128</f>
        <v>0</v>
      </c>
      <c r="S128" s="150">
        <v>0</v>
      </c>
      <c r="T128" s="151">
        <f t="shared" ref="T128:T175" si="3">S128*H128</f>
        <v>0</v>
      </c>
      <c r="AR128" s="152" t="s">
        <v>480</v>
      </c>
      <c r="AT128" s="152" t="s">
        <v>223</v>
      </c>
      <c r="AU128" s="152" t="s">
        <v>88</v>
      </c>
      <c r="AY128" s="13" t="s">
        <v>221</v>
      </c>
      <c r="BE128" s="153">
        <f t="shared" ref="BE128:BE175" si="4">IF(N128="základná",J128,0)</f>
        <v>0</v>
      </c>
      <c r="BF128" s="153">
        <f t="shared" ref="BF128:BF175" si="5">IF(N128="znížená",J128,0)</f>
        <v>0</v>
      </c>
      <c r="BG128" s="153">
        <f t="shared" ref="BG128:BG175" si="6">IF(N128="zákl. prenesená",J128,0)</f>
        <v>0</v>
      </c>
      <c r="BH128" s="153">
        <f t="shared" ref="BH128:BH175" si="7">IF(N128="zníž. prenesená",J128,0)</f>
        <v>0</v>
      </c>
      <c r="BI128" s="153">
        <f t="shared" ref="BI128:BI175" si="8">IF(N128="nulová",J128,0)</f>
        <v>0</v>
      </c>
      <c r="BJ128" s="13" t="s">
        <v>88</v>
      </c>
      <c r="BK128" s="153">
        <f t="shared" ref="BK128:BK175" si="9">ROUND(I128*H128,2)</f>
        <v>0</v>
      </c>
      <c r="BL128" s="13" t="s">
        <v>480</v>
      </c>
      <c r="BM128" s="152" t="s">
        <v>88</v>
      </c>
    </row>
    <row r="129" spans="2:65" s="1" customFormat="1" ht="21.75" customHeight="1" x14ac:dyDescent="0.2">
      <c r="B129" s="139"/>
      <c r="C129" s="154" t="s">
        <v>88</v>
      </c>
      <c r="D129" s="154" t="s">
        <v>317</v>
      </c>
      <c r="E129" s="155" t="s">
        <v>2054</v>
      </c>
      <c r="F129" s="156" t="s">
        <v>2055</v>
      </c>
      <c r="G129" s="157" t="s">
        <v>273</v>
      </c>
      <c r="H129" s="158">
        <v>50</v>
      </c>
      <c r="I129" s="159"/>
      <c r="J129" s="160">
        <f t="shared" si="0"/>
        <v>0</v>
      </c>
      <c r="K129" s="161"/>
      <c r="L129" s="162"/>
      <c r="M129" s="163" t="s">
        <v>1</v>
      </c>
      <c r="N129" s="164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1460</v>
      </c>
      <c r="AT129" s="152" t="s">
        <v>317</v>
      </c>
      <c r="AU129" s="152" t="s">
        <v>88</v>
      </c>
      <c r="AY129" s="13" t="s">
        <v>221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88</v>
      </c>
      <c r="BK129" s="153">
        <f t="shared" si="9"/>
        <v>0</v>
      </c>
      <c r="BL129" s="13" t="s">
        <v>480</v>
      </c>
      <c r="BM129" s="152" t="s">
        <v>227</v>
      </c>
    </row>
    <row r="130" spans="2:65" s="1" customFormat="1" ht="21.75" customHeight="1" x14ac:dyDescent="0.2">
      <c r="B130" s="139"/>
      <c r="C130" s="140" t="s">
        <v>232</v>
      </c>
      <c r="D130" s="140" t="s">
        <v>223</v>
      </c>
      <c r="E130" s="141" t="s">
        <v>2056</v>
      </c>
      <c r="F130" s="142" t="s">
        <v>2057</v>
      </c>
      <c r="G130" s="143" t="s">
        <v>273</v>
      </c>
      <c r="H130" s="144">
        <v>47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480</v>
      </c>
      <c r="AT130" s="152" t="s">
        <v>223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480</v>
      </c>
      <c r="BM130" s="152" t="s">
        <v>243</v>
      </c>
    </row>
    <row r="131" spans="2:65" s="1" customFormat="1" ht="16.5" customHeight="1" x14ac:dyDescent="0.2">
      <c r="B131" s="139"/>
      <c r="C131" s="154" t="s">
        <v>227</v>
      </c>
      <c r="D131" s="154" t="s">
        <v>317</v>
      </c>
      <c r="E131" s="155" t="s">
        <v>2058</v>
      </c>
      <c r="F131" s="156" t="s">
        <v>2059</v>
      </c>
      <c r="G131" s="157" t="s">
        <v>273</v>
      </c>
      <c r="H131" s="158">
        <v>47</v>
      </c>
      <c r="I131" s="159"/>
      <c r="J131" s="160">
        <f t="shared" si="0"/>
        <v>0</v>
      </c>
      <c r="K131" s="161"/>
      <c r="L131" s="162"/>
      <c r="M131" s="163" t="s">
        <v>1</v>
      </c>
      <c r="N131" s="164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1460</v>
      </c>
      <c r="AT131" s="152" t="s">
        <v>317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480</v>
      </c>
      <c r="BM131" s="152" t="s">
        <v>251</v>
      </c>
    </row>
    <row r="132" spans="2:65" s="1" customFormat="1" ht="24.15" customHeight="1" x14ac:dyDescent="0.2">
      <c r="B132" s="139"/>
      <c r="C132" s="140" t="s">
        <v>239</v>
      </c>
      <c r="D132" s="140" t="s">
        <v>223</v>
      </c>
      <c r="E132" s="141" t="s">
        <v>2060</v>
      </c>
      <c r="F132" s="142" t="s">
        <v>2061</v>
      </c>
      <c r="G132" s="143" t="s">
        <v>273</v>
      </c>
      <c r="H132" s="144">
        <v>25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480</v>
      </c>
      <c r="AT132" s="152" t="s">
        <v>223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480</v>
      </c>
      <c r="BM132" s="152" t="s">
        <v>153</v>
      </c>
    </row>
    <row r="133" spans="2:65" s="1" customFormat="1" ht="16.5" customHeight="1" x14ac:dyDescent="0.2">
      <c r="B133" s="139"/>
      <c r="C133" s="154" t="s">
        <v>243</v>
      </c>
      <c r="D133" s="154" t="s">
        <v>317</v>
      </c>
      <c r="E133" s="155" t="s">
        <v>2062</v>
      </c>
      <c r="F133" s="156" t="s">
        <v>2063</v>
      </c>
      <c r="G133" s="157" t="s">
        <v>273</v>
      </c>
      <c r="H133" s="158">
        <v>25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1460</v>
      </c>
      <c r="AT133" s="152" t="s">
        <v>317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480</v>
      </c>
      <c r="BM133" s="152" t="s">
        <v>165</v>
      </c>
    </row>
    <row r="134" spans="2:65" s="1" customFormat="1" ht="21.75" customHeight="1" x14ac:dyDescent="0.2">
      <c r="B134" s="139"/>
      <c r="C134" s="140" t="s">
        <v>247</v>
      </c>
      <c r="D134" s="140" t="s">
        <v>223</v>
      </c>
      <c r="E134" s="141" t="s">
        <v>2064</v>
      </c>
      <c r="F134" s="142" t="s">
        <v>2065</v>
      </c>
      <c r="G134" s="143" t="s">
        <v>273</v>
      </c>
      <c r="H134" s="144">
        <v>315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480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480</v>
      </c>
      <c r="BM134" s="152" t="s">
        <v>171</v>
      </c>
    </row>
    <row r="135" spans="2:65" s="1" customFormat="1" ht="16.5" customHeight="1" x14ac:dyDescent="0.2">
      <c r="B135" s="139"/>
      <c r="C135" s="154" t="s">
        <v>251</v>
      </c>
      <c r="D135" s="154" t="s">
        <v>317</v>
      </c>
      <c r="E135" s="155" t="s">
        <v>2066</v>
      </c>
      <c r="F135" s="156" t="s">
        <v>2067</v>
      </c>
      <c r="G135" s="157" t="s">
        <v>273</v>
      </c>
      <c r="H135" s="158">
        <v>315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1460</v>
      </c>
      <c r="AT135" s="152" t="s">
        <v>317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480</v>
      </c>
      <c r="BM135" s="152" t="s">
        <v>285</v>
      </c>
    </row>
    <row r="136" spans="2:65" s="1" customFormat="1" ht="21.75" customHeight="1" x14ac:dyDescent="0.2">
      <c r="B136" s="139"/>
      <c r="C136" s="140" t="s">
        <v>256</v>
      </c>
      <c r="D136" s="140" t="s">
        <v>223</v>
      </c>
      <c r="E136" s="141" t="s">
        <v>2068</v>
      </c>
      <c r="F136" s="142" t="s">
        <v>2069</v>
      </c>
      <c r="G136" s="143" t="s">
        <v>273</v>
      </c>
      <c r="H136" s="144">
        <v>420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480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480</v>
      </c>
      <c r="BM136" s="152" t="s">
        <v>293</v>
      </c>
    </row>
    <row r="137" spans="2:65" s="1" customFormat="1" ht="16.5" customHeight="1" x14ac:dyDescent="0.2">
      <c r="B137" s="139"/>
      <c r="C137" s="154" t="s">
        <v>153</v>
      </c>
      <c r="D137" s="154" t="s">
        <v>317</v>
      </c>
      <c r="E137" s="155" t="s">
        <v>2070</v>
      </c>
      <c r="F137" s="156" t="s">
        <v>2071</v>
      </c>
      <c r="G137" s="157" t="s">
        <v>273</v>
      </c>
      <c r="H137" s="158">
        <v>420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1460</v>
      </c>
      <c r="AT137" s="152" t="s">
        <v>317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480</v>
      </c>
      <c r="BM137" s="152" t="s">
        <v>7</v>
      </c>
    </row>
    <row r="138" spans="2:65" s="1" customFormat="1" ht="21.75" customHeight="1" x14ac:dyDescent="0.2">
      <c r="B138" s="139"/>
      <c r="C138" s="140" t="s">
        <v>162</v>
      </c>
      <c r="D138" s="140" t="s">
        <v>223</v>
      </c>
      <c r="E138" s="141" t="s">
        <v>2072</v>
      </c>
      <c r="F138" s="142" t="s">
        <v>2073</v>
      </c>
      <c r="G138" s="143" t="s">
        <v>273</v>
      </c>
      <c r="H138" s="144">
        <v>75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480</v>
      </c>
      <c r="AT138" s="152" t="s">
        <v>223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480</v>
      </c>
      <c r="BM138" s="152" t="s">
        <v>308</v>
      </c>
    </row>
    <row r="139" spans="2:65" s="1" customFormat="1" ht="16.5" customHeight="1" x14ac:dyDescent="0.2">
      <c r="B139" s="139"/>
      <c r="C139" s="154" t="s">
        <v>165</v>
      </c>
      <c r="D139" s="154" t="s">
        <v>317</v>
      </c>
      <c r="E139" s="155" t="s">
        <v>2074</v>
      </c>
      <c r="F139" s="156" t="s">
        <v>2075</v>
      </c>
      <c r="G139" s="157" t="s">
        <v>273</v>
      </c>
      <c r="H139" s="158">
        <v>75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1460</v>
      </c>
      <c r="AT139" s="152" t="s">
        <v>317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480</v>
      </c>
      <c r="BM139" s="152" t="s">
        <v>316</v>
      </c>
    </row>
    <row r="140" spans="2:65" s="1" customFormat="1" ht="21.75" customHeight="1" x14ac:dyDescent="0.2">
      <c r="B140" s="139"/>
      <c r="C140" s="140" t="s">
        <v>168</v>
      </c>
      <c r="D140" s="140" t="s">
        <v>223</v>
      </c>
      <c r="E140" s="141" t="s">
        <v>2076</v>
      </c>
      <c r="F140" s="142" t="s">
        <v>2077</v>
      </c>
      <c r="G140" s="143" t="s">
        <v>273</v>
      </c>
      <c r="H140" s="144">
        <v>35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480</v>
      </c>
      <c r="AT140" s="152" t="s">
        <v>223</v>
      </c>
      <c r="AU140" s="152" t="s">
        <v>88</v>
      </c>
      <c r="AY140" s="13" t="s">
        <v>221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88</v>
      </c>
      <c r="BK140" s="153">
        <f t="shared" si="9"/>
        <v>0</v>
      </c>
      <c r="BL140" s="13" t="s">
        <v>480</v>
      </c>
      <c r="BM140" s="152" t="s">
        <v>326</v>
      </c>
    </row>
    <row r="141" spans="2:65" s="1" customFormat="1" ht="16.5" customHeight="1" x14ac:dyDescent="0.2">
      <c r="B141" s="139"/>
      <c r="C141" s="154" t="s">
        <v>171</v>
      </c>
      <c r="D141" s="154" t="s">
        <v>317</v>
      </c>
      <c r="E141" s="155" t="s">
        <v>2078</v>
      </c>
      <c r="F141" s="156" t="s">
        <v>2079</v>
      </c>
      <c r="G141" s="157" t="s">
        <v>273</v>
      </c>
      <c r="H141" s="158">
        <v>35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1460</v>
      </c>
      <c r="AT141" s="152" t="s">
        <v>317</v>
      </c>
      <c r="AU141" s="152" t="s">
        <v>88</v>
      </c>
      <c r="AY141" s="13" t="s">
        <v>221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88</v>
      </c>
      <c r="BK141" s="153">
        <f t="shared" si="9"/>
        <v>0</v>
      </c>
      <c r="BL141" s="13" t="s">
        <v>480</v>
      </c>
      <c r="BM141" s="152" t="s">
        <v>335</v>
      </c>
    </row>
    <row r="142" spans="2:65" s="1" customFormat="1" ht="21.75" customHeight="1" x14ac:dyDescent="0.2">
      <c r="B142" s="139"/>
      <c r="C142" s="140" t="s">
        <v>281</v>
      </c>
      <c r="D142" s="140" t="s">
        <v>223</v>
      </c>
      <c r="E142" s="141" t="s">
        <v>2080</v>
      </c>
      <c r="F142" s="142" t="s">
        <v>2081</v>
      </c>
      <c r="G142" s="143" t="s">
        <v>273</v>
      </c>
      <c r="H142" s="144">
        <v>80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480</v>
      </c>
      <c r="AT142" s="152" t="s">
        <v>223</v>
      </c>
      <c r="AU142" s="152" t="s">
        <v>88</v>
      </c>
      <c r="AY142" s="13" t="s">
        <v>221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88</v>
      </c>
      <c r="BK142" s="153">
        <f t="shared" si="9"/>
        <v>0</v>
      </c>
      <c r="BL142" s="13" t="s">
        <v>480</v>
      </c>
      <c r="BM142" s="152" t="s">
        <v>343</v>
      </c>
    </row>
    <row r="143" spans="2:65" s="1" customFormat="1" ht="16.5" customHeight="1" x14ac:dyDescent="0.2">
      <c r="B143" s="139"/>
      <c r="C143" s="154" t="s">
        <v>285</v>
      </c>
      <c r="D143" s="154" t="s">
        <v>317</v>
      </c>
      <c r="E143" s="155" t="s">
        <v>2082</v>
      </c>
      <c r="F143" s="156" t="s">
        <v>2083</v>
      </c>
      <c r="G143" s="157" t="s">
        <v>273</v>
      </c>
      <c r="H143" s="158">
        <v>80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1460</v>
      </c>
      <c r="AT143" s="152" t="s">
        <v>317</v>
      </c>
      <c r="AU143" s="152" t="s">
        <v>88</v>
      </c>
      <c r="AY143" s="13" t="s">
        <v>221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88</v>
      </c>
      <c r="BK143" s="153">
        <f t="shared" si="9"/>
        <v>0</v>
      </c>
      <c r="BL143" s="13" t="s">
        <v>480</v>
      </c>
      <c r="BM143" s="152" t="s">
        <v>351</v>
      </c>
    </row>
    <row r="144" spans="2:65" s="1" customFormat="1" ht="24.15" customHeight="1" x14ac:dyDescent="0.2">
      <c r="B144" s="139"/>
      <c r="C144" s="140" t="s">
        <v>289</v>
      </c>
      <c r="D144" s="140" t="s">
        <v>223</v>
      </c>
      <c r="E144" s="141" t="s">
        <v>2084</v>
      </c>
      <c r="F144" s="142" t="s">
        <v>2085</v>
      </c>
      <c r="G144" s="143" t="s">
        <v>273</v>
      </c>
      <c r="H144" s="144">
        <v>72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480</v>
      </c>
      <c r="AT144" s="152" t="s">
        <v>223</v>
      </c>
      <c r="AU144" s="152" t="s">
        <v>88</v>
      </c>
      <c r="AY144" s="13" t="s">
        <v>221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480</v>
      </c>
      <c r="BM144" s="152" t="s">
        <v>359</v>
      </c>
    </row>
    <row r="145" spans="2:65" s="1" customFormat="1" ht="16.5" customHeight="1" x14ac:dyDescent="0.2">
      <c r="B145" s="139"/>
      <c r="C145" s="154" t="s">
        <v>293</v>
      </c>
      <c r="D145" s="154" t="s">
        <v>317</v>
      </c>
      <c r="E145" s="155" t="s">
        <v>2086</v>
      </c>
      <c r="F145" s="156" t="s">
        <v>2087</v>
      </c>
      <c r="G145" s="157" t="s">
        <v>273</v>
      </c>
      <c r="H145" s="158">
        <v>72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1460</v>
      </c>
      <c r="AT145" s="152" t="s">
        <v>317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480</v>
      </c>
      <c r="BM145" s="152" t="s">
        <v>367</v>
      </c>
    </row>
    <row r="146" spans="2:65" s="1" customFormat="1" ht="16.5" customHeight="1" x14ac:dyDescent="0.2">
      <c r="B146" s="139"/>
      <c r="C146" s="140" t="s">
        <v>297</v>
      </c>
      <c r="D146" s="140" t="s">
        <v>223</v>
      </c>
      <c r="E146" s="141" t="s">
        <v>2088</v>
      </c>
      <c r="F146" s="142" t="s">
        <v>2089</v>
      </c>
      <c r="G146" s="143" t="s">
        <v>333</v>
      </c>
      <c r="H146" s="144">
        <v>53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480</v>
      </c>
      <c r="AT146" s="152" t="s">
        <v>223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480</v>
      </c>
      <c r="BM146" s="152" t="s">
        <v>375</v>
      </c>
    </row>
    <row r="147" spans="2:65" s="1" customFormat="1" ht="24.15" customHeight="1" x14ac:dyDescent="0.2">
      <c r="B147" s="139"/>
      <c r="C147" s="154" t="s">
        <v>7</v>
      </c>
      <c r="D147" s="154" t="s">
        <v>317</v>
      </c>
      <c r="E147" s="155" t="s">
        <v>2090</v>
      </c>
      <c r="F147" s="156" t="s">
        <v>2091</v>
      </c>
      <c r="G147" s="157" t="s">
        <v>333</v>
      </c>
      <c r="H147" s="158">
        <v>53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1460</v>
      </c>
      <c r="AT147" s="152" t="s">
        <v>317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480</v>
      </c>
      <c r="BM147" s="152" t="s">
        <v>383</v>
      </c>
    </row>
    <row r="148" spans="2:65" s="1" customFormat="1" ht="24.15" customHeight="1" x14ac:dyDescent="0.2">
      <c r="B148" s="139"/>
      <c r="C148" s="140" t="s">
        <v>304</v>
      </c>
      <c r="D148" s="140" t="s">
        <v>223</v>
      </c>
      <c r="E148" s="141" t="s">
        <v>2092</v>
      </c>
      <c r="F148" s="142" t="s">
        <v>2093</v>
      </c>
      <c r="G148" s="143" t="s">
        <v>273</v>
      </c>
      <c r="H148" s="144">
        <v>50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480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480</v>
      </c>
      <c r="BM148" s="152" t="s">
        <v>391</v>
      </c>
    </row>
    <row r="149" spans="2:65" s="1" customFormat="1" ht="24.15" customHeight="1" x14ac:dyDescent="0.2">
      <c r="B149" s="139"/>
      <c r="C149" s="154" t="s">
        <v>308</v>
      </c>
      <c r="D149" s="154" t="s">
        <v>317</v>
      </c>
      <c r="E149" s="155" t="s">
        <v>2094</v>
      </c>
      <c r="F149" s="156" t="s">
        <v>2095</v>
      </c>
      <c r="G149" s="157" t="s">
        <v>273</v>
      </c>
      <c r="H149" s="158">
        <v>50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1460</v>
      </c>
      <c r="AT149" s="152" t="s">
        <v>317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480</v>
      </c>
      <c r="BM149" s="152" t="s">
        <v>399</v>
      </c>
    </row>
    <row r="150" spans="2:65" s="1" customFormat="1" ht="24.15" customHeight="1" x14ac:dyDescent="0.2">
      <c r="B150" s="139"/>
      <c r="C150" s="140" t="s">
        <v>312</v>
      </c>
      <c r="D150" s="140" t="s">
        <v>223</v>
      </c>
      <c r="E150" s="141" t="s">
        <v>2096</v>
      </c>
      <c r="F150" s="142" t="s">
        <v>2097</v>
      </c>
      <c r="G150" s="143" t="s">
        <v>333</v>
      </c>
      <c r="H150" s="144">
        <v>8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480</v>
      </c>
      <c r="AT150" s="152" t="s">
        <v>223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480</v>
      </c>
      <c r="BM150" s="152" t="s">
        <v>408</v>
      </c>
    </row>
    <row r="151" spans="2:65" s="1" customFormat="1" ht="16.5" customHeight="1" x14ac:dyDescent="0.2">
      <c r="B151" s="139"/>
      <c r="C151" s="154" t="s">
        <v>316</v>
      </c>
      <c r="D151" s="154" t="s">
        <v>317</v>
      </c>
      <c r="E151" s="155" t="s">
        <v>2098</v>
      </c>
      <c r="F151" s="156" t="s">
        <v>2099</v>
      </c>
      <c r="G151" s="157" t="s">
        <v>333</v>
      </c>
      <c r="H151" s="158">
        <v>8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1460</v>
      </c>
      <c r="AT151" s="152" t="s">
        <v>317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480</v>
      </c>
      <c r="BM151" s="152" t="s">
        <v>416</v>
      </c>
    </row>
    <row r="152" spans="2:65" s="1" customFormat="1" ht="24.15" customHeight="1" x14ac:dyDescent="0.2">
      <c r="B152" s="139"/>
      <c r="C152" s="140" t="s">
        <v>322</v>
      </c>
      <c r="D152" s="140" t="s">
        <v>223</v>
      </c>
      <c r="E152" s="141" t="s">
        <v>2100</v>
      </c>
      <c r="F152" s="142" t="s">
        <v>2101</v>
      </c>
      <c r="G152" s="143" t="s">
        <v>333</v>
      </c>
      <c r="H152" s="144">
        <v>29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480</v>
      </c>
      <c r="AT152" s="152" t="s">
        <v>223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480</v>
      </c>
      <c r="BM152" s="152" t="s">
        <v>424</v>
      </c>
    </row>
    <row r="153" spans="2:65" s="1" customFormat="1" ht="16.5" customHeight="1" x14ac:dyDescent="0.2">
      <c r="B153" s="139"/>
      <c r="C153" s="154" t="s">
        <v>326</v>
      </c>
      <c r="D153" s="154" t="s">
        <v>317</v>
      </c>
      <c r="E153" s="155" t="s">
        <v>2102</v>
      </c>
      <c r="F153" s="156" t="s">
        <v>2103</v>
      </c>
      <c r="G153" s="157" t="s">
        <v>333</v>
      </c>
      <c r="H153" s="158">
        <v>29</v>
      </c>
      <c r="I153" s="159"/>
      <c r="J153" s="160">
        <f t="shared" si="0"/>
        <v>0</v>
      </c>
      <c r="K153" s="161"/>
      <c r="L153" s="162"/>
      <c r="M153" s="163" t="s">
        <v>1</v>
      </c>
      <c r="N153" s="164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1460</v>
      </c>
      <c r="AT153" s="152" t="s">
        <v>317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480</v>
      </c>
      <c r="BM153" s="152" t="s">
        <v>432</v>
      </c>
    </row>
    <row r="154" spans="2:65" s="1" customFormat="1" ht="24.15" customHeight="1" x14ac:dyDescent="0.2">
      <c r="B154" s="139"/>
      <c r="C154" s="140" t="s">
        <v>330</v>
      </c>
      <c r="D154" s="140" t="s">
        <v>223</v>
      </c>
      <c r="E154" s="141" t="s">
        <v>2104</v>
      </c>
      <c r="F154" s="142" t="s">
        <v>2105</v>
      </c>
      <c r="G154" s="143" t="s">
        <v>333</v>
      </c>
      <c r="H154" s="144">
        <v>14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480</v>
      </c>
      <c r="AT154" s="152" t="s">
        <v>223</v>
      </c>
      <c r="AU154" s="152" t="s">
        <v>88</v>
      </c>
      <c r="AY154" s="13" t="s">
        <v>221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88</v>
      </c>
      <c r="BK154" s="153">
        <f t="shared" si="9"/>
        <v>0</v>
      </c>
      <c r="BL154" s="13" t="s">
        <v>480</v>
      </c>
      <c r="BM154" s="152" t="s">
        <v>440</v>
      </c>
    </row>
    <row r="155" spans="2:65" s="1" customFormat="1" ht="16.5" customHeight="1" x14ac:dyDescent="0.2">
      <c r="B155" s="139"/>
      <c r="C155" s="154" t="s">
        <v>335</v>
      </c>
      <c r="D155" s="154" t="s">
        <v>317</v>
      </c>
      <c r="E155" s="155" t="s">
        <v>2106</v>
      </c>
      <c r="F155" s="156" t="s">
        <v>2107</v>
      </c>
      <c r="G155" s="157" t="s">
        <v>333</v>
      </c>
      <c r="H155" s="158">
        <v>14</v>
      </c>
      <c r="I155" s="159"/>
      <c r="J155" s="160">
        <f t="shared" si="0"/>
        <v>0</v>
      </c>
      <c r="K155" s="161"/>
      <c r="L155" s="162"/>
      <c r="M155" s="163" t="s">
        <v>1</v>
      </c>
      <c r="N155" s="164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1460</v>
      </c>
      <c r="AT155" s="152" t="s">
        <v>317</v>
      </c>
      <c r="AU155" s="152" t="s">
        <v>88</v>
      </c>
      <c r="AY155" s="13" t="s">
        <v>221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88</v>
      </c>
      <c r="BK155" s="153">
        <f t="shared" si="9"/>
        <v>0</v>
      </c>
      <c r="BL155" s="13" t="s">
        <v>480</v>
      </c>
      <c r="BM155" s="152" t="s">
        <v>448</v>
      </c>
    </row>
    <row r="156" spans="2:65" s="1" customFormat="1" ht="24.15" customHeight="1" x14ac:dyDescent="0.2">
      <c r="B156" s="139"/>
      <c r="C156" s="140" t="s">
        <v>339</v>
      </c>
      <c r="D156" s="140" t="s">
        <v>223</v>
      </c>
      <c r="E156" s="141" t="s">
        <v>2108</v>
      </c>
      <c r="F156" s="142" t="s">
        <v>2109</v>
      </c>
      <c r="G156" s="143" t="s">
        <v>333</v>
      </c>
      <c r="H156" s="144">
        <v>4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480</v>
      </c>
      <c r="AT156" s="152" t="s">
        <v>223</v>
      </c>
      <c r="AU156" s="152" t="s">
        <v>88</v>
      </c>
      <c r="AY156" s="13" t="s">
        <v>221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88</v>
      </c>
      <c r="BK156" s="153">
        <f t="shared" si="9"/>
        <v>0</v>
      </c>
      <c r="BL156" s="13" t="s">
        <v>480</v>
      </c>
      <c r="BM156" s="152" t="s">
        <v>456</v>
      </c>
    </row>
    <row r="157" spans="2:65" s="1" customFormat="1" ht="16.5" customHeight="1" x14ac:dyDescent="0.2">
      <c r="B157" s="139"/>
      <c r="C157" s="154" t="s">
        <v>343</v>
      </c>
      <c r="D157" s="154" t="s">
        <v>317</v>
      </c>
      <c r="E157" s="155" t="s">
        <v>2110</v>
      </c>
      <c r="F157" s="156" t="s">
        <v>2111</v>
      </c>
      <c r="G157" s="157" t="s">
        <v>333</v>
      </c>
      <c r="H157" s="158">
        <v>4</v>
      </c>
      <c r="I157" s="159"/>
      <c r="J157" s="160">
        <f t="shared" si="0"/>
        <v>0</v>
      </c>
      <c r="K157" s="161"/>
      <c r="L157" s="162"/>
      <c r="M157" s="163" t="s">
        <v>1</v>
      </c>
      <c r="N157" s="164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1460</v>
      </c>
      <c r="AT157" s="152" t="s">
        <v>317</v>
      </c>
      <c r="AU157" s="152" t="s">
        <v>88</v>
      </c>
      <c r="AY157" s="13" t="s">
        <v>221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88</v>
      </c>
      <c r="BK157" s="153">
        <f t="shared" si="9"/>
        <v>0</v>
      </c>
      <c r="BL157" s="13" t="s">
        <v>480</v>
      </c>
      <c r="BM157" s="152" t="s">
        <v>464</v>
      </c>
    </row>
    <row r="158" spans="2:65" s="1" customFormat="1" ht="24.15" customHeight="1" x14ac:dyDescent="0.2">
      <c r="B158" s="139"/>
      <c r="C158" s="140" t="s">
        <v>347</v>
      </c>
      <c r="D158" s="140" t="s">
        <v>223</v>
      </c>
      <c r="E158" s="141" t="s">
        <v>2112</v>
      </c>
      <c r="F158" s="142" t="s">
        <v>2113</v>
      </c>
      <c r="G158" s="143" t="s">
        <v>333</v>
      </c>
      <c r="H158" s="144">
        <v>84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480</v>
      </c>
      <c r="AT158" s="152" t="s">
        <v>223</v>
      </c>
      <c r="AU158" s="152" t="s">
        <v>88</v>
      </c>
      <c r="AY158" s="13" t="s">
        <v>221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88</v>
      </c>
      <c r="BK158" s="153">
        <f t="shared" si="9"/>
        <v>0</v>
      </c>
      <c r="BL158" s="13" t="s">
        <v>480</v>
      </c>
      <c r="BM158" s="152" t="s">
        <v>472</v>
      </c>
    </row>
    <row r="159" spans="2:65" s="1" customFormat="1" ht="24.15" customHeight="1" x14ac:dyDescent="0.2">
      <c r="B159" s="139"/>
      <c r="C159" s="154" t="s">
        <v>351</v>
      </c>
      <c r="D159" s="154" t="s">
        <v>317</v>
      </c>
      <c r="E159" s="155" t="s">
        <v>2114</v>
      </c>
      <c r="F159" s="156" t="s">
        <v>2115</v>
      </c>
      <c r="G159" s="157" t="s">
        <v>333</v>
      </c>
      <c r="H159" s="158">
        <v>84</v>
      </c>
      <c r="I159" s="159"/>
      <c r="J159" s="160">
        <f t="shared" si="0"/>
        <v>0</v>
      </c>
      <c r="K159" s="161"/>
      <c r="L159" s="162"/>
      <c r="M159" s="163" t="s">
        <v>1</v>
      </c>
      <c r="N159" s="164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1460</v>
      </c>
      <c r="AT159" s="152" t="s">
        <v>317</v>
      </c>
      <c r="AU159" s="152" t="s">
        <v>88</v>
      </c>
      <c r="AY159" s="13" t="s">
        <v>221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88</v>
      </c>
      <c r="BK159" s="153">
        <f t="shared" si="9"/>
        <v>0</v>
      </c>
      <c r="BL159" s="13" t="s">
        <v>480</v>
      </c>
      <c r="BM159" s="152" t="s">
        <v>480</v>
      </c>
    </row>
    <row r="160" spans="2:65" s="1" customFormat="1" ht="21.75" customHeight="1" x14ac:dyDescent="0.2">
      <c r="B160" s="139"/>
      <c r="C160" s="140" t="s">
        <v>355</v>
      </c>
      <c r="D160" s="140" t="s">
        <v>223</v>
      </c>
      <c r="E160" s="141" t="s">
        <v>2116</v>
      </c>
      <c r="F160" s="142" t="s">
        <v>2117</v>
      </c>
      <c r="G160" s="143" t="s">
        <v>333</v>
      </c>
      <c r="H160" s="144">
        <v>82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480</v>
      </c>
      <c r="AT160" s="152" t="s">
        <v>223</v>
      </c>
      <c r="AU160" s="152" t="s">
        <v>88</v>
      </c>
      <c r="AY160" s="13" t="s">
        <v>221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88</v>
      </c>
      <c r="BK160" s="153">
        <f t="shared" si="9"/>
        <v>0</v>
      </c>
      <c r="BL160" s="13" t="s">
        <v>480</v>
      </c>
      <c r="BM160" s="152" t="s">
        <v>488</v>
      </c>
    </row>
    <row r="161" spans="2:65" s="1" customFormat="1" ht="16.5" customHeight="1" x14ac:dyDescent="0.2">
      <c r="B161" s="139"/>
      <c r="C161" s="154" t="s">
        <v>359</v>
      </c>
      <c r="D161" s="154" t="s">
        <v>317</v>
      </c>
      <c r="E161" s="155" t="s">
        <v>2118</v>
      </c>
      <c r="F161" s="156" t="s">
        <v>2119</v>
      </c>
      <c r="G161" s="157" t="s">
        <v>333</v>
      </c>
      <c r="H161" s="158">
        <v>12</v>
      </c>
      <c r="I161" s="159"/>
      <c r="J161" s="160">
        <f t="shared" si="0"/>
        <v>0</v>
      </c>
      <c r="K161" s="161"/>
      <c r="L161" s="162"/>
      <c r="M161" s="163" t="s">
        <v>1</v>
      </c>
      <c r="N161" s="164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1460</v>
      </c>
      <c r="AT161" s="152" t="s">
        <v>317</v>
      </c>
      <c r="AU161" s="152" t="s">
        <v>88</v>
      </c>
      <c r="AY161" s="13" t="s">
        <v>221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88</v>
      </c>
      <c r="BK161" s="153">
        <f t="shared" si="9"/>
        <v>0</v>
      </c>
      <c r="BL161" s="13" t="s">
        <v>480</v>
      </c>
      <c r="BM161" s="152" t="s">
        <v>496</v>
      </c>
    </row>
    <row r="162" spans="2:65" s="1" customFormat="1" ht="16.5" customHeight="1" x14ac:dyDescent="0.2">
      <c r="B162" s="139"/>
      <c r="C162" s="154" t="s">
        <v>363</v>
      </c>
      <c r="D162" s="154" t="s">
        <v>317</v>
      </c>
      <c r="E162" s="155" t="s">
        <v>2120</v>
      </c>
      <c r="F162" s="156" t="s">
        <v>2121</v>
      </c>
      <c r="G162" s="157" t="s">
        <v>333</v>
      </c>
      <c r="H162" s="158">
        <v>70</v>
      </c>
      <c r="I162" s="159"/>
      <c r="J162" s="160">
        <f t="shared" si="0"/>
        <v>0</v>
      </c>
      <c r="K162" s="161"/>
      <c r="L162" s="162"/>
      <c r="M162" s="163" t="s">
        <v>1</v>
      </c>
      <c r="N162" s="164" t="s">
        <v>41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1460</v>
      </c>
      <c r="AT162" s="152" t="s">
        <v>317</v>
      </c>
      <c r="AU162" s="152" t="s">
        <v>88</v>
      </c>
      <c r="AY162" s="13" t="s">
        <v>221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88</v>
      </c>
      <c r="BK162" s="153">
        <f t="shared" si="9"/>
        <v>0</v>
      </c>
      <c r="BL162" s="13" t="s">
        <v>480</v>
      </c>
      <c r="BM162" s="152" t="s">
        <v>504</v>
      </c>
    </row>
    <row r="163" spans="2:65" s="1" customFormat="1" ht="24.15" customHeight="1" x14ac:dyDescent="0.2">
      <c r="B163" s="139"/>
      <c r="C163" s="140" t="s">
        <v>367</v>
      </c>
      <c r="D163" s="140" t="s">
        <v>223</v>
      </c>
      <c r="E163" s="141" t="s">
        <v>2122</v>
      </c>
      <c r="F163" s="142" t="s">
        <v>2123</v>
      </c>
      <c r="G163" s="143" t="s">
        <v>333</v>
      </c>
      <c r="H163" s="144">
        <v>20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41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480</v>
      </c>
      <c r="AT163" s="152" t="s">
        <v>223</v>
      </c>
      <c r="AU163" s="152" t="s">
        <v>88</v>
      </c>
      <c r="AY163" s="13" t="s">
        <v>221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88</v>
      </c>
      <c r="BK163" s="153">
        <f t="shared" si="9"/>
        <v>0</v>
      </c>
      <c r="BL163" s="13" t="s">
        <v>480</v>
      </c>
      <c r="BM163" s="152" t="s">
        <v>512</v>
      </c>
    </row>
    <row r="164" spans="2:65" s="1" customFormat="1" ht="16.5" customHeight="1" x14ac:dyDescent="0.2">
      <c r="B164" s="139"/>
      <c r="C164" s="154" t="s">
        <v>371</v>
      </c>
      <c r="D164" s="154" t="s">
        <v>317</v>
      </c>
      <c r="E164" s="155" t="s">
        <v>2124</v>
      </c>
      <c r="F164" s="156" t="s">
        <v>2125</v>
      </c>
      <c r="G164" s="157" t="s">
        <v>333</v>
      </c>
      <c r="H164" s="158">
        <v>20</v>
      </c>
      <c r="I164" s="159"/>
      <c r="J164" s="160">
        <f t="shared" si="0"/>
        <v>0</v>
      </c>
      <c r="K164" s="161"/>
      <c r="L164" s="162"/>
      <c r="M164" s="163" t="s">
        <v>1</v>
      </c>
      <c r="N164" s="164" t="s">
        <v>41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1460</v>
      </c>
      <c r="AT164" s="152" t="s">
        <v>317</v>
      </c>
      <c r="AU164" s="152" t="s">
        <v>88</v>
      </c>
      <c r="AY164" s="13" t="s">
        <v>221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88</v>
      </c>
      <c r="BK164" s="153">
        <f t="shared" si="9"/>
        <v>0</v>
      </c>
      <c r="BL164" s="13" t="s">
        <v>480</v>
      </c>
      <c r="BM164" s="152" t="s">
        <v>520</v>
      </c>
    </row>
    <row r="165" spans="2:65" s="1" customFormat="1" ht="24.15" customHeight="1" x14ac:dyDescent="0.2">
      <c r="B165" s="139"/>
      <c r="C165" s="140" t="s">
        <v>375</v>
      </c>
      <c r="D165" s="140" t="s">
        <v>223</v>
      </c>
      <c r="E165" s="141" t="s">
        <v>2126</v>
      </c>
      <c r="F165" s="142" t="s">
        <v>2127</v>
      </c>
      <c r="G165" s="143" t="s">
        <v>333</v>
      </c>
      <c r="H165" s="144">
        <v>2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41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480</v>
      </c>
      <c r="AT165" s="152" t="s">
        <v>223</v>
      </c>
      <c r="AU165" s="152" t="s">
        <v>88</v>
      </c>
      <c r="AY165" s="13" t="s">
        <v>221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88</v>
      </c>
      <c r="BK165" s="153">
        <f t="shared" si="9"/>
        <v>0</v>
      </c>
      <c r="BL165" s="13" t="s">
        <v>480</v>
      </c>
      <c r="BM165" s="152" t="s">
        <v>528</v>
      </c>
    </row>
    <row r="166" spans="2:65" s="1" customFormat="1" ht="24.15" customHeight="1" x14ac:dyDescent="0.2">
      <c r="B166" s="139"/>
      <c r="C166" s="154" t="s">
        <v>379</v>
      </c>
      <c r="D166" s="154" t="s">
        <v>317</v>
      </c>
      <c r="E166" s="155" t="s">
        <v>2128</v>
      </c>
      <c r="F166" s="156" t="s">
        <v>2129</v>
      </c>
      <c r="G166" s="157" t="s">
        <v>333</v>
      </c>
      <c r="H166" s="158">
        <v>1</v>
      </c>
      <c r="I166" s="159"/>
      <c r="J166" s="160">
        <f t="shared" si="0"/>
        <v>0</v>
      </c>
      <c r="K166" s="161"/>
      <c r="L166" s="162"/>
      <c r="M166" s="163" t="s">
        <v>1</v>
      </c>
      <c r="N166" s="164" t="s">
        <v>41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1460</v>
      </c>
      <c r="AT166" s="152" t="s">
        <v>317</v>
      </c>
      <c r="AU166" s="152" t="s">
        <v>88</v>
      </c>
      <c r="AY166" s="13" t="s">
        <v>221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88</v>
      </c>
      <c r="BK166" s="153">
        <f t="shared" si="9"/>
        <v>0</v>
      </c>
      <c r="BL166" s="13" t="s">
        <v>480</v>
      </c>
      <c r="BM166" s="152" t="s">
        <v>536</v>
      </c>
    </row>
    <row r="167" spans="2:65" s="1" customFormat="1" ht="24.15" customHeight="1" x14ac:dyDescent="0.2">
      <c r="B167" s="139"/>
      <c r="C167" s="140" t="s">
        <v>383</v>
      </c>
      <c r="D167" s="140" t="s">
        <v>223</v>
      </c>
      <c r="E167" s="141" t="s">
        <v>2130</v>
      </c>
      <c r="F167" s="142" t="s">
        <v>2127</v>
      </c>
      <c r="G167" s="143" t="s">
        <v>333</v>
      </c>
      <c r="H167" s="144">
        <v>1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41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480</v>
      </c>
      <c r="AT167" s="152" t="s">
        <v>223</v>
      </c>
      <c r="AU167" s="152" t="s">
        <v>88</v>
      </c>
      <c r="AY167" s="13" t="s">
        <v>221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88</v>
      </c>
      <c r="BK167" s="153">
        <f t="shared" si="9"/>
        <v>0</v>
      </c>
      <c r="BL167" s="13" t="s">
        <v>480</v>
      </c>
      <c r="BM167" s="152" t="s">
        <v>544</v>
      </c>
    </row>
    <row r="168" spans="2:65" s="1" customFormat="1" ht="24.15" customHeight="1" x14ac:dyDescent="0.2">
      <c r="B168" s="139"/>
      <c r="C168" s="154" t="s">
        <v>387</v>
      </c>
      <c r="D168" s="154" t="s">
        <v>317</v>
      </c>
      <c r="E168" s="155" t="s">
        <v>2131</v>
      </c>
      <c r="F168" s="156" t="s">
        <v>2132</v>
      </c>
      <c r="G168" s="157" t="s">
        <v>1</v>
      </c>
      <c r="H168" s="158">
        <v>1</v>
      </c>
      <c r="I168" s="159"/>
      <c r="J168" s="160">
        <f t="shared" si="0"/>
        <v>0</v>
      </c>
      <c r="K168" s="161"/>
      <c r="L168" s="162"/>
      <c r="M168" s="163" t="s">
        <v>1</v>
      </c>
      <c r="N168" s="164" t="s">
        <v>41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1460</v>
      </c>
      <c r="AT168" s="152" t="s">
        <v>317</v>
      </c>
      <c r="AU168" s="152" t="s">
        <v>88</v>
      </c>
      <c r="AY168" s="13" t="s">
        <v>221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88</v>
      </c>
      <c r="BK168" s="153">
        <f t="shared" si="9"/>
        <v>0</v>
      </c>
      <c r="BL168" s="13" t="s">
        <v>480</v>
      </c>
      <c r="BM168" s="152" t="s">
        <v>552</v>
      </c>
    </row>
    <row r="169" spans="2:65" s="1" customFormat="1" ht="16.5" customHeight="1" x14ac:dyDescent="0.2">
      <c r="B169" s="139"/>
      <c r="C169" s="140" t="s">
        <v>391</v>
      </c>
      <c r="D169" s="140" t="s">
        <v>223</v>
      </c>
      <c r="E169" s="141" t="s">
        <v>2133</v>
      </c>
      <c r="F169" s="142" t="s">
        <v>2134</v>
      </c>
      <c r="G169" s="143" t="s">
        <v>333</v>
      </c>
      <c r="H169" s="144">
        <v>1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41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480</v>
      </c>
      <c r="AT169" s="152" t="s">
        <v>223</v>
      </c>
      <c r="AU169" s="152" t="s">
        <v>88</v>
      </c>
      <c r="AY169" s="13" t="s">
        <v>221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88</v>
      </c>
      <c r="BK169" s="153">
        <f t="shared" si="9"/>
        <v>0</v>
      </c>
      <c r="BL169" s="13" t="s">
        <v>480</v>
      </c>
      <c r="BM169" s="152" t="s">
        <v>561</v>
      </c>
    </row>
    <row r="170" spans="2:65" s="1" customFormat="1" ht="37.950000000000003" customHeight="1" x14ac:dyDescent="0.2">
      <c r="B170" s="139"/>
      <c r="C170" s="154" t="s">
        <v>395</v>
      </c>
      <c r="D170" s="154" t="s">
        <v>317</v>
      </c>
      <c r="E170" s="155" t="s">
        <v>2135</v>
      </c>
      <c r="F170" s="156" t="s">
        <v>2136</v>
      </c>
      <c r="G170" s="157" t="s">
        <v>333</v>
      </c>
      <c r="H170" s="158">
        <v>1</v>
      </c>
      <c r="I170" s="159"/>
      <c r="J170" s="160">
        <f t="shared" si="0"/>
        <v>0</v>
      </c>
      <c r="K170" s="161"/>
      <c r="L170" s="162"/>
      <c r="M170" s="163" t="s">
        <v>1</v>
      </c>
      <c r="N170" s="164" t="s">
        <v>41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1460</v>
      </c>
      <c r="AT170" s="152" t="s">
        <v>317</v>
      </c>
      <c r="AU170" s="152" t="s">
        <v>88</v>
      </c>
      <c r="AY170" s="13" t="s">
        <v>221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88</v>
      </c>
      <c r="BK170" s="153">
        <f t="shared" si="9"/>
        <v>0</v>
      </c>
      <c r="BL170" s="13" t="s">
        <v>480</v>
      </c>
      <c r="BM170" s="152" t="s">
        <v>569</v>
      </c>
    </row>
    <row r="171" spans="2:65" s="1" customFormat="1" ht="24.15" customHeight="1" x14ac:dyDescent="0.2">
      <c r="B171" s="139"/>
      <c r="C171" s="140" t="s">
        <v>399</v>
      </c>
      <c r="D171" s="140" t="s">
        <v>223</v>
      </c>
      <c r="E171" s="141" t="s">
        <v>2137</v>
      </c>
      <c r="F171" s="142" t="s">
        <v>2138</v>
      </c>
      <c r="G171" s="143" t="s">
        <v>333</v>
      </c>
      <c r="H171" s="144">
        <v>425</v>
      </c>
      <c r="I171" s="145"/>
      <c r="J171" s="146">
        <f t="shared" si="0"/>
        <v>0</v>
      </c>
      <c r="K171" s="147"/>
      <c r="L171" s="28"/>
      <c r="M171" s="148" t="s">
        <v>1</v>
      </c>
      <c r="N171" s="149" t="s">
        <v>41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480</v>
      </c>
      <c r="AT171" s="152" t="s">
        <v>223</v>
      </c>
      <c r="AU171" s="152" t="s">
        <v>88</v>
      </c>
      <c r="AY171" s="13" t="s">
        <v>221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88</v>
      </c>
      <c r="BK171" s="153">
        <f t="shared" si="9"/>
        <v>0</v>
      </c>
      <c r="BL171" s="13" t="s">
        <v>480</v>
      </c>
      <c r="BM171" s="152" t="s">
        <v>577</v>
      </c>
    </row>
    <row r="172" spans="2:65" s="1" customFormat="1" ht="24.15" customHeight="1" x14ac:dyDescent="0.2">
      <c r="B172" s="139"/>
      <c r="C172" s="140" t="s">
        <v>404</v>
      </c>
      <c r="D172" s="140" t="s">
        <v>223</v>
      </c>
      <c r="E172" s="141" t="s">
        <v>2139</v>
      </c>
      <c r="F172" s="142" t="s">
        <v>2140</v>
      </c>
      <c r="G172" s="143" t="s">
        <v>333</v>
      </c>
      <c r="H172" s="144">
        <v>10</v>
      </c>
      <c r="I172" s="145"/>
      <c r="J172" s="146">
        <f t="shared" si="0"/>
        <v>0</v>
      </c>
      <c r="K172" s="147"/>
      <c r="L172" s="28"/>
      <c r="M172" s="148" t="s">
        <v>1</v>
      </c>
      <c r="N172" s="149" t="s">
        <v>41</v>
      </c>
      <c r="P172" s="150">
        <f t="shared" si="1"/>
        <v>0</v>
      </c>
      <c r="Q172" s="150">
        <v>0</v>
      </c>
      <c r="R172" s="150">
        <f t="shared" si="2"/>
        <v>0</v>
      </c>
      <c r="S172" s="150">
        <v>0</v>
      </c>
      <c r="T172" s="151">
        <f t="shared" si="3"/>
        <v>0</v>
      </c>
      <c r="AR172" s="152" t="s">
        <v>480</v>
      </c>
      <c r="AT172" s="152" t="s">
        <v>223</v>
      </c>
      <c r="AU172" s="152" t="s">
        <v>88</v>
      </c>
      <c r="AY172" s="13" t="s">
        <v>221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88</v>
      </c>
      <c r="BK172" s="153">
        <f t="shared" si="9"/>
        <v>0</v>
      </c>
      <c r="BL172" s="13" t="s">
        <v>480</v>
      </c>
      <c r="BM172" s="152" t="s">
        <v>585</v>
      </c>
    </row>
    <row r="173" spans="2:65" s="1" customFormat="1" ht="16.5" customHeight="1" x14ac:dyDescent="0.2">
      <c r="B173" s="139"/>
      <c r="C173" s="140" t="s">
        <v>408</v>
      </c>
      <c r="D173" s="140" t="s">
        <v>223</v>
      </c>
      <c r="E173" s="141" t="s">
        <v>2141</v>
      </c>
      <c r="F173" s="142" t="s">
        <v>2142</v>
      </c>
      <c r="G173" s="143" t="s">
        <v>273</v>
      </c>
      <c r="H173" s="144">
        <v>942</v>
      </c>
      <c r="I173" s="145"/>
      <c r="J173" s="146">
        <f t="shared" si="0"/>
        <v>0</v>
      </c>
      <c r="K173" s="147"/>
      <c r="L173" s="28"/>
      <c r="M173" s="148" t="s">
        <v>1</v>
      </c>
      <c r="N173" s="149" t="s">
        <v>41</v>
      </c>
      <c r="P173" s="150">
        <f t="shared" si="1"/>
        <v>0</v>
      </c>
      <c r="Q173" s="150">
        <v>0</v>
      </c>
      <c r="R173" s="150">
        <f t="shared" si="2"/>
        <v>0</v>
      </c>
      <c r="S173" s="150">
        <v>0</v>
      </c>
      <c r="T173" s="151">
        <f t="shared" si="3"/>
        <v>0</v>
      </c>
      <c r="AR173" s="152" t="s">
        <v>480</v>
      </c>
      <c r="AT173" s="152" t="s">
        <v>223</v>
      </c>
      <c r="AU173" s="152" t="s">
        <v>88</v>
      </c>
      <c r="AY173" s="13" t="s">
        <v>221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88</v>
      </c>
      <c r="BK173" s="153">
        <f t="shared" si="9"/>
        <v>0</v>
      </c>
      <c r="BL173" s="13" t="s">
        <v>480</v>
      </c>
      <c r="BM173" s="152" t="s">
        <v>593</v>
      </c>
    </row>
    <row r="174" spans="2:65" s="1" customFormat="1" ht="33" customHeight="1" x14ac:dyDescent="0.2">
      <c r="B174" s="139"/>
      <c r="C174" s="140" t="s">
        <v>412</v>
      </c>
      <c r="D174" s="140" t="s">
        <v>223</v>
      </c>
      <c r="E174" s="141" t="s">
        <v>2143</v>
      </c>
      <c r="F174" s="142" t="s">
        <v>2144</v>
      </c>
      <c r="G174" s="143" t="s">
        <v>273</v>
      </c>
      <c r="H174" s="144">
        <v>547</v>
      </c>
      <c r="I174" s="145"/>
      <c r="J174" s="146">
        <f t="shared" si="0"/>
        <v>0</v>
      </c>
      <c r="K174" s="147"/>
      <c r="L174" s="28"/>
      <c r="M174" s="148" t="s">
        <v>1</v>
      </c>
      <c r="N174" s="149" t="s">
        <v>41</v>
      </c>
      <c r="P174" s="150">
        <f t="shared" si="1"/>
        <v>0</v>
      </c>
      <c r="Q174" s="150">
        <v>0</v>
      </c>
      <c r="R174" s="150">
        <f t="shared" si="2"/>
        <v>0</v>
      </c>
      <c r="S174" s="150">
        <v>0</v>
      </c>
      <c r="T174" s="151">
        <f t="shared" si="3"/>
        <v>0</v>
      </c>
      <c r="AR174" s="152" t="s">
        <v>480</v>
      </c>
      <c r="AT174" s="152" t="s">
        <v>223</v>
      </c>
      <c r="AU174" s="152" t="s">
        <v>88</v>
      </c>
      <c r="AY174" s="13" t="s">
        <v>221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88</v>
      </c>
      <c r="BK174" s="153">
        <f t="shared" si="9"/>
        <v>0</v>
      </c>
      <c r="BL174" s="13" t="s">
        <v>480</v>
      </c>
      <c r="BM174" s="152" t="s">
        <v>601</v>
      </c>
    </row>
    <row r="175" spans="2:65" s="1" customFormat="1" ht="16.5" customHeight="1" x14ac:dyDescent="0.2">
      <c r="B175" s="139"/>
      <c r="C175" s="140" t="s">
        <v>416</v>
      </c>
      <c r="D175" s="140" t="s">
        <v>223</v>
      </c>
      <c r="E175" s="141" t="s">
        <v>2145</v>
      </c>
      <c r="F175" s="142" t="s">
        <v>2146</v>
      </c>
      <c r="G175" s="143" t="s">
        <v>333</v>
      </c>
      <c r="H175" s="144">
        <v>47</v>
      </c>
      <c r="I175" s="145"/>
      <c r="J175" s="146">
        <f t="shared" si="0"/>
        <v>0</v>
      </c>
      <c r="K175" s="147"/>
      <c r="L175" s="28"/>
      <c r="M175" s="148" t="s">
        <v>1</v>
      </c>
      <c r="N175" s="149" t="s">
        <v>41</v>
      </c>
      <c r="P175" s="150">
        <f t="shared" si="1"/>
        <v>0</v>
      </c>
      <c r="Q175" s="150">
        <v>0</v>
      </c>
      <c r="R175" s="150">
        <f t="shared" si="2"/>
        <v>0</v>
      </c>
      <c r="S175" s="150">
        <v>0</v>
      </c>
      <c r="T175" s="151">
        <f t="shared" si="3"/>
        <v>0</v>
      </c>
      <c r="AR175" s="152" t="s">
        <v>480</v>
      </c>
      <c r="AT175" s="152" t="s">
        <v>223</v>
      </c>
      <c r="AU175" s="152" t="s">
        <v>88</v>
      </c>
      <c r="AY175" s="13" t="s">
        <v>221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3" t="s">
        <v>88</v>
      </c>
      <c r="BK175" s="153">
        <f t="shared" si="9"/>
        <v>0</v>
      </c>
      <c r="BL175" s="13" t="s">
        <v>480</v>
      </c>
      <c r="BM175" s="152" t="s">
        <v>609</v>
      </c>
    </row>
    <row r="176" spans="2:65" s="11" customFormat="1" ht="22.95" customHeight="1" x14ac:dyDescent="0.25">
      <c r="B176" s="127"/>
      <c r="D176" s="128" t="s">
        <v>74</v>
      </c>
      <c r="E176" s="137" t="s">
        <v>2147</v>
      </c>
      <c r="F176" s="137" t="s">
        <v>2148</v>
      </c>
      <c r="I176" s="130"/>
      <c r="J176" s="138">
        <f>BK176</f>
        <v>0</v>
      </c>
      <c r="L176" s="127"/>
      <c r="M176" s="132"/>
      <c r="P176" s="133">
        <f>SUM(P177:P178)</f>
        <v>0</v>
      </c>
      <c r="R176" s="133">
        <f>SUM(R177:R178)</f>
        <v>0</v>
      </c>
      <c r="T176" s="134">
        <f>SUM(T177:T178)</f>
        <v>0</v>
      </c>
      <c r="AR176" s="128" t="s">
        <v>227</v>
      </c>
      <c r="AT176" s="135" t="s">
        <v>74</v>
      </c>
      <c r="AU176" s="135" t="s">
        <v>82</v>
      </c>
      <c r="AY176" s="128" t="s">
        <v>221</v>
      </c>
      <c r="BK176" s="136">
        <f>SUM(BK177:BK178)</f>
        <v>0</v>
      </c>
    </row>
    <row r="177" spans="2:65" s="1" customFormat="1" ht="33" customHeight="1" x14ac:dyDescent="0.2">
      <c r="B177" s="139"/>
      <c r="C177" s="140" t="s">
        <v>420</v>
      </c>
      <c r="D177" s="140" t="s">
        <v>223</v>
      </c>
      <c r="E177" s="141" t="s">
        <v>2149</v>
      </c>
      <c r="F177" s="142" t="s">
        <v>2150</v>
      </c>
      <c r="G177" s="143" t="s">
        <v>2151</v>
      </c>
      <c r="H177" s="144">
        <v>16</v>
      </c>
      <c r="I177" s="145"/>
      <c r="J177" s="146">
        <f>ROUND(I177*H177,2)</f>
        <v>0</v>
      </c>
      <c r="K177" s="147"/>
      <c r="L177" s="28"/>
      <c r="M177" s="148" t="s">
        <v>1</v>
      </c>
      <c r="N177" s="149" t="s">
        <v>41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2152</v>
      </c>
      <c r="AT177" s="152" t="s">
        <v>223</v>
      </c>
      <c r="AU177" s="152" t="s">
        <v>88</v>
      </c>
      <c r="AY177" s="13" t="s">
        <v>221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88</v>
      </c>
      <c r="BK177" s="153">
        <f>ROUND(I177*H177,2)</f>
        <v>0</v>
      </c>
      <c r="BL177" s="13" t="s">
        <v>2152</v>
      </c>
      <c r="BM177" s="152" t="s">
        <v>617</v>
      </c>
    </row>
    <row r="178" spans="2:65" s="1" customFormat="1" ht="16.5" customHeight="1" x14ac:dyDescent="0.2">
      <c r="B178" s="139"/>
      <c r="C178" s="140" t="s">
        <v>424</v>
      </c>
      <c r="D178" s="140" t="s">
        <v>223</v>
      </c>
      <c r="E178" s="141" t="s">
        <v>2153</v>
      </c>
      <c r="F178" s="142" t="s">
        <v>2154</v>
      </c>
      <c r="G178" s="143" t="s">
        <v>2151</v>
      </c>
      <c r="H178" s="144">
        <v>5</v>
      </c>
      <c r="I178" s="145"/>
      <c r="J178" s="146">
        <f>ROUND(I178*H178,2)</f>
        <v>0</v>
      </c>
      <c r="K178" s="147"/>
      <c r="L178" s="28"/>
      <c r="M178" s="148" t="s">
        <v>1</v>
      </c>
      <c r="N178" s="149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2152</v>
      </c>
      <c r="AT178" s="152" t="s">
        <v>223</v>
      </c>
      <c r="AU178" s="152" t="s">
        <v>88</v>
      </c>
      <c r="AY178" s="13" t="s">
        <v>221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88</v>
      </c>
      <c r="BK178" s="153">
        <f>ROUND(I178*H178,2)</f>
        <v>0</v>
      </c>
      <c r="BL178" s="13" t="s">
        <v>2152</v>
      </c>
      <c r="BM178" s="152" t="s">
        <v>626</v>
      </c>
    </row>
    <row r="179" spans="2:65" s="11" customFormat="1" ht="22.95" customHeight="1" x14ac:dyDescent="0.25">
      <c r="B179" s="127"/>
      <c r="D179" s="128" t="s">
        <v>74</v>
      </c>
      <c r="E179" s="137" t="s">
        <v>2155</v>
      </c>
      <c r="F179" s="137" t="s">
        <v>2156</v>
      </c>
      <c r="I179" s="130"/>
      <c r="J179" s="138">
        <f>BK179</f>
        <v>0</v>
      </c>
      <c r="L179" s="127"/>
      <c r="M179" s="132"/>
      <c r="P179" s="133">
        <f>SUM(P180:P181)</f>
        <v>0</v>
      </c>
      <c r="R179" s="133">
        <f>SUM(R180:R181)</f>
        <v>0</v>
      </c>
      <c r="T179" s="134">
        <f>SUM(T180:T181)</f>
        <v>0</v>
      </c>
      <c r="AR179" s="128" t="s">
        <v>232</v>
      </c>
      <c r="AT179" s="135" t="s">
        <v>74</v>
      </c>
      <c r="AU179" s="135" t="s">
        <v>82</v>
      </c>
      <c r="AY179" s="128" t="s">
        <v>221</v>
      </c>
      <c r="BK179" s="136">
        <f>SUM(BK180:BK181)</f>
        <v>0</v>
      </c>
    </row>
    <row r="180" spans="2:65" s="1" customFormat="1" ht="37.950000000000003" customHeight="1" x14ac:dyDescent="0.2">
      <c r="B180" s="139"/>
      <c r="C180" s="140" t="s">
        <v>428</v>
      </c>
      <c r="D180" s="140" t="s">
        <v>223</v>
      </c>
      <c r="E180" s="141" t="s">
        <v>2157</v>
      </c>
      <c r="F180" s="142" t="s">
        <v>2158</v>
      </c>
      <c r="G180" s="143" t="s">
        <v>2151</v>
      </c>
      <c r="H180" s="144">
        <v>4</v>
      </c>
      <c r="I180" s="145"/>
      <c r="J180" s="146">
        <f>ROUND(I180*H180,2)</f>
        <v>0</v>
      </c>
      <c r="K180" s="147"/>
      <c r="L180" s="28"/>
      <c r="M180" s="148" t="s">
        <v>1</v>
      </c>
      <c r="N180" s="149" t="s">
        <v>41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480</v>
      </c>
      <c r="AT180" s="152" t="s">
        <v>223</v>
      </c>
      <c r="AU180" s="152" t="s">
        <v>88</v>
      </c>
      <c r="AY180" s="13" t="s">
        <v>221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88</v>
      </c>
      <c r="BK180" s="153">
        <f>ROUND(I180*H180,2)</f>
        <v>0</v>
      </c>
      <c r="BL180" s="13" t="s">
        <v>480</v>
      </c>
      <c r="BM180" s="152" t="s">
        <v>634</v>
      </c>
    </row>
    <row r="181" spans="2:65" s="1" customFormat="1" ht="37.950000000000003" customHeight="1" x14ac:dyDescent="0.2">
      <c r="B181" s="139"/>
      <c r="C181" s="140" t="s">
        <v>432</v>
      </c>
      <c r="D181" s="140" t="s">
        <v>223</v>
      </c>
      <c r="E181" s="141" t="s">
        <v>2159</v>
      </c>
      <c r="F181" s="142" t="s">
        <v>2160</v>
      </c>
      <c r="G181" s="143" t="s">
        <v>2151</v>
      </c>
      <c r="H181" s="144">
        <v>24</v>
      </c>
      <c r="I181" s="145"/>
      <c r="J181" s="146">
        <f>ROUND(I181*H181,2)</f>
        <v>0</v>
      </c>
      <c r="K181" s="147"/>
      <c r="L181" s="28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480</v>
      </c>
      <c r="AT181" s="152" t="s">
        <v>223</v>
      </c>
      <c r="AU181" s="152" t="s">
        <v>88</v>
      </c>
      <c r="AY181" s="13" t="s">
        <v>221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88</v>
      </c>
      <c r="BK181" s="153">
        <f>ROUND(I181*H181,2)</f>
        <v>0</v>
      </c>
      <c r="BL181" s="13" t="s">
        <v>480</v>
      </c>
      <c r="BM181" s="152" t="s">
        <v>642</v>
      </c>
    </row>
    <row r="182" spans="2:65" s="11" customFormat="1" ht="22.95" customHeight="1" x14ac:dyDescent="0.25">
      <c r="B182" s="127"/>
      <c r="D182" s="128" t="s">
        <v>74</v>
      </c>
      <c r="E182" s="137" t="s">
        <v>2161</v>
      </c>
      <c r="F182" s="137" t="s">
        <v>2162</v>
      </c>
      <c r="I182" s="130"/>
      <c r="J182" s="138">
        <f>BK182</f>
        <v>0</v>
      </c>
      <c r="L182" s="127"/>
      <c r="M182" s="132"/>
      <c r="P182" s="133">
        <f>SUM(P183:P184)</f>
        <v>0</v>
      </c>
      <c r="R182" s="133">
        <f>SUM(R183:R184)</f>
        <v>0</v>
      </c>
      <c r="T182" s="134">
        <f>SUM(T183:T184)</f>
        <v>0</v>
      </c>
      <c r="AR182" s="128" t="s">
        <v>227</v>
      </c>
      <c r="AT182" s="135" t="s">
        <v>74</v>
      </c>
      <c r="AU182" s="135" t="s">
        <v>82</v>
      </c>
      <c r="AY182" s="128" t="s">
        <v>221</v>
      </c>
      <c r="BK182" s="136">
        <f>SUM(BK183:BK184)</f>
        <v>0</v>
      </c>
    </row>
    <row r="183" spans="2:65" s="1" customFormat="1" ht="24.15" customHeight="1" x14ac:dyDescent="0.2">
      <c r="B183" s="139"/>
      <c r="C183" s="140" t="s">
        <v>436</v>
      </c>
      <c r="D183" s="140" t="s">
        <v>223</v>
      </c>
      <c r="E183" s="141" t="s">
        <v>2163</v>
      </c>
      <c r="F183" s="142" t="s">
        <v>2164</v>
      </c>
      <c r="G183" s="143" t="s">
        <v>2165</v>
      </c>
      <c r="H183" s="144">
        <v>1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227</v>
      </c>
      <c r="AT183" s="152" t="s">
        <v>223</v>
      </c>
      <c r="AU183" s="152" t="s">
        <v>88</v>
      </c>
      <c r="AY183" s="13" t="s">
        <v>221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88</v>
      </c>
      <c r="BK183" s="153">
        <f>ROUND(I183*H183,2)</f>
        <v>0</v>
      </c>
      <c r="BL183" s="13" t="s">
        <v>227</v>
      </c>
      <c r="BM183" s="152" t="s">
        <v>650</v>
      </c>
    </row>
    <row r="184" spans="2:65" s="1" customFormat="1" ht="16.5" customHeight="1" x14ac:dyDescent="0.2">
      <c r="B184" s="139"/>
      <c r="C184" s="154" t="s">
        <v>440</v>
      </c>
      <c r="D184" s="154" t="s">
        <v>317</v>
      </c>
      <c r="E184" s="155" t="s">
        <v>2166</v>
      </c>
      <c r="F184" s="156" t="s">
        <v>2167</v>
      </c>
      <c r="G184" s="157" t="s">
        <v>2165</v>
      </c>
      <c r="H184" s="158">
        <v>1</v>
      </c>
      <c r="I184" s="159"/>
      <c r="J184" s="160">
        <f>ROUND(I184*H184,2)</f>
        <v>0</v>
      </c>
      <c r="K184" s="161"/>
      <c r="L184" s="162"/>
      <c r="M184" s="171" t="s">
        <v>1</v>
      </c>
      <c r="N184" s="172" t="s">
        <v>41</v>
      </c>
      <c r="O184" s="168"/>
      <c r="P184" s="169">
        <f>O184*H184</f>
        <v>0</v>
      </c>
      <c r="Q184" s="169">
        <v>0</v>
      </c>
      <c r="R184" s="169">
        <f>Q184*H184</f>
        <v>0</v>
      </c>
      <c r="S184" s="169">
        <v>0</v>
      </c>
      <c r="T184" s="170">
        <f>S184*H184</f>
        <v>0</v>
      </c>
      <c r="AR184" s="152" t="s">
        <v>251</v>
      </c>
      <c r="AT184" s="152" t="s">
        <v>317</v>
      </c>
      <c r="AU184" s="152" t="s">
        <v>88</v>
      </c>
      <c r="AY184" s="13" t="s">
        <v>221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88</v>
      </c>
      <c r="BK184" s="153">
        <f>ROUND(I184*H184,2)</f>
        <v>0</v>
      </c>
      <c r="BL184" s="13" t="s">
        <v>227</v>
      </c>
      <c r="BM184" s="152" t="s">
        <v>658</v>
      </c>
    </row>
    <row r="185" spans="2:65" s="1" customFormat="1" ht="6.9" customHeight="1" x14ac:dyDescent="0.2">
      <c r="B185" s="43"/>
      <c r="C185" s="44"/>
      <c r="D185" s="44"/>
      <c r="E185" s="44"/>
      <c r="F185" s="44"/>
      <c r="G185" s="44"/>
      <c r="H185" s="44"/>
      <c r="I185" s="44"/>
      <c r="J185" s="44"/>
      <c r="K185" s="44"/>
      <c r="L185" s="28"/>
    </row>
  </sheetData>
  <autoFilter ref="C124:K184" xr:uid="{00000000-0009-0000-0000-000005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9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104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176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2168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ROUND(J126,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ROUND((SUM(BE126:BE158)),  2)</f>
        <v>0</v>
      </c>
      <c r="G35" s="96"/>
      <c r="H35" s="96"/>
      <c r="I35" s="97">
        <v>0.2</v>
      </c>
      <c r="J35" s="95">
        <f>ROUND(((SUM(BE126:BE158))*I35),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ROUND((SUM(BF126:BF158)),  2)</f>
        <v>0</v>
      </c>
      <c r="G36" s="96"/>
      <c r="H36" s="96"/>
      <c r="I36" s="97">
        <v>0.2</v>
      </c>
      <c r="J36" s="95">
        <f>ROUND(((SUM(BF126:BF158))*I36),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ROUND((SUM(BG126:BG158)),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ROUND((SUM(BH126:BH158)),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ROUND((SUM(BI126:BI158)),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176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01.5.1 - SO 01.5.1 Odberné elektrické zariadenie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J126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2044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47" s="9" customFormat="1" ht="19.95" customHeight="1" x14ac:dyDescent="0.2">
      <c r="B100" s="114"/>
      <c r="D100" s="115" t="s">
        <v>2045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9" customFormat="1" ht="19.95" customHeight="1" x14ac:dyDescent="0.2">
      <c r="B101" s="114"/>
      <c r="D101" s="115" t="s">
        <v>2169</v>
      </c>
      <c r="E101" s="116"/>
      <c r="F101" s="116"/>
      <c r="G101" s="116"/>
      <c r="H101" s="116"/>
      <c r="I101" s="116"/>
      <c r="J101" s="117">
        <f>J139</f>
        <v>0</v>
      </c>
      <c r="L101" s="114"/>
    </row>
    <row r="102" spans="2:47" s="8" customFormat="1" ht="24.9" customHeight="1" x14ac:dyDescent="0.2">
      <c r="B102" s="110"/>
      <c r="D102" s="111" t="s">
        <v>2170</v>
      </c>
      <c r="E102" s="112"/>
      <c r="F102" s="112"/>
      <c r="G102" s="112"/>
      <c r="H102" s="112"/>
      <c r="I102" s="112"/>
      <c r="J102" s="113">
        <f>J148</f>
        <v>0</v>
      </c>
      <c r="L102" s="110"/>
    </row>
    <row r="103" spans="2:47" s="9" customFormat="1" ht="19.95" customHeight="1" x14ac:dyDescent="0.2">
      <c r="B103" s="114"/>
      <c r="D103" s="115" t="s">
        <v>2047</v>
      </c>
      <c r="E103" s="116"/>
      <c r="F103" s="116"/>
      <c r="G103" s="116"/>
      <c r="H103" s="116"/>
      <c r="I103" s="116"/>
      <c r="J103" s="117">
        <f>J151</f>
        <v>0</v>
      </c>
      <c r="L103" s="114"/>
    </row>
    <row r="104" spans="2:47" s="8" customFormat="1" ht="24.9" customHeight="1" x14ac:dyDescent="0.2">
      <c r="B104" s="110"/>
      <c r="D104" s="111" t="s">
        <v>2171</v>
      </c>
      <c r="E104" s="112"/>
      <c r="F104" s="112"/>
      <c r="G104" s="112"/>
      <c r="H104" s="112"/>
      <c r="I104" s="112"/>
      <c r="J104" s="113">
        <f>J154</f>
        <v>0</v>
      </c>
      <c r="L104" s="110"/>
    </row>
    <row r="105" spans="2:47" s="1" customFormat="1" ht="21.75" customHeight="1" x14ac:dyDescent="0.2">
      <c r="B105" s="28"/>
      <c r="L105" s="28"/>
    </row>
    <row r="106" spans="2:47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6.9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4.9" customHeight="1" x14ac:dyDescent="0.2">
      <c r="B111" s="28"/>
      <c r="C111" s="17" t="s">
        <v>207</v>
      </c>
      <c r="L111" s="28"/>
    </row>
    <row r="112" spans="2:47" s="1" customFormat="1" ht="6.9" customHeight="1" x14ac:dyDescent="0.2">
      <c r="B112" s="28"/>
      <c r="L112" s="28"/>
    </row>
    <row r="113" spans="2:63" s="1" customFormat="1" ht="12" customHeight="1" x14ac:dyDescent="0.2">
      <c r="B113" s="28"/>
      <c r="C113" s="23" t="s">
        <v>15</v>
      </c>
      <c r="L113" s="28"/>
    </row>
    <row r="114" spans="2:63" s="1" customFormat="1" ht="26.25" customHeight="1" x14ac:dyDescent="0.2">
      <c r="B114" s="28"/>
      <c r="E114" s="232" t="str">
        <f>E7</f>
        <v>Revitalizácia bývalej priemyselnej zóny na Šavoľskej ceste - BROWN FIELD Fiľakovo</v>
      </c>
      <c r="F114" s="233"/>
      <c r="G114" s="233"/>
      <c r="H114" s="233"/>
      <c r="L114" s="28"/>
    </row>
    <row r="115" spans="2:63" ht="12" customHeight="1" x14ac:dyDescent="0.2">
      <c r="B115" s="16"/>
      <c r="C115" s="23" t="s">
        <v>175</v>
      </c>
      <c r="L115" s="16"/>
    </row>
    <row r="116" spans="2:63" s="1" customFormat="1" ht="16.5" customHeight="1" x14ac:dyDescent="0.2">
      <c r="B116" s="28"/>
      <c r="E116" s="232" t="s">
        <v>176</v>
      </c>
      <c r="F116" s="231"/>
      <c r="G116" s="231"/>
      <c r="H116" s="231"/>
      <c r="L116" s="28"/>
    </row>
    <row r="117" spans="2:63" s="1" customFormat="1" ht="12" customHeight="1" x14ac:dyDescent="0.2">
      <c r="B117" s="28"/>
      <c r="C117" s="23" t="s">
        <v>177</v>
      </c>
      <c r="L117" s="28"/>
    </row>
    <row r="118" spans="2:63" s="1" customFormat="1" ht="16.5" customHeight="1" x14ac:dyDescent="0.2">
      <c r="B118" s="28"/>
      <c r="E118" s="228" t="str">
        <f>E11</f>
        <v>01.5.1 - SO 01.5.1 Odberné elektrické zariadenie</v>
      </c>
      <c r="F118" s="231"/>
      <c r="G118" s="231"/>
      <c r="H118" s="231"/>
      <c r="L118" s="28"/>
    </row>
    <row r="119" spans="2:63" s="1" customFormat="1" ht="6.9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F14</f>
        <v>Fiľakovo</v>
      </c>
      <c r="I120" s="23" t="s">
        <v>21</v>
      </c>
      <c r="J120" s="51" t="str">
        <f>IF(J14="","",J14)</f>
        <v>15. 8. 2022</v>
      </c>
      <c r="L120" s="28"/>
    </row>
    <row r="121" spans="2:63" s="1" customFormat="1" ht="6.9" customHeight="1" x14ac:dyDescent="0.2">
      <c r="B121" s="28"/>
      <c r="L121" s="28"/>
    </row>
    <row r="122" spans="2:63" s="1" customFormat="1" ht="15.15" customHeight="1" x14ac:dyDescent="0.2">
      <c r="B122" s="28"/>
      <c r="C122" s="23" t="s">
        <v>23</v>
      </c>
      <c r="F122" s="21" t="str">
        <f>E17</f>
        <v>Mesto Fiľakovo</v>
      </c>
      <c r="I122" s="23" t="s">
        <v>29</v>
      </c>
      <c r="J122" s="26" t="str">
        <f>E23</f>
        <v>KApAR, s.r.o., Prešov</v>
      </c>
      <c r="L122" s="28"/>
    </row>
    <row r="123" spans="2:63" s="1" customFormat="1" ht="15.15" customHeight="1" x14ac:dyDescent="0.2">
      <c r="B123" s="28"/>
      <c r="C123" s="23" t="s">
        <v>27</v>
      </c>
      <c r="F123" s="21" t="str">
        <f>IF(E20="","",E20)</f>
        <v>Vyplň údaj</v>
      </c>
      <c r="I123" s="23" t="s">
        <v>32</v>
      </c>
      <c r="J123" s="26" t="str">
        <f>E26</f>
        <v xml:space="preserve">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208</v>
      </c>
      <c r="D125" s="120" t="s">
        <v>60</v>
      </c>
      <c r="E125" s="120" t="s">
        <v>56</v>
      </c>
      <c r="F125" s="120" t="s">
        <v>57</v>
      </c>
      <c r="G125" s="120" t="s">
        <v>209</v>
      </c>
      <c r="H125" s="120" t="s">
        <v>210</v>
      </c>
      <c r="I125" s="120" t="s">
        <v>211</v>
      </c>
      <c r="J125" s="121" t="s">
        <v>181</v>
      </c>
      <c r="K125" s="122" t="s">
        <v>212</v>
      </c>
      <c r="L125" s="118"/>
      <c r="M125" s="57" t="s">
        <v>1</v>
      </c>
      <c r="N125" s="58" t="s">
        <v>39</v>
      </c>
      <c r="O125" s="58" t="s">
        <v>213</v>
      </c>
      <c r="P125" s="58" t="s">
        <v>214</v>
      </c>
      <c r="Q125" s="58" t="s">
        <v>215</v>
      </c>
      <c r="R125" s="58" t="s">
        <v>216</v>
      </c>
      <c r="S125" s="58" t="s">
        <v>217</v>
      </c>
      <c r="T125" s="59" t="s">
        <v>218</v>
      </c>
    </row>
    <row r="126" spans="2:63" s="1" customFormat="1" ht="22.95" customHeight="1" x14ac:dyDescent="0.3">
      <c r="B126" s="28"/>
      <c r="C126" s="62" t="s">
        <v>182</v>
      </c>
      <c r="J126" s="123">
        <f>BK126</f>
        <v>0</v>
      </c>
      <c r="L126" s="28"/>
      <c r="M126" s="60"/>
      <c r="N126" s="52"/>
      <c r="O126" s="52"/>
      <c r="P126" s="124">
        <f>P127+P148+P154</f>
        <v>0</v>
      </c>
      <c r="Q126" s="52"/>
      <c r="R126" s="124">
        <f>R127+R148+R154</f>
        <v>0</v>
      </c>
      <c r="S126" s="52"/>
      <c r="T126" s="125">
        <f>T127+T148+T154</f>
        <v>0</v>
      </c>
      <c r="AT126" s="13" t="s">
        <v>74</v>
      </c>
      <c r="AU126" s="13" t="s">
        <v>183</v>
      </c>
      <c r="BK126" s="126">
        <f>BK127+BK148+BK154</f>
        <v>0</v>
      </c>
    </row>
    <row r="127" spans="2:63" s="11" customFormat="1" ht="25.95" customHeight="1" x14ac:dyDescent="0.25">
      <c r="B127" s="127"/>
      <c r="D127" s="128" t="s">
        <v>74</v>
      </c>
      <c r="E127" s="129" t="s">
        <v>317</v>
      </c>
      <c r="F127" s="129" t="s">
        <v>2049</v>
      </c>
      <c r="I127" s="130"/>
      <c r="J127" s="131">
        <f>BK127</f>
        <v>0</v>
      </c>
      <c r="L127" s="127"/>
      <c r="M127" s="132"/>
      <c r="P127" s="133">
        <f>P128+P139</f>
        <v>0</v>
      </c>
      <c r="R127" s="133">
        <f>R128+R139</f>
        <v>0</v>
      </c>
      <c r="T127" s="134">
        <f>T128+T139</f>
        <v>0</v>
      </c>
      <c r="AR127" s="128" t="s">
        <v>232</v>
      </c>
      <c r="AT127" s="135" t="s">
        <v>74</v>
      </c>
      <c r="AU127" s="135" t="s">
        <v>75</v>
      </c>
      <c r="AY127" s="128" t="s">
        <v>221</v>
      </c>
      <c r="BK127" s="136">
        <f>BK128+BK139</f>
        <v>0</v>
      </c>
    </row>
    <row r="128" spans="2:63" s="11" customFormat="1" ht="22.95" customHeight="1" x14ac:dyDescent="0.25">
      <c r="B128" s="127"/>
      <c r="D128" s="128" t="s">
        <v>74</v>
      </c>
      <c r="E128" s="137" t="s">
        <v>2050</v>
      </c>
      <c r="F128" s="137" t="s">
        <v>2051</v>
      </c>
      <c r="I128" s="130"/>
      <c r="J128" s="138">
        <f>BK128</f>
        <v>0</v>
      </c>
      <c r="L128" s="127"/>
      <c r="M128" s="132"/>
      <c r="P128" s="133">
        <f>SUM(P129:P138)</f>
        <v>0</v>
      </c>
      <c r="R128" s="133">
        <f>SUM(R129:R138)</f>
        <v>0</v>
      </c>
      <c r="T128" s="134">
        <f>SUM(T129:T138)</f>
        <v>0</v>
      </c>
      <c r="AR128" s="128" t="s">
        <v>232</v>
      </c>
      <c r="AT128" s="135" t="s">
        <v>74</v>
      </c>
      <c r="AU128" s="135" t="s">
        <v>82</v>
      </c>
      <c r="AY128" s="128" t="s">
        <v>221</v>
      </c>
      <c r="BK128" s="136">
        <f>SUM(BK129:BK138)</f>
        <v>0</v>
      </c>
    </row>
    <row r="129" spans="2:65" s="1" customFormat="1" ht="24.15" customHeight="1" x14ac:dyDescent="0.2">
      <c r="B129" s="139"/>
      <c r="C129" s="140" t="s">
        <v>82</v>
      </c>
      <c r="D129" s="140" t="s">
        <v>223</v>
      </c>
      <c r="E129" s="141" t="s">
        <v>2172</v>
      </c>
      <c r="F129" s="142" t="s">
        <v>2173</v>
      </c>
      <c r="G129" s="143" t="s">
        <v>273</v>
      </c>
      <c r="H129" s="144">
        <v>186</v>
      </c>
      <c r="I129" s="145"/>
      <c r="J129" s="146">
        <f t="shared" ref="J129:J138" si="0">ROUND(I129*H129,2)</f>
        <v>0</v>
      </c>
      <c r="K129" s="147"/>
      <c r="L129" s="28"/>
      <c r="M129" s="148" t="s">
        <v>1</v>
      </c>
      <c r="N129" s="149" t="s">
        <v>41</v>
      </c>
      <c r="P129" s="150">
        <f t="shared" ref="P129:P138" si="1">O129*H129</f>
        <v>0</v>
      </c>
      <c r="Q129" s="150">
        <v>0</v>
      </c>
      <c r="R129" s="150">
        <f t="shared" ref="R129:R138" si="2">Q129*H129</f>
        <v>0</v>
      </c>
      <c r="S129" s="150">
        <v>0</v>
      </c>
      <c r="T129" s="151">
        <f t="shared" ref="T129:T138" si="3">S129*H129</f>
        <v>0</v>
      </c>
      <c r="AR129" s="152" t="s">
        <v>480</v>
      </c>
      <c r="AT129" s="152" t="s">
        <v>223</v>
      </c>
      <c r="AU129" s="152" t="s">
        <v>88</v>
      </c>
      <c r="AY129" s="13" t="s">
        <v>221</v>
      </c>
      <c r="BE129" s="153">
        <f t="shared" ref="BE129:BE138" si="4">IF(N129="základná",J129,0)</f>
        <v>0</v>
      </c>
      <c r="BF129" s="153">
        <f t="shared" ref="BF129:BF138" si="5">IF(N129="znížená",J129,0)</f>
        <v>0</v>
      </c>
      <c r="BG129" s="153">
        <f t="shared" ref="BG129:BG138" si="6">IF(N129="zákl. prenesená",J129,0)</f>
        <v>0</v>
      </c>
      <c r="BH129" s="153">
        <f t="shared" ref="BH129:BH138" si="7">IF(N129="zníž. prenesená",J129,0)</f>
        <v>0</v>
      </c>
      <c r="BI129" s="153">
        <f t="shared" ref="BI129:BI138" si="8">IF(N129="nulová",J129,0)</f>
        <v>0</v>
      </c>
      <c r="BJ129" s="13" t="s">
        <v>88</v>
      </c>
      <c r="BK129" s="153">
        <f t="shared" ref="BK129:BK138" si="9">ROUND(I129*H129,2)</f>
        <v>0</v>
      </c>
      <c r="BL129" s="13" t="s">
        <v>480</v>
      </c>
      <c r="BM129" s="152" t="s">
        <v>88</v>
      </c>
    </row>
    <row r="130" spans="2:65" s="1" customFormat="1" ht="16.5" customHeight="1" x14ac:dyDescent="0.2">
      <c r="B130" s="139"/>
      <c r="C130" s="154" t="s">
        <v>88</v>
      </c>
      <c r="D130" s="154" t="s">
        <v>317</v>
      </c>
      <c r="E130" s="155" t="s">
        <v>2174</v>
      </c>
      <c r="F130" s="156" t="s">
        <v>2175</v>
      </c>
      <c r="G130" s="157" t="s">
        <v>273</v>
      </c>
      <c r="H130" s="158">
        <v>186</v>
      </c>
      <c r="I130" s="159"/>
      <c r="J130" s="160">
        <f t="shared" si="0"/>
        <v>0</v>
      </c>
      <c r="K130" s="161"/>
      <c r="L130" s="162"/>
      <c r="M130" s="163" t="s">
        <v>1</v>
      </c>
      <c r="N130" s="164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1460</v>
      </c>
      <c r="AT130" s="152" t="s">
        <v>317</v>
      </c>
      <c r="AU130" s="152" t="s">
        <v>88</v>
      </c>
      <c r="AY130" s="13" t="s">
        <v>221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88</v>
      </c>
      <c r="BK130" s="153">
        <f t="shared" si="9"/>
        <v>0</v>
      </c>
      <c r="BL130" s="13" t="s">
        <v>480</v>
      </c>
      <c r="BM130" s="152" t="s">
        <v>227</v>
      </c>
    </row>
    <row r="131" spans="2:65" s="1" customFormat="1" ht="16.5" customHeight="1" x14ac:dyDescent="0.2">
      <c r="B131" s="139"/>
      <c r="C131" s="154" t="s">
        <v>232</v>
      </c>
      <c r="D131" s="154" t="s">
        <v>317</v>
      </c>
      <c r="E131" s="155" t="s">
        <v>2176</v>
      </c>
      <c r="F131" s="156" t="s">
        <v>2177</v>
      </c>
      <c r="G131" s="157" t="s">
        <v>333</v>
      </c>
      <c r="H131" s="158">
        <v>48</v>
      </c>
      <c r="I131" s="159"/>
      <c r="J131" s="160">
        <f t="shared" si="0"/>
        <v>0</v>
      </c>
      <c r="K131" s="161"/>
      <c r="L131" s="162"/>
      <c r="M131" s="163" t="s">
        <v>1</v>
      </c>
      <c r="N131" s="164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1460</v>
      </c>
      <c r="AT131" s="152" t="s">
        <v>317</v>
      </c>
      <c r="AU131" s="152" t="s">
        <v>88</v>
      </c>
      <c r="AY131" s="13" t="s">
        <v>221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88</v>
      </c>
      <c r="BK131" s="153">
        <f t="shared" si="9"/>
        <v>0</v>
      </c>
      <c r="BL131" s="13" t="s">
        <v>480</v>
      </c>
      <c r="BM131" s="152" t="s">
        <v>243</v>
      </c>
    </row>
    <row r="132" spans="2:65" s="1" customFormat="1" ht="16.5" customHeight="1" x14ac:dyDescent="0.2">
      <c r="B132" s="139"/>
      <c r="C132" s="154" t="s">
        <v>227</v>
      </c>
      <c r="D132" s="154" t="s">
        <v>317</v>
      </c>
      <c r="E132" s="155" t="s">
        <v>2178</v>
      </c>
      <c r="F132" s="156" t="s">
        <v>2179</v>
      </c>
      <c r="G132" s="157" t="s">
        <v>333</v>
      </c>
      <c r="H132" s="158">
        <v>12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1460</v>
      </c>
      <c r="AT132" s="152" t="s">
        <v>317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480</v>
      </c>
      <c r="BM132" s="152" t="s">
        <v>251</v>
      </c>
    </row>
    <row r="133" spans="2:65" s="1" customFormat="1" ht="33" customHeight="1" x14ac:dyDescent="0.2">
      <c r="B133" s="139"/>
      <c r="C133" s="140" t="s">
        <v>239</v>
      </c>
      <c r="D133" s="140" t="s">
        <v>223</v>
      </c>
      <c r="E133" s="141" t="s">
        <v>2180</v>
      </c>
      <c r="F133" s="142" t="s">
        <v>2181</v>
      </c>
      <c r="G133" s="143" t="s">
        <v>333</v>
      </c>
      <c r="H133" s="144">
        <v>48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480</v>
      </c>
      <c r="AT133" s="152" t="s">
        <v>223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480</v>
      </c>
      <c r="BM133" s="152" t="s">
        <v>153</v>
      </c>
    </row>
    <row r="134" spans="2:65" s="1" customFormat="1" ht="16.5" customHeight="1" x14ac:dyDescent="0.2">
      <c r="B134" s="139"/>
      <c r="C134" s="140" t="s">
        <v>243</v>
      </c>
      <c r="D134" s="140" t="s">
        <v>223</v>
      </c>
      <c r="E134" s="141" t="s">
        <v>2182</v>
      </c>
      <c r="F134" s="142" t="s">
        <v>2183</v>
      </c>
      <c r="G134" s="143" t="s">
        <v>273</v>
      </c>
      <c r="H134" s="144">
        <v>186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480</v>
      </c>
      <c r="AT134" s="152" t="s">
        <v>223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480</v>
      </c>
      <c r="BM134" s="152" t="s">
        <v>165</v>
      </c>
    </row>
    <row r="135" spans="2:65" s="1" customFormat="1" ht="24.15" customHeight="1" x14ac:dyDescent="0.2">
      <c r="B135" s="139"/>
      <c r="C135" s="154" t="s">
        <v>247</v>
      </c>
      <c r="D135" s="154" t="s">
        <v>317</v>
      </c>
      <c r="E135" s="155" t="s">
        <v>2184</v>
      </c>
      <c r="F135" s="156" t="s">
        <v>2185</v>
      </c>
      <c r="G135" s="157" t="s">
        <v>333</v>
      </c>
      <c r="H135" s="158">
        <v>2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1460</v>
      </c>
      <c r="AT135" s="152" t="s">
        <v>317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480</v>
      </c>
      <c r="BM135" s="152" t="s">
        <v>171</v>
      </c>
    </row>
    <row r="136" spans="2:65" s="1" customFormat="1" ht="33" customHeight="1" x14ac:dyDescent="0.2">
      <c r="B136" s="139"/>
      <c r="C136" s="154" t="s">
        <v>251</v>
      </c>
      <c r="D136" s="154" t="s">
        <v>317</v>
      </c>
      <c r="E136" s="155" t="s">
        <v>2186</v>
      </c>
      <c r="F136" s="156" t="s">
        <v>2187</v>
      </c>
      <c r="G136" s="157" t="s">
        <v>273</v>
      </c>
      <c r="H136" s="158">
        <v>186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1460</v>
      </c>
      <c r="AT136" s="152" t="s">
        <v>317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480</v>
      </c>
      <c r="BM136" s="152" t="s">
        <v>285</v>
      </c>
    </row>
    <row r="137" spans="2:65" s="1" customFormat="1" ht="21.75" customHeight="1" x14ac:dyDescent="0.2">
      <c r="B137" s="139"/>
      <c r="C137" s="140" t="s">
        <v>256</v>
      </c>
      <c r="D137" s="140" t="s">
        <v>223</v>
      </c>
      <c r="E137" s="141" t="s">
        <v>2188</v>
      </c>
      <c r="F137" s="142" t="s">
        <v>2189</v>
      </c>
      <c r="G137" s="143" t="s">
        <v>333</v>
      </c>
      <c r="H137" s="144">
        <v>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480</v>
      </c>
      <c r="AT137" s="152" t="s">
        <v>223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480</v>
      </c>
      <c r="BM137" s="152" t="s">
        <v>293</v>
      </c>
    </row>
    <row r="138" spans="2:65" s="1" customFormat="1" ht="24.15" customHeight="1" x14ac:dyDescent="0.2">
      <c r="B138" s="139"/>
      <c r="C138" s="154" t="s">
        <v>153</v>
      </c>
      <c r="D138" s="154" t="s">
        <v>317</v>
      </c>
      <c r="E138" s="155" t="s">
        <v>2190</v>
      </c>
      <c r="F138" s="156" t="s">
        <v>2191</v>
      </c>
      <c r="G138" s="157" t="s">
        <v>333</v>
      </c>
      <c r="H138" s="158">
        <v>1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1460</v>
      </c>
      <c r="AT138" s="152" t="s">
        <v>317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480</v>
      </c>
      <c r="BM138" s="152" t="s">
        <v>7</v>
      </c>
    </row>
    <row r="139" spans="2:65" s="11" customFormat="1" ht="22.95" customHeight="1" x14ac:dyDescent="0.25">
      <c r="B139" s="127"/>
      <c r="D139" s="128" t="s">
        <v>74</v>
      </c>
      <c r="E139" s="137" t="s">
        <v>2192</v>
      </c>
      <c r="F139" s="137" t="s">
        <v>2193</v>
      </c>
      <c r="I139" s="130"/>
      <c r="J139" s="138">
        <f>BK139</f>
        <v>0</v>
      </c>
      <c r="L139" s="127"/>
      <c r="M139" s="132"/>
      <c r="P139" s="133">
        <f>SUM(P140:P147)</f>
        <v>0</v>
      </c>
      <c r="R139" s="133">
        <f>SUM(R140:R147)</f>
        <v>0</v>
      </c>
      <c r="T139" s="134">
        <f>SUM(T140:T147)</f>
        <v>0</v>
      </c>
      <c r="AR139" s="128" t="s">
        <v>232</v>
      </c>
      <c r="AT139" s="135" t="s">
        <v>74</v>
      </c>
      <c r="AU139" s="135" t="s">
        <v>82</v>
      </c>
      <c r="AY139" s="128" t="s">
        <v>221</v>
      </c>
      <c r="BK139" s="136">
        <f>SUM(BK140:BK147)</f>
        <v>0</v>
      </c>
    </row>
    <row r="140" spans="2:65" s="1" customFormat="1" ht="24.15" customHeight="1" x14ac:dyDescent="0.2">
      <c r="B140" s="139"/>
      <c r="C140" s="154" t="s">
        <v>162</v>
      </c>
      <c r="D140" s="154" t="s">
        <v>317</v>
      </c>
      <c r="E140" s="155" t="s">
        <v>2194</v>
      </c>
      <c r="F140" s="156" t="s">
        <v>2195</v>
      </c>
      <c r="G140" s="157" t="s">
        <v>226</v>
      </c>
      <c r="H140" s="158">
        <v>0.5</v>
      </c>
      <c r="I140" s="159"/>
      <c r="J140" s="160">
        <f t="shared" ref="J140:J147" si="10">ROUND(I140*H140,2)</f>
        <v>0</v>
      </c>
      <c r="K140" s="161"/>
      <c r="L140" s="162"/>
      <c r="M140" s="163" t="s">
        <v>1</v>
      </c>
      <c r="N140" s="164" t="s">
        <v>41</v>
      </c>
      <c r="P140" s="150">
        <f t="shared" ref="P140:P147" si="11">O140*H140</f>
        <v>0</v>
      </c>
      <c r="Q140" s="150">
        <v>0</v>
      </c>
      <c r="R140" s="150">
        <f t="shared" ref="R140:R147" si="12">Q140*H140</f>
        <v>0</v>
      </c>
      <c r="S140" s="150">
        <v>0</v>
      </c>
      <c r="T140" s="151">
        <f t="shared" ref="T140:T147" si="13">S140*H140</f>
        <v>0</v>
      </c>
      <c r="AR140" s="152" t="s">
        <v>1460</v>
      </c>
      <c r="AT140" s="152" t="s">
        <v>317</v>
      </c>
      <c r="AU140" s="152" t="s">
        <v>88</v>
      </c>
      <c r="AY140" s="13" t="s">
        <v>221</v>
      </c>
      <c r="BE140" s="153">
        <f t="shared" ref="BE140:BE147" si="14">IF(N140="základná",J140,0)</f>
        <v>0</v>
      </c>
      <c r="BF140" s="153">
        <f t="shared" ref="BF140:BF147" si="15">IF(N140="znížená",J140,0)</f>
        <v>0</v>
      </c>
      <c r="BG140" s="153">
        <f t="shared" ref="BG140:BG147" si="16">IF(N140="zákl. prenesená",J140,0)</f>
        <v>0</v>
      </c>
      <c r="BH140" s="153">
        <f t="shared" ref="BH140:BH147" si="17">IF(N140="zníž. prenesená",J140,0)</f>
        <v>0</v>
      </c>
      <c r="BI140" s="153">
        <f t="shared" ref="BI140:BI147" si="18">IF(N140="nulová",J140,0)</f>
        <v>0</v>
      </c>
      <c r="BJ140" s="13" t="s">
        <v>88</v>
      </c>
      <c r="BK140" s="153">
        <f t="shared" ref="BK140:BK147" si="19">ROUND(I140*H140,2)</f>
        <v>0</v>
      </c>
      <c r="BL140" s="13" t="s">
        <v>480</v>
      </c>
      <c r="BM140" s="152" t="s">
        <v>308</v>
      </c>
    </row>
    <row r="141" spans="2:65" s="1" customFormat="1" ht="24.15" customHeight="1" x14ac:dyDescent="0.2">
      <c r="B141" s="139"/>
      <c r="C141" s="140" t="s">
        <v>165</v>
      </c>
      <c r="D141" s="140" t="s">
        <v>223</v>
      </c>
      <c r="E141" s="141" t="s">
        <v>2196</v>
      </c>
      <c r="F141" s="142" t="s">
        <v>2197</v>
      </c>
      <c r="G141" s="143" t="s">
        <v>273</v>
      </c>
      <c r="H141" s="144">
        <v>150</v>
      </c>
      <c r="I141" s="145"/>
      <c r="J141" s="146">
        <f t="shared" si="10"/>
        <v>0</v>
      </c>
      <c r="K141" s="147"/>
      <c r="L141" s="28"/>
      <c r="M141" s="148" t="s">
        <v>1</v>
      </c>
      <c r="N141" s="149" t="s">
        <v>41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480</v>
      </c>
      <c r="AT141" s="152" t="s">
        <v>223</v>
      </c>
      <c r="AU141" s="152" t="s">
        <v>88</v>
      </c>
      <c r="AY141" s="13" t="s">
        <v>221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88</v>
      </c>
      <c r="BK141" s="153">
        <f t="shared" si="19"/>
        <v>0</v>
      </c>
      <c r="BL141" s="13" t="s">
        <v>480</v>
      </c>
      <c r="BM141" s="152" t="s">
        <v>316</v>
      </c>
    </row>
    <row r="142" spans="2:65" s="1" customFormat="1" ht="33" customHeight="1" x14ac:dyDescent="0.2">
      <c r="B142" s="139"/>
      <c r="C142" s="140" t="s">
        <v>168</v>
      </c>
      <c r="D142" s="140" t="s">
        <v>223</v>
      </c>
      <c r="E142" s="141" t="s">
        <v>2198</v>
      </c>
      <c r="F142" s="142" t="s">
        <v>2199</v>
      </c>
      <c r="G142" s="143" t="s">
        <v>273</v>
      </c>
      <c r="H142" s="144">
        <v>150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41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480</v>
      </c>
      <c r="AT142" s="152" t="s">
        <v>223</v>
      </c>
      <c r="AU142" s="152" t="s">
        <v>88</v>
      </c>
      <c r="AY142" s="13" t="s">
        <v>221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88</v>
      </c>
      <c r="BK142" s="153">
        <f t="shared" si="19"/>
        <v>0</v>
      </c>
      <c r="BL142" s="13" t="s">
        <v>480</v>
      </c>
      <c r="BM142" s="152" t="s">
        <v>326</v>
      </c>
    </row>
    <row r="143" spans="2:65" s="1" customFormat="1" ht="16.5" customHeight="1" x14ac:dyDescent="0.2">
      <c r="B143" s="139"/>
      <c r="C143" s="154" t="s">
        <v>171</v>
      </c>
      <c r="D143" s="154" t="s">
        <v>317</v>
      </c>
      <c r="E143" s="155" t="s">
        <v>2200</v>
      </c>
      <c r="F143" s="156" t="s">
        <v>2201</v>
      </c>
      <c r="G143" s="157" t="s">
        <v>254</v>
      </c>
      <c r="H143" s="158">
        <v>15</v>
      </c>
      <c r="I143" s="159"/>
      <c r="J143" s="160">
        <f t="shared" si="10"/>
        <v>0</v>
      </c>
      <c r="K143" s="161"/>
      <c r="L143" s="162"/>
      <c r="M143" s="163" t="s">
        <v>1</v>
      </c>
      <c r="N143" s="164" t="s">
        <v>41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1460</v>
      </c>
      <c r="AT143" s="152" t="s">
        <v>317</v>
      </c>
      <c r="AU143" s="152" t="s">
        <v>88</v>
      </c>
      <c r="AY143" s="13" t="s">
        <v>221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88</v>
      </c>
      <c r="BK143" s="153">
        <f t="shared" si="19"/>
        <v>0</v>
      </c>
      <c r="BL143" s="13" t="s">
        <v>480</v>
      </c>
      <c r="BM143" s="152" t="s">
        <v>335</v>
      </c>
    </row>
    <row r="144" spans="2:65" s="1" customFormat="1" ht="24.15" customHeight="1" x14ac:dyDescent="0.2">
      <c r="B144" s="139"/>
      <c r="C144" s="140" t="s">
        <v>281</v>
      </c>
      <c r="D144" s="140" t="s">
        <v>223</v>
      </c>
      <c r="E144" s="141" t="s">
        <v>2202</v>
      </c>
      <c r="F144" s="142" t="s">
        <v>2203</v>
      </c>
      <c r="G144" s="143" t="s">
        <v>273</v>
      </c>
      <c r="H144" s="144">
        <v>150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480</v>
      </c>
      <c r="AT144" s="152" t="s">
        <v>223</v>
      </c>
      <c r="AU144" s="152" t="s">
        <v>88</v>
      </c>
      <c r="AY144" s="13" t="s">
        <v>221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88</v>
      </c>
      <c r="BK144" s="153">
        <f t="shared" si="19"/>
        <v>0</v>
      </c>
      <c r="BL144" s="13" t="s">
        <v>480</v>
      </c>
      <c r="BM144" s="152" t="s">
        <v>343</v>
      </c>
    </row>
    <row r="145" spans="2:65" s="1" customFormat="1" ht="24.15" customHeight="1" x14ac:dyDescent="0.2">
      <c r="B145" s="139"/>
      <c r="C145" s="154" t="s">
        <v>285</v>
      </c>
      <c r="D145" s="154" t="s">
        <v>317</v>
      </c>
      <c r="E145" s="155" t="s">
        <v>2204</v>
      </c>
      <c r="F145" s="156" t="s">
        <v>2205</v>
      </c>
      <c r="G145" s="157" t="s">
        <v>273</v>
      </c>
      <c r="H145" s="158">
        <v>150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1460</v>
      </c>
      <c r="AT145" s="152" t="s">
        <v>317</v>
      </c>
      <c r="AU145" s="152" t="s">
        <v>88</v>
      </c>
      <c r="AY145" s="13" t="s">
        <v>221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88</v>
      </c>
      <c r="BK145" s="153">
        <f t="shared" si="19"/>
        <v>0</v>
      </c>
      <c r="BL145" s="13" t="s">
        <v>480</v>
      </c>
      <c r="BM145" s="152" t="s">
        <v>351</v>
      </c>
    </row>
    <row r="146" spans="2:65" s="1" customFormat="1" ht="24.15" customHeight="1" x14ac:dyDescent="0.2">
      <c r="B146" s="139"/>
      <c r="C146" s="140" t="s">
        <v>289</v>
      </c>
      <c r="D146" s="140" t="s">
        <v>223</v>
      </c>
      <c r="E146" s="141" t="s">
        <v>2206</v>
      </c>
      <c r="F146" s="142" t="s">
        <v>2207</v>
      </c>
      <c r="G146" s="143" t="s">
        <v>273</v>
      </c>
      <c r="H146" s="144">
        <v>150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480</v>
      </c>
      <c r="AT146" s="152" t="s">
        <v>223</v>
      </c>
      <c r="AU146" s="152" t="s">
        <v>88</v>
      </c>
      <c r="AY146" s="13" t="s">
        <v>221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88</v>
      </c>
      <c r="BK146" s="153">
        <f t="shared" si="19"/>
        <v>0</v>
      </c>
      <c r="BL146" s="13" t="s">
        <v>480</v>
      </c>
      <c r="BM146" s="152" t="s">
        <v>359</v>
      </c>
    </row>
    <row r="147" spans="2:65" s="1" customFormat="1" ht="33" customHeight="1" x14ac:dyDescent="0.2">
      <c r="B147" s="139"/>
      <c r="C147" s="140" t="s">
        <v>293</v>
      </c>
      <c r="D147" s="140" t="s">
        <v>223</v>
      </c>
      <c r="E147" s="141" t="s">
        <v>2208</v>
      </c>
      <c r="F147" s="142" t="s">
        <v>2209</v>
      </c>
      <c r="G147" s="143" t="s">
        <v>263</v>
      </c>
      <c r="H147" s="144">
        <v>75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480</v>
      </c>
      <c r="AT147" s="152" t="s">
        <v>223</v>
      </c>
      <c r="AU147" s="152" t="s">
        <v>88</v>
      </c>
      <c r="AY147" s="13" t="s">
        <v>221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88</v>
      </c>
      <c r="BK147" s="153">
        <f t="shared" si="19"/>
        <v>0</v>
      </c>
      <c r="BL147" s="13" t="s">
        <v>480</v>
      </c>
      <c r="BM147" s="152" t="s">
        <v>367</v>
      </c>
    </row>
    <row r="148" spans="2:65" s="11" customFormat="1" ht="25.95" customHeight="1" x14ac:dyDescent="0.25">
      <c r="B148" s="127"/>
      <c r="D148" s="128" t="s">
        <v>74</v>
      </c>
      <c r="E148" s="129" t="s">
        <v>2147</v>
      </c>
      <c r="F148" s="129" t="s">
        <v>2148</v>
      </c>
      <c r="I148" s="130"/>
      <c r="J148" s="131">
        <f>BK148</f>
        <v>0</v>
      </c>
      <c r="L148" s="127"/>
      <c r="M148" s="132"/>
      <c r="P148" s="133">
        <f>P149+P150+P151</f>
        <v>0</v>
      </c>
      <c r="R148" s="133">
        <f>R149+R150+R151</f>
        <v>0</v>
      </c>
      <c r="T148" s="134">
        <f>T149+T150+T151</f>
        <v>0</v>
      </c>
      <c r="AR148" s="128" t="s">
        <v>227</v>
      </c>
      <c r="AT148" s="135" t="s">
        <v>74</v>
      </c>
      <c r="AU148" s="135" t="s">
        <v>75</v>
      </c>
      <c r="AY148" s="128" t="s">
        <v>221</v>
      </c>
      <c r="BK148" s="136">
        <f>BK149+BK150+BK151</f>
        <v>0</v>
      </c>
    </row>
    <row r="149" spans="2:65" s="1" customFormat="1" ht="33" customHeight="1" x14ac:dyDescent="0.2">
      <c r="B149" s="139"/>
      <c r="C149" s="140" t="s">
        <v>297</v>
      </c>
      <c r="D149" s="140" t="s">
        <v>223</v>
      </c>
      <c r="E149" s="141" t="s">
        <v>2149</v>
      </c>
      <c r="F149" s="142" t="s">
        <v>2150</v>
      </c>
      <c r="G149" s="143" t="s">
        <v>2151</v>
      </c>
      <c r="H149" s="144">
        <v>8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41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2152</v>
      </c>
      <c r="AT149" s="152" t="s">
        <v>223</v>
      </c>
      <c r="AU149" s="152" t="s">
        <v>82</v>
      </c>
      <c r="AY149" s="13" t="s">
        <v>221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88</v>
      </c>
      <c r="BK149" s="153">
        <f>ROUND(I149*H149,2)</f>
        <v>0</v>
      </c>
      <c r="BL149" s="13" t="s">
        <v>2152</v>
      </c>
      <c r="BM149" s="152" t="s">
        <v>375</v>
      </c>
    </row>
    <row r="150" spans="2:65" s="1" customFormat="1" ht="16.5" customHeight="1" x14ac:dyDescent="0.2">
      <c r="B150" s="139"/>
      <c r="C150" s="140" t="s">
        <v>7</v>
      </c>
      <c r="D150" s="140" t="s">
        <v>223</v>
      </c>
      <c r="E150" s="141" t="s">
        <v>2153</v>
      </c>
      <c r="F150" s="142" t="s">
        <v>2154</v>
      </c>
      <c r="G150" s="143" t="s">
        <v>2151</v>
      </c>
      <c r="H150" s="144">
        <v>4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41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2152</v>
      </c>
      <c r="AT150" s="152" t="s">
        <v>223</v>
      </c>
      <c r="AU150" s="152" t="s">
        <v>82</v>
      </c>
      <c r="AY150" s="13" t="s">
        <v>221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88</v>
      </c>
      <c r="BK150" s="153">
        <f>ROUND(I150*H150,2)</f>
        <v>0</v>
      </c>
      <c r="BL150" s="13" t="s">
        <v>2152</v>
      </c>
      <c r="BM150" s="152" t="s">
        <v>383</v>
      </c>
    </row>
    <row r="151" spans="2:65" s="11" customFormat="1" ht="22.95" customHeight="1" x14ac:dyDescent="0.25">
      <c r="B151" s="127"/>
      <c r="D151" s="128" t="s">
        <v>74</v>
      </c>
      <c r="E151" s="137" t="s">
        <v>2155</v>
      </c>
      <c r="F151" s="137" t="s">
        <v>2156</v>
      </c>
      <c r="I151" s="130"/>
      <c r="J151" s="138">
        <f>BK151</f>
        <v>0</v>
      </c>
      <c r="L151" s="127"/>
      <c r="M151" s="132"/>
      <c r="P151" s="133">
        <f>SUM(P152:P153)</f>
        <v>0</v>
      </c>
      <c r="R151" s="133">
        <f>SUM(R152:R153)</f>
        <v>0</v>
      </c>
      <c r="T151" s="134">
        <f>SUM(T152:T153)</f>
        <v>0</v>
      </c>
      <c r="AR151" s="128" t="s">
        <v>232</v>
      </c>
      <c r="AT151" s="135" t="s">
        <v>74</v>
      </c>
      <c r="AU151" s="135" t="s">
        <v>82</v>
      </c>
      <c r="AY151" s="128" t="s">
        <v>221</v>
      </c>
      <c r="BK151" s="136">
        <f>SUM(BK152:BK153)</f>
        <v>0</v>
      </c>
    </row>
    <row r="152" spans="2:65" s="1" customFormat="1" ht="37.950000000000003" customHeight="1" x14ac:dyDescent="0.2">
      <c r="B152" s="139"/>
      <c r="C152" s="140" t="s">
        <v>304</v>
      </c>
      <c r="D152" s="140" t="s">
        <v>223</v>
      </c>
      <c r="E152" s="141" t="s">
        <v>2157</v>
      </c>
      <c r="F152" s="142" t="s">
        <v>2158</v>
      </c>
      <c r="G152" s="143" t="s">
        <v>2151</v>
      </c>
      <c r="H152" s="144">
        <v>2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480</v>
      </c>
      <c r="AT152" s="152" t="s">
        <v>223</v>
      </c>
      <c r="AU152" s="152" t="s">
        <v>88</v>
      </c>
      <c r="AY152" s="13" t="s">
        <v>221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88</v>
      </c>
      <c r="BK152" s="153">
        <f>ROUND(I152*H152,2)</f>
        <v>0</v>
      </c>
      <c r="BL152" s="13" t="s">
        <v>480</v>
      </c>
      <c r="BM152" s="152" t="s">
        <v>391</v>
      </c>
    </row>
    <row r="153" spans="2:65" s="1" customFormat="1" ht="37.950000000000003" customHeight="1" x14ac:dyDescent="0.2">
      <c r="B153" s="139"/>
      <c r="C153" s="140" t="s">
        <v>308</v>
      </c>
      <c r="D153" s="140" t="s">
        <v>223</v>
      </c>
      <c r="E153" s="141" t="s">
        <v>2159</v>
      </c>
      <c r="F153" s="142" t="s">
        <v>2160</v>
      </c>
      <c r="G153" s="143" t="s">
        <v>2151</v>
      </c>
      <c r="H153" s="144">
        <v>16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480</v>
      </c>
      <c r="AT153" s="152" t="s">
        <v>223</v>
      </c>
      <c r="AU153" s="152" t="s">
        <v>88</v>
      </c>
      <c r="AY153" s="13" t="s">
        <v>221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88</v>
      </c>
      <c r="BK153" s="153">
        <f>ROUND(I153*H153,2)</f>
        <v>0</v>
      </c>
      <c r="BL153" s="13" t="s">
        <v>480</v>
      </c>
      <c r="BM153" s="152" t="s">
        <v>399</v>
      </c>
    </row>
    <row r="154" spans="2:65" s="11" customFormat="1" ht="25.95" customHeight="1" x14ac:dyDescent="0.25">
      <c r="B154" s="127"/>
      <c r="D154" s="128" t="s">
        <v>74</v>
      </c>
      <c r="E154" s="129" t="s">
        <v>2210</v>
      </c>
      <c r="F154" s="129" t="s">
        <v>2211</v>
      </c>
      <c r="I154" s="130"/>
      <c r="J154" s="131">
        <f>BK154</f>
        <v>0</v>
      </c>
      <c r="L154" s="127"/>
      <c r="M154" s="132"/>
      <c r="P154" s="133">
        <f>SUM(P155:P158)</f>
        <v>0</v>
      </c>
      <c r="R154" s="133">
        <f>SUM(R155:R158)</f>
        <v>0</v>
      </c>
      <c r="T154" s="134">
        <f>SUM(T155:T158)</f>
        <v>0</v>
      </c>
      <c r="AR154" s="128" t="s">
        <v>239</v>
      </c>
      <c r="AT154" s="135" t="s">
        <v>74</v>
      </c>
      <c r="AU154" s="135" t="s">
        <v>75</v>
      </c>
      <c r="AY154" s="128" t="s">
        <v>221</v>
      </c>
      <c r="BK154" s="136">
        <f>SUM(BK155:BK158)</f>
        <v>0</v>
      </c>
    </row>
    <row r="155" spans="2:65" s="1" customFormat="1" ht="44.25" customHeight="1" x14ac:dyDescent="0.2">
      <c r="B155" s="139"/>
      <c r="C155" s="140" t="s">
        <v>312</v>
      </c>
      <c r="D155" s="140" t="s">
        <v>223</v>
      </c>
      <c r="E155" s="141" t="s">
        <v>2212</v>
      </c>
      <c r="F155" s="142" t="s">
        <v>2213</v>
      </c>
      <c r="G155" s="143" t="s">
        <v>2214</v>
      </c>
      <c r="H155" s="144">
        <v>0.5</v>
      </c>
      <c r="I155" s="145"/>
      <c r="J155" s="146">
        <f>ROUND(I155*H155,2)</f>
        <v>0</v>
      </c>
      <c r="K155" s="147"/>
      <c r="L155" s="28"/>
      <c r="M155" s="148" t="s">
        <v>1</v>
      </c>
      <c r="N155" s="149" t="s">
        <v>41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227</v>
      </c>
      <c r="AT155" s="152" t="s">
        <v>223</v>
      </c>
      <c r="AU155" s="152" t="s">
        <v>82</v>
      </c>
      <c r="AY155" s="13" t="s">
        <v>221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88</v>
      </c>
      <c r="BK155" s="153">
        <f>ROUND(I155*H155,2)</f>
        <v>0</v>
      </c>
      <c r="BL155" s="13" t="s">
        <v>227</v>
      </c>
      <c r="BM155" s="152" t="s">
        <v>2215</v>
      </c>
    </row>
    <row r="156" spans="2:65" s="1" customFormat="1" ht="24.15" customHeight="1" x14ac:dyDescent="0.2">
      <c r="B156" s="139"/>
      <c r="C156" s="140" t="s">
        <v>316</v>
      </c>
      <c r="D156" s="140" t="s">
        <v>223</v>
      </c>
      <c r="E156" s="141" t="s">
        <v>2216</v>
      </c>
      <c r="F156" s="142" t="s">
        <v>2217</v>
      </c>
      <c r="G156" s="143" t="s">
        <v>2214</v>
      </c>
      <c r="H156" s="144">
        <v>0.5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227</v>
      </c>
      <c r="AT156" s="152" t="s">
        <v>223</v>
      </c>
      <c r="AU156" s="152" t="s">
        <v>82</v>
      </c>
      <c r="AY156" s="13" t="s">
        <v>221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88</v>
      </c>
      <c r="BK156" s="153">
        <f>ROUND(I156*H156,2)</f>
        <v>0</v>
      </c>
      <c r="BL156" s="13" t="s">
        <v>227</v>
      </c>
      <c r="BM156" s="152" t="s">
        <v>2218</v>
      </c>
    </row>
    <row r="157" spans="2:65" s="1" customFormat="1" ht="24.15" customHeight="1" x14ac:dyDescent="0.2">
      <c r="B157" s="139"/>
      <c r="C157" s="140" t="s">
        <v>322</v>
      </c>
      <c r="D157" s="140" t="s">
        <v>223</v>
      </c>
      <c r="E157" s="141" t="s">
        <v>2163</v>
      </c>
      <c r="F157" s="142" t="s">
        <v>2164</v>
      </c>
      <c r="G157" s="143" t="s">
        <v>2165</v>
      </c>
      <c r="H157" s="144">
        <v>1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227</v>
      </c>
      <c r="AT157" s="152" t="s">
        <v>223</v>
      </c>
      <c r="AU157" s="152" t="s">
        <v>82</v>
      </c>
      <c r="AY157" s="13" t="s">
        <v>221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88</v>
      </c>
      <c r="BK157" s="153">
        <f>ROUND(I157*H157,2)</f>
        <v>0</v>
      </c>
      <c r="BL157" s="13" t="s">
        <v>227</v>
      </c>
      <c r="BM157" s="152" t="s">
        <v>408</v>
      </c>
    </row>
    <row r="158" spans="2:65" s="1" customFormat="1" ht="16.5" customHeight="1" x14ac:dyDescent="0.2">
      <c r="B158" s="139"/>
      <c r="C158" s="154" t="s">
        <v>326</v>
      </c>
      <c r="D158" s="154" t="s">
        <v>317</v>
      </c>
      <c r="E158" s="155" t="s">
        <v>2166</v>
      </c>
      <c r="F158" s="156" t="s">
        <v>2167</v>
      </c>
      <c r="G158" s="157" t="s">
        <v>2165</v>
      </c>
      <c r="H158" s="158">
        <v>1</v>
      </c>
      <c r="I158" s="159"/>
      <c r="J158" s="160">
        <f>ROUND(I158*H158,2)</f>
        <v>0</v>
      </c>
      <c r="K158" s="161"/>
      <c r="L158" s="162"/>
      <c r="M158" s="171" t="s">
        <v>1</v>
      </c>
      <c r="N158" s="172" t="s">
        <v>41</v>
      </c>
      <c r="O158" s="168"/>
      <c r="P158" s="169">
        <f>O158*H158</f>
        <v>0</v>
      </c>
      <c r="Q158" s="169">
        <v>0</v>
      </c>
      <c r="R158" s="169">
        <f>Q158*H158</f>
        <v>0</v>
      </c>
      <c r="S158" s="169">
        <v>0</v>
      </c>
      <c r="T158" s="170">
        <f>S158*H158</f>
        <v>0</v>
      </c>
      <c r="AR158" s="152" t="s">
        <v>251</v>
      </c>
      <c r="AT158" s="152" t="s">
        <v>317</v>
      </c>
      <c r="AU158" s="152" t="s">
        <v>82</v>
      </c>
      <c r="AY158" s="13" t="s">
        <v>221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88</v>
      </c>
      <c r="BK158" s="153">
        <f>ROUND(I158*H158,2)</f>
        <v>0</v>
      </c>
      <c r="BL158" s="13" t="s">
        <v>227</v>
      </c>
      <c r="BM158" s="152" t="s">
        <v>416</v>
      </c>
    </row>
    <row r="159" spans="2:65" s="1" customFormat="1" ht="6.9" customHeight="1" x14ac:dyDescent="0.2"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28"/>
    </row>
  </sheetData>
  <autoFilter ref="C125:K158" xr:uid="{00000000-0009-0000-0000-000006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301"/>
  <sheetViews>
    <sheetView showGridLines="0" topLeftCell="A247" workbookViewId="0">
      <selection activeCell="C287" sqref="C287:J287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110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2219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2220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ROUND(J140,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ROUND((SUM(BE140:BE300)),  2)</f>
        <v>0</v>
      </c>
      <c r="G35" s="96"/>
      <c r="H35" s="96"/>
      <c r="I35" s="97">
        <v>0.2</v>
      </c>
      <c r="J35" s="95">
        <f>ROUND(((SUM(BE140:BE300))*I35),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ROUND((SUM(BF140:BF300)),  2)</f>
        <v>0</v>
      </c>
      <c r="G36" s="96"/>
      <c r="H36" s="96"/>
      <c r="I36" s="97">
        <v>0.2</v>
      </c>
      <c r="J36" s="95">
        <f>ROUND(((SUM(BF140:BF300))*I36),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ROUND((SUM(BG140:BG300)),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ROUND((SUM(BH140:BH300)),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ROUND((SUM(BI140:BI300)),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2219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02.1 - SO 02.1 Stavebná časť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J140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184</v>
      </c>
      <c r="E99" s="112"/>
      <c r="F99" s="112"/>
      <c r="G99" s="112"/>
      <c r="H99" s="112"/>
      <c r="I99" s="112"/>
      <c r="J99" s="113">
        <f>J141</f>
        <v>0</v>
      </c>
      <c r="L99" s="110"/>
    </row>
    <row r="100" spans="2:47" s="9" customFormat="1" ht="19.95" customHeight="1" x14ac:dyDescent="0.2">
      <c r="B100" s="114"/>
      <c r="D100" s="115" t="s">
        <v>185</v>
      </c>
      <c r="E100" s="116"/>
      <c r="F100" s="116"/>
      <c r="G100" s="116"/>
      <c r="H100" s="116"/>
      <c r="I100" s="116"/>
      <c r="J100" s="117">
        <f>J142</f>
        <v>0</v>
      </c>
      <c r="L100" s="114"/>
    </row>
    <row r="101" spans="2:47" s="9" customFormat="1" ht="19.95" customHeight="1" x14ac:dyDescent="0.2">
      <c r="B101" s="114"/>
      <c r="D101" s="115" t="s">
        <v>186</v>
      </c>
      <c r="E101" s="116"/>
      <c r="F101" s="116"/>
      <c r="G101" s="116"/>
      <c r="H101" s="116"/>
      <c r="I101" s="116"/>
      <c r="J101" s="117">
        <f>J154</f>
        <v>0</v>
      </c>
      <c r="L101" s="114"/>
    </row>
    <row r="102" spans="2:47" s="9" customFormat="1" ht="19.95" customHeight="1" x14ac:dyDescent="0.2">
      <c r="B102" s="114"/>
      <c r="D102" s="115" t="s">
        <v>187</v>
      </c>
      <c r="E102" s="116"/>
      <c r="F102" s="116"/>
      <c r="G102" s="116"/>
      <c r="H102" s="116"/>
      <c r="I102" s="116"/>
      <c r="J102" s="117">
        <f>J174</f>
        <v>0</v>
      </c>
      <c r="L102" s="114"/>
    </row>
    <row r="103" spans="2:47" s="9" customFormat="1" ht="19.95" customHeight="1" x14ac:dyDescent="0.2">
      <c r="B103" s="114"/>
      <c r="D103" s="115" t="s">
        <v>188</v>
      </c>
      <c r="E103" s="116"/>
      <c r="F103" s="116"/>
      <c r="G103" s="116"/>
      <c r="H103" s="116"/>
      <c r="I103" s="116"/>
      <c r="J103" s="117">
        <f>J201</f>
        <v>0</v>
      </c>
      <c r="L103" s="114"/>
    </row>
    <row r="104" spans="2:47" s="9" customFormat="1" ht="19.95" customHeight="1" x14ac:dyDescent="0.2">
      <c r="B104" s="114"/>
      <c r="D104" s="115" t="s">
        <v>189</v>
      </c>
      <c r="E104" s="116"/>
      <c r="F104" s="116"/>
      <c r="G104" s="116"/>
      <c r="H104" s="116"/>
      <c r="I104" s="116"/>
      <c r="J104" s="117">
        <f>J214</f>
        <v>0</v>
      </c>
      <c r="L104" s="114"/>
    </row>
    <row r="105" spans="2:47" s="9" customFormat="1" ht="19.95" customHeight="1" x14ac:dyDescent="0.2">
      <c r="B105" s="114"/>
      <c r="D105" s="115" t="s">
        <v>190</v>
      </c>
      <c r="E105" s="116"/>
      <c r="F105" s="116"/>
      <c r="G105" s="116"/>
      <c r="H105" s="116"/>
      <c r="I105" s="116"/>
      <c r="J105" s="117">
        <f>J226</f>
        <v>0</v>
      </c>
      <c r="L105" s="114"/>
    </row>
    <row r="106" spans="2:47" s="9" customFormat="1" ht="19.95" customHeight="1" x14ac:dyDescent="0.2">
      <c r="B106" s="114"/>
      <c r="D106" s="115" t="s">
        <v>191</v>
      </c>
      <c r="E106" s="116"/>
      <c r="F106" s="116"/>
      <c r="G106" s="116"/>
      <c r="H106" s="116"/>
      <c r="I106" s="116"/>
      <c r="J106" s="117">
        <f>J233</f>
        <v>0</v>
      </c>
      <c r="L106" s="114"/>
    </row>
    <row r="107" spans="2:47" s="8" customFormat="1" ht="24.9" customHeight="1" x14ac:dyDescent="0.2">
      <c r="B107" s="110"/>
      <c r="D107" s="111" t="s">
        <v>192</v>
      </c>
      <c r="E107" s="112"/>
      <c r="F107" s="112"/>
      <c r="G107" s="112"/>
      <c r="H107" s="112"/>
      <c r="I107" s="112"/>
      <c r="J107" s="113">
        <f>J235</f>
        <v>0</v>
      </c>
      <c r="L107" s="110"/>
    </row>
    <row r="108" spans="2:47" s="9" customFormat="1" ht="19.95" customHeight="1" x14ac:dyDescent="0.2">
      <c r="B108" s="114"/>
      <c r="D108" s="115" t="s">
        <v>193</v>
      </c>
      <c r="E108" s="116"/>
      <c r="F108" s="116"/>
      <c r="G108" s="116"/>
      <c r="H108" s="116"/>
      <c r="I108" s="116"/>
      <c r="J108" s="117">
        <f>J236</f>
        <v>0</v>
      </c>
      <c r="L108" s="114"/>
    </row>
    <row r="109" spans="2:47" s="9" customFormat="1" ht="19.95" customHeight="1" x14ac:dyDescent="0.2">
      <c r="B109" s="114"/>
      <c r="D109" s="115" t="s">
        <v>197</v>
      </c>
      <c r="E109" s="116"/>
      <c r="F109" s="116"/>
      <c r="G109" s="116"/>
      <c r="H109" s="116"/>
      <c r="I109" s="116"/>
      <c r="J109" s="117">
        <f>J246</f>
        <v>0</v>
      </c>
      <c r="L109" s="114"/>
    </row>
    <row r="110" spans="2:47" s="9" customFormat="1" ht="19.95" customHeight="1" x14ac:dyDescent="0.2">
      <c r="B110" s="114"/>
      <c r="D110" s="115" t="s">
        <v>198</v>
      </c>
      <c r="E110" s="116"/>
      <c r="F110" s="116"/>
      <c r="G110" s="116"/>
      <c r="H110" s="116"/>
      <c r="I110" s="116"/>
      <c r="J110" s="117">
        <f>J249</f>
        <v>0</v>
      </c>
      <c r="L110" s="114"/>
    </row>
    <row r="111" spans="2:47" s="9" customFormat="1" ht="19.95" customHeight="1" x14ac:dyDescent="0.2">
      <c r="B111" s="114"/>
      <c r="D111" s="115" t="s">
        <v>199</v>
      </c>
      <c r="E111" s="116"/>
      <c r="F111" s="116"/>
      <c r="G111" s="116"/>
      <c r="H111" s="116"/>
      <c r="I111" s="116"/>
      <c r="J111" s="117">
        <f>J261</f>
        <v>0</v>
      </c>
      <c r="L111" s="114"/>
    </row>
    <row r="112" spans="2:47" s="9" customFormat="1" ht="19.95" customHeight="1" x14ac:dyDescent="0.2">
      <c r="B112" s="114"/>
      <c r="D112" s="115" t="s">
        <v>200</v>
      </c>
      <c r="E112" s="116"/>
      <c r="F112" s="116"/>
      <c r="G112" s="116"/>
      <c r="H112" s="116"/>
      <c r="I112" s="116"/>
      <c r="J112" s="117">
        <f>J267</f>
        <v>0</v>
      </c>
      <c r="L112" s="114"/>
    </row>
    <row r="113" spans="2:12" s="9" customFormat="1" ht="19.95" customHeight="1" x14ac:dyDescent="0.2">
      <c r="B113" s="114"/>
      <c r="D113" s="115" t="s">
        <v>202</v>
      </c>
      <c r="E113" s="116"/>
      <c r="F113" s="116"/>
      <c r="G113" s="116"/>
      <c r="H113" s="116"/>
      <c r="I113" s="116"/>
      <c r="J113" s="117">
        <f>J285</f>
        <v>0</v>
      </c>
      <c r="L113" s="114"/>
    </row>
    <row r="114" spans="2:12" s="9" customFormat="1" ht="19.95" customHeight="1" x14ac:dyDescent="0.2">
      <c r="B114" s="114"/>
      <c r="D114" s="115" t="s">
        <v>205</v>
      </c>
      <c r="E114" s="116"/>
      <c r="F114" s="116"/>
      <c r="G114" s="116"/>
      <c r="H114" s="116"/>
      <c r="I114" s="116"/>
      <c r="J114" s="117">
        <f>J289</f>
        <v>0</v>
      </c>
      <c r="L114" s="114"/>
    </row>
    <row r="115" spans="2:12" s="9" customFormat="1" ht="19.95" customHeight="1" x14ac:dyDescent="0.2">
      <c r="B115" s="114"/>
      <c r="D115" s="115" t="s">
        <v>206</v>
      </c>
      <c r="E115" s="116"/>
      <c r="F115" s="116"/>
      <c r="G115" s="116"/>
      <c r="H115" s="116"/>
      <c r="I115" s="116"/>
      <c r="J115" s="117">
        <f>J292</f>
        <v>0</v>
      </c>
      <c r="L115" s="114"/>
    </row>
    <row r="116" spans="2:12" s="8" customFormat="1" ht="24.9" customHeight="1" x14ac:dyDescent="0.2">
      <c r="B116" s="110"/>
      <c r="D116" s="111" t="s">
        <v>2044</v>
      </c>
      <c r="E116" s="112"/>
      <c r="F116" s="112"/>
      <c r="G116" s="112"/>
      <c r="H116" s="112"/>
      <c r="I116" s="112"/>
      <c r="J116" s="113">
        <f>J295</f>
        <v>0</v>
      </c>
      <c r="L116" s="110"/>
    </row>
    <row r="117" spans="2:12" s="9" customFormat="1" ht="19.95" customHeight="1" x14ac:dyDescent="0.2">
      <c r="B117" s="114"/>
      <c r="D117" s="115" t="s">
        <v>2221</v>
      </c>
      <c r="E117" s="116"/>
      <c r="F117" s="116"/>
      <c r="G117" s="116"/>
      <c r="H117" s="116"/>
      <c r="I117" s="116"/>
      <c r="J117" s="117">
        <f>J296</f>
        <v>0</v>
      </c>
      <c r="L117" s="114"/>
    </row>
    <row r="118" spans="2:12" s="8" customFormat="1" ht="24.9" customHeight="1" x14ac:dyDescent="0.2">
      <c r="B118" s="110"/>
      <c r="D118" s="111" t="s">
        <v>2222</v>
      </c>
      <c r="E118" s="112"/>
      <c r="F118" s="112"/>
      <c r="G118" s="112"/>
      <c r="H118" s="112"/>
      <c r="I118" s="112"/>
      <c r="J118" s="113">
        <f>J299</f>
        <v>0</v>
      </c>
      <c r="L118" s="110"/>
    </row>
    <row r="119" spans="2:12" s="1" customFormat="1" ht="21.75" customHeight="1" x14ac:dyDescent="0.2">
      <c r="B119" s="28"/>
      <c r="L119" s="28"/>
    </row>
    <row r="120" spans="2:12" s="1" customFormat="1" ht="6.9" customHeight="1" x14ac:dyDescent="0.2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28"/>
    </row>
    <row r="124" spans="2:12" s="1" customFormat="1" ht="6.9" customHeight="1" x14ac:dyDescent="0.2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28"/>
    </row>
    <row r="125" spans="2:12" s="1" customFormat="1" ht="24.9" customHeight="1" x14ac:dyDescent="0.2">
      <c r="B125" s="28"/>
      <c r="C125" s="17" t="s">
        <v>207</v>
      </c>
      <c r="L125" s="28"/>
    </row>
    <row r="126" spans="2:12" s="1" customFormat="1" ht="6.9" customHeight="1" x14ac:dyDescent="0.2">
      <c r="B126" s="28"/>
      <c r="L126" s="28"/>
    </row>
    <row r="127" spans="2:12" s="1" customFormat="1" ht="12" customHeight="1" x14ac:dyDescent="0.2">
      <c r="B127" s="28"/>
      <c r="C127" s="23" t="s">
        <v>15</v>
      </c>
      <c r="L127" s="28"/>
    </row>
    <row r="128" spans="2:12" s="1" customFormat="1" ht="26.25" customHeight="1" x14ac:dyDescent="0.2">
      <c r="B128" s="28"/>
      <c r="E128" s="232" t="str">
        <f>E7</f>
        <v>Revitalizácia bývalej priemyselnej zóny na Šavoľskej ceste - BROWN FIELD Fiľakovo</v>
      </c>
      <c r="F128" s="233"/>
      <c r="G128" s="233"/>
      <c r="H128" s="233"/>
      <c r="L128" s="28"/>
    </row>
    <row r="129" spans="2:65" ht="12" customHeight="1" x14ac:dyDescent="0.2">
      <c r="B129" s="16"/>
      <c r="C129" s="23" t="s">
        <v>175</v>
      </c>
      <c r="L129" s="16"/>
    </row>
    <row r="130" spans="2:65" s="1" customFormat="1" ht="16.5" customHeight="1" x14ac:dyDescent="0.2">
      <c r="B130" s="28"/>
      <c r="E130" s="232" t="s">
        <v>2219</v>
      </c>
      <c r="F130" s="231"/>
      <c r="G130" s="231"/>
      <c r="H130" s="231"/>
      <c r="L130" s="28"/>
    </row>
    <row r="131" spans="2:65" s="1" customFormat="1" ht="12" customHeight="1" x14ac:dyDescent="0.2">
      <c r="B131" s="28"/>
      <c r="C131" s="23" t="s">
        <v>177</v>
      </c>
      <c r="L131" s="28"/>
    </row>
    <row r="132" spans="2:65" s="1" customFormat="1" ht="16.5" customHeight="1" x14ac:dyDescent="0.2">
      <c r="B132" s="28"/>
      <c r="E132" s="228" t="str">
        <f>E11</f>
        <v>02.1 - SO 02.1 Stavebná časť</v>
      </c>
      <c r="F132" s="231"/>
      <c r="G132" s="231"/>
      <c r="H132" s="231"/>
      <c r="L132" s="28"/>
    </row>
    <row r="133" spans="2:65" s="1" customFormat="1" ht="6.9" customHeight="1" x14ac:dyDescent="0.2">
      <c r="B133" s="28"/>
      <c r="L133" s="28"/>
    </row>
    <row r="134" spans="2:65" s="1" customFormat="1" ht="12" customHeight="1" x14ac:dyDescent="0.2">
      <c r="B134" s="28"/>
      <c r="C134" s="23" t="s">
        <v>19</v>
      </c>
      <c r="F134" s="21" t="str">
        <f>F14</f>
        <v>Fiľakovo</v>
      </c>
      <c r="I134" s="23" t="s">
        <v>21</v>
      </c>
      <c r="J134" s="51" t="str">
        <f>IF(J14="","",J14)</f>
        <v>15. 8. 2022</v>
      </c>
      <c r="L134" s="28"/>
    </row>
    <row r="135" spans="2:65" s="1" customFormat="1" ht="6.9" customHeight="1" x14ac:dyDescent="0.2">
      <c r="B135" s="28"/>
      <c r="L135" s="28"/>
    </row>
    <row r="136" spans="2:65" s="1" customFormat="1" ht="15.15" customHeight="1" x14ac:dyDescent="0.2">
      <c r="B136" s="28"/>
      <c r="C136" s="23" t="s">
        <v>23</v>
      </c>
      <c r="F136" s="21" t="str">
        <f>E17</f>
        <v>Mesto Fiľakovo</v>
      </c>
      <c r="I136" s="23" t="s">
        <v>29</v>
      </c>
      <c r="J136" s="26" t="str">
        <f>E23</f>
        <v>KApAR, s.r.o., Prešov</v>
      </c>
      <c r="L136" s="28"/>
    </row>
    <row r="137" spans="2:65" s="1" customFormat="1" ht="15.15" customHeight="1" x14ac:dyDescent="0.2">
      <c r="B137" s="28"/>
      <c r="C137" s="23" t="s">
        <v>27</v>
      </c>
      <c r="F137" s="21" t="str">
        <f>IF(E20="","",E20)</f>
        <v>Vyplň údaj</v>
      </c>
      <c r="I137" s="23" t="s">
        <v>32</v>
      </c>
      <c r="J137" s="26" t="str">
        <f>E26</f>
        <v xml:space="preserve"> </v>
      </c>
      <c r="L137" s="28"/>
    </row>
    <row r="138" spans="2:65" s="1" customFormat="1" ht="10.35" customHeight="1" x14ac:dyDescent="0.2">
      <c r="B138" s="28"/>
      <c r="L138" s="28"/>
    </row>
    <row r="139" spans="2:65" s="10" customFormat="1" ht="29.25" customHeight="1" x14ac:dyDescent="0.2">
      <c r="B139" s="118"/>
      <c r="C139" s="119" t="s">
        <v>208</v>
      </c>
      <c r="D139" s="120" t="s">
        <v>60</v>
      </c>
      <c r="E139" s="120" t="s">
        <v>56</v>
      </c>
      <c r="F139" s="120" t="s">
        <v>57</v>
      </c>
      <c r="G139" s="120" t="s">
        <v>209</v>
      </c>
      <c r="H139" s="120" t="s">
        <v>210</v>
      </c>
      <c r="I139" s="120" t="s">
        <v>211</v>
      </c>
      <c r="J139" s="121" t="s">
        <v>181</v>
      </c>
      <c r="K139" s="122" t="s">
        <v>212</v>
      </c>
      <c r="L139" s="118"/>
      <c r="M139" s="57" t="s">
        <v>1</v>
      </c>
      <c r="N139" s="58" t="s">
        <v>39</v>
      </c>
      <c r="O139" s="58" t="s">
        <v>213</v>
      </c>
      <c r="P139" s="58" t="s">
        <v>214</v>
      </c>
      <c r="Q139" s="58" t="s">
        <v>215</v>
      </c>
      <c r="R139" s="58" t="s">
        <v>216</v>
      </c>
      <c r="S139" s="58" t="s">
        <v>217</v>
      </c>
      <c r="T139" s="59" t="s">
        <v>218</v>
      </c>
    </row>
    <row r="140" spans="2:65" s="1" customFormat="1" ht="22.95" customHeight="1" x14ac:dyDescent="0.3">
      <c r="B140" s="28"/>
      <c r="C140" s="62" t="s">
        <v>182</v>
      </c>
      <c r="J140" s="123">
        <f>BK140</f>
        <v>0</v>
      </c>
      <c r="L140" s="28"/>
      <c r="M140" s="60"/>
      <c r="N140" s="52"/>
      <c r="O140" s="52"/>
      <c r="P140" s="124">
        <f>P141+P235+P295+P299</f>
        <v>0</v>
      </c>
      <c r="Q140" s="52"/>
      <c r="R140" s="124">
        <f>R141+R235+R295+R299</f>
        <v>2335.7750480743152</v>
      </c>
      <c r="S140" s="52"/>
      <c r="T140" s="125">
        <f>T141+T235+T295+T299</f>
        <v>0</v>
      </c>
      <c r="AT140" s="13" t="s">
        <v>74</v>
      </c>
      <c r="AU140" s="13" t="s">
        <v>183</v>
      </c>
      <c r="BK140" s="126">
        <f>BK141+BK235+BK295+BK299</f>
        <v>0</v>
      </c>
    </row>
    <row r="141" spans="2:65" s="11" customFormat="1" ht="25.95" customHeight="1" x14ac:dyDescent="0.25">
      <c r="B141" s="127"/>
      <c r="D141" s="128" t="s">
        <v>74</v>
      </c>
      <c r="E141" s="129" t="s">
        <v>219</v>
      </c>
      <c r="F141" s="129" t="s">
        <v>220</v>
      </c>
      <c r="I141" s="130"/>
      <c r="J141" s="131">
        <f>BK141</f>
        <v>0</v>
      </c>
      <c r="L141" s="127"/>
      <c r="M141" s="132"/>
      <c r="P141" s="133">
        <f>P142+P154+P174+P201+P214+P226+P233</f>
        <v>0</v>
      </c>
      <c r="R141" s="133">
        <f>R142+R154+R174+R201+R214+R226+R233</f>
        <v>2289.1069056573551</v>
      </c>
      <c r="T141" s="134">
        <f>T142+T154+T174+T201+T214+T226+T233</f>
        <v>0</v>
      </c>
      <c r="AR141" s="128" t="s">
        <v>82</v>
      </c>
      <c r="AT141" s="135" t="s">
        <v>74</v>
      </c>
      <c r="AU141" s="135" t="s">
        <v>75</v>
      </c>
      <c r="AY141" s="128" t="s">
        <v>221</v>
      </c>
      <c r="BK141" s="136">
        <f>BK142+BK154+BK174+BK201+BK214+BK226+BK233</f>
        <v>0</v>
      </c>
    </row>
    <row r="142" spans="2:65" s="11" customFormat="1" ht="22.95" customHeight="1" x14ac:dyDescent="0.25">
      <c r="B142" s="127"/>
      <c r="D142" s="128" t="s">
        <v>74</v>
      </c>
      <c r="E142" s="137" t="s">
        <v>82</v>
      </c>
      <c r="F142" s="137" t="s">
        <v>222</v>
      </c>
      <c r="I142" s="130"/>
      <c r="J142" s="138">
        <f>BK142</f>
        <v>0</v>
      </c>
      <c r="L142" s="127"/>
      <c r="M142" s="132"/>
      <c r="P142" s="133">
        <f>SUM(P143:P153)</f>
        <v>0</v>
      </c>
      <c r="R142" s="133">
        <f>SUM(R143:R153)</f>
        <v>0</v>
      </c>
      <c r="T142" s="134">
        <f>SUM(T143:T153)</f>
        <v>0</v>
      </c>
      <c r="AR142" s="128" t="s">
        <v>82</v>
      </c>
      <c r="AT142" s="135" t="s">
        <v>74</v>
      </c>
      <c r="AU142" s="135" t="s">
        <v>82</v>
      </c>
      <c r="AY142" s="128" t="s">
        <v>221</v>
      </c>
      <c r="BK142" s="136">
        <f>SUM(BK143:BK153)</f>
        <v>0</v>
      </c>
    </row>
    <row r="143" spans="2:65" s="1" customFormat="1" ht="24.15" customHeight="1" x14ac:dyDescent="0.2">
      <c r="B143" s="139"/>
      <c r="C143" s="140" t="s">
        <v>82</v>
      </c>
      <c r="D143" s="140" t="s">
        <v>223</v>
      </c>
      <c r="E143" s="141" t="s">
        <v>2223</v>
      </c>
      <c r="F143" s="142" t="s">
        <v>2224</v>
      </c>
      <c r="G143" s="143" t="s">
        <v>226</v>
      </c>
      <c r="H143" s="144">
        <v>1660.3130000000001</v>
      </c>
      <c r="I143" s="145"/>
      <c r="J143" s="146">
        <f t="shared" ref="J143:J153" si="0">ROUND(I143*H143,2)</f>
        <v>0</v>
      </c>
      <c r="K143" s="147"/>
      <c r="L143" s="28"/>
      <c r="M143" s="148" t="s">
        <v>1</v>
      </c>
      <c r="N143" s="149" t="s">
        <v>41</v>
      </c>
      <c r="P143" s="150">
        <f t="shared" ref="P143:P153" si="1">O143*H143</f>
        <v>0</v>
      </c>
      <c r="Q143" s="150">
        <v>0</v>
      </c>
      <c r="R143" s="150">
        <f t="shared" ref="R143:R153" si="2">Q143*H143</f>
        <v>0</v>
      </c>
      <c r="S143" s="150">
        <v>0</v>
      </c>
      <c r="T143" s="151">
        <f t="shared" ref="T143:T153" si="3">S143*H143</f>
        <v>0</v>
      </c>
      <c r="AR143" s="152" t="s">
        <v>227</v>
      </c>
      <c r="AT143" s="152" t="s">
        <v>223</v>
      </c>
      <c r="AU143" s="152" t="s">
        <v>88</v>
      </c>
      <c r="AY143" s="13" t="s">
        <v>221</v>
      </c>
      <c r="BE143" s="153">
        <f t="shared" ref="BE143:BE153" si="4">IF(N143="základná",J143,0)</f>
        <v>0</v>
      </c>
      <c r="BF143" s="153">
        <f t="shared" ref="BF143:BF153" si="5">IF(N143="znížená",J143,0)</f>
        <v>0</v>
      </c>
      <c r="BG143" s="153">
        <f t="shared" ref="BG143:BG153" si="6">IF(N143="zákl. prenesená",J143,0)</f>
        <v>0</v>
      </c>
      <c r="BH143" s="153">
        <f t="shared" ref="BH143:BH153" si="7">IF(N143="zníž. prenesená",J143,0)</f>
        <v>0</v>
      </c>
      <c r="BI143" s="153">
        <f t="shared" ref="BI143:BI153" si="8">IF(N143="nulová",J143,0)</f>
        <v>0</v>
      </c>
      <c r="BJ143" s="13" t="s">
        <v>88</v>
      </c>
      <c r="BK143" s="153">
        <f t="shared" ref="BK143:BK153" si="9">ROUND(I143*H143,2)</f>
        <v>0</v>
      </c>
      <c r="BL143" s="13" t="s">
        <v>227</v>
      </c>
      <c r="BM143" s="152" t="s">
        <v>2225</v>
      </c>
    </row>
    <row r="144" spans="2:65" s="1" customFormat="1" ht="24.15" customHeight="1" x14ac:dyDescent="0.2">
      <c r="B144" s="139"/>
      <c r="C144" s="140" t="s">
        <v>88</v>
      </c>
      <c r="D144" s="140" t="s">
        <v>223</v>
      </c>
      <c r="E144" s="141" t="s">
        <v>229</v>
      </c>
      <c r="F144" s="142" t="s">
        <v>230</v>
      </c>
      <c r="G144" s="143" t="s">
        <v>226</v>
      </c>
      <c r="H144" s="144">
        <v>1660.3130000000001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227</v>
      </c>
      <c r="AT144" s="152" t="s">
        <v>223</v>
      </c>
      <c r="AU144" s="152" t="s">
        <v>88</v>
      </c>
      <c r="AY144" s="13" t="s">
        <v>221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88</v>
      </c>
      <c r="BK144" s="153">
        <f t="shared" si="9"/>
        <v>0</v>
      </c>
      <c r="BL144" s="13" t="s">
        <v>227</v>
      </c>
      <c r="BM144" s="152" t="s">
        <v>231</v>
      </c>
    </row>
    <row r="145" spans="2:65" s="1" customFormat="1" ht="21.75" customHeight="1" x14ac:dyDescent="0.2">
      <c r="B145" s="139"/>
      <c r="C145" s="140" t="s">
        <v>232</v>
      </c>
      <c r="D145" s="140" t="s">
        <v>223</v>
      </c>
      <c r="E145" s="141" t="s">
        <v>233</v>
      </c>
      <c r="F145" s="142" t="s">
        <v>234</v>
      </c>
      <c r="G145" s="143" t="s">
        <v>226</v>
      </c>
      <c r="H145" s="144">
        <v>4.0919999999999996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227</v>
      </c>
      <c r="AT145" s="152" t="s">
        <v>223</v>
      </c>
      <c r="AU145" s="152" t="s">
        <v>88</v>
      </c>
      <c r="AY145" s="13" t="s">
        <v>221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88</v>
      </c>
      <c r="BK145" s="153">
        <f t="shared" si="9"/>
        <v>0</v>
      </c>
      <c r="BL145" s="13" t="s">
        <v>227</v>
      </c>
      <c r="BM145" s="152" t="s">
        <v>2226</v>
      </c>
    </row>
    <row r="146" spans="2:65" s="1" customFormat="1" ht="37.950000000000003" customHeight="1" x14ac:dyDescent="0.2">
      <c r="B146" s="139"/>
      <c r="C146" s="140" t="s">
        <v>227</v>
      </c>
      <c r="D146" s="140" t="s">
        <v>223</v>
      </c>
      <c r="E146" s="141" t="s">
        <v>236</v>
      </c>
      <c r="F146" s="142" t="s">
        <v>237</v>
      </c>
      <c r="G146" s="143" t="s">
        <v>226</v>
      </c>
      <c r="H146" s="144">
        <v>4.0919999999999996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227</v>
      </c>
      <c r="AT146" s="152" t="s">
        <v>223</v>
      </c>
      <c r="AU146" s="152" t="s">
        <v>88</v>
      </c>
      <c r="AY146" s="13" t="s">
        <v>221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88</v>
      </c>
      <c r="BK146" s="153">
        <f t="shared" si="9"/>
        <v>0</v>
      </c>
      <c r="BL146" s="13" t="s">
        <v>227</v>
      </c>
      <c r="BM146" s="152" t="s">
        <v>2227</v>
      </c>
    </row>
    <row r="147" spans="2:65" s="1" customFormat="1" ht="16.5" customHeight="1" x14ac:dyDescent="0.2">
      <c r="B147" s="139"/>
      <c r="C147" s="140" t="s">
        <v>239</v>
      </c>
      <c r="D147" s="140" t="s">
        <v>223</v>
      </c>
      <c r="E147" s="141" t="s">
        <v>2228</v>
      </c>
      <c r="F147" s="142" t="s">
        <v>2229</v>
      </c>
      <c r="G147" s="143" t="s">
        <v>226</v>
      </c>
      <c r="H147" s="144">
        <v>3.12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227</v>
      </c>
      <c r="AT147" s="152" t="s">
        <v>223</v>
      </c>
      <c r="AU147" s="152" t="s">
        <v>88</v>
      </c>
      <c r="AY147" s="13" t="s">
        <v>221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88</v>
      </c>
      <c r="BK147" s="153">
        <f t="shared" si="9"/>
        <v>0</v>
      </c>
      <c r="BL147" s="13" t="s">
        <v>227</v>
      </c>
      <c r="BM147" s="152" t="s">
        <v>2230</v>
      </c>
    </row>
    <row r="148" spans="2:65" s="1" customFormat="1" ht="37.950000000000003" customHeight="1" x14ac:dyDescent="0.2">
      <c r="B148" s="139"/>
      <c r="C148" s="140" t="s">
        <v>243</v>
      </c>
      <c r="D148" s="140" t="s">
        <v>223</v>
      </c>
      <c r="E148" s="141" t="s">
        <v>2231</v>
      </c>
      <c r="F148" s="142" t="s">
        <v>2232</v>
      </c>
      <c r="G148" s="143" t="s">
        <v>226</v>
      </c>
      <c r="H148" s="144">
        <v>3.12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227</v>
      </c>
      <c r="AT148" s="152" t="s">
        <v>223</v>
      </c>
      <c r="AU148" s="152" t="s">
        <v>88</v>
      </c>
      <c r="AY148" s="13" t="s">
        <v>221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88</v>
      </c>
      <c r="BK148" s="153">
        <f t="shared" si="9"/>
        <v>0</v>
      </c>
      <c r="BL148" s="13" t="s">
        <v>227</v>
      </c>
      <c r="BM148" s="152" t="s">
        <v>2233</v>
      </c>
    </row>
    <row r="149" spans="2:65" s="1" customFormat="1" ht="37.950000000000003" customHeight="1" x14ac:dyDescent="0.2">
      <c r="B149" s="139"/>
      <c r="C149" s="140" t="s">
        <v>247</v>
      </c>
      <c r="D149" s="140" t="s">
        <v>223</v>
      </c>
      <c r="E149" s="141" t="s">
        <v>240</v>
      </c>
      <c r="F149" s="142" t="s">
        <v>241</v>
      </c>
      <c r="G149" s="143" t="s">
        <v>226</v>
      </c>
      <c r="H149" s="144">
        <v>1660.3130000000001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227</v>
      </c>
      <c r="AT149" s="152" t="s">
        <v>223</v>
      </c>
      <c r="AU149" s="152" t="s">
        <v>88</v>
      </c>
      <c r="AY149" s="13" t="s">
        <v>221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88</v>
      </c>
      <c r="BK149" s="153">
        <f t="shared" si="9"/>
        <v>0</v>
      </c>
      <c r="BL149" s="13" t="s">
        <v>227</v>
      </c>
      <c r="BM149" s="152" t="s">
        <v>242</v>
      </c>
    </row>
    <row r="150" spans="2:65" s="1" customFormat="1" ht="37.950000000000003" customHeight="1" x14ac:dyDescent="0.2">
      <c r="B150" s="139"/>
      <c r="C150" s="140" t="s">
        <v>251</v>
      </c>
      <c r="D150" s="140" t="s">
        <v>223</v>
      </c>
      <c r="E150" s="141" t="s">
        <v>244</v>
      </c>
      <c r="F150" s="142" t="s">
        <v>245</v>
      </c>
      <c r="G150" s="143" t="s">
        <v>226</v>
      </c>
      <c r="H150" s="144">
        <v>1335.462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227</v>
      </c>
      <c r="AT150" s="152" t="s">
        <v>223</v>
      </c>
      <c r="AU150" s="152" t="s">
        <v>88</v>
      </c>
      <c r="AY150" s="13" t="s">
        <v>221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88</v>
      </c>
      <c r="BK150" s="153">
        <f t="shared" si="9"/>
        <v>0</v>
      </c>
      <c r="BL150" s="13" t="s">
        <v>227</v>
      </c>
      <c r="BM150" s="152" t="s">
        <v>246</v>
      </c>
    </row>
    <row r="151" spans="2:65" s="1" customFormat="1" ht="44.25" customHeight="1" x14ac:dyDescent="0.2">
      <c r="B151" s="139"/>
      <c r="C151" s="140" t="s">
        <v>256</v>
      </c>
      <c r="D151" s="140" t="s">
        <v>223</v>
      </c>
      <c r="E151" s="141" t="s">
        <v>248</v>
      </c>
      <c r="F151" s="142" t="s">
        <v>249</v>
      </c>
      <c r="G151" s="143" t="s">
        <v>226</v>
      </c>
      <c r="H151" s="144">
        <v>1335.462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227</v>
      </c>
      <c r="AT151" s="152" t="s">
        <v>223</v>
      </c>
      <c r="AU151" s="152" t="s">
        <v>88</v>
      </c>
      <c r="AY151" s="13" t="s">
        <v>221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88</v>
      </c>
      <c r="BK151" s="153">
        <f t="shared" si="9"/>
        <v>0</v>
      </c>
      <c r="BL151" s="13" t="s">
        <v>227</v>
      </c>
      <c r="BM151" s="152" t="s">
        <v>250</v>
      </c>
    </row>
    <row r="152" spans="2:65" s="1" customFormat="1" ht="24.15" customHeight="1" x14ac:dyDescent="0.2">
      <c r="B152" s="139"/>
      <c r="C152" s="140" t="s">
        <v>153</v>
      </c>
      <c r="D152" s="140" t="s">
        <v>223</v>
      </c>
      <c r="E152" s="141" t="s">
        <v>252</v>
      </c>
      <c r="F152" s="142" t="s">
        <v>253</v>
      </c>
      <c r="G152" s="143" t="s">
        <v>254</v>
      </c>
      <c r="H152" s="144">
        <v>2003.193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227</v>
      </c>
      <c r="AT152" s="152" t="s">
        <v>223</v>
      </c>
      <c r="AU152" s="152" t="s">
        <v>88</v>
      </c>
      <c r="AY152" s="13" t="s">
        <v>221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88</v>
      </c>
      <c r="BK152" s="153">
        <f t="shared" si="9"/>
        <v>0</v>
      </c>
      <c r="BL152" s="13" t="s">
        <v>227</v>
      </c>
      <c r="BM152" s="152" t="s">
        <v>255</v>
      </c>
    </row>
    <row r="153" spans="2:65" s="1" customFormat="1" ht="33" customHeight="1" x14ac:dyDescent="0.2">
      <c r="B153" s="139"/>
      <c r="C153" s="140" t="s">
        <v>162</v>
      </c>
      <c r="D153" s="140" t="s">
        <v>223</v>
      </c>
      <c r="E153" s="141" t="s">
        <v>257</v>
      </c>
      <c r="F153" s="142" t="s">
        <v>258</v>
      </c>
      <c r="G153" s="143" t="s">
        <v>226</v>
      </c>
      <c r="H153" s="144">
        <v>332.06299999999999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227</v>
      </c>
      <c r="AT153" s="152" t="s">
        <v>223</v>
      </c>
      <c r="AU153" s="152" t="s">
        <v>88</v>
      </c>
      <c r="AY153" s="13" t="s">
        <v>221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88</v>
      </c>
      <c r="BK153" s="153">
        <f t="shared" si="9"/>
        <v>0</v>
      </c>
      <c r="BL153" s="13" t="s">
        <v>227</v>
      </c>
      <c r="BM153" s="152" t="s">
        <v>259</v>
      </c>
    </row>
    <row r="154" spans="2:65" s="11" customFormat="1" ht="22.95" customHeight="1" x14ac:dyDescent="0.25">
      <c r="B154" s="127"/>
      <c r="D154" s="128" t="s">
        <v>74</v>
      </c>
      <c r="E154" s="137" t="s">
        <v>88</v>
      </c>
      <c r="F154" s="137" t="s">
        <v>260</v>
      </c>
      <c r="I154" s="130"/>
      <c r="J154" s="138">
        <f>BK154</f>
        <v>0</v>
      </c>
      <c r="L154" s="127"/>
      <c r="M154" s="132"/>
      <c r="P154" s="133">
        <f>SUM(P155:P173)</f>
        <v>0</v>
      </c>
      <c r="R154" s="133">
        <f>SUM(R155:R173)</f>
        <v>1309.2792416040686</v>
      </c>
      <c r="T154" s="134">
        <f>SUM(T155:T173)</f>
        <v>0</v>
      </c>
      <c r="AR154" s="128" t="s">
        <v>82</v>
      </c>
      <c r="AT154" s="135" t="s">
        <v>74</v>
      </c>
      <c r="AU154" s="135" t="s">
        <v>82</v>
      </c>
      <c r="AY154" s="128" t="s">
        <v>221</v>
      </c>
      <c r="BK154" s="136">
        <f>SUM(BK155:BK173)</f>
        <v>0</v>
      </c>
    </row>
    <row r="155" spans="2:65" s="1" customFormat="1" ht="24.15" customHeight="1" x14ac:dyDescent="0.2">
      <c r="B155" s="139"/>
      <c r="C155" s="173" t="s">
        <v>3704</v>
      </c>
      <c r="D155" s="173" t="s">
        <v>223</v>
      </c>
      <c r="E155" s="174" t="s">
        <v>261</v>
      </c>
      <c r="F155" s="175" t="s">
        <v>2234</v>
      </c>
      <c r="G155" s="176" t="s">
        <v>263</v>
      </c>
      <c r="H155" s="177">
        <v>1006.25</v>
      </c>
      <c r="I155" s="178"/>
      <c r="J155" s="178">
        <f t="shared" ref="J155:J173" si="10">ROUND(I155*H155,2)</f>
        <v>0</v>
      </c>
      <c r="K155" s="147"/>
      <c r="L155" s="28"/>
      <c r="M155" s="148" t="s">
        <v>1</v>
      </c>
      <c r="N155" s="149" t="s">
        <v>41</v>
      </c>
      <c r="P155" s="150">
        <f t="shared" ref="P155:P173" si="11">O155*H155</f>
        <v>0</v>
      </c>
      <c r="Q155" s="150">
        <v>0</v>
      </c>
      <c r="R155" s="150">
        <f t="shared" ref="R155:R173" si="12">Q155*H155</f>
        <v>0</v>
      </c>
      <c r="S155" s="150">
        <v>0</v>
      </c>
      <c r="T155" s="151">
        <f t="shared" ref="T155:T173" si="13">S155*H155</f>
        <v>0</v>
      </c>
      <c r="AR155" s="152" t="s">
        <v>227</v>
      </c>
      <c r="AT155" s="152" t="s">
        <v>223</v>
      </c>
      <c r="AU155" s="152" t="s">
        <v>88</v>
      </c>
      <c r="AY155" s="13" t="s">
        <v>221</v>
      </c>
      <c r="BE155" s="153">
        <f t="shared" ref="BE155:BE173" si="14">IF(N155="základná",J155,0)</f>
        <v>0</v>
      </c>
      <c r="BF155" s="153">
        <f t="shared" ref="BF155:BF173" si="15">IF(N155="znížená",J155,0)</f>
        <v>0</v>
      </c>
      <c r="BG155" s="153">
        <f t="shared" ref="BG155:BG173" si="16">IF(N155="zákl. prenesená",J155,0)</f>
        <v>0</v>
      </c>
      <c r="BH155" s="153">
        <f t="shared" ref="BH155:BH173" si="17">IF(N155="zníž. prenesená",J155,0)</f>
        <v>0</v>
      </c>
      <c r="BI155" s="153">
        <f t="shared" ref="BI155:BI173" si="18">IF(N155="nulová",J155,0)</f>
        <v>0</v>
      </c>
      <c r="BJ155" s="13" t="s">
        <v>88</v>
      </c>
      <c r="BK155" s="153">
        <f t="shared" ref="BK155:BK173" si="19">ROUND(I155*H155,2)</f>
        <v>0</v>
      </c>
      <c r="BL155" s="13" t="s">
        <v>227</v>
      </c>
      <c r="BM155" s="152" t="s">
        <v>2235</v>
      </c>
    </row>
    <row r="156" spans="2:65" s="1" customFormat="1" ht="33" customHeight="1" x14ac:dyDescent="0.2">
      <c r="B156" s="139"/>
      <c r="C156" s="140" t="s">
        <v>165</v>
      </c>
      <c r="D156" s="140" t="s">
        <v>223</v>
      </c>
      <c r="E156" s="141" t="s">
        <v>265</v>
      </c>
      <c r="F156" s="142" t="s">
        <v>266</v>
      </c>
      <c r="G156" s="143" t="s">
        <v>226</v>
      </c>
      <c r="H156" s="144">
        <v>102.81699999999999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2.3033407499999998</v>
      </c>
      <c r="R156" s="150">
        <f t="shared" si="12"/>
        <v>236.82258589274997</v>
      </c>
      <c r="S156" s="150">
        <v>0</v>
      </c>
      <c r="T156" s="151">
        <f t="shared" si="13"/>
        <v>0</v>
      </c>
      <c r="AR156" s="152" t="s">
        <v>227</v>
      </c>
      <c r="AT156" s="152" t="s">
        <v>223</v>
      </c>
      <c r="AU156" s="152" t="s">
        <v>88</v>
      </c>
      <c r="AY156" s="13" t="s">
        <v>221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88</v>
      </c>
      <c r="BK156" s="153">
        <f t="shared" si="19"/>
        <v>0</v>
      </c>
      <c r="BL156" s="13" t="s">
        <v>227</v>
      </c>
      <c r="BM156" s="152" t="s">
        <v>267</v>
      </c>
    </row>
    <row r="157" spans="2:65" s="1" customFormat="1" ht="24.15" customHeight="1" x14ac:dyDescent="0.2">
      <c r="B157" s="139"/>
      <c r="C157" s="173" t="s">
        <v>168</v>
      </c>
      <c r="D157" s="173" t="s">
        <v>223</v>
      </c>
      <c r="E157" s="174" t="s">
        <v>268</v>
      </c>
      <c r="F157" s="175" t="s">
        <v>269</v>
      </c>
      <c r="G157" s="176" t="s">
        <v>254</v>
      </c>
      <c r="H157" s="177">
        <v>6.5869999999999997</v>
      </c>
      <c r="I157" s="178"/>
      <c r="J157" s="178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1.0739289839999999</v>
      </c>
      <c r="R157" s="150">
        <f t="shared" si="12"/>
        <v>7.0739702176079993</v>
      </c>
      <c r="S157" s="150">
        <v>0</v>
      </c>
      <c r="T157" s="151">
        <f t="shared" si="13"/>
        <v>0</v>
      </c>
      <c r="AR157" s="152" t="s">
        <v>227</v>
      </c>
      <c r="AT157" s="152" t="s">
        <v>223</v>
      </c>
      <c r="AU157" s="152" t="s">
        <v>88</v>
      </c>
      <c r="AY157" s="13" t="s">
        <v>221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88</v>
      </c>
      <c r="BK157" s="153">
        <f t="shared" si="19"/>
        <v>0</v>
      </c>
      <c r="BL157" s="13" t="s">
        <v>227</v>
      </c>
      <c r="BM157" s="152" t="s">
        <v>270</v>
      </c>
    </row>
    <row r="158" spans="2:65" s="1" customFormat="1" ht="33" customHeight="1" x14ac:dyDescent="0.2">
      <c r="B158" s="139"/>
      <c r="C158" s="173" t="s">
        <v>171</v>
      </c>
      <c r="D158" s="173" t="s">
        <v>223</v>
      </c>
      <c r="E158" s="174" t="s">
        <v>2236</v>
      </c>
      <c r="F158" s="175" t="s">
        <v>2237</v>
      </c>
      <c r="G158" s="176" t="s">
        <v>273</v>
      </c>
      <c r="H158" s="177">
        <v>302</v>
      </c>
      <c r="I158" s="178"/>
      <c r="J158" s="178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0.20368530000000001</v>
      </c>
      <c r="R158" s="150">
        <f t="shared" si="12"/>
        <v>61.512960600000007</v>
      </c>
      <c r="S158" s="150">
        <v>0</v>
      </c>
      <c r="T158" s="151">
        <f t="shared" si="13"/>
        <v>0</v>
      </c>
      <c r="AR158" s="152" t="s">
        <v>227</v>
      </c>
      <c r="AT158" s="152" t="s">
        <v>223</v>
      </c>
      <c r="AU158" s="152" t="s">
        <v>88</v>
      </c>
      <c r="AY158" s="13" t="s">
        <v>221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88</v>
      </c>
      <c r="BK158" s="153">
        <f t="shared" si="19"/>
        <v>0</v>
      </c>
      <c r="BL158" s="13" t="s">
        <v>227</v>
      </c>
      <c r="BM158" s="152" t="s">
        <v>2238</v>
      </c>
    </row>
    <row r="159" spans="2:65" s="1" customFormat="1" ht="24.15" customHeight="1" x14ac:dyDescent="0.2">
      <c r="B159" s="139"/>
      <c r="C159" s="140" t="s">
        <v>281</v>
      </c>
      <c r="D159" s="140" t="s">
        <v>223</v>
      </c>
      <c r="E159" s="141" t="s">
        <v>275</v>
      </c>
      <c r="F159" s="142" t="s">
        <v>276</v>
      </c>
      <c r="G159" s="143" t="s">
        <v>226</v>
      </c>
      <c r="H159" s="144">
        <v>150.93799999999999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2.0699999999999998</v>
      </c>
      <c r="R159" s="150">
        <f t="shared" si="12"/>
        <v>312.44165999999996</v>
      </c>
      <c r="S159" s="150">
        <v>0</v>
      </c>
      <c r="T159" s="151">
        <f t="shared" si="13"/>
        <v>0</v>
      </c>
      <c r="AR159" s="152" t="s">
        <v>227</v>
      </c>
      <c r="AT159" s="152" t="s">
        <v>223</v>
      </c>
      <c r="AU159" s="152" t="s">
        <v>88</v>
      </c>
      <c r="AY159" s="13" t="s">
        <v>221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88</v>
      </c>
      <c r="BK159" s="153">
        <f t="shared" si="19"/>
        <v>0</v>
      </c>
      <c r="BL159" s="13" t="s">
        <v>227</v>
      </c>
      <c r="BM159" s="152" t="s">
        <v>277</v>
      </c>
    </row>
    <row r="160" spans="2:65" s="1" customFormat="1" ht="24.15" customHeight="1" x14ac:dyDescent="0.2">
      <c r="B160" s="139"/>
      <c r="C160" s="140" t="s">
        <v>285</v>
      </c>
      <c r="D160" s="140" t="s">
        <v>223</v>
      </c>
      <c r="E160" s="141" t="s">
        <v>278</v>
      </c>
      <c r="F160" s="142" t="s">
        <v>279</v>
      </c>
      <c r="G160" s="143" t="s">
        <v>226</v>
      </c>
      <c r="H160" s="144">
        <v>50.313000000000002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1.9319999999999999</v>
      </c>
      <c r="R160" s="150">
        <f t="shared" si="12"/>
        <v>97.204716000000005</v>
      </c>
      <c r="S160" s="150">
        <v>0</v>
      </c>
      <c r="T160" s="151">
        <f t="shared" si="13"/>
        <v>0</v>
      </c>
      <c r="AR160" s="152" t="s">
        <v>227</v>
      </c>
      <c r="AT160" s="152" t="s">
        <v>223</v>
      </c>
      <c r="AU160" s="152" t="s">
        <v>88</v>
      </c>
      <c r="AY160" s="13" t="s">
        <v>221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88</v>
      </c>
      <c r="BK160" s="153">
        <f t="shared" si="19"/>
        <v>0</v>
      </c>
      <c r="BL160" s="13" t="s">
        <v>227</v>
      </c>
      <c r="BM160" s="152" t="s">
        <v>280</v>
      </c>
    </row>
    <row r="161" spans="2:65" s="1" customFormat="1" ht="24.15" customHeight="1" x14ac:dyDescent="0.2">
      <c r="B161" s="139"/>
      <c r="C161" s="140" t="s">
        <v>289</v>
      </c>
      <c r="D161" s="140" t="s">
        <v>223</v>
      </c>
      <c r="E161" s="141" t="s">
        <v>282</v>
      </c>
      <c r="F161" s="142" t="s">
        <v>283</v>
      </c>
      <c r="G161" s="143" t="s">
        <v>226</v>
      </c>
      <c r="H161" s="144">
        <v>150.93799999999999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2.0699999999999998</v>
      </c>
      <c r="R161" s="150">
        <f t="shared" si="12"/>
        <v>312.44165999999996</v>
      </c>
      <c r="S161" s="150">
        <v>0</v>
      </c>
      <c r="T161" s="151">
        <f t="shared" si="13"/>
        <v>0</v>
      </c>
      <c r="AR161" s="152" t="s">
        <v>227</v>
      </c>
      <c r="AT161" s="152" t="s">
        <v>223</v>
      </c>
      <c r="AU161" s="152" t="s">
        <v>88</v>
      </c>
      <c r="AY161" s="13" t="s">
        <v>221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88</v>
      </c>
      <c r="BK161" s="153">
        <f t="shared" si="19"/>
        <v>0</v>
      </c>
      <c r="BL161" s="13" t="s">
        <v>227</v>
      </c>
      <c r="BM161" s="152" t="s">
        <v>284</v>
      </c>
    </row>
    <row r="162" spans="2:65" s="1" customFormat="1" ht="37.950000000000003" customHeight="1" x14ac:dyDescent="0.2">
      <c r="B162" s="139"/>
      <c r="C162" s="140" t="s">
        <v>293</v>
      </c>
      <c r="D162" s="140" t="s">
        <v>223</v>
      </c>
      <c r="E162" s="141" t="s">
        <v>2239</v>
      </c>
      <c r="F162" s="142" t="s">
        <v>2240</v>
      </c>
      <c r="G162" s="143" t="s">
        <v>226</v>
      </c>
      <c r="H162" s="144">
        <v>14.025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2.16499</v>
      </c>
      <c r="R162" s="150">
        <f t="shared" si="12"/>
        <v>30.36398475</v>
      </c>
      <c r="S162" s="150">
        <v>0</v>
      </c>
      <c r="T162" s="151">
        <f t="shared" si="13"/>
        <v>0</v>
      </c>
      <c r="AR162" s="152" t="s">
        <v>227</v>
      </c>
      <c r="AT162" s="152" t="s">
        <v>223</v>
      </c>
      <c r="AU162" s="152" t="s">
        <v>88</v>
      </c>
      <c r="AY162" s="13" t="s">
        <v>221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88</v>
      </c>
      <c r="BK162" s="153">
        <f t="shared" si="19"/>
        <v>0</v>
      </c>
      <c r="BL162" s="13" t="s">
        <v>227</v>
      </c>
      <c r="BM162" s="152" t="s">
        <v>2241</v>
      </c>
    </row>
    <row r="163" spans="2:65" s="1" customFormat="1" ht="24.15" customHeight="1" x14ac:dyDescent="0.2">
      <c r="B163" s="139"/>
      <c r="C163" s="140" t="s">
        <v>297</v>
      </c>
      <c r="D163" s="140" t="s">
        <v>223</v>
      </c>
      <c r="E163" s="141" t="s">
        <v>2242</v>
      </c>
      <c r="F163" s="142" t="s">
        <v>2243</v>
      </c>
      <c r="G163" s="143" t="s">
        <v>226</v>
      </c>
      <c r="H163" s="144">
        <v>26.712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2.1940757039999998</v>
      </c>
      <c r="R163" s="150">
        <f t="shared" si="12"/>
        <v>58.608150205247995</v>
      </c>
      <c r="S163" s="150">
        <v>0</v>
      </c>
      <c r="T163" s="151">
        <f t="shared" si="13"/>
        <v>0</v>
      </c>
      <c r="AR163" s="152" t="s">
        <v>227</v>
      </c>
      <c r="AT163" s="152" t="s">
        <v>223</v>
      </c>
      <c r="AU163" s="152" t="s">
        <v>88</v>
      </c>
      <c r="AY163" s="13" t="s">
        <v>221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88</v>
      </c>
      <c r="BK163" s="153">
        <f t="shared" si="19"/>
        <v>0</v>
      </c>
      <c r="BL163" s="13" t="s">
        <v>227</v>
      </c>
      <c r="BM163" s="152" t="s">
        <v>2244</v>
      </c>
    </row>
    <row r="164" spans="2:65" s="1" customFormat="1" ht="24.15" customHeight="1" x14ac:dyDescent="0.2">
      <c r="B164" s="139"/>
      <c r="C164" s="140" t="s">
        <v>7</v>
      </c>
      <c r="D164" s="140" t="s">
        <v>223</v>
      </c>
      <c r="E164" s="141" t="s">
        <v>2245</v>
      </c>
      <c r="F164" s="142" t="s">
        <v>2246</v>
      </c>
      <c r="G164" s="143" t="s">
        <v>226</v>
      </c>
      <c r="H164" s="144">
        <v>7.2119999999999997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2.322345704</v>
      </c>
      <c r="R164" s="150">
        <f t="shared" si="12"/>
        <v>16.748757217247999</v>
      </c>
      <c r="S164" s="150">
        <v>0</v>
      </c>
      <c r="T164" s="151">
        <f t="shared" si="13"/>
        <v>0</v>
      </c>
      <c r="AR164" s="152" t="s">
        <v>227</v>
      </c>
      <c r="AT164" s="152" t="s">
        <v>223</v>
      </c>
      <c r="AU164" s="152" t="s">
        <v>88</v>
      </c>
      <c r="AY164" s="13" t="s">
        <v>221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88</v>
      </c>
      <c r="BK164" s="153">
        <f t="shared" si="19"/>
        <v>0</v>
      </c>
      <c r="BL164" s="13" t="s">
        <v>227</v>
      </c>
      <c r="BM164" s="152" t="s">
        <v>2247</v>
      </c>
    </row>
    <row r="165" spans="2:65" s="1" customFormat="1" ht="21.75" customHeight="1" x14ac:dyDescent="0.2">
      <c r="B165" s="139"/>
      <c r="C165" s="140" t="s">
        <v>304</v>
      </c>
      <c r="D165" s="140" t="s">
        <v>223</v>
      </c>
      <c r="E165" s="141" t="s">
        <v>290</v>
      </c>
      <c r="F165" s="142" t="s">
        <v>291</v>
      </c>
      <c r="G165" s="143" t="s">
        <v>263</v>
      </c>
      <c r="H165" s="144">
        <v>132.84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4.9410875E-2</v>
      </c>
      <c r="R165" s="150">
        <f t="shared" si="12"/>
        <v>6.5637406350000003</v>
      </c>
      <c r="S165" s="150">
        <v>0</v>
      </c>
      <c r="T165" s="151">
        <f t="shared" si="13"/>
        <v>0</v>
      </c>
      <c r="AR165" s="152" t="s">
        <v>227</v>
      </c>
      <c r="AT165" s="152" t="s">
        <v>223</v>
      </c>
      <c r="AU165" s="152" t="s">
        <v>88</v>
      </c>
      <c r="AY165" s="13" t="s">
        <v>221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88</v>
      </c>
      <c r="BK165" s="153">
        <f t="shared" si="19"/>
        <v>0</v>
      </c>
      <c r="BL165" s="13" t="s">
        <v>227</v>
      </c>
      <c r="BM165" s="152" t="s">
        <v>292</v>
      </c>
    </row>
    <row r="166" spans="2:65" s="1" customFormat="1" ht="21.75" customHeight="1" x14ac:dyDescent="0.2">
      <c r="B166" s="139"/>
      <c r="C166" s="140" t="s">
        <v>308</v>
      </c>
      <c r="D166" s="140" t="s">
        <v>223</v>
      </c>
      <c r="E166" s="141" t="s">
        <v>294</v>
      </c>
      <c r="F166" s="142" t="s">
        <v>295</v>
      </c>
      <c r="G166" s="143" t="s">
        <v>263</v>
      </c>
      <c r="H166" s="144">
        <v>132.84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227</v>
      </c>
      <c r="AT166" s="152" t="s">
        <v>223</v>
      </c>
      <c r="AU166" s="152" t="s">
        <v>88</v>
      </c>
      <c r="AY166" s="13" t="s">
        <v>221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88</v>
      </c>
      <c r="BK166" s="153">
        <f t="shared" si="19"/>
        <v>0</v>
      </c>
      <c r="BL166" s="13" t="s">
        <v>227</v>
      </c>
      <c r="BM166" s="152" t="s">
        <v>296</v>
      </c>
    </row>
    <row r="167" spans="2:65" s="1" customFormat="1" ht="24.15" customHeight="1" x14ac:dyDescent="0.2">
      <c r="B167" s="139"/>
      <c r="C167" s="140" t="s">
        <v>312</v>
      </c>
      <c r="D167" s="140" t="s">
        <v>223</v>
      </c>
      <c r="E167" s="141" t="s">
        <v>2248</v>
      </c>
      <c r="F167" s="142" t="s">
        <v>2249</v>
      </c>
      <c r="G167" s="143" t="s">
        <v>254</v>
      </c>
      <c r="H167" s="144">
        <v>0.46300000000000002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1.002</v>
      </c>
      <c r="R167" s="150">
        <f t="shared" si="12"/>
        <v>0.46392600000000001</v>
      </c>
      <c r="S167" s="150">
        <v>0</v>
      </c>
      <c r="T167" s="151">
        <f t="shared" si="13"/>
        <v>0</v>
      </c>
      <c r="AR167" s="152" t="s">
        <v>227</v>
      </c>
      <c r="AT167" s="152" t="s">
        <v>223</v>
      </c>
      <c r="AU167" s="152" t="s">
        <v>88</v>
      </c>
      <c r="AY167" s="13" t="s">
        <v>221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88</v>
      </c>
      <c r="BK167" s="153">
        <f t="shared" si="19"/>
        <v>0</v>
      </c>
      <c r="BL167" s="13" t="s">
        <v>227</v>
      </c>
      <c r="BM167" s="152" t="s">
        <v>2250</v>
      </c>
    </row>
    <row r="168" spans="2:65" s="1" customFormat="1" ht="24.15" customHeight="1" x14ac:dyDescent="0.2">
      <c r="B168" s="139"/>
      <c r="C168" s="140" t="s">
        <v>316</v>
      </c>
      <c r="D168" s="140" t="s">
        <v>223</v>
      </c>
      <c r="E168" s="141" t="s">
        <v>298</v>
      </c>
      <c r="F168" s="142" t="s">
        <v>2251</v>
      </c>
      <c r="G168" s="143" t="s">
        <v>226</v>
      </c>
      <c r="H168" s="144">
        <v>63.073999999999998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2.4157202039999999</v>
      </c>
      <c r="R168" s="150">
        <f t="shared" si="12"/>
        <v>152.36913614709599</v>
      </c>
      <c r="S168" s="150">
        <v>0</v>
      </c>
      <c r="T168" s="151">
        <f t="shared" si="13"/>
        <v>0</v>
      </c>
      <c r="AR168" s="152" t="s">
        <v>227</v>
      </c>
      <c r="AT168" s="152" t="s">
        <v>223</v>
      </c>
      <c r="AU168" s="152" t="s">
        <v>88</v>
      </c>
      <c r="AY168" s="13" t="s">
        <v>221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88</v>
      </c>
      <c r="BK168" s="153">
        <f t="shared" si="19"/>
        <v>0</v>
      </c>
      <c r="BL168" s="13" t="s">
        <v>227</v>
      </c>
      <c r="BM168" s="152" t="s">
        <v>300</v>
      </c>
    </row>
    <row r="169" spans="2:65" s="1" customFormat="1" ht="21.75" customHeight="1" x14ac:dyDescent="0.2">
      <c r="B169" s="139"/>
      <c r="C169" s="140" t="s">
        <v>322</v>
      </c>
      <c r="D169" s="140" t="s">
        <v>223</v>
      </c>
      <c r="E169" s="141" t="s">
        <v>301</v>
      </c>
      <c r="F169" s="142" t="s">
        <v>302</v>
      </c>
      <c r="G169" s="143" t="s">
        <v>263</v>
      </c>
      <c r="H169" s="144">
        <v>244.44800000000001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4.9410875E-2</v>
      </c>
      <c r="R169" s="150">
        <f t="shared" si="12"/>
        <v>12.078389572000001</v>
      </c>
      <c r="S169" s="150">
        <v>0</v>
      </c>
      <c r="T169" s="151">
        <f t="shared" si="13"/>
        <v>0</v>
      </c>
      <c r="AR169" s="152" t="s">
        <v>227</v>
      </c>
      <c r="AT169" s="152" t="s">
        <v>223</v>
      </c>
      <c r="AU169" s="152" t="s">
        <v>88</v>
      </c>
      <c r="AY169" s="13" t="s">
        <v>221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88</v>
      </c>
      <c r="BK169" s="153">
        <f t="shared" si="19"/>
        <v>0</v>
      </c>
      <c r="BL169" s="13" t="s">
        <v>227</v>
      </c>
      <c r="BM169" s="152" t="s">
        <v>303</v>
      </c>
    </row>
    <row r="170" spans="2:65" s="1" customFormat="1" ht="21.75" customHeight="1" x14ac:dyDescent="0.2">
      <c r="B170" s="139"/>
      <c r="C170" s="140" t="s">
        <v>326</v>
      </c>
      <c r="D170" s="140" t="s">
        <v>223</v>
      </c>
      <c r="E170" s="141" t="s">
        <v>305</v>
      </c>
      <c r="F170" s="142" t="s">
        <v>306</v>
      </c>
      <c r="G170" s="143" t="s">
        <v>263</v>
      </c>
      <c r="H170" s="144">
        <v>244.44800000000001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227</v>
      </c>
      <c r="AT170" s="152" t="s">
        <v>223</v>
      </c>
      <c r="AU170" s="152" t="s">
        <v>88</v>
      </c>
      <c r="AY170" s="13" t="s">
        <v>221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88</v>
      </c>
      <c r="BK170" s="153">
        <f t="shared" si="19"/>
        <v>0</v>
      </c>
      <c r="BL170" s="13" t="s">
        <v>227</v>
      </c>
      <c r="BM170" s="152" t="s">
        <v>307</v>
      </c>
    </row>
    <row r="171" spans="2:65" s="1" customFormat="1" ht="16.5" customHeight="1" x14ac:dyDescent="0.2">
      <c r="B171" s="139"/>
      <c r="C171" s="140" t="s">
        <v>330</v>
      </c>
      <c r="D171" s="140" t="s">
        <v>223</v>
      </c>
      <c r="E171" s="141" t="s">
        <v>309</v>
      </c>
      <c r="F171" s="142" t="s">
        <v>2252</v>
      </c>
      <c r="G171" s="143" t="s">
        <v>254</v>
      </c>
      <c r="H171" s="144">
        <v>4.1269999999999998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41</v>
      </c>
      <c r="P171" s="150">
        <f t="shared" si="11"/>
        <v>0</v>
      </c>
      <c r="Q171" s="150">
        <v>1.0189584970000001</v>
      </c>
      <c r="R171" s="150">
        <f t="shared" si="12"/>
        <v>4.2052417171189997</v>
      </c>
      <c r="S171" s="150">
        <v>0</v>
      </c>
      <c r="T171" s="151">
        <f t="shared" si="13"/>
        <v>0</v>
      </c>
      <c r="AR171" s="152" t="s">
        <v>227</v>
      </c>
      <c r="AT171" s="152" t="s">
        <v>223</v>
      </c>
      <c r="AU171" s="152" t="s">
        <v>88</v>
      </c>
      <c r="AY171" s="13" t="s">
        <v>221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88</v>
      </c>
      <c r="BK171" s="153">
        <f t="shared" si="19"/>
        <v>0</v>
      </c>
      <c r="BL171" s="13" t="s">
        <v>227</v>
      </c>
      <c r="BM171" s="152" t="s">
        <v>311</v>
      </c>
    </row>
    <row r="172" spans="2:65" s="1" customFormat="1" ht="24.15" customHeight="1" x14ac:dyDescent="0.2">
      <c r="B172" s="139"/>
      <c r="C172" s="140" t="s">
        <v>335</v>
      </c>
      <c r="D172" s="140" t="s">
        <v>223</v>
      </c>
      <c r="E172" s="141" t="s">
        <v>313</v>
      </c>
      <c r="F172" s="142" t="s">
        <v>314</v>
      </c>
      <c r="G172" s="143" t="s">
        <v>263</v>
      </c>
      <c r="H172" s="144">
        <v>1006.25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41</v>
      </c>
      <c r="P172" s="150">
        <f t="shared" si="11"/>
        <v>0</v>
      </c>
      <c r="Q172" s="150">
        <v>3.3000000000000003E-5</v>
      </c>
      <c r="R172" s="150">
        <f t="shared" si="12"/>
        <v>3.320625E-2</v>
      </c>
      <c r="S172" s="150">
        <v>0</v>
      </c>
      <c r="T172" s="151">
        <f t="shared" si="13"/>
        <v>0</v>
      </c>
      <c r="AR172" s="152" t="s">
        <v>227</v>
      </c>
      <c r="AT172" s="152" t="s">
        <v>223</v>
      </c>
      <c r="AU172" s="152" t="s">
        <v>88</v>
      </c>
      <c r="AY172" s="13" t="s">
        <v>221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88</v>
      </c>
      <c r="BK172" s="153">
        <f t="shared" si="19"/>
        <v>0</v>
      </c>
      <c r="BL172" s="13" t="s">
        <v>227</v>
      </c>
      <c r="BM172" s="152" t="s">
        <v>315</v>
      </c>
    </row>
    <row r="173" spans="2:65" s="1" customFormat="1" ht="16.5" customHeight="1" x14ac:dyDescent="0.2">
      <c r="B173" s="139"/>
      <c r="C173" s="154" t="s">
        <v>339</v>
      </c>
      <c r="D173" s="154" t="s">
        <v>317</v>
      </c>
      <c r="E173" s="155" t="s">
        <v>2253</v>
      </c>
      <c r="F173" s="156" t="s">
        <v>319</v>
      </c>
      <c r="G173" s="157" t="s">
        <v>263</v>
      </c>
      <c r="H173" s="158">
        <v>1157.1880000000001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41</v>
      </c>
      <c r="P173" s="150">
        <f t="shared" si="11"/>
        <v>0</v>
      </c>
      <c r="Q173" s="150">
        <v>2.9999999999999997E-4</v>
      </c>
      <c r="R173" s="150">
        <f t="shared" si="12"/>
        <v>0.34715639999999998</v>
      </c>
      <c r="S173" s="150">
        <v>0</v>
      </c>
      <c r="T173" s="151">
        <f t="shared" si="13"/>
        <v>0</v>
      </c>
      <c r="AR173" s="152" t="s">
        <v>251</v>
      </c>
      <c r="AT173" s="152" t="s">
        <v>317</v>
      </c>
      <c r="AU173" s="152" t="s">
        <v>88</v>
      </c>
      <c r="AY173" s="13" t="s">
        <v>221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88</v>
      </c>
      <c r="BK173" s="153">
        <f t="shared" si="19"/>
        <v>0</v>
      </c>
      <c r="BL173" s="13" t="s">
        <v>227</v>
      </c>
      <c r="BM173" s="152" t="s">
        <v>2254</v>
      </c>
    </row>
    <row r="174" spans="2:65" s="11" customFormat="1" ht="22.95" customHeight="1" x14ac:dyDescent="0.25">
      <c r="B174" s="127"/>
      <c r="D174" s="128" t="s">
        <v>74</v>
      </c>
      <c r="E174" s="137" t="s">
        <v>232</v>
      </c>
      <c r="F174" s="137" t="s">
        <v>321</v>
      </c>
      <c r="I174" s="130"/>
      <c r="J174" s="138">
        <f>BK174</f>
        <v>0</v>
      </c>
      <c r="L174" s="127"/>
      <c r="M174" s="132"/>
      <c r="P174" s="133">
        <f>SUM(P175:P200)</f>
        <v>0</v>
      </c>
      <c r="R174" s="133">
        <f>SUM(R175:R200)</f>
        <v>172.89092101746641</v>
      </c>
      <c r="T174" s="134">
        <f>SUM(T175:T200)</f>
        <v>0</v>
      </c>
      <c r="AR174" s="128" t="s">
        <v>82</v>
      </c>
      <c r="AT174" s="135" t="s">
        <v>74</v>
      </c>
      <c r="AU174" s="135" t="s">
        <v>82</v>
      </c>
      <c r="AY174" s="128" t="s">
        <v>221</v>
      </c>
      <c r="BK174" s="136">
        <f>SUM(BK175:BK200)</f>
        <v>0</v>
      </c>
    </row>
    <row r="175" spans="2:65" s="1" customFormat="1" ht="37.950000000000003" customHeight="1" x14ac:dyDescent="0.2">
      <c r="B175" s="139"/>
      <c r="C175" s="140" t="s">
        <v>343</v>
      </c>
      <c r="D175" s="140" t="s">
        <v>223</v>
      </c>
      <c r="E175" s="141" t="s">
        <v>323</v>
      </c>
      <c r="F175" s="142" t="s">
        <v>324</v>
      </c>
      <c r="G175" s="143" t="s">
        <v>273</v>
      </c>
      <c r="H175" s="144">
        <v>10</v>
      </c>
      <c r="I175" s="145"/>
      <c r="J175" s="146">
        <f t="shared" ref="J175:J200" si="20">ROUND(I175*H175,2)</f>
        <v>0</v>
      </c>
      <c r="K175" s="147"/>
      <c r="L175" s="28"/>
      <c r="M175" s="148" t="s">
        <v>1</v>
      </c>
      <c r="N175" s="149" t="s">
        <v>41</v>
      </c>
      <c r="P175" s="150">
        <f t="shared" ref="P175:P200" si="21">O175*H175</f>
        <v>0</v>
      </c>
      <c r="Q175" s="150">
        <v>0</v>
      </c>
      <c r="R175" s="150">
        <f t="shared" ref="R175:R200" si="22">Q175*H175</f>
        <v>0</v>
      </c>
      <c r="S175" s="150">
        <v>0</v>
      </c>
      <c r="T175" s="151">
        <f t="shared" ref="T175:T200" si="23">S175*H175</f>
        <v>0</v>
      </c>
      <c r="AR175" s="152" t="s">
        <v>227</v>
      </c>
      <c r="AT175" s="152" t="s">
        <v>223</v>
      </c>
      <c r="AU175" s="152" t="s">
        <v>88</v>
      </c>
      <c r="AY175" s="13" t="s">
        <v>221</v>
      </c>
      <c r="BE175" s="153">
        <f t="shared" ref="BE175:BE200" si="24">IF(N175="základná",J175,0)</f>
        <v>0</v>
      </c>
      <c r="BF175" s="153">
        <f t="shared" ref="BF175:BF200" si="25">IF(N175="znížená",J175,0)</f>
        <v>0</v>
      </c>
      <c r="BG175" s="153">
        <f t="shared" ref="BG175:BG200" si="26">IF(N175="zákl. prenesená",J175,0)</f>
        <v>0</v>
      </c>
      <c r="BH175" s="153">
        <f t="shared" ref="BH175:BH200" si="27">IF(N175="zníž. prenesená",J175,0)</f>
        <v>0</v>
      </c>
      <c r="BI175" s="153">
        <f t="shared" ref="BI175:BI200" si="28">IF(N175="nulová",J175,0)</f>
        <v>0</v>
      </c>
      <c r="BJ175" s="13" t="s">
        <v>88</v>
      </c>
      <c r="BK175" s="153">
        <f t="shared" ref="BK175:BK200" si="29">ROUND(I175*H175,2)</f>
        <v>0</v>
      </c>
      <c r="BL175" s="13" t="s">
        <v>227</v>
      </c>
      <c r="BM175" s="152" t="s">
        <v>325</v>
      </c>
    </row>
    <row r="176" spans="2:65" s="1" customFormat="1" ht="24.15" customHeight="1" x14ac:dyDescent="0.2">
      <c r="B176" s="139"/>
      <c r="C176" s="140" t="s">
        <v>347</v>
      </c>
      <c r="D176" s="140" t="s">
        <v>223</v>
      </c>
      <c r="E176" s="141" t="s">
        <v>2255</v>
      </c>
      <c r="F176" s="142" t="s">
        <v>2256</v>
      </c>
      <c r="G176" s="143" t="s">
        <v>263</v>
      </c>
      <c r="H176" s="144">
        <v>82.003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227</v>
      </c>
      <c r="AT176" s="152" t="s">
        <v>223</v>
      </c>
      <c r="AU176" s="152" t="s">
        <v>88</v>
      </c>
      <c r="AY176" s="13" t="s">
        <v>221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88</v>
      </c>
      <c r="BK176" s="153">
        <f t="shared" si="29"/>
        <v>0</v>
      </c>
      <c r="BL176" s="13" t="s">
        <v>227</v>
      </c>
      <c r="BM176" s="152" t="s">
        <v>2257</v>
      </c>
    </row>
    <row r="177" spans="2:65" s="1" customFormat="1" ht="21.75" customHeight="1" x14ac:dyDescent="0.2">
      <c r="B177" s="139"/>
      <c r="C177" s="140" t="s">
        <v>351</v>
      </c>
      <c r="D177" s="140" t="s">
        <v>223</v>
      </c>
      <c r="E177" s="141" t="s">
        <v>2258</v>
      </c>
      <c r="F177" s="142" t="s">
        <v>2259</v>
      </c>
      <c r="G177" s="143" t="s">
        <v>226</v>
      </c>
      <c r="H177" s="144">
        <v>0.55700000000000005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41</v>
      </c>
      <c r="P177" s="150">
        <f t="shared" si="21"/>
        <v>0</v>
      </c>
      <c r="Q177" s="150">
        <v>2.2119073519999999</v>
      </c>
      <c r="R177" s="150">
        <f t="shared" si="22"/>
        <v>1.232032395064</v>
      </c>
      <c r="S177" s="150">
        <v>0</v>
      </c>
      <c r="T177" s="151">
        <f t="shared" si="23"/>
        <v>0</v>
      </c>
      <c r="AR177" s="152" t="s">
        <v>227</v>
      </c>
      <c r="AT177" s="152" t="s">
        <v>223</v>
      </c>
      <c r="AU177" s="152" t="s">
        <v>88</v>
      </c>
      <c r="AY177" s="13" t="s">
        <v>221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88</v>
      </c>
      <c r="BK177" s="153">
        <f t="shared" si="29"/>
        <v>0</v>
      </c>
      <c r="BL177" s="13" t="s">
        <v>227</v>
      </c>
      <c r="BM177" s="152" t="s">
        <v>2260</v>
      </c>
    </row>
    <row r="178" spans="2:65" s="1" customFormat="1" ht="24.15" customHeight="1" x14ac:dyDescent="0.2">
      <c r="B178" s="139"/>
      <c r="C178" s="140" t="s">
        <v>355</v>
      </c>
      <c r="D178" s="140" t="s">
        <v>223</v>
      </c>
      <c r="E178" s="141" t="s">
        <v>2261</v>
      </c>
      <c r="F178" s="142" t="s">
        <v>2262</v>
      </c>
      <c r="G178" s="143" t="s">
        <v>263</v>
      </c>
      <c r="H178" s="144">
        <v>4.45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41</v>
      </c>
      <c r="P178" s="150">
        <f t="shared" si="21"/>
        <v>0</v>
      </c>
      <c r="Q178" s="150">
        <v>0.12919249999999999</v>
      </c>
      <c r="R178" s="150">
        <f t="shared" si="22"/>
        <v>0.574906625</v>
      </c>
      <c r="S178" s="150">
        <v>0</v>
      </c>
      <c r="T178" s="151">
        <f t="shared" si="23"/>
        <v>0</v>
      </c>
      <c r="AR178" s="152" t="s">
        <v>227</v>
      </c>
      <c r="AT178" s="152" t="s">
        <v>223</v>
      </c>
      <c r="AU178" s="152" t="s">
        <v>88</v>
      </c>
      <c r="AY178" s="13" t="s">
        <v>221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88</v>
      </c>
      <c r="BK178" s="153">
        <f t="shared" si="29"/>
        <v>0</v>
      </c>
      <c r="BL178" s="13" t="s">
        <v>227</v>
      </c>
      <c r="BM178" s="152" t="s">
        <v>2263</v>
      </c>
    </row>
    <row r="179" spans="2:65" s="1" customFormat="1" ht="24.15" customHeight="1" x14ac:dyDescent="0.2">
      <c r="B179" s="139"/>
      <c r="C179" s="140" t="s">
        <v>359</v>
      </c>
      <c r="D179" s="140" t="s">
        <v>223</v>
      </c>
      <c r="E179" s="141" t="s">
        <v>2264</v>
      </c>
      <c r="F179" s="142" t="s">
        <v>2265</v>
      </c>
      <c r="G179" s="143" t="s">
        <v>263</v>
      </c>
      <c r="H179" s="144">
        <v>4.45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41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227</v>
      </c>
      <c r="AT179" s="152" t="s">
        <v>223</v>
      </c>
      <c r="AU179" s="152" t="s">
        <v>88</v>
      </c>
      <c r="AY179" s="13" t="s">
        <v>221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88</v>
      </c>
      <c r="BK179" s="153">
        <f t="shared" si="29"/>
        <v>0</v>
      </c>
      <c r="BL179" s="13" t="s">
        <v>227</v>
      </c>
      <c r="BM179" s="152" t="s">
        <v>2266</v>
      </c>
    </row>
    <row r="180" spans="2:65" s="1" customFormat="1" ht="16.5" customHeight="1" x14ac:dyDescent="0.2">
      <c r="B180" s="139"/>
      <c r="C180" s="140" t="s">
        <v>363</v>
      </c>
      <c r="D180" s="140" t="s">
        <v>223</v>
      </c>
      <c r="E180" s="141" t="s">
        <v>2267</v>
      </c>
      <c r="F180" s="142" t="s">
        <v>2268</v>
      </c>
      <c r="G180" s="143" t="s">
        <v>254</v>
      </c>
      <c r="H180" s="144">
        <v>0.08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41</v>
      </c>
      <c r="P180" s="150">
        <f t="shared" si="21"/>
        <v>0</v>
      </c>
      <c r="Q180" s="150">
        <v>1.01144973</v>
      </c>
      <c r="R180" s="150">
        <f t="shared" si="22"/>
        <v>8.0915978400000005E-2</v>
      </c>
      <c r="S180" s="150">
        <v>0</v>
      </c>
      <c r="T180" s="151">
        <f t="shared" si="23"/>
        <v>0</v>
      </c>
      <c r="AR180" s="152" t="s">
        <v>227</v>
      </c>
      <c r="AT180" s="152" t="s">
        <v>223</v>
      </c>
      <c r="AU180" s="152" t="s">
        <v>88</v>
      </c>
      <c r="AY180" s="13" t="s">
        <v>221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88</v>
      </c>
      <c r="BK180" s="153">
        <f t="shared" si="29"/>
        <v>0</v>
      </c>
      <c r="BL180" s="13" t="s">
        <v>227</v>
      </c>
      <c r="BM180" s="152" t="s">
        <v>2269</v>
      </c>
    </row>
    <row r="181" spans="2:65" s="1" customFormat="1" ht="16.5" customHeight="1" x14ac:dyDescent="0.2">
      <c r="B181" s="139"/>
      <c r="C181" s="140" t="s">
        <v>367</v>
      </c>
      <c r="D181" s="140" t="s">
        <v>223</v>
      </c>
      <c r="E181" s="141" t="s">
        <v>2270</v>
      </c>
      <c r="F181" s="142" t="s">
        <v>2271</v>
      </c>
      <c r="G181" s="143" t="s">
        <v>226</v>
      </c>
      <c r="H181" s="144">
        <v>9.468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2.3223435000000001</v>
      </c>
      <c r="R181" s="150">
        <f t="shared" si="22"/>
        <v>21.987948257999999</v>
      </c>
      <c r="S181" s="150">
        <v>0</v>
      </c>
      <c r="T181" s="151">
        <f t="shared" si="23"/>
        <v>0</v>
      </c>
      <c r="AR181" s="152" t="s">
        <v>227</v>
      </c>
      <c r="AT181" s="152" t="s">
        <v>223</v>
      </c>
      <c r="AU181" s="152" t="s">
        <v>88</v>
      </c>
      <c r="AY181" s="13" t="s">
        <v>221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88</v>
      </c>
      <c r="BK181" s="153">
        <f t="shared" si="29"/>
        <v>0</v>
      </c>
      <c r="BL181" s="13" t="s">
        <v>227</v>
      </c>
      <c r="BM181" s="152" t="s">
        <v>2272</v>
      </c>
    </row>
    <row r="182" spans="2:65" s="1" customFormat="1" ht="24.15" customHeight="1" x14ac:dyDescent="0.2">
      <c r="B182" s="139"/>
      <c r="C182" s="140" t="s">
        <v>371</v>
      </c>
      <c r="D182" s="140" t="s">
        <v>223</v>
      </c>
      <c r="E182" s="141" t="s">
        <v>2273</v>
      </c>
      <c r="F182" s="142" t="s">
        <v>2274</v>
      </c>
      <c r="G182" s="143" t="s">
        <v>263</v>
      </c>
      <c r="H182" s="144">
        <v>77.787999999999997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8.8625106800000006E-2</v>
      </c>
      <c r="R182" s="150">
        <f t="shared" si="22"/>
        <v>6.8939698077584</v>
      </c>
      <c r="S182" s="150">
        <v>0</v>
      </c>
      <c r="T182" s="151">
        <f t="shared" si="23"/>
        <v>0</v>
      </c>
      <c r="AR182" s="152" t="s">
        <v>227</v>
      </c>
      <c r="AT182" s="152" t="s">
        <v>223</v>
      </c>
      <c r="AU182" s="152" t="s">
        <v>88</v>
      </c>
      <c r="AY182" s="13" t="s">
        <v>221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88</v>
      </c>
      <c r="BK182" s="153">
        <f t="shared" si="29"/>
        <v>0</v>
      </c>
      <c r="BL182" s="13" t="s">
        <v>227</v>
      </c>
      <c r="BM182" s="152" t="s">
        <v>2275</v>
      </c>
    </row>
    <row r="183" spans="2:65" s="1" customFormat="1" ht="16.5" customHeight="1" x14ac:dyDescent="0.2">
      <c r="B183" s="139"/>
      <c r="C183" s="140" t="s">
        <v>375</v>
      </c>
      <c r="D183" s="140" t="s">
        <v>223</v>
      </c>
      <c r="E183" s="141" t="s">
        <v>2276</v>
      </c>
      <c r="F183" s="142" t="s">
        <v>2277</v>
      </c>
      <c r="G183" s="143" t="s">
        <v>263</v>
      </c>
      <c r="H183" s="144">
        <v>28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227</v>
      </c>
      <c r="AT183" s="152" t="s">
        <v>223</v>
      </c>
      <c r="AU183" s="152" t="s">
        <v>88</v>
      </c>
      <c r="AY183" s="13" t="s">
        <v>221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88</v>
      </c>
      <c r="BK183" s="153">
        <f t="shared" si="29"/>
        <v>0</v>
      </c>
      <c r="BL183" s="13" t="s">
        <v>227</v>
      </c>
      <c r="BM183" s="152" t="s">
        <v>2278</v>
      </c>
    </row>
    <row r="184" spans="2:65" s="1" customFormat="1" ht="24.15" customHeight="1" x14ac:dyDescent="0.2">
      <c r="B184" s="139"/>
      <c r="C184" s="140" t="s">
        <v>379</v>
      </c>
      <c r="D184" s="140" t="s">
        <v>223</v>
      </c>
      <c r="E184" s="141" t="s">
        <v>2279</v>
      </c>
      <c r="F184" s="142" t="s">
        <v>2280</v>
      </c>
      <c r="G184" s="143" t="s">
        <v>263</v>
      </c>
      <c r="H184" s="144">
        <v>77.787999999999997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227</v>
      </c>
      <c r="AT184" s="152" t="s">
        <v>223</v>
      </c>
      <c r="AU184" s="152" t="s">
        <v>88</v>
      </c>
      <c r="AY184" s="13" t="s">
        <v>221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88</v>
      </c>
      <c r="BK184" s="153">
        <f t="shared" si="29"/>
        <v>0</v>
      </c>
      <c r="BL184" s="13" t="s">
        <v>227</v>
      </c>
      <c r="BM184" s="152" t="s">
        <v>2281</v>
      </c>
    </row>
    <row r="185" spans="2:65" s="1" customFormat="1" ht="24.15" customHeight="1" x14ac:dyDescent="0.2">
      <c r="B185" s="139"/>
      <c r="C185" s="140" t="s">
        <v>383</v>
      </c>
      <c r="D185" s="140" t="s">
        <v>223</v>
      </c>
      <c r="E185" s="141" t="s">
        <v>2282</v>
      </c>
      <c r="F185" s="142" t="s">
        <v>2283</v>
      </c>
      <c r="G185" s="143" t="s">
        <v>254</v>
      </c>
      <c r="H185" s="144">
        <v>1.167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1.012567767</v>
      </c>
      <c r="R185" s="150">
        <f t="shared" si="22"/>
        <v>1.1816665840889999</v>
      </c>
      <c r="S185" s="150">
        <v>0</v>
      </c>
      <c r="T185" s="151">
        <f t="shared" si="23"/>
        <v>0</v>
      </c>
      <c r="AR185" s="152" t="s">
        <v>227</v>
      </c>
      <c r="AT185" s="152" t="s">
        <v>223</v>
      </c>
      <c r="AU185" s="152" t="s">
        <v>88</v>
      </c>
      <c r="AY185" s="13" t="s">
        <v>221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88</v>
      </c>
      <c r="BK185" s="153">
        <f t="shared" si="29"/>
        <v>0</v>
      </c>
      <c r="BL185" s="13" t="s">
        <v>227</v>
      </c>
      <c r="BM185" s="152" t="s">
        <v>2284</v>
      </c>
    </row>
    <row r="186" spans="2:65" s="1" customFormat="1" ht="33" customHeight="1" x14ac:dyDescent="0.2">
      <c r="B186" s="139"/>
      <c r="C186" s="140" t="s">
        <v>387</v>
      </c>
      <c r="D186" s="140" t="s">
        <v>223</v>
      </c>
      <c r="E186" s="141" t="s">
        <v>331</v>
      </c>
      <c r="F186" s="142" t="s">
        <v>332</v>
      </c>
      <c r="G186" s="143" t="s">
        <v>333</v>
      </c>
      <c r="H186" s="144">
        <v>4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41</v>
      </c>
      <c r="P186" s="150">
        <f t="shared" si="21"/>
        <v>0</v>
      </c>
      <c r="Q186" s="150">
        <v>0.18630633999999999</v>
      </c>
      <c r="R186" s="150">
        <f t="shared" si="22"/>
        <v>0.74522535999999995</v>
      </c>
      <c r="S186" s="150">
        <v>0</v>
      </c>
      <c r="T186" s="151">
        <f t="shared" si="23"/>
        <v>0</v>
      </c>
      <c r="AR186" s="152" t="s">
        <v>227</v>
      </c>
      <c r="AT186" s="152" t="s">
        <v>223</v>
      </c>
      <c r="AU186" s="152" t="s">
        <v>88</v>
      </c>
      <c r="AY186" s="13" t="s">
        <v>221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88</v>
      </c>
      <c r="BK186" s="153">
        <f t="shared" si="29"/>
        <v>0</v>
      </c>
      <c r="BL186" s="13" t="s">
        <v>227</v>
      </c>
      <c r="BM186" s="152" t="s">
        <v>2285</v>
      </c>
    </row>
    <row r="187" spans="2:65" s="1" customFormat="1" ht="21.75" customHeight="1" x14ac:dyDescent="0.2">
      <c r="B187" s="139"/>
      <c r="C187" s="154" t="s">
        <v>391</v>
      </c>
      <c r="D187" s="154" t="s">
        <v>317</v>
      </c>
      <c r="E187" s="155" t="s">
        <v>2286</v>
      </c>
      <c r="F187" s="156" t="s">
        <v>2287</v>
      </c>
      <c r="G187" s="157" t="s">
        <v>333</v>
      </c>
      <c r="H187" s="158">
        <v>4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41</v>
      </c>
      <c r="P187" s="150">
        <f t="shared" si="21"/>
        <v>0</v>
      </c>
      <c r="Q187" s="150">
        <v>3.556</v>
      </c>
      <c r="R187" s="150">
        <f t="shared" si="22"/>
        <v>14.224</v>
      </c>
      <c r="S187" s="150">
        <v>0</v>
      </c>
      <c r="T187" s="151">
        <f t="shared" si="23"/>
        <v>0</v>
      </c>
      <c r="AR187" s="152" t="s">
        <v>251</v>
      </c>
      <c r="AT187" s="152" t="s">
        <v>317</v>
      </c>
      <c r="AU187" s="152" t="s">
        <v>88</v>
      </c>
      <c r="AY187" s="13" t="s">
        <v>221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88</v>
      </c>
      <c r="BK187" s="153">
        <f t="shared" si="29"/>
        <v>0</v>
      </c>
      <c r="BL187" s="13" t="s">
        <v>227</v>
      </c>
      <c r="BM187" s="152" t="s">
        <v>2288</v>
      </c>
    </row>
    <row r="188" spans="2:65" s="1" customFormat="1" ht="33" customHeight="1" x14ac:dyDescent="0.2">
      <c r="B188" s="139"/>
      <c r="C188" s="140" t="s">
        <v>395</v>
      </c>
      <c r="D188" s="140" t="s">
        <v>223</v>
      </c>
      <c r="E188" s="141" t="s">
        <v>2289</v>
      </c>
      <c r="F188" s="142" t="s">
        <v>2290</v>
      </c>
      <c r="G188" s="143" t="s">
        <v>333</v>
      </c>
      <c r="H188" s="144">
        <v>22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41</v>
      </c>
      <c r="P188" s="150">
        <f t="shared" si="21"/>
        <v>0</v>
      </c>
      <c r="Q188" s="150">
        <v>0.23645277000000001</v>
      </c>
      <c r="R188" s="150">
        <f t="shared" si="22"/>
        <v>5.2019609400000002</v>
      </c>
      <c r="S188" s="150">
        <v>0</v>
      </c>
      <c r="T188" s="151">
        <f t="shared" si="23"/>
        <v>0</v>
      </c>
      <c r="AR188" s="152" t="s">
        <v>227</v>
      </c>
      <c r="AT188" s="152" t="s">
        <v>223</v>
      </c>
      <c r="AU188" s="152" t="s">
        <v>88</v>
      </c>
      <c r="AY188" s="13" t="s">
        <v>221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88</v>
      </c>
      <c r="BK188" s="153">
        <f t="shared" si="29"/>
        <v>0</v>
      </c>
      <c r="BL188" s="13" t="s">
        <v>227</v>
      </c>
      <c r="BM188" s="152" t="s">
        <v>2291</v>
      </c>
    </row>
    <row r="189" spans="2:65" s="1" customFormat="1" ht="21.75" customHeight="1" x14ac:dyDescent="0.2">
      <c r="B189" s="139"/>
      <c r="C189" s="154" t="s">
        <v>399</v>
      </c>
      <c r="D189" s="154" t="s">
        <v>317</v>
      </c>
      <c r="E189" s="155" t="s">
        <v>2292</v>
      </c>
      <c r="F189" s="156" t="s">
        <v>2293</v>
      </c>
      <c r="G189" s="157" t="s">
        <v>333</v>
      </c>
      <c r="H189" s="158">
        <v>13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41</v>
      </c>
      <c r="P189" s="150">
        <f t="shared" si="21"/>
        <v>0</v>
      </c>
      <c r="Q189" s="150">
        <v>5.0190000000000001</v>
      </c>
      <c r="R189" s="150">
        <f t="shared" si="22"/>
        <v>65.247</v>
      </c>
      <c r="S189" s="150">
        <v>0</v>
      </c>
      <c r="T189" s="151">
        <f t="shared" si="23"/>
        <v>0</v>
      </c>
      <c r="AR189" s="152" t="s">
        <v>251</v>
      </c>
      <c r="AT189" s="152" t="s">
        <v>317</v>
      </c>
      <c r="AU189" s="152" t="s">
        <v>88</v>
      </c>
      <c r="AY189" s="13" t="s">
        <v>221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88</v>
      </c>
      <c r="BK189" s="153">
        <f t="shared" si="29"/>
        <v>0</v>
      </c>
      <c r="BL189" s="13" t="s">
        <v>227</v>
      </c>
      <c r="BM189" s="152" t="s">
        <v>2294</v>
      </c>
    </row>
    <row r="190" spans="2:65" s="1" customFormat="1" ht="21.75" customHeight="1" x14ac:dyDescent="0.2">
      <c r="B190" s="139"/>
      <c r="C190" s="154" t="s">
        <v>404</v>
      </c>
      <c r="D190" s="154" t="s">
        <v>317</v>
      </c>
      <c r="E190" s="155" t="s">
        <v>2295</v>
      </c>
      <c r="F190" s="156" t="s">
        <v>2296</v>
      </c>
      <c r="G190" s="157" t="s">
        <v>333</v>
      </c>
      <c r="H190" s="158">
        <v>1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5.0190000000000001</v>
      </c>
      <c r="R190" s="150">
        <f t="shared" si="22"/>
        <v>5.0190000000000001</v>
      </c>
      <c r="S190" s="150">
        <v>0</v>
      </c>
      <c r="T190" s="151">
        <f t="shared" si="23"/>
        <v>0</v>
      </c>
      <c r="AR190" s="152" t="s">
        <v>251</v>
      </c>
      <c r="AT190" s="152" t="s">
        <v>317</v>
      </c>
      <c r="AU190" s="152" t="s">
        <v>88</v>
      </c>
      <c r="AY190" s="13" t="s">
        <v>221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88</v>
      </c>
      <c r="BK190" s="153">
        <f t="shared" si="29"/>
        <v>0</v>
      </c>
      <c r="BL190" s="13" t="s">
        <v>227</v>
      </c>
      <c r="BM190" s="152" t="s">
        <v>2297</v>
      </c>
    </row>
    <row r="191" spans="2:65" s="1" customFormat="1" ht="21.75" customHeight="1" x14ac:dyDescent="0.2">
      <c r="B191" s="139"/>
      <c r="C191" s="154" t="s">
        <v>408</v>
      </c>
      <c r="D191" s="154" t="s">
        <v>317</v>
      </c>
      <c r="E191" s="155" t="s">
        <v>2298</v>
      </c>
      <c r="F191" s="156" t="s">
        <v>2299</v>
      </c>
      <c r="G191" s="157" t="s">
        <v>333</v>
      </c>
      <c r="H191" s="158">
        <v>1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41</v>
      </c>
      <c r="P191" s="150">
        <f t="shared" si="21"/>
        <v>0</v>
      </c>
      <c r="Q191" s="150">
        <v>5.7060000000000004</v>
      </c>
      <c r="R191" s="150">
        <f t="shared" si="22"/>
        <v>5.7060000000000004</v>
      </c>
      <c r="S191" s="150">
        <v>0</v>
      </c>
      <c r="T191" s="151">
        <f t="shared" si="23"/>
        <v>0</v>
      </c>
      <c r="AR191" s="152" t="s">
        <v>251</v>
      </c>
      <c r="AT191" s="152" t="s">
        <v>317</v>
      </c>
      <c r="AU191" s="152" t="s">
        <v>88</v>
      </c>
      <c r="AY191" s="13" t="s">
        <v>221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88</v>
      </c>
      <c r="BK191" s="153">
        <f t="shared" si="29"/>
        <v>0</v>
      </c>
      <c r="BL191" s="13" t="s">
        <v>227</v>
      </c>
      <c r="BM191" s="152" t="s">
        <v>2300</v>
      </c>
    </row>
    <row r="192" spans="2:65" s="1" customFormat="1" ht="21.75" customHeight="1" x14ac:dyDescent="0.2">
      <c r="B192" s="139"/>
      <c r="C192" s="154" t="s">
        <v>412</v>
      </c>
      <c r="D192" s="154" t="s">
        <v>317</v>
      </c>
      <c r="E192" s="155" t="s">
        <v>2301</v>
      </c>
      <c r="F192" s="156" t="s">
        <v>2302</v>
      </c>
      <c r="G192" s="157" t="s">
        <v>333</v>
      </c>
      <c r="H192" s="158">
        <v>1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41</v>
      </c>
      <c r="P192" s="150">
        <f t="shared" si="21"/>
        <v>0</v>
      </c>
      <c r="Q192" s="150">
        <v>5.7060000000000004</v>
      </c>
      <c r="R192" s="150">
        <f t="shared" si="22"/>
        <v>5.7060000000000004</v>
      </c>
      <c r="S192" s="150">
        <v>0</v>
      </c>
      <c r="T192" s="151">
        <f t="shared" si="23"/>
        <v>0</v>
      </c>
      <c r="AR192" s="152" t="s">
        <v>251</v>
      </c>
      <c r="AT192" s="152" t="s">
        <v>317</v>
      </c>
      <c r="AU192" s="152" t="s">
        <v>88</v>
      </c>
      <c r="AY192" s="13" t="s">
        <v>221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88</v>
      </c>
      <c r="BK192" s="153">
        <f t="shared" si="29"/>
        <v>0</v>
      </c>
      <c r="BL192" s="13" t="s">
        <v>227</v>
      </c>
      <c r="BM192" s="152" t="s">
        <v>2303</v>
      </c>
    </row>
    <row r="193" spans="2:65" s="1" customFormat="1" ht="21.75" customHeight="1" x14ac:dyDescent="0.2">
      <c r="B193" s="139"/>
      <c r="C193" s="154" t="s">
        <v>416</v>
      </c>
      <c r="D193" s="154" t="s">
        <v>317</v>
      </c>
      <c r="E193" s="155" t="s">
        <v>2304</v>
      </c>
      <c r="F193" s="156" t="s">
        <v>2305</v>
      </c>
      <c r="G193" s="157" t="s">
        <v>333</v>
      </c>
      <c r="H193" s="158">
        <v>1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41</v>
      </c>
      <c r="P193" s="150">
        <f t="shared" si="21"/>
        <v>0</v>
      </c>
      <c r="Q193" s="150">
        <v>5.0190000000000001</v>
      </c>
      <c r="R193" s="150">
        <f t="shared" si="22"/>
        <v>5.0190000000000001</v>
      </c>
      <c r="S193" s="150">
        <v>0</v>
      </c>
      <c r="T193" s="151">
        <f t="shared" si="23"/>
        <v>0</v>
      </c>
      <c r="AR193" s="152" t="s">
        <v>251</v>
      </c>
      <c r="AT193" s="152" t="s">
        <v>317</v>
      </c>
      <c r="AU193" s="152" t="s">
        <v>88</v>
      </c>
      <c r="AY193" s="13" t="s">
        <v>221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88</v>
      </c>
      <c r="BK193" s="153">
        <f t="shared" si="29"/>
        <v>0</v>
      </c>
      <c r="BL193" s="13" t="s">
        <v>227</v>
      </c>
      <c r="BM193" s="152" t="s">
        <v>2306</v>
      </c>
    </row>
    <row r="194" spans="2:65" s="1" customFormat="1" ht="21.75" customHeight="1" x14ac:dyDescent="0.2">
      <c r="B194" s="139"/>
      <c r="C194" s="154" t="s">
        <v>420</v>
      </c>
      <c r="D194" s="154" t="s">
        <v>317</v>
      </c>
      <c r="E194" s="155" t="s">
        <v>2307</v>
      </c>
      <c r="F194" s="156" t="s">
        <v>2308</v>
      </c>
      <c r="G194" s="157" t="s">
        <v>333</v>
      </c>
      <c r="H194" s="158">
        <v>1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5.0190000000000001</v>
      </c>
      <c r="R194" s="150">
        <f t="shared" si="22"/>
        <v>5.0190000000000001</v>
      </c>
      <c r="S194" s="150">
        <v>0</v>
      </c>
      <c r="T194" s="151">
        <f t="shared" si="23"/>
        <v>0</v>
      </c>
      <c r="AR194" s="152" t="s">
        <v>251</v>
      </c>
      <c r="AT194" s="152" t="s">
        <v>317</v>
      </c>
      <c r="AU194" s="152" t="s">
        <v>88</v>
      </c>
      <c r="AY194" s="13" t="s">
        <v>221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88</v>
      </c>
      <c r="BK194" s="153">
        <f t="shared" si="29"/>
        <v>0</v>
      </c>
      <c r="BL194" s="13" t="s">
        <v>227</v>
      </c>
      <c r="BM194" s="152" t="s">
        <v>2309</v>
      </c>
    </row>
    <row r="195" spans="2:65" s="1" customFormat="1" ht="21.75" customHeight="1" x14ac:dyDescent="0.2">
      <c r="B195" s="139"/>
      <c r="C195" s="154" t="s">
        <v>424</v>
      </c>
      <c r="D195" s="154" t="s">
        <v>317</v>
      </c>
      <c r="E195" s="155" t="s">
        <v>2310</v>
      </c>
      <c r="F195" s="156" t="s">
        <v>2311</v>
      </c>
      <c r="G195" s="157" t="s">
        <v>333</v>
      </c>
      <c r="H195" s="158">
        <v>2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41</v>
      </c>
      <c r="P195" s="150">
        <f t="shared" si="21"/>
        <v>0</v>
      </c>
      <c r="Q195" s="150">
        <v>5.0439999999999996</v>
      </c>
      <c r="R195" s="150">
        <f t="shared" si="22"/>
        <v>10.087999999999999</v>
      </c>
      <c r="S195" s="150">
        <v>0</v>
      </c>
      <c r="T195" s="151">
        <f t="shared" si="23"/>
        <v>0</v>
      </c>
      <c r="AR195" s="152" t="s">
        <v>251</v>
      </c>
      <c r="AT195" s="152" t="s">
        <v>317</v>
      </c>
      <c r="AU195" s="152" t="s">
        <v>88</v>
      </c>
      <c r="AY195" s="13" t="s">
        <v>221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88</v>
      </c>
      <c r="BK195" s="153">
        <f t="shared" si="29"/>
        <v>0</v>
      </c>
      <c r="BL195" s="13" t="s">
        <v>227</v>
      </c>
      <c r="BM195" s="152" t="s">
        <v>2312</v>
      </c>
    </row>
    <row r="196" spans="2:65" s="1" customFormat="1" ht="21.75" customHeight="1" x14ac:dyDescent="0.2">
      <c r="B196" s="139"/>
      <c r="C196" s="154" t="s">
        <v>428</v>
      </c>
      <c r="D196" s="154" t="s">
        <v>317</v>
      </c>
      <c r="E196" s="155" t="s">
        <v>2313</v>
      </c>
      <c r="F196" s="156" t="s">
        <v>2314</v>
      </c>
      <c r="G196" s="157" t="s">
        <v>333</v>
      </c>
      <c r="H196" s="158">
        <v>2</v>
      </c>
      <c r="I196" s="159"/>
      <c r="J196" s="160">
        <f t="shared" si="20"/>
        <v>0</v>
      </c>
      <c r="K196" s="161"/>
      <c r="L196" s="162"/>
      <c r="M196" s="163" t="s">
        <v>1</v>
      </c>
      <c r="N196" s="164" t="s">
        <v>41</v>
      </c>
      <c r="P196" s="150">
        <f t="shared" si="21"/>
        <v>0</v>
      </c>
      <c r="Q196" s="150">
        <v>0.19</v>
      </c>
      <c r="R196" s="150">
        <f t="shared" si="22"/>
        <v>0.38</v>
      </c>
      <c r="S196" s="150">
        <v>0</v>
      </c>
      <c r="T196" s="151">
        <f t="shared" si="23"/>
        <v>0</v>
      </c>
      <c r="AR196" s="152" t="s">
        <v>251</v>
      </c>
      <c r="AT196" s="152" t="s">
        <v>317</v>
      </c>
      <c r="AU196" s="152" t="s">
        <v>88</v>
      </c>
      <c r="AY196" s="13" t="s">
        <v>221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88</v>
      </c>
      <c r="BK196" s="153">
        <f t="shared" si="29"/>
        <v>0</v>
      </c>
      <c r="BL196" s="13" t="s">
        <v>227</v>
      </c>
      <c r="BM196" s="152" t="s">
        <v>2315</v>
      </c>
    </row>
    <row r="197" spans="2:65" s="1" customFormat="1" ht="21.75" customHeight="1" x14ac:dyDescent="0.2">
      <c r="B197" s="139"/>
      <c r="C197" s="140" t="s">
        <v>432</v>
      </c>
      <c r="D197" s="140" t="s">
        <v>223</v>
      </c>
      <c r="E197" s="141" t="s">
        <v>2316</v>
      </c>
      <c r="F197" s="142" t="s">
        <v>2317</v>
      </c>
      <c r="G197" s="143" t="s">
        <v>226</v>
      </c>
      <c r="H197" s="144">
        <v>7.38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41</v>
      </c>
      <c r="P197" s="150">
        <f t="shared" si="21"/>
        <v>0</v>
      </c>
      <c r="Q197" s="150">
        <v>2.3140381959999998</v>
      </c>
      <c r="R197" s="150">
        <f t="shared" si="22"/>
        <v>17.07760188648</v>
      </c>
      <c r="S197" s="150">
        <v>0</v>
      </c>
      <c r="T197" s="151">
        <f t="shared" si="23"/>
        <v>0</v>
      </c>
      <c r="AR197" s="152" t="s">
        <v>227</v>
      </c>
      <c r="AT197" s="152" t="s">
        <v>223</v>
      </c>
      <c r="AU197" s="152" t="s">
        <v>88</v>
      </c>
      <c r="AY197" s="13" t="s">
        <v>221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88</v>
      </c>
      <c r="BK197" s="153">
        <f t="shared" si="29"/>
        <v>0</v>
      </c>
      <c r="BL197" s="13" t="s">
        <v>227</v>
      </c>
      <c r="BM197" s="152" t="s">
        <v>2318</v>
      </c>
    </row>
    <row r="198" spans="2:65" s="1" customFormat="1" ht="24.15" customHeight="1" x14ac:dyDescent="0.2">
      <c r="B198" s="139"/>
      <c r="C198" s="140" t="s">
        <v>436</v>
      </c>
      <c r="D198" s="140" t="s">
        <v>223</v>
      </c>
      <c r="E198" s="141" t="s">
        <v>2319</v>
      </c>
      <c r="F198" s="142" t="s">
        <v>2320</v>
      </c>
      <c r="G198" s="143" t="s">
        <v>263</v>
      </c>
      <c r="H198" s="144">
        <v>15.42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41</v>
      </c>
      <c r="P198" s="150">
        <f t="shared" si="21"/>
        <v>0</v>
      </c>
      <c r="Q198" s="150">
        <v>3.8370980300000003E-2</v>
      </c>
      <c r="R198" s="150">
        <f t="shared" si="22"/>
        <v>0.59168051622600004</v>
      </c>
      <c r="S198" s="150">
        <v>0</v>
      </c>
      <c r="T198" s="151">
        <f t="shared" si="23"/>
        <v>0</v>
      </c>
      <c r="AR198" s="152" t="s">
        <v>227</v>
      </c>
      <c r="AT198" s="152" t="s">
        <v>223</v>
      </c>
      <c r="AU198" s="152" t="s">
        <v>88</v>
      </c>
      <c r="AY198" s="13" t="s">
        <v>221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88</v>
      </c>
      <c r="BK198" s="153">
        <f t="shared" si="29"/>
        <v>0</v>
      </c>
      <c r="BL198" s="13" t="s">
        <v>227</v>
      </c>
      <c r="BM198" s="152" t="s">
        <v>2321</v>
      </c>
    </row>
    <row r="199" spans="2:65" s="1" customFormat="1" ht="24.15" customHeight="1" x14ac:dyDescent="0.2">
      <c r="B199" s="139"/>
      <c r="C199" s="140" t="s">
        <v>440</v>
      </c>
      <c r="D199" s="140" t="s">
        <v>223</v>
      </c>
      <c r="E199" s="141" t="s">
        <v>2322</v>
      </c>
      <c r="F199" s="142" t="s">
        <v>2323</v>
      </c>
      <c r="G199" s="143" t="s">
        <v>263</v>
      </c>
      <c r="H199" s="144">
        <v>15.42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227</v>
      </c>
      <c r="AT199" s="152" t="s">
        <v>223</v>
      </c>
      <c r="AU199" s="152" t="s">
        <v>88</v>
      </c>
      <c r="AY199" s="13" t="s">
        <v>221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88</v>
      </c>
      <c r="BK199" s="153">
        <f t="shared" si="29"/>
        <v>0</v>
      </c>
      <c r="BL199" s="13" t="s">
        <v>227</v>
      </c>
      <c r="BM199" s="152" t="s">
        <v>2324</v>
      </c>
    </row>
    <row r="200" spans="2:65" s="1" customFormat="1" ht="16.5" customHeight="1" x14ac:dyDescent="0.2">
      <c r="B200" s="139"/>
      <c r="C200" s="140" t="s">
        <v>444</v>
      </c>
      <c r="D200" s="140" t="s">
        <v>223</v>
      </c>
      <c r="E200" s="141" t="s">
        <v>2325</v>
      </c>
      <c r="F200" s="142" t="s">
        <v>2326</v>
      </c>
      <c r="G200" s="143" t="s">
        <v>254</v>
      </c>
      <c r="H200" s="144">
        <v>0.90100000000000002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41</v>
      </c>
      <c r="P200" s="150">
        <f t="shared" si="21"/>
        <v>0</v>
      </c>
      <c r="Q200" s="150">
        <v>1.015552349</v>
      </c>
      <c r="R200" s="150">
        <f t="shared" si="22"/>
        <v>0.91501266644900003</v>
      </c>
      <c r="S200" s="150">
        <v>0</v>
      </c>
      <c r="T200" s="151">
        <f t="shared" si="23"/>
        <v>0</v>
      </c>
      <c r="AR200" s="152" t="s">
        <v>227</v>
      </c>
      <c r="AT200" s="152" t="s">
        <v>223</v>
      </c>
      <c r="AU200" s="152" t="s">
        <v>88</v>
      </c>
      <c r="AY200" s="13" t="s">
        <v>221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88</v>
      </c>
      <c r="BK200" s="153">
        <f t="shared" si="29"/>
        <v>0</v>
      </c>
      <c r="BL200" s="13" t="s">
        <v>227</v>
      </c>
      <c r="BM200" s="152" t="s">
        <v>2327</v>
      </c>
    </row>
    <row r="201" spans="2:65" s="11" customFormat="1" ht="22.95" customHeight="1" x14ac:dyDescent="0.25">
      <c r="B201" s="127"/>
      <c r="D201" s="128" t="s">
        <v>74</v>
      </c>
      <c r="E201" s="137" t="s">
        <v>227</v>
      </c>
      <c r="F201" s="137" t="s">
        <v>403</v>
      </c>
      <c r="I201" s="130"/>
      <c r="J201" s="138">
        <f>BK201</f>
        <v>0</v>
      </c>
      <c r="L201" s="127"/>
      <c r="M201" s="132"/>
      <c r="P201" s="133">
        <f>SUM(P202:P213)</f>
        <v>0</v>
      </c>
      <c r="R201" s="133">
        <f>SUM(R202:R213)</f>
        <v>259.71760080000001</v>
      </c>
      <c r="T201" s="134">
        <f>SUM(T202:T213)</f>
        <v>0</v>
      </c>
      <c r="AR201" s="128" t="s">
        <v>82</v>
      </c>
      <c r="AT201" s="135" t="s">
        <v>74</v>
      </c>
      <c r="AU201" s="135" t="s">
        <v>82</v>
      </c>
      <c r="AY201" s="128" t="s">
        <v>221</v>
      </c>
      <c r="BK201" s="136">
        <f>SUM(BK202:BK213)</f>
        <v>0</v>
      </c>
    </row>
    <row r="202" spans="2:65" s="1" customFormat="1" ht="24.15" customHeight="1" x14ac:dyDescent="0.2">
      <c r="B202" s="139"/>
      <c r="C202" s="140" t="s">
        <v>448</v>
      </c>
      <c r="D202" s="140" t="s">
        <v>223</v>
      </c>
      <c r="E202" s="141" t="s">
        <v>461</v>
      </c>
      <c r="F202" s="142" t="s">
        <v>462</v>
      </c>
      <c r="G202" s="143" t="s">
        <v>333</v>
      </c>
      <c r="H202" s="144">
        <v>16</v>
      </c>
      <c r="I202" s="145"/>
      <c r="J202" s="146">
        <f t="shared" ref="J202:J213" si="30">ROUND(I202*H202,2)</f>
        <v>0</v>
      </c>
      <c r="K202" s="147"/>
      <c r="L202" s="28"/>
      <c r="M202" s="148" t="s">
        <v>1</v>
      </c>
      <c r="N202" s="149" t="s">
        <v>41</v>
      </c>
      <c r="P202" s="150">
        <f t="shared" ref="P202:P213" si="31">O202*H202</f>
        <v>0</v>
      </c>
      <c r="Q202" s="150">
        <v>2.1590000000000002E-2</v>
      </c>
      <c r="R202" s="150">
        <f t="shared" ref="R202:R213" si="32">Q202*H202</f>
        <v>0.34544000000000002</v>
      </c>
      <c r="S202" s="150">
        <v>0</v>
      </c>
      <c r="T202" s="151">
        <f t="shared" ref="T202:T213" si="33">S202*H202</f>
        <v>0</v>
      </c>
      <c r="AR202" s="152" t="s">
        <v>227</v>
      </c>
      <c r="AT202" s="152" t="s">
        <v>223</v>
      </c>
      <c r="AU202" s="152" t="s">
        <v>88</v>
      </c>
      <c r="AY202" s="13" t="s">
        <v>221</v>
      </c>
      <c r="BE202" s="153">
        <f t="shared" ref="BE202:BE213" si="34">IF(N202="základná",J202,0)</f>
        <v>0</v>
      </c>
      <c r="BF202" s="153">
        <f t="shared" ref="BF202:BF213" si="35">IF(N202="znížená",J202,0)</f>
        <v>0</v>
      </c>
      <c r="BG202" s="153">
        <f t="shared" ref="BG202:BG213" si="36">IF(N202="zákl. prenesená",J202,0)</f>
        <v>0</v>
      </c>
      <c r="BH202" s="153">
        <f t="shared" ref="BH202:BH213" si="37">IF(N202="zníž. prenesená",J202,0)</f>
        <v>0</v>
      </c>
      <c r="BI202" s="153">
        <f t="shared" ref="BI202:BI213" si="38">IF(N202="nulová",J202,0)</f>
        <v>0</v>
      </c>
      <c r="BJ202" s="13" t="s">
        <v>88</v>
      </c>
      <c r="BK202" s="153">
        <f t="shared" ref="BK202:BK213" si="39">ROUND(I202*H202,2)</f>
        <v>0</v>
      </c>
      <c r="BL202" s="13" t="s">
        <v>227</v>
      </c>
      <c r="BM202" s="152" t="s">
        <v>2328</v>
      </c>
    </row>
    <row r="203" spans="2:65" s="1" customFormat="1" ht="24.15" customHeight="1" x14ac:dyDescent="0.2">
      <c r="B203" s="139"/>
      <c r="C203" s="154" t="s">
        <v>452</v>
      </c>
      <c r="D203" s="154" t="s">
        <v>317</v>
      </c>
      <c r="E203" s="155" t="s">
        <v>2329</v>
      </c>
      <c r="F203" s="156" t="s">
        <v>2330</v>
      </c>
      <c r="G203" s="157" t="s">
        <v>333</v>
      </c>
      <c r="H203" s="158">
        <v>14</v>
      </c>
      <c r="I203" s="159"/>
      <c r="J203" s="160">
        <f t="shared" si="30"/>
        <v>0</v>
      </c>
      <c r="K203" s="161"/>
      <c r="L203" s="162"/>
      <c r="M203" s="163" t="s">
        <v>1</v>
      </c>
      <c r="N203" s="164" t="s">
        <v>41</v>
      </c>
      <c r="P203" s="150">
        <f t="shared" si="31"/>
        <v>0</v>
      </c>
      <c r="Q203" s="150">
        <v>0.872</v>
      </c>
      <c r="R203" s="150">
        <f t="shared" si="32"/>
        <v>12.208</v>
      </c>
      <c r="S203" s="150">
        <v>0</v>
      </c>
      <c r="T203" s="151">
        <f t="shared" si="33"/>
        <v>0</v>
      </c>
      <c r="AR203" s="152" t="s">
        <v>251</v>
      </c>
      <c r="AT203" s="152" t="s">
        <v>317</v>
      </c>
      <c r="AU203" s="152" t="s">
        <v>88</v>
      </c>
      <c r="AY203" s="13" t="s">
        <v>221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88</v>
      </c>
      <c r="BK203" s="153">
        <f t="shared" si="39"/>
        <v>0</v>
      </c>
      <c r="BL203" s="13" t="s">
        <v>227</v>
      </c>
      <c r="BM203" s="152" t="s">
        <v>2331</v>
      </c>
    </row>
    <row r="204" spans="2:65" s="1" customFormat="1" ht="24.15" customHeight="1" x14ac:dyDescent="0.2">
      <c r="B204" s="139"/>
      <c r="C204" s="154" t="s">
        <v>456</v>
      </c>
      <c r="D204" s="154" t="s">
        <v>317</v>
      </c>
      <c r="E204" s="155" t="s">
        <v>2332</v>
      </c>
      <c r="F204" s="156" t="s">
        <v>2333</v>
      </c>
      <c r="G204" s="157" t="s">
        <v>333</v>
      </c>
      <c r="H204" s="158">
        <v>2</v>
      </c>
      <c r="I204" s="159"/>
      <c r="J204" s="160">
        <f t="shared" si="30"/>
        <v>0</v>
      </c>
      <c r="K204" s="161"/>
      <c r="L204" s="162"/>
      <c r="M204" s="163" t="s">
        <v>1</v>
      </c>
      <c r="N204" s="164" t="s">
        <v>41</v>
      </c>
      <c r="P204" s="150">
        <f t="shared" si="31"/>
        <v>0</v>
      </c>
      <c r="Q204" s="150">
        <v>0.873</v>
      </c>
      <c r="R204" s="150">
        <f t="shared" si="32"/>
        <v>1.746</v>
      </c>
      <c r="S204" s="150">
        <v>0</v>
      </c>
      <c r="T204" s="151">
        <f t="shared" si="33"/>
        <v>0</v>
      </c>
      <c r="AR204" s="152" t="s">
        <v>251</v>
      </c>
      <c r="AT204" s="152" t="s">
        <v>317</v>
      </c>
      <c r="AU204" s="152" t="s">
        <v>88</v>
      </c>
      <c r="AY204" s="13" t="s">
        <v>221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88</v>
      </c>
      <c r="BK204" s="153">
        <f t="shared" si="39"/>
        <v>0</v>
      </c>
      <c r="BL204" s="13" t="s">
        <v>227</v>
      </c>
      <c r="BM204" s="152" t="s">
        <v>2334</v>
      </c>
    </row>
    <row r="205" spans="2:65" s="1" customFormat="1" ht="24.15" customHeight="1" x14ac:dyDescent="0.2">
      <c r="B205" s="139"/>
      <c r="C205" s="140" t="s">
        <v>460</v>
      </c>
      <c r="D205" s="140" t="s">
        <v>223</v>
      </c>
      <c r="E205" s="141" t="s">
        <v>553</v>
      </c>
      <c r="F205" s="142" t="s">
        <v>2335</v>
      </c>
      <c r="G205" s="143" t="s">
        <v>333</v>
      </c>
      <c r="H205" s="144">
        <v>101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41</v>
      </c>
      <c r="P205" s="150">
        <f t="shared" si="31"/>
        <v>0</v>
      </c>
      <c r="Q205" s="150">
        <v>4.6480800000000003E-2</v>
      </c>
      <c r="R205" s="150">
        <f t="shared" si="32"/>
        <v>4.6945608000000005</v>
      </c>
      <c r="S205" s="150">
        <v>0</v>
      </c>
      <c r="T205" s="151">
        <f t="shared" si="33"/>
        <v>0</v>
      </c>
      <c r="AR205" s="152" t="s">
        <v>227</v>
      </c>
      <c r="AT205" s="152" t="s">
        <v>223</v>
      </c>
      <c r="AU205" s="152" t="s">
        <v>88</v>
      </c>
      <c r="AY205" s="13" t="s">
        <v>221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88</v>
      </c>
      <c r="BK205" s="153">
        <f t="shared" si="39"/>
        <v>0</v>
      </c>
      <c r="BL205" s="13" t="s">
        <v>227</v>
      </c>
      <c r="BM205" s="152" t="s">
        <v>2336</v>
      </c>
    </row>
    <row r="206" spans="2:65" s="1" customFormat="1" ht="24.15" customHeight="1" x14ac:dyDescent="0.2">
      <c r="B206" s="139"/>
      <c r="C206" s="154" t="s">
        <v>464</v>
      </c>
      <c r="D206" s="154" t="s">
        <v>317</v>
      </c>
      <c r="E206" s="155" t="s">
        <v>2337</v>
      </c>
      <c r="F206" s="156" t="s">
        <v>2338</v>
      </c>
      <c r="G206" s="157" t="s">
        <v>333</v>
      </c>
      <c r="H206" s="158">
        <v>96</v>
      </c>
      <c r="I206" s="159"/>
      <c r="J206" s="160">
        <f t="shared" si="30"/>
        <v>0</v>
      </c>
      <c r="K206" s="161"/>
      <c r="L206" s="162"/>
      <c r="M206" s="163" t="s">
        <v>1</v>
      </c>
      <c r="N206" s="164" t="s">
        <v>41</v>
      </c>
      <c r="P206" s="150">
        <f t="shared" si="31"/>
        <v>0</v>
      </c>
      <c r="Q206" s="150">
        <v>0.65400000000000003</v>
      </c>
      <c r="R206" s="150">
        <f t="shared" si="32"/>
        <v>62.784000000000006</v>
      </c>
      <c r="S206" s="150">
        <v>0</v>
      </c>
      <c r="T206" s="151">
        <f t="shared" si="33"/>
        <v>0</v>
      </c>
      <c r="AR206" s="152" t="s">
        <v>251</v>
      </c>
      <c r="AT206" s="152" t="s">
        <v>317</v>
      </c>
      <c r="AU206" s="152" t="s">
        <v>88</v>
      </c>
      <c r="AY206" s="13" t="s">
        <v>221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88</v>
      </c>
      <c r="BK206" s="153">
        <f t="shared" si="39"/>
        <v>0</v>
      </c>
      <c r="BL206" s="13" t="s">
        <v>227</v>
      </c>
      <c r="BM206" s="152" t="s">
        <v>2339</v>
      </c>
    </row>
    <row r="207" spans="2:65" s="1" customFormat="1" ht="21.75" customHeight="1" x14ac:dyDescent="0.2">
      <c r="B207" s="139"/>
      <c r="C207" s="154" t="s">
        <v>468</v>
      </c>
      <c r="D207" s="154" t="s">
        <v>317</v>
      </c>
      <c r="E207" s="155" t="s">
        <v>2340</v>
      </c>
      <c r="F207" s="156" t="s">
        <v>2341</v>
      </c>
      <c r="G207" s="157" t="s">
        <v>333</v>
      </c>
      <c r="H207" s="158">
        <v>2</v>
      </c>
      <c r="I207" s="159"/>
      <c r="J207" s="160">
        <f t="shared" si="30"/>
        <v>0</v>
      </c>
      <c r="K207" s="161"/>
      <c r="L207" s="162"/>
      <c r="M207" s="163" t="s">
        <v>1</v>
      </c>
      <c r="N207" s="164" t="s">
        <v>41</v>
      </c>
      <c r="P207" s="150">
        <f t="shared" si="31"/>
        <v>0</v>
      </c>
      <c r="Q207" s="150">
        <v>0.95399999999999996</v>
      </c>
      <c r="R207" s="150">
        <f t="shared" si="32"/>
        <v>1.9079999999999999</v>
      </c>
      <c r="S207" s="150">
        <v>0</v>
      </c>
      <c r="T207" s="151">
        <f t="shared" si="33"/>
        <v>0</v>
      </c>
      <c r="AR207" s="152" t="s">
        <v>251</v>
      </c>
      <c r="AT207" s="152" t="s">
        <v>317</v>
      </c>
      <c r="AU207" s="152" t="s">
        <v>88</v>
      </c>
      <c r="AY207" s="13" t="s">
        <v>221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88</v>
      </c>
      <c r="BK207" s="153">
        <f t="shared" si="39"/>
        <v>0</v>
      </c>
      <c r="BL207" s="13" t="s">
        <v>227</v>
      </c>
      <c r="BM207" s="152" t="s">
        <v>2342</v>
      </c>
    </row>
    <row r="208" spans="2:65" s="1" customFormat="1" ht="21.75" customHeight="1" x14ac:dyDescent="0.2">
      <c r="B208" s="139"/>
      <c r="C208" s="154" t="s">
        <v>472</v>
      </c>
      <c r="D208" s="154" t="s">
        <v>317</v>
      </c>
      <c r="E208" s="155" t="s">
        <v>2343</v>
      </c>
      <c r="F208" s="156" t="s">
        <v>2344</v>
      </c>
      <c r="G208" s="157" t="s">
        <v>333</v>
      </c>
      <c r="H208" s="158">
        <v>2</v>
      </c>
      <c r="I208" s="159"/>
      <c r="J208" s="160">
        <f t="shared" si="30"/>
        <v>0</v>
      </c>
      <c r="K208" s="161"/>
      <c r="L208" s="162"/>
      <c r="M208" s="163" t="s">
        <v>1</v>
      </c>
      <c r="N208" s="164" t="s">
        <v>41</v>
      </c>
      <c r="P208" s="150">
        <f t="shared" si="31"/>
        <v>0</v>
      </c>
      <c r="Q208" s="150">
        <v>0.996</v>
      </c>
      <c r="R208" s="150">
        <f t="shared" si="32"/>
        <v>1.992</v>
      </c>
      <c r="S208" s="150">
        <v>0</v>
      </c>
      <c r="T208" s="151">
        <f t="shared" si="33"/>
        <v>0</v>
      </c>
      <c r="AR208" s="152" t="s">
        <v>251</v>
      </c>
      <c r="AT208" s="152" t="s">
        <v>317</v>
      </c>
      <c r="AU208" s="152" t="s">
        <v>88</v>
      </c>
      <c r="AY208" s="13" t="s">
        <v>221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88</v>
      </c>
      <c r="BK208" s="153">
        <f t="shared" si="39"/>
        <v>0</v>
      </c>
      <c r="BL208" s="13" t="s">
        <v>227</v>
      </c>
      <c r="BM208" s="152" t="s">
        <v>2345</v>
      </c>
    </row>
    <row r="209" spans="2:65" s="1" customFormat="1" ht="21.75" customHeight="1" x14ac:dyDescent="0.2">
      <c r="B209" s="139"/>
      <c r="C209" s="154" t="s">
        <v>476</v>
      </c>
      <c r="D209" s="154" t="s">
        <v>317</v>
      </c>
      <c r="E209" s="155" t="s">
        <v>2346</v>
      </c>
      <c r="F209" s="156" t="s">
        <v>2347</v>
      </c>
      <c r="G209" s="157" t="s">
        <v>333</v>
      </c>
      <c r="H209" s="158">
        <v>1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41</v>
      </c>
      <c r="P209" s="150">
        <f t="shared" si="31"/>
        <v>0</v>
      </c>
      <c r="Q209" s="150">
        <v>1.32</v>
      </c>
      <c r="R209" s="150">
        <f t="shared" si="32"/>
        <v>1.32</v>
      </c>
      <c r="S209" s="150">
        <v>0</v>
      </c>
      <c r="T209" s="151">
        <f t="shared" si="33"/>
        <v>0</v>
      </c>
      <c r="AR209" s="152" t="s">
        <v>251</v>
      </c>
      <c r="AT209" s="152" t="s">
        <v>317</v>
      </c>
      <c r="AU209" s="152" t="s">
        <v>88</v>
      </c>
      <c r="AY209" s="13" t="s">
        <v>221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88</v>
      </c>
      <c r="BK209" s="153">
        <f t="shared" si="39"/>
        <v>0</v>
      </c>
      <c r="BL209" s="13" t="s">
        <v>227</v>
      </c>
      <c r="BM209" s="152" t="s">
        <v>2348</v>
      </c>
    </row>
    <row r="210" spans="2:65" s="1" customFormat="1" ht="24.15" customHeight="1" x14ac:dyDescent="0.2">
      <c r="B210" s="139"/>
      <c r="C210" s="140" t="s">
        <v>480</v>
      </c>
      <c r="D210" s="140" t="s">
        <v>223</v>
      </c>
      <c r="E210" s="141" t="s">
        <v>2349</v>
      </c>
      <c r="F210" s="142" t="s">
        <v>2350</v>
      </c>
      <c r="G210" s="143" t="s">
        <v>333</v>
      </c>
      <c r="H210" s="144">
        <v>8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41</v>
      </c>
      <c r="P210" s="150">
        <f t="shared" si="31"/>
        <v>0</v>
      </c>
      <c r="Q210" s="150">
        <v>8.9950000000000002E-2</v>
      </c>
      <c r="R210" s="150">
        <f t="shared" si="32"/>
        <v>0.71960000000000002</v>
      </c>
      <c r="S210" s="150">
        <v>0</v>
      </c>
      <c r="T210" s="151">
        <f t="shared" si="33"/>
        <v>0</v>
      </c>
      <c r="AR210" s="152" t="s">
        <v>227</v>
      </c>
      <c r="AT210" s="152" t="s">
        <v>223</v>
      </c>
      <c r="AU210" s="152" t="s">
        <v>88</v>
      </c>
      <c r="AY210" s="13" t="s">
        <v>221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88</v>
      </c>
      <c r="BK210" s="153">
        <f t="shared" si="39"/>
        <v>0</v>
      </c>
      <c r="BL210" s="13" t="s">
        <v>227</v>
      </c>
      <c r="BM210" s="152" t="s">
        <v>2351</v>
      </c>
    </row>
    <row r="211" spans="2:65" s="1" customFormat="1" ht="24.15" customHeight="1" x14ac:dyDescent="0.2">
      <c r="B211" s="139"/>
      <c r="C211" s="154" t="s">
        <v>484</v>
      </c>
      <c r="D211" s="154" t="s">
        <v>317</v>
      </c>
      <c r="E211" s="155" t="s">
        <v>2352</v>
      </c>
      <c r="F211" s="156" t="s">
        <v>2353</v>
      </c>
      <c r="G211" s="157" t="s">
        <v>333</v>
      </c>
      <c r="H211" s="158">
        <v>6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41</v>
      </c>
      <c r="P211" s="150">
        <f t="shared" si="31"/>
        <v>0</v>
      </c>
      <c r="Q211" s="150">
        <v>21.5</v>
      </c>
      <c r="R211" s="150">
        <f t="shared" si="32"/>
        <v>129</v>
      </c>
      <c r="S211" s="150">
        <v>0</v>
      </c>
      <c r="T211" s="151">
        <f t="shared" si="33"/>
        <v>0</v>
      </c>
      <c r="AR211" s="152" t="s">
        <v>251</v>
      </c>
      <c r="AT211" s="152" t="s">
        <v>317</v>
      </c>
      <c r="AU211" s="152" t="s">
        <v>88</v>
      </c>
      <c r="AY211" s="13" t="s">
        <v>221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88</v>
      </c>
      <c r="BK211" s="153">
        <f t="shared" si="39"/>
        <v>0</v>
      </c>
      <c r="BL211" s="13" t="s">
        <v>227</v>
      </c>
      <c r="BM211" s="152" t="s">
        <v>2354</v>
      </c>
    </row>
    <row r="212" spans="2:65" s="1" customFormat="1" ht="24.15" customHeight="1" x14ac:dyDescent="0.2">
      <c r="B212" s="139"/>
      <c r="C212" s="154" t="s">
        <v>488</v>
      </c>
      <c r="D212" s="154" t="s">
        <v>317</v>
      </c>
      <c r="E212" s="155" t="s">
        <v>2355</v>
      </c>
      <c r="F212" s="156" t="s">
        <v>2356</v>
      </c>
      <c r="G212" s="157" t="s">
        <v>333</v>
      </c>
      <c r="H212" s="158">
        <v>1</v>
      </c>
      <c r="I212" s="159"/>
      <c r="J212" s="160">
        <f t="shared" si="30"/>
        <v>0</v>
      </c>
      <c r="K212" s="161"/>
      <c r="L212" s="162"/>
      <c r="M212" s="163" t="s">
        <v>1</v>
      </c>
      <c r="N212" s="164" t="s">
        <v>41</v>
      </c>
      <c r="P212" s="150">
        <f t="shared" si="31"/>
        <v>0</v>
      </c>
      <c r="Q212" s="150">
        <v>21.5</v>
      </c>
      <c r="R212" s="150">
        <f t="shared" si="32"/>
        <v>21.5</v>
      </c>
      <c r="S212" s="150">
        <v>0</v>
      </c>
      <c r="T212" s="151">
        <f t="shared" si="33"/>
        <v>0</v>
      </c>
      <c r="AR212" s="152" t="s">
        <v>251</v>
      </c>
      <c r="AT212" s="152" t="s">
        <v>317</v>
      </c>
      <c r="AU212" s="152" t="s">
        <v>88</v>
      </c>
      <c r="AY212" s="13" t="s">
        <v>221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88</v>
      </c>
      <c r="BK212" s="153">
        <f t="shared" si="39"/>
        <v>0</v>
      </c>
      <c r="BL212" s="13" t="s">
        <v>227</v>
      </c>
      <c r="BM212" s="152" t="s">
        <v>2357</v>
      </c>
    </row>
    <row r="213" spans="2:65" s="1" customFormat="1" ht="24.15" customHeight="1" x14ac:dyDescent="0.2">
      <c r="B213" s="139"/>
      <c r="C213" s="154" t="s">
        <v>492</v>
      </c>
      <c r="D213" s="154" t="s">
        <v>317</v>
      </c>
      <c r="E213" s="155" t="s">
        <v>2358</v>
      </c>
      <c r="F213" s="156" t="s">
        <v>2359</v>
      </c>
      <c r="G213" s="157" t="s">
        <v>333</v>
      </c>
      <c r="H213" s="158">
        <v>1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41</v>
      </c>
      <c r="P213" s="150">
        <f t="shared" si="31"/>
        <v>0</v>
      </c>
      <c r="Q213" s="150">
        <v>21.5</v>
      </c>
      <c r="R213" s="150">
        <f t="shared" si="32"/>
        <v>21.5</v>
      </c>
      <c r="S213" s="150">
        <v>0</v>
      </c>
      <c r="T213" s="151">
        <f t="shared" si="33"/>
        <v>0</v>
      </c>
      <c r="AR213" s="152" t="s">
        <v>251</v>
      </c>
      <c r="AT213" s="152" t="s">
        <v>317</v>
      </c>
      <c r="AU213" s="152" t="s">
        <v>88</v>
      </c>
      <c r="AY213" s="13" t="s">
        <v>221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88</v>
      </c>
      <c r="BK213" s="153">
        <f t="shared" si="39"/>
        <v>0</v>
      </c>
      <c r="BL213" s="13" t="s">
        <v>227</v>
      </c>
      <c r="BM213" s="152" t="s">
        <v>2360</v>
      </c>
    </row>
    <row r="214" spans="2:65" s="11" customFormat="1" ht="22.95" customHeight="1" x14ac:dyDescent="0.25">
      <c r="B214" s="127"/>
      <c r="D214" s="128" t="s">
        <v>74</v>
      </c>
      <c r="E214" s="137" t="s">
        <v>243</v>
      </c>
      <c r="F214" s="137" t="s">
        <v>560</v>
      </c>
      <c r="I214" s="130"/>
      <c r="J214" s="138">
        <f>BK214</f>
        <v>0</v>
      </c>
      <c r="L214" s="127"/>
      <c r="M214" s="132"/>
      <c r="P214" s="133">
        <f>SUM(P215:P225)</f>
        <v>0</v>
      </c>
      <c r="R214" s="133">
        <f>SUM(R215:R225)</f>
        <v>493.84288030400006</v>
      </c>
      <c r="T214" s="134">
        <f>SUM(T215:T225)</f>
        <v>0</v>
      </c>
      <c r="AR214" s="128" t="s">
        <v>82</v>
      </c>
      <c r="AT214" s="135" t="s">
        <v>74</v>
      </c>
      <c r="AU214" s="135" t="s">
        <v>82</v>
      </c>
      <c r="AY214" s="128" t="s">
        <v>221</v>
      </c>
      <c r="BK214" s="136">
        <f>SUM(BK215:BK225)</f>
        <v>0</v>
      </c>
    </row>
    <row r="215" spans="2:65" s="1" customFormat="1" ht="24.15" customHeight="1" x14ac:dyDescent="0.2">
      <c r="B215" s="139"/>
      <c r="C215" s="140" t="s">
        <v>496</v>
      </c>
      <c r="D215" s="140" t="s">
        <v>223</v>
      </c>
      <c r="E215" s="141" t="s">
        <v>566</v>
      </c>
      <c r="F215" s="142" t="s">
        <v>567</v>
      </c>
      <c r="G215" s="143" t="s">
        <v>263</v>
      </c>
      <c r="H215" s="144">
        <v>153.73599999999999</v>
      </c>
      <c r="I215" s="145"/>
      <c r="J215" s="146">
        <f t="shared" ref="J215:J225" si="40">ROUND(I215*H215,2)</f>
        <v>0</v>
      </c>
      <c r="K215" s="147"/>
      <c r="L215" s="28"/>
      <c r="M215" s="148" t="s">
        <v>1</v>
      </c>
      <c r="N215" s="149" t="s">
        <v>41</v>
      </c>
      <c r="P215" s="150">
        <f t="shared" ref="P215:P225" si="41">O215*H215</f>
        <v>0</v>
      </c>
      <c r="Q215" s="150">
        <v>4.0000000000000002E-4</v>
      </c>
      <c r="R215" s="150">
        <f t="shared" ref="R215:R225" si="42">Q215*H215</f>
        <v>6.1494399999999998E-2</v>
      </c>
      <c r="S215" s="150">
        <v>0</v>
      </c>
      <c r="T215" s="151">
        <f t="shared" ref="T215:T225" si="43">S215*H215</f>
        <v>0</v>
      </c>
      <c r="AR215" s="152" t="s">
        <v>227</v>
      </c>
      <c r="AT215" s="152" t="s">
        <v>223</v>
      </c>
      <c r="AU215" s="152" t="s">
        <v>88</v>
      </c>
      <c r="AY215" s="13" t="s">
        <v>221</v>
      </c>
      <c r="BE215" s="153">
        <f t="shared" ref="BE215:BE225" si="44">IF(N215="základná",J215,0)</f>
        <v>0</v>
      </c>
      <c r="BF215" s="153">
        <f t="shared" ref="BF215:BF225" si="45">IF(N215="znížená",J215,0)</f>
        <v>0</v>
      </c>
      <c r="BG215" s="153">
        <f t="shared" ref="BG215:BG225" si="46">IF(N215="zákl. prenesená",J215,0)</f>
        <v>0</v>
      </c>
      <c r="BH215" s="153">
        <f t="shared" ref="BH215:BH225" si="47">IF(N215="zníž. prenesená",J215,0)</f>
        <v>0</v>
      </c>
      <c r="BI215" s="153">
        <f t="shared" ref="BI215:BI225" si="48">IF(N215="nulová",J215,0)</f>
        <v>0</v>
      </c>
      <c r="BJ215" s="13" t="s">
        <v>88</v>
      </c>
      <c r="BK215" s="153">
        <f t="shared" ref="BK215:BK225" si="49">ROUND(I215*H215,2)</f>
        <v>0</v>
      </c>
      <c r="BL215" s="13" t="s">
        <v>227</v>
      </c>
      <c r="BM215" s="152" t="s">
        <v>2361</v>
      </c>
    </row>
    <row r="216" spans="2:65" s="1" customFormat="1" ht="24.15" customHeight="1" x14ac:dyDescent="0.2">
      <c r="B216" s="139"/>
      <c r="C216" s="140" t="s">
        <v>500</v>
      </c>
      <c r="D216" s="140" t="s">
        <v>223</v>
      </c>
      <c r="E216" s="141" t="s">
        <v>2362</v>
      </c>
      <c r="F216" s="142" t="s">
        <v>2363</v>
      </c>
      <c r="G216" s="143" t="s">
        <v>263</v>
      </c>
      <c r="H216" s="144">
        <v>153.73599999999999</v>
      </c>
      <c r="I216" s="145"/>
      <c r="J216" s="146">
        <f t="shared" si="40"/>
        <v>0</v>
      </c>
      <c r="K216" s="147"/>
      <c r="L216" s="28"/>
      <c r="M216" s="148" t="s">
        <v>1</v>
      </c>
      <c r="N216" s="149" t="s">
        <v>41</v>
      </c>
      <c r="P216" s="150">
        <f t="shared" si="41"/>
        <v>0</v>
      </c>
      <c r="Q216" s="150">
        <v>4.725E-3</v>
      </c>
      <c r="R216" s="150">
        <f t="shared" si="42"/>
        <v>0.72640260000000001</v>
      </c>
      <c r="S216" s="150">
        <v>0</v>
      </c>
      <c r="T216" s="151">
        <f t="shared" si="43"/>
        <v>0</v>
      </c>
      <c r="AR216" s="152" t="s">
        <v>227</v>
      </c>
      <c r="AT216" s="152" t="s">
        <v>223</v>
      </c>
      <c r="AU216" s="152" t="s">
        <v>88</v>
      </c>
      <c r="AY216" s="13" t="s">
        <v>221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88</v>
      </c>
      <c r="BK216" s="153">
        <f t="shared" si="49"/>
        <v>0</v>
      </c>
      <c r="BL216" s="13" t="s">
        <v>227</v>
      </c>
      <c r="BM216" s="152" t="s">
        <v>2364</v>
      </c>
    </row>
    <row r="217" spans="2:65" s="1" customFormat="1" ht="24.15" customHeight="1" x14ac:dyDescent="0.2">
      <c r="B217" s="139"/>
      <c r="C217" s="140" t="s">
        <v>504</v>
      </c>
      <c r="D217" s="140" t="s">
        <v>223</v>
      </c>
      <c r="E217" s="141" t="s">
        <v>570</v>
      </c>
      <c r="F217" s="142" t="s">
        <v>571</v>
      </c>
      <c r="G217" s="143" t="s">
        <v>273</v>
      </c>
      <c r="H217" s="144">
        <v>104.16</v>
      </c>
      <c r="I217" s="145"/>
      <c r="J217" s="146">
        <f t="shared" si="40"/>
        <v>0</v>
      </c>
      <c r="K217" s="147"/>
      <c r="L217" s="28"/>
      <c r="M217" s="148" t="s">
        <v>1</v>
      </c>
      <c r="N217" s="149" t="s">
        <v>41</v>
      </c>
      <c r="P217" s="150">
        <f t="shared" si="41"/>
        <v>0</v>
      </c>
      <c r="Q217" s="150">
        <v>1.9109999999999999E-3</v>
      </c>
      <c r="R217" s="150">
        <f t="shared" si="42"/>
        <v>0.19904975999999999</v>
      </c>
      <c r="S217" s="150">
        <v>0</v>
      </c>
      <c r="T217" s="151">
        <f t="shared" si="43"/>
        <v>0</v>
      </c>
      <c r="AR217" s="152" t="s">
        <v>227</v>
      </c>
      <c r="AT217" s="152" t="s">
        <v>223</v>
      </c>
      <c r="AU217" s="152" t="s">
        <v>88</v>
      </c>
      <c r="AY217" s="13" t="s">
        <v>221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88</v>
      </c>
      <c r="BK217" s="153">
        <f t="shared" si="49"/>
        <v>0</v>
      </c>
      <c r="BL217" s="13" t="s">
        <v>227</v>
      </c>
      <c r="BM217" s="152" t="s">
        <v>572</v>
      </c>
    </row>
    <row r="218" spans="2:65" s="1" customFormat="1" ht="21.75" customHeight="1" x14ac:dyDescent="0.2">
      <c r="B218" s="139"/>
      <c r="C218" s="140" t="s">
        <v>508</v>
      </c>
      <c r="D218" s="140" t="s">
        <v>223</v>
      </c>
      <c r="E218" s="141" t="s">
        <v>574</v>
      </c>
      <c r="F218" s="142" t="s">
        <v>575</v>
      </c>
      <c r="G218" s="143" t="s">
        <v>263</v>
      </c>
      <c r="H218" s="144">
        <v>153.73599999999999</v>
      </c>
      <c r="I218" s="145"/>
      <c r="J218" s="146">
        <f t="shared" si="40"/>
        <v>0</v>
      </c>
      <c r="K218" s="147"/>
      <c r="L218" s="28"/>
      <c r="M218" s="148" t="s">
        <v>1</v>
      </c>
      <c r="N218" s="149" t="s">
        <v>41</v>
      </c>
      <c r="P218" s="150">
        <f t="shared" si="41"/>
        <v>0</v>
      </c>
      <c r="Q218" s="150">
        <v>5.1539999999999997E-3</v>
      </c>
      <c r="R218" s="150">
        <f t="shared" si="42"/>
        <v>0.79235534399999996</v>
      </c>
      <c r="S218" s="150">
        <v>0</v>
      </c>
      <c r="T218" s="151">
        <f t="shared" si="43"/>
        <v>0</v>
      </c>
      <c r="AR218" s="152" t="s">
        <v>227</v>
      </c>
      <c r="AT218" s="152" t="s">
        <v>223</v>
      </c>
      <c r="AU218" s="152" t="s">
        <v>88</v>
      </c>
      <c r="AY218" s="13" t="s">
        <v>221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88</v>
      </c>
      <c r="BK218" s="153">
        <f t="shared" si="49"/>
        <v>0</v>
      </c>
      <c r="BL218" s="13" t="s">
        <v>227</v>
      </c>
      <c r="BM218" s="152" t="s">
        <v>2365</v>
      </c>
    </row>
    <row r="219" spans="2:65" s="1" customFormat="1" ht="37.950000000000003" customHeight="1" x14ac:dyDescent="0.2">
      <c r="B219" s="139"/>
      <c r="C219" s="140" t="s">
        <v>512</v>
      </c>
      <c r="D219" s="140" t="s">
        <v>223</v>
      </c>
      <c r="E219" s="141" t="s">
        <v>578</v>
      </c>
      <c r="F219" s="142" t="s">
        <v>579</v>
      </c>
      <c r="G219" s="143" t="s">
        <v>263</v>
      </c>
      <c r="H219" s="144">
        <v>45</v>
      </c>
      <c r="I219" s="145"/>
      <c r="J219" s="146">
        <f t="shared" si="40"/>
        <v>0</v>
      </c>
      <c r="K219" s="147"/>
      <c r="L219" s="28"/>
      <c r="M219" s="148" t="s">
        <v>1</v>
      </c>
      <c r="N219" s="149" t="s">
        <v>41</v>
      </c>
      <c r="P219" s="150">
        <f t="shared" si="41"/>
        <v>0</v>
      </c>
      <c r="Q219" s="150">
        <v>1.9236000000000001E-4</v>
      </c>
      <c r="R219" s="150">
        <f t="shared" si="42"/>
        <v>8.656200000000001E-3</v>
      </c>
      <c r="S219" s="150">
        <v>0</v>
      </c>
      <c r="T219" s="151">
        <f t="shared" si="43"/>
        <v>0</v>
      </c>
      <c r="AR219" s="152" t="s">
        <v>227</v>
      </c>
      <c r="AT219" s="152" t="s">
        <v>223</v>
      </c>
      <c r="AU219" s="152" t="s">
        <v>88</v>
      </c>
      <c r="AY219" s="13" t="s">
        <v>221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88</v>
      </c>
      <c r="BK219" s="153">
        <f t="shared" si="49"/>
        <v>0</v>
      </c>
      <c r="BL219" s="13" t="s">
        <v>227</v>
      </c>
      <c r="BM219" s="152" t="s">
        <v>580</v>
      </c>
    </row>
    <row r="220" spans="2:65" s="1" customFormat="1" ht="24.15" customHeight="1" x14ac:dyDescent="0.2">
      <c r="B220" s="139"/>
      <c r="C220" s="140" t="s">
        <v>516</v>
      </c>
      <c r="D220" s="140" t="s">
        <v>223</v>
      </c>
      <c r="E220" s="141" t="s">
        <v>2366</v>
      </c>
      <c r="F220" s="142" t="s">
        <v>2367</v>
      </c>
      <c r="G220" s="143" t="s">
        <v>263</v>
      </c>
      <c r="H220" s="144">
        <v>56.1</v>
      </c>
      <c r="I220" s="145"/>
      <c r="J220" s="146">
        <f t="shared" si="40"/>
        <v>0</v>
      </c>
      <c r="K220" s="147"/>
      <c r="L220" s="28"/>
      <c r="M220" s="148" t="s">
        <v>1</v>
      </c>
      <c r="N220" s="149" t="s">
        <v>41</v>
      </c>
      <c r="P220" s="150">
        <f t="shared" si="41"/>
        <v>0</v>
      </c>
      <c r="Q220" s="150">
        <v>1.3004999999999999E-2</v>
      </c>
      <c r="R220" s="150">
        <f t="shared" si="42"/>
        <v>0.72958049999999997</v>
      </c>
      <c r="S220" s="150">
        <v>0</v>
      </c>
      <c r="T220" s="151">
        <f t="shared" si="43"/>
        <v>0</v>
      </c>
      <c r="AR220" s="152" t="s">
        <v>227</v>
      </c>
      <c r="AT220" s="152" t="s">
        <v>223</v>
      </c>
      <c r="AU220" s="152" t="s">
        <v>88</v>
      </c>
      <c r="AY220" s="13" t="s">
        <v>221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3" t="s">
        <v>88</v>
      </c>
      <c r="BK220" s="153">
        <f t="shared" si="49"/>
        <v>0</v>
      </c>
      <c r="BL220" s="13" t="s">
        <v>227</v>
      </c>
      <c r="BM220" s="152" t="s">
        <v>2368</v>
      </c>
    </row>
    <row r="221" spans="2:65" s="1" customFormat="1" ht="24.15" customHeight="1" x14ac:dyDescent="0.2">
      <c r="B221" s="139"/>
      <c r="C221" s="140" t="s">
        <v>520</v>
      </c>
      <c r="D221" s="140" t="s">
        <v>223</v>
      </c>
      <c r="E221" s="141" t="s">
        <v>594</v>
      </c>
      <c r="F221" s="142" t="s">
        <v>595</v>
      </c>
      <c r="G221" s="143" t="s">
        <v>226</v>
      </c>
      <c r="H221" s="144">
        <v>201.25</v>
      </c>
      <c r="I221" s="145"/>
      <c r="J221" s="146">
        <f t="shared" si="40"/>
        <v>0</v>
      </c>
      <c r="K221" s="147"/>
      <c r="L221" s="28"/>
      <c r="M221" s="148" t="s">
        <v>1</v>
      </c>
      <c r="N221" s="149" t="s">
        <v>41</v>
      </c>
      <c r="P221" s="150">
        <f t="shared" si="41"/>
        <v>0</v>
      </c>
      <c r="Q221" s="150">
        <v>0</v>
      </c>
      <c r="R221" s="150">
        <f t="shared" si="42"/>
        <v>0</v>
      </c>
      <c r="S221" s="150">
        <v>0</v>
      </c>
      <c r="T221" s="151">
        <f t="shared" si="43"/>
        <v>0</v>
      </c>
      <c r="AR221" s="152" t="s">
        <v>227</v>
      </c>
      <c r="AT221" s="152" t="s">
        <v>223</v>
      </c>
      <c r="AU221" s="152" t="s">
        <v>88</v>
      </c>
      <c r="AY221" s="13" t="s">
        <v>221</v>
      </c>
      <c r="BE221" s="153">
        <f t="shared" si="44"/>
        <v>0</v>
      </c>
      <c r="BF221" s="153">
        <f t="shared" si="45"/>
        <v>0</v>
      </c>
      <c r="BG221" s="153">
        <f t="shared" si="46"/>
        <v>0</v>
      </c>
      <c r="BH221" s="153">
        <f t="shared" si="47"/>
        <v>0</v>
      </c>
      <c r="BI221" s="153">
        <f t="shared" si="48"/>
        <v>0</v>
      </c>
      <c r="BJ221" s="13" t="s">
        <v>88</v>
      </c>
      <c r="BK221" s="153">
        <f t="shared" si="49"/>
        <v>0</v>
      </c>
      <c r="BL221" s="13" t="s">
        <v>227</v>
      </c>
      <c r="BM221" s="152" t="s">
        <v>596</v>
      </c>
    </row>
    <row r="222" spans="2:65" s="1" customFormat="1" ht="33" customHeight="1" x14ac:dyDescent="0.2">
      <c r="B222" s="139"/>
      <c r="C222" s="140" t="s">
        <v>524</v>
      </c>
      <c r="D222" s="140" t="s">
        <v>223</v>
      </c>
      <c r="E222" s="141" t="s">
        <v>598</v>
      </c>
      <c r="F222" s="142" t="s">
        <v>599</v>
      </c>
      <c r="G222" s="143" t="s">
        <v>226</v>
      </c>
      <c r="H222" s="144">
        <v>201.25</v>
      </c>
      <c r="I222" s="145"/>
      <c r="J222" s="146">
        <f t="shared" si="40"/>
        <v>0</v>
      </c>
      <c r="K222" s="147"/>
      <c r="L222" s="28"/>
      <c r="M222" s="148" t="s">
        <v>1</v>
      </c>
      <c r="N222" s="149" t="s">
        <v>41</v>
      </c>
      <c r="P222" s="150">
        <f t="shared" si="41"/>
        <v>0</v>
      </c>
      <c r="Q222" s="150">
        <v>0</v>
      </c>
      <c r="R222" s="150">
        <f t="shared" si="42"/>
        <v>0</v>
      </c>
      <c r="S222" s="150">
        <v>0</v>
      </c>
      <c r="T222" s="151">
        <f t="shared" si="43"/>
        <v>0</v>
      </c>
      <c r="AR222" s="152" t="s">
        <v>227</v>
      </c>
      <c r="AT222" s="152" t="s">
        <v>223</v>
      </c>
      <c r="AU222" s="152" t="s">
        <v>88</v>
      </c>
      <c r="AY222" s="13" t="s">
        <v>221</v>
      </c>
      <c r="BE222" s="153">
        <f t="shared" si="44"/>
        <v>0</v>
      </c>
      <c r="BF222" s="153">
        <f t="shared" si="45"/>
        <v>0</v>
      </c>
      <c r="BG222" s="153">
        <f t="shared" si="46"/>
        <v>0</v>
      </c>
      <c r="BH222" s="153">
        <f t="shared" si="47"/>
        <v>0</v>
      </c>
      <c r="BI222" s="153">
        <f t="shared" si="48"/>
        <v>0</v>
      </c>
      <c r="BJ222" s="13" t="s">
        <v>88</v>
      </c>
      <c r="BK222" s="153">
        <f t="shared" si="49"/>
        <v>0</v>
      </c>
      <c r="BL222" s="13" t="s">
        <v>227</v>
      </c>
      <c r="BM222" s="152" t="s">
        <v>600</v>
      </c>
    </row>
    <row r="223" spans="2:65" s="1" customFormat="1" ht="24.15" customHeight="1" x14ac:dyDescent="0.2">
      <c r="B223" s="139"/>
      <c r="C223" s="140" t="s">
        <v>528</v>
      </c>
      <c r="D223" s="140" t="s">
        <v>223</v>
      </c>
      <c r="E223" s="141" t="s">
        <v>602</v>
      </c>
      <c r="F223" s="142" t="s">
        <v>603</v>
      </c>
      <c r="G223" s="143" t="s">
        <v>226</v>
      </c>
      <c r="H223" s="144">
        <v>201.25</v>
      </c>
      <c r="I223" s="145"/>
      <c r="J223" s="146">
        <f t="shared" si="40"/>
        <v>0</v>
      </c>
      <c r="K223" s="147"/>
      <c r="L223" s="28"/>
      <c r="M223" s="148" t="s">
        <v>1</v>
      </c>
      <c r="N223" s="149" t="s">
        <v>41</v>
      </c>
      <c r="P223" s="150">
        <f t="shared" si="41"/>
        <v>0</v>
      </c>
      <c r="Q223" s="150">
        <v>2.4407212</v>
      </c>
      <c r="R223" s="150">
        <f t="shared" si="42"/>
        <v>491.19514150000003</v>
      </c>
      <c r="S223" s="150">
        <v>0</v>
      </c>
      <c r="T223" s="151">
        <f t="shared" si="43"/>
        <v>0</v>
      </c>
      <c r="AR223" s="152" t="s">
        <v>227</v>
      </c>
      <c r="AT223" s="152" t="s">
        <v>223</v>
      </c>
      <c r="AU223" s="152" t="s">
        <v>88</v>
      </c>
      <c r="AY223" s="13" t="s">
        <v>221</v>
      </c>
      <c r="BE223" s="153">
        <f t="shared" si="44"/>
        <v>0</v>
      </c>
      <c r="BF223" s="153">
        <f t="shared" si="45"/>
        <v>0</v>
      </c>
      <c r="BG223" s="153">
        <f t="shared" si="46"/>
        <v>0</v>
      </c>
      <c r="BH223" s="153">
        <f t="shared" si="47"/>
        <v>0</v>
      </c>
      <c r="BI223" s="153">
        <f t="shared" si="48"/>
        <v>0</v>
      </c>
      <c r="BJ223" s="13" t="s">
        <v>88</v>
      </c>
      <c r="BK223" s="153">
        <f t="shared" si="49"/>
        <v>0</v>
      </c>
      <c r="BL223" s="13" t="s">
        <v>227</v>
      </c>
      <c r="BM223" s="152" t="s">
        <v>2369</v>
      </c>
    </row>
    <row r="224" spans="2:65" s="1" customFormat="1" ht="24.15" customHeight="1" x14ac:dyDescent="0.2">
      <c r="B224" s="139"/>
      <c r="C224" s="140" t="s">
        <v>532</v>
      </c>
      <c r="D224" s="140" t="s">
        <v>223</v>
      </c>
      <c r="E224" s="141" t="s">
        <v>2370</v>
      </c>
      <c r="F224" s="142" t="s">
        <v>2371</v>
      </c>
      <c r="G224" s="143" t="s">
        <v>273</v>
      </c>
      <c r="H224" s="144">
        <v>15</v>
      </c>
      <c r="I224" s="145"/>
      <c r="J224" s="146">
        <f t="shared" si="40"/>
        <v>0</v>
      </c>
      <c r="K224" s="147"/>
      <c r="L224" s="28"/>
      <c r="M224" s="148" t="s">
        <v>1</v>
      </c>
      <c r="N224" s="149" t="s">
        <v>41</v>
      </c>
      <c r="P224" s="150">
        <f t="shared" si="41"/>
        <v>0</v>
      </c>
      <c r="Q224" s="150">
        <v>7.9399999999999991E-3</v>
      </c>
      <c r="R224" s="150">
        <f t="shared" si="42"/>
        <v>0.11909999999999998</v>
      </c>
      <c r="S224" s="150">
        <v>0</v>
      </c>
      <c r="T224" s="151">
        <f t="shared" si="43"/>
        <v>0</v>
      </c>
      <c r="AR224" s="152" t="s">
        <v>227</v>
      </c>
      <c r="AT224" s="152" t="s">
        <v>223</v>
      </c>
      <c r="AU224" s="152" t="s">
        <v>88</v>
      </c>
      <c r="AY224" s="13" t="s">
        <v>221</v>
      </c>
      <c r="BE224" s="153">
        <f t="shared" si="44"/>
        <v>0</v>
      </c>
      <c r="BF224" s="153">
        <f t="shared" si="45"/>
        <v>0</v>
      </c>
      <c r="BG224" s="153">
        <f t="shared" si="46"/>
        <v>0</v>
      </c>
      <c r="BH224" s="153">
        <f t="shared" si="47"/>
        <v>0</v>
      </c>
      <c r="BI224" s="153">
        <f t="shared" si="48"/>
        <v>0</v>
      </c>
      <c r="BJ224" s="13" t="s">
        <v>88</v>
      </c>
      <c r="BK224" s="153">
        <f t="shared" si="49"/>
        <v>0</v>
      </c>
      <c r="BL224" s="13" t="s">
        <v>227</v>
      </c>
      <c r="BM224" s="152" t="s">
        <v>2372</v>
      </c>
    </row>
    <row r="225" spans="2:65" s="1" customFormat="1" ht="16.5" customHeight="1" x14ac:dyDescent="0.2">
      <c r="B225" s="139"/>
      <c r="C225" s="154" t="s">
        <v>536</v>
      </c>
      <c r="D225" s="154" t="s">
        <v>317</v>
      </c>
      <c r="E225" s="155" t="s">
        <v>2373</v>
      </c>
      <c r="F225" s="156" t="s">
        <v>2374</v>
      </c>
      <c r="G225" s="157" t="s">
        <v>273</v>
      </c>
      <c r="H225" s="158">
        <v>15</v>
      </c>
      <c r="I225" s="159"/>
      <c r="J225" s="160">
        <f t="shared" si="40"/>
        <v>0</v>
      </c>
      <c r="K225" s="161"/>
      <c r="L225" s="162"/>
      <c r="M225" s="163" t="s">
        <v>1</v>
      </c>
      <c r="N225" s="164" t="s">
        <v>41</v>
      </c>
      <c r="P225" s="150">
        <f t="shared" si="41"/>
        <v>0</v>
      </c>
      <c r="Q225" s="150">
        <v>7.3999999999999999E-4</v>
      </c>
      <c r="R225" s="150">
        <f t="shared" si="42"/>
        <v>1.11E-2</v>
      </c>
      <c r="S225" s="150">
        <v>0</v>
      </c>
      <c r="T225" s="151">
        <f t="shared" si="43"/>
        <v>0</v>
      </c>
      <c r="AR225" s="152" t="s">
        <v>251</v>
      </c>
      <c r="AT225" s="152" t="s">
        <v>317</v>
      </c>
      <c r="AU225" s="152" t="s">
        <v>88</v>
      </c>
      <c r="AY225" s="13" t="s">
        <v>221</v>
      </c>
      <c r="BE225" s="153">
        <f t="shared" si="44"/>
        <v>0</v>
      </c>
      <c r="BF225" s="153">
        <f t="shared" si="45"/>
        <v>0</v>
      </c>
      <c r="BG225" s="153">
        <f t="shared" si="46"/>
        <v>0</v>
      </c>
      <c r="BH225" s="153">
        <f t="shared" si="47"/>
        <v>0</v>
      </c>
      <c r="BI225" s="153">
        <f t="shared" si="48"/>
        <v>0</v>
      </c>
      <c r="BJ225" s="13" t="s">
        <v>88</v>
      </c>
      <c r="BK225" s="153">
        <f t="shared" si="49"/>
        <v>0</v>
      </c>
      <c r="BL225" s="13" t="s">
        <v>227</v>
      </c>
      <c r="BM225" s="152" t="s">
        <v>2375</v>
      </c>
    </row>
    <row r="226" spans="2:65" s="11" customFormat="1" ht="22.95" customHeight="1" x14ac:dyDescent="0.25">
      <c r="B226" s="127"/>
      <c r="D226" s="128" t="s">
        <v>74</v>
      </c>
      <c r="E226" s="137" t="s">
        <v>256</v>
      </c>
      <c r="F226" s="137" t="s">
        <v>621</v>
      </c>
      <c r="I226" s="130"/>
      <c r="J226" s="138">
        <f>BK226</f>
        <v>0</v>
      </c>
      <c r="L226" s="127"/>
      <c r="M226" s="132"/>
      <c r="P226" s="133">
        <f>SUM(P227:P232)</f>
        <v>0</v>
      </c>
      <c r="R226" s="133">
        <f>SUM(R227:R232)</f>
        <v>53.37626193181999</v>
      </c>
      <c r="T226" s="134">
        <f>SUM(T227:T232)</f>
        <v>0</v>
      </c>
      <c r="AR226" s="128" t="s">
        <v>82</v>
      </c>
      <c r="AT226" s="135" t="s">
        <v>74</v>
      </c>
      <c r="AU226" s="135" t="s">
        <v>82</v>
      </c>
      <c r="AY226" s="128" t="s">
        <v>221</v>
      </c>
      <c r="BK226" s="136">
        <f>SUM(BK227:BK232)</f>
        <v>0</v>
      </c>
    </row>
    <row r="227" spans="2:65" s="1" customFormat="1" ht="33" customHeight="1" x14ac:dyDescent="0.2">
      <c r="B227" s="139"/>
      <c r="C227" s="140" t="s">
        <v>540</v>
      </c>
      <c r="D227" s="140" t="s">
        <v>223</v>
      </c>
      <c r="E227" s="141" t="s">
        <v>623</v>
      </c>
      <c r="F227" s="142" t="s">
        <v>624</v>
      </c>
      <c r="G227" s="143" t="s">
        <v>263</v>
      </c>
      <c r="H227" s="144">
        <v>931.13599999999997</v>
      </c>
      <c r="I227" s="145"/>
      <c r="J227" s="146">
        <f t="shared" ref="J227:J232" si="50">ROUND(I227*H227,2)</f>
        <v>0</v>
      </c>
      <c r="K227" s="147"/>
      <c r="L227" s="28"/>
      <c r="M227" s="148" t="s">
        <v>1</v>
      </c>
      <c r="N227" s="149" t="s">
        <v>41</v>
      </c>
      <c r="P227" s="150">
        <f t="shared" ref="P227:P232" si="51">O227*H227</f>
        <v>0</v>
      </c>
      <c r="Q227" s="150">
        <v>2.5710469999999999E-2</v>
      </c>
      <c r="R227" s="150">
        <f t="shared" ref="R227:R232" si="52">Q227*H227</f>
        <v>23.939944193919999</v>
      </c>
      <c r="S227" s="150">
        <v>0</v>
      </c>
      <c r="T227" s="151">
        <f t="shared" ref="T227:T232" si="53">S227*H227</f>
        <v>0</v>
      </c>
      <c r="AR227" s="152" t="s">
        <v>227</v>
      </c>
      <c r="AT227" s="152" t="s">
        <v>223</v>
      </c>
      <c r="AU227" s="152" t="s">
        <v>88</v>
      </c>
      <c r="AY227" s="13" t="s">
        <v>221</v>
      </c>
      <c r="BE227" s="153">
        <f t="shared" ref="BE227:BE232" si="54">IF(N227="základná",J227,0)</f>
        <v>0</v>
      </c>
      <c r="BF227" s="153">
        <f t="shared" ref="BF227:BF232" si="55">IF(N227="znížená",J227,0)</f>
        <v>0</v>
      </c>
      <c r="BG227" s="153">
        <f t="shared" ref="BG227:BG232" si="56">IF(N227="zákl. prenesená",J227,0)</f>
        <v>0</v>
      </c>
      <c r="BH227" s="153">
        <f t="shared" ref="BH227:BH232" si="57">IF(N227="zníž. prenesená",J227,0)</f>
        <v>0</v>
      </c>
      <c r="BI227" s="153">
        <f t="shared" ref="BI227:BI232" si="58">IF(N227="nulová",J227,0)</f>
        <v>0</v>
      </c>
      <c r="BJ227" s="13" t="s">
        <v>88</v>
      </c>
      <c r="BK227" s="153">
        <f t="shared" ref="BK227:BK232" si="59">ROUND(I227*H227,2)</f>
        <v>0</v>
      </c>
      <c r="BL227" s="13" t="s">
        <v>227</v>
      </c>
      <c r="BM227" s="152" t="s">
        <v>625</v>
      </c>
    </row>
    <row r="228" spans="2:65" s="1" customFormat="1" ht="44.25" customHeight="1" x14ac:dyDescent="0.2">
      <c r="B228" s="139"/>
      <c r="C228" s="140" t="s">
        <v>544</v>
      </c>
      <c r="D228" s="140" t="s">
        <v>223</v>
      </c>
      <c r="E228" s="141" t="s">
        <v>627</v>
      </c>
      <c r="F228" s="142" t="s">
        <v>628</v>
      </c>
      <c r="G228" s="143" t="s">
        <v>263</v>
      </c>
      <c r="H228" s="144">
        <v>2793.4079999999999</v>
      </c>
      <c r="I228" s="145"/>
      <c r="J228" s="146">
        <f t="shared" si="50"/>
        <v>0</v>
      </c>
      <c r="K228" s="147"/>
      <c r="L228" s="28"/>
      <c r="M228" s="148" t="s">
        <v>1</v>
      </c>
      <c r="N228" s="149" t="s">
        <v>41</v>
      </c>
      <c r="P228" s="150">
        <f t="shared" si="51"/>
        <v>0</v>
      </c>
      <c r="Q228" s="150">
        <v>0</v>
      </c>
      <c r="R228" s="150">
        <f t="shared" si="52"/>
        <v>0</v>
      </c>
      <c r="S228" s="150">
        <v>0</v>
      </c>
      <c r="T228" s="151">
        <f t="shared" si="53"/>
        <v>0</v>
      </c>
      <c r="AR228" s="152" t="s">
        <v>227</v>
      </c>
      <c r="AT228" s="152" t="s">
        <v>223</v>
      </c>
      <c r="AU228" s="152" t="s">
        <v>88</v>
      </c>
      <c r="AY228" s="13" t="s">
        <v>221</v>
      </c>
      <c r="BE228" s="153">
        <f t="shared" si="54"/>
        <v>0</v>
      </c>
      <c r="BF228" s="153">
        <f t="shared" si="55"/>
        <v>0</v>
      </c>
      <c r="BG228" s="153">
        <f t="shared" si="56"/>
        <v>0</v>
      </c>
      <c r="BH228" s="153">
        <f t="shared" si="57"/>
        <v>0</v>
      </c>
      <c r="BI228" s="153">
        <f t="shared" si="58"/>
        <v>0</v>
      </c>
      <c r="BJ228" s="13" t="s">
        <v>88</v>
      </c>
      <c r="BK228" s="153">
        <f t="shared" si="59"/>
        <v>0</v>
      </c>
      <c r="BL228" s="13" t="s">
        <v>227</v>
      </c>
      <c r="BM228" s="152" t="s">
        <v>629</v>
      </c>
    </row>
    <row r="229" spans="2:65" s="1" customFormat="1" ht="33" customHeight="1" x14ac:dyDescent="0.2">
      <c r="B229" s="139"/>
      <c r="C229" s="140" t="s">
        <v>548</v>
      </c>
      <c r="D229" s="140" t="s">
        <v>223</v>
      </c>
      <c r="E229" s="141" t="s">
        <v>631</v>
      </c>
      <c r="F229" s="142" t="s">
        <v>632</v>
      </c>
      <c r="G229" s="143" t="s">
        <v>263</v>
      </c>
      <c r="H229" s="144">
        <v>931.13599999999997</v>
      </c>
      <c r="I229" s="145"/>
      <c r="J229" s="146">
        <f t="shared" si="50"/>
        <v>0</v>
      </c>
      <c r="K229" s="147"/>
      <c r="L229" s="28"/>
      <c r="M229" s="148" t="s">
        <v>1</v>
      </c>
      <c r="N229" s="149" t="s">
        <v>41</v>
      </c>
      <c r="P229" s="150">
        <f t="shared" si="51"/>
        <v>0</v>
      </c>
      <c r="Q229" s="150">
        <v>2.571E-2</v>
      </c>
      <c r="R229" s="150">
        <f t="shared" si="52"/>
        <v>23.939506559999998</v>
      </c>
      <c r="S229" s="150">
        <v>0</v>
      </c>
      <c r="T229" s="151">
        <f t="shared" si="53"/>
        <v>0</v>
      </c>
      <c r="AR229" s="152" t="s">
        <v>227</v>
      </c>
      <c r="AT229" s="152" t="s">
        <v>223</v>
      </c>
      <c r="AU229" s="152" t="s">
        <v>88</v>
      </c>
      <c r="AY229" s="13" t="s">
        <v>221</v>
      </c>
      <c r="BE229" s="153">
        <f t="shared" si="54"/>
        <v>0</v>
      </c>
      <c r="BF229" s="153">
        <f t="shared" si="55"/>
        <v>0</v>
      </c>
      <c r="BG229" s="153">
        <f t="shared" si="56"/>
        <v>0</v>
      </c>
      <c r="BH229" s="153">
        <f t="shared" si="57"/>
        <v>0</v>
      </c>
      <c r="BI229" s="153">
        <f t="shared" si="58"/>
        <v>0</v>
      </c>
      <c r="BJ229" s="13" t="s">
        <v>88</v>
      </c>
      <c r="BK229" s="153">
        <f t="shared" si="59"/>
        <v>0</v>
      </c>
      <c r="BL229" s="13" t="s">
        <v>227</v>
      </c>
      <c r="BM229" s="152" t="s">
        <v>633</v>
      </c>
    </row>
    <row r="230" spans="2:65" s="1" customFormat="1" ht="24.15" customHeight="1" x14ac:dyDescent="0.2">
      <c r="B230" s="139"/>
      <c r="C230" s="140" t="s">
        <v>552</v>
      </c>
      <c r="D230" s="140" t="s">
        <v>223</v>
      </c>
      <c r="E230" s="141" t="s">
        <v>635</v>
      </c>
      <c r="F230" s="142" t="s">
        <v>636</v>
      </c>
      <c r="G230" s="143" t="s">
        <v>263</v>
      </c>
      <c r="H230" s="144">
        <v>129.08000000000001</v>
      </c>
      <c r="I230" s="145"/>
      <c r="J230" s="146">
        <f t="shared" si="50"/>
        <v>0</v>
      </c>
      <c r="K230" s="147"/>
      <c r="L230" s="28"/>
      <c r="M230" s="148" t="s">
        <v>1</v>
      </c>
      <c r="N230" s="149" t="s">
        <v>41</v>
      </c>
      <c r="P230" s="150">
        <f t="shared" si="51"/>
        <v>0</v>
      </c>
      <c r="Q230" s="150">
        <v>4.2198630000000001E-2</v>
      </c>
      <c r="R230" s="150">
        <f t="shared" si="52"/>
        <v>5.4469991604000008</v>
      </c>
      <c r="S230" s="150">
        <v>0</v>
      </c>
      <c r="T230" s="151">
        <f t="shared" si="53"/>
        <v>0</v>
      </c>
      <c r="AR230" s="152" t="s">
        <v>227</v>
      </c>
      <c r="AT230" s="152" t="s">
        <v>223</v>
      </c>
      <c r="AU230" s="152" t="s">
        <v>88</v>
      </c>
      <c r="AY230" s="13" t="s">
        <v>221</v>
      </c>
      <c r="BE230" s="153">
        <f t="shared" si="54"/>
        <v>0</v>
      </c>
      <c r="BF230" s="153">
        <f t="shared" si="55"/>
        <v>0</v>
      </c>
      <c r="BG230" s="153">
        <f t="shared" si="56"/>
        <v>0</v>
      </c>
      <c r="BH230" s="153">
        <f t="shared" si="57"/>
        <v>0</v>
      </c>
      <c r="BI230" s="153">
        <f t="shared" si="58"/>
        <v>0</v>
      </c>
      <c r="BJ230" s="13" t="s">
        <v>88</v>
      </c>
      <c r="BK230" s="153">
        <f t="shared" si="59"/>
        <v>0</v>
      </c>
      <c r="BL230" s="13" t="s">
        <v>227</v>
      </c>
      <c r="BM230" s="152" t="s">
        <v>637</v>
      </c>
    </row>
    <row r="231" spans="2:65" s="1" customFormat="1" ht="16.5" customHeight="1" x14ac:dyDescent="0.2">
      <c r="B231" s="139"/>
      <c r="C231" s="140" t="s">
        <v>556</v>
      </c>
      <c r="D231" s="140" t="s">
        <v>223</v>
      </c>
      <c r="E231" s="141" t="s">
        <v>639</v>
      </c>
      <c r="F231" s="142" t="s">
        <v>640</v>
      </c>
      <c r="G231" s="143" t="s">
        <v>263</v>
      </c>
      <c r="H231" s="144">
        <v>993.07</v>
      </c>
      <c r="I231" s="145"/>
      <c r="J231" s="146">
        <f t="shared" si="50"/>
        <v>0</v>
      </c>
      <c r="K231" s="147"/>
      <c r="L231" s="28"/>
      <c r="M231" s="148" t="s">
        <v>1</v>
      </c>
      <c r="N231" s="149" t="s">
        <v>41</v>
      </c>
      <c r="P231" s="150">
        <f t="shared" si="51"/>
        <v>0</v>
      </c>
      <c r="Q231" s="150">
        <v>4.8999999999999998E-5</v>
      </c>
      <c r="R231" s="150">
        <f t="shared" si="52"/>
        <v>4.8660429999999998E-2</v>
      </c>
      <c r="S231" s="150">
        <v>0</v>
      </c>
      <c r="T231" s="151">
        <f t="shared" si="53"/>
        <v>0</v>
      </c>
      <c r="AR231" s="152" t="s">
        <v>227</v>
      </c>
      <c r="AT231" s="152" t="s">
        <v>223</v>
      </c>
      <c r="AU231" s="152" t="s">
        <v>88</v>
      </c>
      <c r="AY231" s="13" t="s">
        <v>221</v>
      </c>
      <c r="BE231" s="153">
        <f t="shared" si="54"/>
        <v>0</v>
      </c>
      <c r="BF231" s="153">
        <f t="shared" si="55"/>
        <v>0</v>
      </c>
      <c r="BG231" s="153">
        <f t="shared" si="56"/>
        <v>0</v>
      </c>
      <c r="BH231" s="153">
        <f t="shared" si="57"/>
        <v>0</v>
      </c>
      <c r="BI231" s="153">
        <f t="shared" si="58"/>
        <v>0</v>
      </c>
      <c r="BJ231" s="13" t="s">
        <v>88</v>
      </c>
      <c r="BK231" s="153">
        <f t="shared" si="59"/>
        <v>0</v>
      </c>
      <c r="BL231" s="13" t="s">
        <v>227</v>
      </c>
      <c r="BM231" s="152" t="s">
        <v>641</v>
      </c>
    </row>
    <row r="232" spans="2:65" s="1" customFormat="1" ht="24.15" customHeight="1" x14ac:dyDescent="0.2">
      <c r="B232" s="139"/>
      <c r="C232" s="140" t="s">
        <v>561</v>
      </c>
      <c r="D232" s="140" t="s">
        <v>223</v>
      </c>
      <c r="E232" s="141" t="s">
        <v>667</v>
      </c>
      <c r="F232" s="142" t="s">
        <v>668</v>
      </c>
      <c r="G232" s="143" t="s">
        <v>273</v>
      </c>
      <c r="H232" s="144">
        <v>401.25</v>
      </c>
      <c r="I232" s="145"/>
      <c r="J232" s="146">
        <f t="shared" si="50"/>
        <v>0</v>
      </c>
      <c r="K232" s="147"/>
      <c r="L232" s="28"/>
      <c r="M232" s="148" t="s">
        <v>1</v>
      </c>
      <c r="N232" s="149" t="s">
        <v>41</v>
      </c>
      <c r="P232" s="150">
        <f t="shared" si="51"/>
        <v>0</v>
      </c>
      <c r="Q232" s="150">
        <v>2.8700000000000001E-6</v>
      </c>
      <c r="R232" s="150">
        <f t="shared" si="52"/>
        <v>1.1515875000000001E-3</v>
      </c>
      <c r="S232" s="150">
        <v>0</v>
      </c>
      <c r="T232" s="151">
        <f t="shared" si="53"/>
        <v>0</v>
      </c>
      <c r="AR232" s="152" t="s">
        <v>227</v>
      </c>
      <c r="AT232" s="152" t="s">
        <v>223</v>
      </c>
      <c r="AU232" s="152" t="s">
        <v>88</v>
      </c>
      <c r="AY232" s="13" t="s">
        <v>221</v>
      </c>
      <c r="BE232" s="153">
        <f t="shared" si="54"/>
        <v>0</v>
      </c>
      <c r="BF232" s="153">
        <f t="shared" si="55"/>
        <v>0</v>
      </c>
      <c r="BG232" s="153">
        <f t="shared" si="56"/>
        <v>0</v>
      </c>
      <c r="BH232" s="153">
        <f t="shared" si="57"/>
        <v>0</v>
      </c>
      <c r="BI232" s="153">
        <f t="shared" si="58"/>
        <v>0</v>
      </c>
      <c r="BJ232" s="13" t="s">
        <v>88</v>
      </c>
      <c r="BK232" s="153">
        <f t="shared" si="59"/>
        <v>0</v>
      </c>
      <c r="BL232" s="13" t="s">
        <v>227</v>
      </c>
      <c r="BM232" s="152" t="s">
        <v>2376</v>
      </c>
    </row>
    <row r="233" spans="2:65" s="11" customFormat="1" ht="22.95" customHeight="1" x14ac:dyDescent="0.25">
      <c r="B233" s="127"/>
      <c r="D233" s="128" t="s">
        <v>74</v>
      </c>
      <c r="E233" s="137" t="s">
        <v>622</v>
      </c>
      <c r="F233" s="137" t="s">
        <v>670</v>
      </c>
      <c r="I233" s="130"/>
      <c r="J233" s="138">
        <f>BK233</f>
        <v>0</v>
      </c>
      <c r="L233" s="127"/>
      <c r="M233" s="132"/>
      <c r="P233" s="133">
        <f>P234</f>
        <v>0</v>
      </c>
      <c r="R233" s="133">
        <f>R234</f>
        <v>0</v>
      </c>
      <c r="T233" s="134">
        <f>T234</f>
        <v>0</v>
      </c>
      <c r="AR233" s="128" t="s">
        <v>82</v>
      </c>
      <c r="AT233" s="135" t="s">
        <v>74</v>
      </c>
      <c r="AU233" s="135" t="s">
        <v>82</v>
      </c>
      <c r="AY233" s="128" t="s">
        <v>221</v>
      </c>
      <c r="BK233" s="136">
        <f>BK234</f>
        <v>0</v>
      </c>
    </row>
    <row r="234" spans="2:65" s="1" customFormat="1" ht="24.15" customHeight="1" x14ac:dyDescent="0.2">
      <c r="B234" s="139"/>
      <c r="C234" s="140" t="s">
        <v>565</v>
      </c>
      <c r="D234" s="140" t="s">
        <v>223</v>
      </c>
      <c r="E234" s="141" t="s">
        <v>672</v>
      </c>
      <c r="F234" s="142" t="s">
        <v>673</v>
      </c>
      <c r="G234" s="143" t="s">
        <v>254</v>
      </c>
      <c r="H234" s="144">
        <v>2303.9899999999998</v>
      </c>
      <c r="I234" s="145"/>
      <c r="J234" s="146">
        <f>ROUND(I234*H234,2)</f>
        <v>0</v>
      </c>
      <c r="K234" s="147"/>
      <c r="L234" s="28"/>
      <c r="M234" s="148" t="s">
        <v>1</v>
      </c>
      <c r="N234" s="149" t="s">
        <v>41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227</v>
      </c>
      <c r="AT234" s="152" t="s">
        <v>223</v>
      </c>
      <c r="AU234" s="152" t="s">
        <v>88</v>
      </c>
      <c r="AY234" s="13" t="s">
        <v>221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3" t="s">
        <v>88</v>
      </c>
      <c r="BK234" s="153">
        <f>ROUND(I234*H234,2)</f>
        <v>0</v>
      </c>
      <c r="BL234" s="13" t="s">
        <v>227</v>
      </c>
      <c r="BM234" s="152" t="s">
        <v>2377</v>
      </c>
    </row>
    <row r="235" spans="2:65" s="11" customFormat="1" ht="25.95" customHeight="1" x14ac:dyDescent="0.25">
      <c r="B235" s="127"/>
      <c r="D235" s="128" t="s">
        <v>74</v>
      </c>
      <c r="E235" s="129" t="s">
        <v>675</v>
      </c>
      <c r="F235" s="129" t="s">
        <v>676</v>
      </c>
      <c r="I235" s="130"/>
      <c r="J235" s="131">
        <f>BK235</f>
        <v>0</v>
      </c>
      <c r="L235" s="127"/>
      <c r="M235" s="132"/>
      <c r="P235" s="133">
        <f>P236+P246+P249+P261+P267+P285+P289+P292</f>
        <v>0</v>
      </c>
      <c r="R235" s="133">
        <f>R236+R246+R249+R261+R267+R285+R289+R292</f>
        <v>46.668142416959995</v>
      </c>
      <c r="T235" s="134">
        <f>T236+T246+T249+T261+T267+T285+T289+T292</f>
        <v>0</v>
      </c>
      <c r="AR235" s="128" t="s">
        <v>88</v>
      </c>
      <c r="AT235" s="135" t="s">
        <v>74</v>
      </c>
      <c r="AU235" s="135" t="s">
        <v>75</v>
      </c>
      <c r="AY235" s="128" t="s">
        <v>221</v>
      </c>
      <c r="BK235" s="136">
        <f>BK236+BK246+BK249+BK261+BK267+BK285+BK289+BK292</f>
        <v>0</v>
      </c>
    </row>
    <row r="236" spans="2:65" s="11" customFormat="1" ht="22.95" customHeight="1" x14ac:dyDescent="0.25">
      <c r="B236" s="127"/>
      <c r="D236" s="128" t="s">
        <v>74</v>
      </c>
      <c r="E236" s="137" t="s">
        <v>677</v>
      </c>
      <c r="F236" s="137" t="s">
        <v>678</v>
      </c>
      <c r="I236" s="130"/>
      <c r="J236" s="138">
        <f>BK236</f>
        <v>0</v>
      </c>
      <c r="L236" s="127"/>
      <c r="M236" s="132"/>
      <c r="P236" s="133">
        <f>SUM(P237:P245)</f>
        <v>0</v>
      </c>
      <c r="R236" s="133">
        <f>SUM(R237:R245)</f>
        <v>3.4889129600000004</v>
      </c>
      <c r="T236" s="134">
        <f>SUM(T237:T245)</f>
        <v>0</v>
      </c>
      <c r="AR236" s="128" t="s">
        <v>88</v>
      </c>
      <c r="AT236" s="135" t="s">
        <v>74</v>
      </c>
      <c r="AU236" s="135" t="s">
        <v>82</v>
      </c>
      <c r="AY236" s="128" t="s">
        <v>221</v>
      </c>
      <c r="BK236" s="136">
        <f>SUM(BK237:BK245)</f>
        <v>0</v>
      </c>
    </row>
    <row r="237" spans="2:65" s="1" customFormat="1" ht="24.15" customHeight="1" x14ac:dyDescent="0.2">
      <c r="B237" s="139"/>
      <c r="C237" s="140" t="s">
        <v>569</v>
      </c>
      <c r="D237" s="140" t="s">
        <v>223</v>
      </c>
      <c r="E237" s="141" t="s">
        <v>680</v>
      </c>
      <c r="F237" s="142" t="s">
        <v>681</v>
      </c>
      <c r="G237" s="143" t="s">
        <v>263</v>
      </c>
      <c r="H237" s="144">
        <v>1006.25</v>
      </c>
      <c r="I237" s="145"/>
      <c r="J237" s="146">
        <f t="shared" ref="J237:J245" si="60">ROUND(I237*H237,2)</f>
        <v>0</v>
      </c>
      <c r="K237" s="147"/>
      <c r="L237" s="28"/>
      <c r="M237" s="148" t="s">
        <v>1</v>
      </c>
      <c r="N237" s="149" t="s">
        <v>41</v>
      </c>
      <c r="P237" s="150">
        <f t="shared" ref="P237:P245" si="61">O237*H237</f>
        <v>0</v>
      </c>
      <c r="Q237" s="150">
        <v>0</v>
      </c>
      <c r="R237" s="150">
        <f t="shared" ref="R237:R245" si="62">Q237*H237</f>
        <v>0</v>
      </c>
      <c r="S237" s="150">
        <v>0</v>
      </c>
      <c r="T237" s="151">
        <f t="shared" ref="T237:T245" si="63">S237*H237</f>
        <v>0</v>
      </c>
      <c r="AR237" s="152" t="s">
        <v>285</v>
      </c>
      <c r="AT237" s="152" t="s">
        <v>223</v>
      </c>
      <c r="AU237" s="152" t="s">
        <v>88</v>
      </c>
      <c r="AY237" s="13" t="s">
        <v>221</v>
      </c>
      <c r="BE237" s="153">
        <f t="shared" ref="BE237:BE245" si="64">IF(N237="základná",J237,0)</f>
        <v>0</v>
      </c>
      <c r="BF237" s="153">
        <f t="shared" ref="BF237:BF245" si="65">IF(N237="znížená",J237,0)</f>
        <v>0</v>
      </c>
      <c r="BG237" s="153">
        <f t="shared" ref="BG237:BG245" si="66">IF(N237="zákl. prenesená",J237,0)</f>
        <v>0</v>
      </c>
      <c r="BH237" s="153">
        <f t="shared" ref="BH237:BH245" si="67">IF(N237="zníž. prenesená",J237,0)</f>
        <v>0</v>
      </c>
      <c r="BI237" s="153">
        <f t="shared" ref="BI237:BI245" si="68">IF(N237="nulová",J237,0)</f>
        <v>0</v>
      </c>
      <c r="BJ237" s="13" t="s">
        <v>88</v>
      </c>
      <c r="BK237" s="153">
        <f t="shared" ref="BK237:BK245" si="69">ROUND(I237*H237,2)</f>
        <v>0</v>
      </c>
      <c r="BL237" s="13" t="s">
        <v>285</v>
      </c>
      <c r="BM237" s="152" t="s">
        <v>2378</v>
      </c>
    </row>
    <row r="238" spans="2:65" s="1" customFormat="1" ht="16.5" customHeight="1" x14ac:dyDescent="0.2">
      <c r="B238" s="139"/>
      <c r="C238" s="154" t="s">
        <v>573</v>
      </c>
      <c r="D238" s="154" t="s">
        <v>317</v>
      </c>
      <c r="E238" s="155" t="s">
        <v>318</v>
      </c>
      <c r="F238" s="156" t="s">
        <v>319</v>
      </c>
      <c r="G238" s="157" t="s">
        <v>263</v>
      </c>
      <c r="H238" s="158">
        <v>1157.1880000000001</v>
      </c>
      <c r="I238" s="159"/>
      <c r="J238" s="160">
        <f t="shared" si="60"/>
        <v>0</v>
      </c>
      <c r="K238" s="161"/>
      <c r="L238" s="162"/>
      <c r="M238" s="163" t="s">
        <v>1</v>
      </c>
      <c r="N238" s="164" t="s">
        <v>41</v>
      </c>
      <c r="P238" s="150">
        <f t="shared" si="61"/>
        <v>0</v>
      </c>
      <c r="Q238" s="150">
        <v>2.9999999999999997E-4</v>
      </c>
      <c r="R238" s="150">
        <f t="shared" si="62"/>
        <v>0.34715639999999998</v>
      </c>
      <c r="S238" s="150">
        <v>0</v>
      </c>
      <c r="T238" s="151">
        <f t="shared" si="63"/>
        <v>0</v>
      </c>
      <c r="AR238" s="152" t="s">
        <v>351</v>
      </c>
      <c r="AT238" s="152" t="s">
        <v>317</v>
      </c>
      <c r="AU238" s="152" t="s">
        <v>88</v>
      </c>
      <c r="AY238" s="13" t="s">
        <v>221</v>
      </c>
      <c r="BE238" s="153">
        <f t="shared" si="64"/>
        <v>0</v>
      </c>
      <c r="BF238" s="153">
        <f t="shared" si="65"/>
        <v>0</v>
      </c>
      <c r="BG238" s="153">
        <f t="shared" si="66"/>
        <v>0</v>
      </c>
      <c r="BH238" s="153">
        <f t="shared" si="67"/>
        <v>0</v>
      </c>
      <c r="BI238" s="153">
        <f t="shared" si="68"/>
        <v>0</v>
      </c>
      <c r="BJ238" s="13" t="s">
        <v>88</v>
      </c>
      <c r="BK238" s="153">
        <f t="shared" si="69"/>
        <v>0</v>
      </c>
      <c r="BL238" s="13" t="s">
        <v>285</v>
      </c>
      <c r="BM238" s="152" t="s">
        <v>2379</v>
      </c>
    </row>
    <row r="239" spans="2:65" s="1" customFormat="1" ht="21.75" customHeight="1" x14ac:dyDescent="0.2">
      <c r="B239" s="139"/>
      <c r="C239" s="140" t="s">
        <v>577</v>
      </c>
      <c r="D239" s="140" t="s">
        <v>223</v>
      </c>
      <c r="E239" s="141" t="s">
        <v>686</v>
      </c>
      <c r="F239" s="142" t="s">
        <v>687</v>
      </c>
      <c r="G239" s="143" t="s">
        <v>263</v>
      </c>
      <c r="H239" s="144">
        <v>28.05</v>
      </c>
      <c r="I239" s="145"/>
      <c r="J239" s="146">
        <f t="shared" si="60"/>
        <v>0</v>
      </c>
      <c r="K239" s="147"/>
      <c r="L239" s="28"/>
      <c r="M239" s="148" t="s">
        <v>1</v>
      </c>
      <c r="N239" s="149" t="s">
        <v>41</v>
      </c>
      <c r="P239" s="150">
        <f t="shared" si="61"/>
        <v>0</v>
      </c>
      <c r="Q239" s="150">
        <v>0</v>
      </c>
      <c r="R239" s="150">
        <f t="shared" si="62"/>
        <v>0</v>
      </c>
      <c r="S239" s="150">
        <v>0</v>
      </c>
      <c r="T239" s="151">
        <f t="shared" si="63"/>
        <v>0</v>
      </c>
      <c r="AR239" s="152" t="s">
        <v>285</v>
      </c>
      <c r="AT239" s="152" t="s">
        <v>223</v>
      </c>
      <c r="AU239" s="152" t="s">
        <v>88</v>
      </c>
      <c r="AY239" s="13" t="s">
        <v>221</v>
      </c>
      <c r="BE239" s="153">
        <f t="shared" si="64"/>
        <v>0</v>
      </c>
      <c r="BF239" s="153">
        <f t="shared" si="65"/>
        <v>0</v>
      </c>
      <c r="BG239" s="153">
        <f t="shared" si="66"/>
        <v>0</v>
      </c>
      <c r="BH239" s="153">
        <f t="shared" si="67"/>
        <v>0</v>
      </c>
      <c r="BI239" s="153">
        <f t="shared" si="68"/>
        <v>0</v>
      </c>
      <c r="BJ239" s="13" t="s">
        <v>88</v>
      </c>
      <c r="BK239" s="153">
        <f t="shared" si="69"/>
        <v>0</v>
      </c>
      <c r="BL239" s="13" t="s">
        <v>285</v>
      </c>
      <c r="BM239" s="152" t="s">
        <v>2380</v>
      </c>
    </row>
    <row r="240" spans="2:65" s="1" customFormat="1" ht="16.5" customHeight="1" x14ac:dyDescent="0.2">
      <c r="B240" s="139"/>
      <c r="C240" s="154" t="s">
        <v>581</v>
      </c>
      <c r="D240" s="154" t="s">
        <v>317</v>
      </c>
      <c r="E240" s="155" t="s">
        <v>318</v>
      </c>
      <c r="F240" s="156" t="s">
        <v>319</v>
      </c>
      <c r="G240" s="157" t="s">
        <v>263</v>
      </c>
      <c r="H240" s="158">
        <v>33.659999999999997</v>
      </c>
      <c r="I240" s="159"/>
      <c r="J240" s="160">
        <f t="shared" si="60"/>
        <v>0</v>
      </c>
      <c r="K240" s="161"/>
      <c r="L240" s="162"/>
      <c r="M240" s="163" t="s">
        <v>1</v>
      </c>
      <c r="N240" s="164" t="s">
        <v>41</v>
      </c>
      <c r="P240" s="150">
        <f t="shared" si="61"/>
        <v>0</v>
      </c>
      <c r="Q240" s="150">
        <v>2.9999999999999997E-4</v>
      </c>
      <c r="R240" s="150">
        <f t="shared" si="62"/>
        <v>1.0097999999999998E-2</v>
      </c>
      <c r="S240" s="150">
        <v>0</v>
      </c>
      <c r="T240" s="151">
        <f t="shared" si="63"/>
        <v>0</v>
      </c>
      <c r="AR240" s="152" t="s">
        <v>351</v>
      </c>
      <c r="AT240" s="152" t="s">
        <v>317</v>
      </c>
      <c r="AU240" s="152" t="s">
        <v>88</v>
      </c>
      <c r="AY240" s="13" t="s">
        <v>221</v>
      </c>
      <c r="BE240" s="153">
        <f t="shared" si="64"/>
        <v>0</v>
      </c>
      <c r="BF240" s="153">
        <f t="shared" si="65"/>
        <v>0</v>
      </c>
      <c r="BG240" s="153">
        <f t="shared" si="66"/>
        <v>0</v>
      </c>
      <c r="BH240" s="153">
        <f t="shared" si="67"/>
        <v>0</v>
      </c>
      <c r="BI240" s="153">
        <f t="shared" si="68"/>
        <v>0</v>
      </c>
      <c r="BJ240" s="13" t="s">
        <v>88</v>
      </c>
      <c r="BK240" s="153">
        <f t="shared" si="69"/>
        <v>0</v>
      </c>
      <c r="BL240" s="13" t="s">
        <v>285</v>
      </c>
      <c r="BM240" s="152" t="s">
        <v>2381</v>
      </c>
    </row>
    <row r="241" spans="2:65" s="1" customFormat="1" ht="24.15" customHeight="1" x14ac:dyDescent="0.2">
      <c r="B241" s="139"/>
      <c r="C241" s="140" t="s">
        <v>585</v>
      </c>
      <c r="D241" s="140" t="s">
        <v>223</v>
      </c>
      <c r="E241" s="141" t="s">
        <v>692</v>
      </c>
      <c r="F241" s="142" t="s">
        <v>693</v>
      </c>
      <c r="G241" s="143" t="s">
        <v>263</v>
      </c>
      <c r="H241" s="144">
        <v>28.05</v>
      </c>
      <c r="I241" s="145"/>
      <c r="J241" s="146">
        <f t="shared" si="60"/>
        <v>0</v>
      </c>
      <c r="K241" s="147"/>
      <c r="L241" s="28"/>
      <c r="M241" s="148" t="s">
        <v>1</v>
      </c>
      <c r="N241" s="149" t="s">
        <v>41</v>
      </c>
      <c r="P241" s="150">
        <f t="shared" si="61"/>
        <v>0</v>
      </c>
      <c r="Q241" s="150">
        <v>7.4999999999999993E-5</v>
      </c>
      <c r="R241" s="150">
        <f t="shared" si="62"/>
        <v>2.1037499999999997E-3</v>
      </c>
      <c r="S241" s="150">
        <v>0</v>
      </c>
      <c r="T241" s="151">
        <f t="shared" si="63"/>
        <v>0</v>
      </c>
      <c r="AR241" s="152" t="s">
        <v>285</v>
      </c>
      <c r="AT241" s="152" t="s">
        <v>223</v>
      </c>
      <c r="AU241" s="152" t="s">
        <v>88</v>
      </c>
      <c r="AY241" s="13" t="s">
        <v>221</v>
      </c>
      <c r="BE241" s="153">
        <f t="shared" si="64"/>
        <v>0</v>
      </c>
      <c r="BF241" s="153">
        <f t="shared" si="65"/>
        <v>0</v>
      </c>
      <c r="BG241" s="153">
        <f t="shared" si="66"/>
        <v>0</v>
      </c>
      <c r="BH241" s="153">
        <f t="shared" si="67"/>
        <v>0</v>
      </c>
      <c r="BI241" s="153">
        <f t="shared" si="68"/>
        <v>0</v>
      </c>
      <c r="BJ241" s="13" t="s">
        <v>88</v>
      </c>
      <c r="BK241" s="153">
        <f t="shared" si="69"/>
        <v>0</v>
      </c>
      <c r="BL241" s="13" t="s">
        <v>285</v>
      </c>
      <c r="BM241" s="152" t="s">
        <v>2382</v>
      </c>
    </row>
    <row r="242" spans="2:65" s="1" customFormat="1" ht="24.15" customHeight="1" x14ac:dyDescent="0.2">
      <c r="B242" s="139"/>
      <c r="C242" s="154" t="s">
        <v>589</v>
      </c>
      <c r="D242" s="154" t="s">
        <v>317</v>
      </c>
      <c r="E242" s="155" t="s">
        <v>696</v>
      </c>
      <c r="F242" s="156" t="s">
        <v>697</v>
      </c>
      <c r="G242" s="157" t="s">
        <v>263</v>
      </c>
      <c r="H242" s="158">
        <v>32.258000000000003</v>
      </c>
      <c r="I242" s="159"/>
      <c r="J242" s="160">
        <f t="shared" si="60"/>
        <v>0</v>
      </c>
      <c r="K242" s="161"/>
      <c r="L242" s="162"/>
      <c r="M242" s="163" t="s">
        <v>1</v>
      </c>
      <c r="N242" s="164" t="s">
        <v>41</v>
      </c>
      <c r="P242" s="150">
        <f t="shared" si="61"/>
        <v>0</v>
      </c>
      <c r="Q242" s="150">
        <v>2E-3</v>
      </c>
      <c r="R242" s="150">
        <f t="shared" si="62"/>
        <v>6.4516000000000004E-2</v>
      </c>
      <c r="S242" s="150">
        <v>0</v>
      </c>
      <c r="T242" s="151">
        <f t="shared" si="63"/>
        <v>0</v>
      </c>
      <c r="AR242" s="152" t="s">
        <v>351</v>
      </c>
      <c r="AT242" s="152" t="s">
        <v>317</v>
      </c>
      <c r="AU242" s="152" t="s">
        <v>88</v>
      </c>
      <c r="AY242" s="13" t="s">
        <v>221</v>
      </c>
      <c r="BE242" s="153">
        <f t="shared" si="64"/>
        <v>0</v>
      </c>
      <c r="BF242" s="153">
        <f t="shared" si="65"/>
        <v>0</v>
      </c>
      <c r="BG242" s="153">
        <f t="shared" si="66"/>
        <v>0</v>
      </c>
      <c r="BH242" s="153">
        <f t="shared" si="67"/>
        <v>0</v>
      </c>
      <c r="BI242" s="153">
        <f t="shared" si="68"/>
        <v>0</v>
      </c>
      <c r="BJ242" s="13" t="s">
        <v>88</v>
      </c>
      <c r="BK242" s="153">
        <f t="shared" si="69"/>
        <v>0</v>
      </c>
      <c r="BL242" s="13" t="s">
        <v>285</v>
      </c>
      <c r="BM242" s="152" t="s">
        <v>2383</v>
      </c>
    </row>
    <row r="243" spans="2:65" s="1" customFormat="1" ht="37.950000000000003" customHeight="1" x14ac:dyDescent="0.2">
      <c r="B243" s="139"/>
      <c r="C243" s="140" t="s">
        <v>593</v>
      </c>
      <c r="D243" s="140" t="s">
        <v>223</v>
      </c>
      <c r="E243" s="141" t="s">
        <v>700</v>
      </c>
      <c r="F243" s="142" t="s">
        <v>701</v>
      </c>
      <c r="G243" s="143" t="s">
        <v>263</v>
      </c>
      <c r="H243" s="144">
        <v>1006.25</v>
      </c>
      <c r="I243" s="145"/>
      <c r="J243" s="146">
        <f t="shared" si="60"/>
        <v>0</v>
      </c>
      <c r="K243" s="147"/>
      <c r="L243" s="28"/>
      <c r="M243" s="148" t="s">
        <v>1</v>
      </c>
      <c r="N243" s="149" t="s">
        <v>41</v>
      </c>
      <c r="P243" s="150">
        <f t="shared" si="61"/>
        <v>0</v>
      </c>
      <c r="Q243" s="150">
        <v>3.3000000000000003E-5</v>
      </c>
      <c r="R243" s="150">
        <f t="shared" si="62"/>
        <v>3.320625E-2</v>
      </c>
      <c r="S243" s="150">
        <v>0</v>
      </c>
      <c r="T243" s="151">
        <f t="shared" si="63"/>
        <v>0</v>
      </c>
      <c r="AR243" s="152" t="s">
        <v>285</v>
      </c>
      <c r="AT243" s="152" t="s">
        <v>223</v>
      </c>
      <c r="AU243" s="152" t="s">
        <v>88</v>
      </c>
      <c r="AY243" s="13" t="s">
        <v>221</v>
      </c>
      <c r="BE243" s="153">
        <f t="shared" si="64"/>
        <v>0</v>
      </c>
      <c r="BF243" s="153">
        <f t="shared" si="65"/>
        <v>0</v>
      </c>
      <c r="BG243" s="153">
        <f t="shared" si="66"/>
        <v>0</v>
      </c>
      <c r="BH243" s="153">
        <f t="shared" si="67"/>
        <v>0</v>
      </c>
      <c r="BI243" s="153">
        <f t="shared" si="68"/>
        <v>0</v>
      </c>
      <c r="BJ243" s="13" t="s">
        <v>88</v>
      </c>
      <c r="BK243" s="153">
        <f t="shared" si="69"/>
        <v>0</v>
      </c>
      <c r="BL243" s="13" t="s">
        <v>285</v>
      </c>
      <c r="BM243" s="152" t="s">
        <v>702</v>
      </c>
    </row>
    <row r="244" spans="2:65" s="1" customFormat="1" ht="33" customHeight="1" x14ac:dyDescent="0.2">
      <c r="B244" s="139"/>
      <c r="C244" s="154" t="s">
        <v>597</v>
      </c>
      <c r="D244" s="154" t="s">
        <v>317</v>
      </c>
      <c r="E244" s="155" t="s">
        <v>704</v>
      </c>
      <c r="F244" s="156" t="s">
        <v>705</v>
      </c>
      <c r="G244" s="157" t="s">
        <v>263</v>
      </c>
      <c r="H244" s="158">
        <v>1157.1880000000001</v>
      </c>
      <c r="I244" s="159"/>
      <c r="J244" s="160">
        <f t="shared" si="60"/>
        <v>0</v>
      </c>
      <c r="K244" s="161"/>
      <c r="L244" s="162"/>
      <c r="M244" s="163" t="s">
        <v>1</v>
      </c>
      <c r="N244" s="164" t="s">
        <v>41</v>
      </c>
      <c r="P244" s="150">
        <f t="shared" si="61"/>
        <v>0</v>
      </c>
      <c r="Q244" s="150">
        <v>2.6199999999999999E-3</v>
      </c>
      <c r="R244" s="150">
        <f t="shared" si="62"/>
        <v>3.0318325600000002</v>
      </c>
      <c r="S244" s="150">
        <v>0</v>
      </c>
      <c r="T244" s="151">
        <f t="shared" si="63"/>
        <v>0</v>
      </c>
      <c r="AR244" s="152" t="s">
        <v>351</v>
      </c>
      <c r="AT244" s="152" t="s">
        <v>317</v>
      </c>
      <c r="AU244" s="152" t="s">
        <v>88</v>
      </c>
      <c r="AY244" s="13" t="s">
        <v>221</v>
      </c>
      <c r="BE244" s="153">
        <f t="shared" si="64"/>
        <v>0</v>
      </c>
      <c r="BF244" s="153">
        <f t="shared" si="65"/>
        <v>0</v>
      </c>
      <c r="BG244" s="153">
        <f t="shared" si="66"/>
        <v>0</v>
      </c>
      <c r="BH244" s="153">
        <f t="shared" si="67"/>
        <v>0</v>
      </c>
      <c r="BI244" s="153">
        <f t="shared" si="68"/>
        <v>0</v>
      </c>
      <c r="BJ244" s="13" t="s">
        <v>88</v>
      </c>
      <c r="BK244" s="153">
        <f t="shared" si="69"/>
        <v>0</v>
      </c>
      <c r="BL244" s="13" t="s">
        <v>285</v>
      </c>
      <c r="BM244" s="152" t="s">
        <v>706</v>
      </c>
    </row>
    <row r="245" spans="2:65" s="1" customFormat="1" ht="24.15" customHeight="1" x14ac:dyDescent="0.2">
      <c r="B245" s="139"/>
      <c r="C245" s="140" t="s">
        <v>601</v>
      </c>
      <c r="D245" s="140" t="s">
        <v>223</v>
      </c>
      <c r="E245" s="141" t="s">
        <v>716</v>
      </c>
      <c r="F245" s="142" t="s">
        <v>717</v>
      </c>
      <c r="G245" s="143" t="s">
        <v>718</v>
      </c>
      <c r="H245" s="165"/>
      <c r="I245" s="145"/>
      <c r="J245" s="146">
        <f t="shared" si="60"/>
        <v>0</v>
      </c>
      <c r="K245" s="147"/>
      <c r="L245" s="28"/>
      <c r="M245" s="148" t="s">
        <v>1</v>
      </c>
      <c r="N245" s="149" t="s">
        <v>41</v>
      </c>
      <c r="P245" s="150">
        <f t="shared" si="61"/>
        <v>0</v>
      </c>
      <c r="Q245" s="150">
        <v>0</v>
      </c>
      <c r="R245" s="150">
        <f t="shared" si="62"/>
        <v>0</v>
      </c>
      <c r="S245" s="150">
        <v>0</v>
      </c>
      <c r="T245" s="151">
        <f t="shared" si="63"/>
        <v>0</v>
      </c>
      <c r="AR245" s="152" t="s">
        <v>285</v>
      </c>
      <c r="AT245" s="152" t="s">
        <v>223</v>
      </c>
      <c r="AU245" s="152" t="s">
        <v>88</v>
      </c>
      <c r="AY245" s="13" t="s">
        <v>221</v>
      </c>
      <c r="BE245" s="153">
        <f t="shared" si="64"/>
        <v>0</v>
      </c>
      <c r="BF245" s="153">
        <f t="shared" si="65"/>
        <v>0</v>
      </c>
      <c r="BG245" s="153">
        <f t="shared" si="66"/>
        <v>0</v>
      </c>
      <c r="BH245" s="153">
        <f t="shared" si="67"/>
        <v>0</v>
      </c>
      <c r="BI245" s="153">
        <f t="shared" si="68"/>
        <v>0</v>
      </c>
      <c r="BJ245" s="13" t="s">
        <v>88</v>
      </c>
      <c r="BK245" s="153">
        <f t="shared" si="69"/>
        <v>0</v>
      </c>
      <c r="BL245" s="13" t="s">
        <v>285</v>
      </c>
      <c r="BM245" s="152" t="s">
        <v>719</v>
      </c>
    </row>
    <row r="246" spans="2:65" s="11" customFormat="1" ht="22.95" customHeight="1" x14ac:dyDescent="0.25">
      <c r="B246" s="127"/>
      <c r="D246" s="128" t="s">
        <v>74</v>
      </c>
      <c r="E246" s="137" t="s">
        <v>786</v>
      </c>
      <c r="F246" s="137" t="s">
        <v>787</v>
      </c>
      <c r="I246" s="130"/>
      <c r="J246" s="138">
        <f>BK246</f>
        <v>0</v>
      </c>
      <c r="L246" s="127"/>
      <c r="M246" s="132"/>
      <c r="P246" s="133">
        <f>SUM(P247:P248)</f>
        <v>0</v>
      </c>
      <c r="R246" s="133">
        <f>SUM(R247:R248)</f>
        <v>0.66043808000000004</v>
      </c>
      <c r="T246" s="134">
        <f>SUM(T247:T248)</f>
        <v>0</v>
      </c>
      <c r="AR246" s="128" t="s">
        <v>88</v>
      </c>
      <c r="AT246" s="135" t="s">
        <v>74</v>
      </c>
      <c r="AU246" s="135" t="s">
        <v>82</v>
      </c>
      <c r="AY246" s="128" t="s">
        <v>221</v>
      </c>
      <c r="BK246" s="136">
        <f>SUM(BK247:BK248)</f>
        <v>0</v>
      </c>
    </row>
    <row r="247" spans="2:65" s="1" customFormat="1" ht="33" customHeight="1" x14ac:dyDescent="0.2">
      <c r="B247" s="139"/>
      <c r="C247" s="140" t="s">
        <v>605</v>
      </c>
      <c r="D247" s="140" t="s">
        <v>223</v>
      </c>
      <c r="E247" s="141" t="s">
        <v>2384</v>
      </c>
      <c r="F247" s="142" t="s">
        <v>2385</v>
      </c>
      <c r="G247" s="143" t="s">
        <v>263</v>
      </c>
      <c r="H247" s="144">
        <v>42.554000000000002</v>
      </c>
      <c r="I247" s="145"/>
      <c r="J247" s="146">
        <f>ROUND(I247*H247,2)</f>
        <v>0</v>
      </c>
      <c r="K247" s="147"/>
      <c r="L247" s="28"/>
      <c r="M247" s="148" t="s">
        <v>1</v>
      </c>
      <c r="N247" s="149" t="s">
        <v>41</v>
      </c>
      <c r="P247" s="150">
        <f>O247*H247</f>
        <v>0</v>
      </c>
      <c r="Q247" s="150">
        <v>1.5520000000000001E-2</v>
      </c>
      <c r="R247" s="150">
        <f>Q247*H247</f>
        <v>0.66043808000000004</v>
      </c>
      <c r="S247" s="150">
        <v>0</v>
      </c>
      <c r="T247" s="151">
        <f>S247*H247</f>
        <v>0</v>
      </c>
      <c r="AR247" s="152" t="s">
        <v>285</v>
      </c>
      <c r="AT247" s="152" t="s">
        <v>223</v>
      </c>
      <c r="AU247" s="152" t="s">
        <v>88</v>
      </c>
      <c r="AY247" s="13" t="s">
        <v>221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3" t="s">
        <v>88</v>
      </c>
      <c r="BK247" s="153">
        <f>ROUND(I247*H247,2)</f>
        <v>0</v>
      </c>
      <c r="BL247" s="13" t="s">
        <v>285</v>
      </c>
      <c r="BM247" s="152" t="s">
        <v>2386</v>
      </c>
    </row>
    <row r="248" spans="2:65" s="1" customFormat="1" ht="21.75" customHeight="1" x14ac:dyDescent="0.2">
      <c r="B248" s="139"/>
      <c r="C248" s="140" t="s">
        <v>609</v>
      </c>
      <c r="D248" s="140" t="s">
        <v>223</v>
      </c>
      <c r="E248" s="141" t="s">
        <v>801</v>
      </c>
      <c r="F248" s="142" t="s">
        <v>802</v>
      </c>
      <c r="G248" s="143" t="s">
        <v>718</v>
      </c>
      <c r="H248" s="165"/>
      <c r="I248" s="145"/>
      <c r="J248" s="146">
        <f>ROUND(I248*H248,2)</f>
        <v>0</v>
      </c>
      <c r="K248" s="147"/>
      <c r="L248" s="28"/>
      <c r="M248" s="148" t="s">
        <v>1</v>
      </c>
      <c r="N248" s="149" t="s">
        <v>41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285</v>
      </c>
      <c r="AT248" s="152" t="s">
        <v>223</v>
      </c>
      <c r="AU248" s="152" t="s">
        <v>88</v>
      </c>
      <c r="AY248" s="13" t="s">
        <v>221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3" t="s">
        <v>88</v>
      </c>
      <c r="BK248" s="153">
        <f>ROUND(I248*H248,2)</f>
        <v>0</v>
      </c>
      <c r="BL248" s="13" t="s">
        <v>285</v>
      </c>
      <c r="BM248" s="152" t="s">
        <v>2387</v>
      </c>
    </row>
    <row r="249" spans="2:65" s="11" customFormat="1" ht="22.95" customHeight="1" x14ac:dyDescent="0.25">
      <c r="B249" s="127"/>
      <c r="D249" s="128" t="s">
        <v>74</v>
      </c>
      <c r="E249" s="137" t="s">
        <v>804</v>
      </c>
      <c r="F249" s="137" t="s">
        <v>805</v>
      </c>
      <c r="I249" s="130"/>
      <c r="J249" s="138">
        <f>BK249</f>
        <v>0</v>
      </c>
      <c r="L249" s="127"/>
      <c r="M249" s="132"/>
      <c r="P249" s="133">
        <f>SUM(P250:P260)</f>
        <v>0</v>
      </c>
      <c r="R249" s="133">
        <f>SUM(R250:R260)</f>
        <v>1.2925476656000001</v>
      </c>
      <c r="T249" s="134">
        <f>SUM(T250:T260)</f>
        <v>0</v>
      </c>
      <c r="AR249" s="128" t="s">
        <v>88</v>
      </c>
      <c r="AT249" s="135" t="s">
        <v>74</v>
      </c>
      <c r="AU249" s="135" t="s">
        <v>82</v>
      </c>
      <c r="AY249" s="128" t="s">
        <v>221</v>
      </c>
      <c r="BK249" s="136">
        <f>SUM(BK250:BK260)</f>
        <v>0</v>
      </c>
    </row>
    <row r="250" spans="2:65" s="1" customFormat="1" ht="24.15" customHeight="1" x14ac:dyDescent="0.2">
      <c r="B250" s="139"/>
      <c r="C250" s="140" t="s">
        <v>613</v>
      </c>
      <c r="D250" s="140" t="s">
        <v>223</v>
      </c>
      <c r="E250" s="141" t="s">
        <v>807</v>
      </c>
      <c r="F250" s="142" t="s">
        <v>808</v>
      </c>
      <c r="G250" s="143" t="s">
        <v>333</v>
      </c>
      <c r="H250" s="144">
        <v>1</v>
      </c>
      <c r="I250" s="145"/>
      <c r="J250" s="146">
        <f t="shared" ref="J250:J260" si="70">ROUND(I250*H250,2)</f>
        <v>0</v>
      </c>
      <c r="K250" s="147"/>
      <c r="L250" s="28"/>
      <c r="M250" s="148" t="s">
        <v>1</v>
      </c>
      <c r="N250" s="149" t="s">
        <v>41</v>
      </c>
      <c r="P250" s="150">
        <f t="shared" ref="P250:P260" si="71">O250*H250</f>
        <v>0</v>
      </c>
      <c r="Q250" s="150">
        <v>3.8E-3</v>
      </c>
      <c r="R250" s="150">
        <f t="shared" ref="R250:R260" si="72">Q250*H250</f>
        <v>3.8E-3</v>
      </c>
      <c r="S250" s="150">
        <v>0</v>
      </c>
      <c r="T250" s="151">
        <f t="shared" ref="T250:T260" si="73">S250*H250</f>
        <v>0</v>
      </c>
      <c r="AR250" s="152" t="s">
        <v>285</v>
      </c>
      <c r="AT250" s="152" t="s">
        <v>223</v>
      </c>
      <c r="AU250" s="152" t="s">
        <v>88</v>
      </c>
      <c r="AY250" s="13" t="s">
        <v>221</v>
      </c>
      <c r="BE250" s="153">
        <f t="shared" ref="BE250:BE260" si="74">IF(N250="základná",J250,0)</f>
        <v>0</v>
      </c>
      <c r="BF250" s="153">
        <f t="shared" ref="BF250:BF260" si="75">IF(N250="znížená",J250,0)</f>
        <v>0</v>
      </c>
      <c r="BG250" s="153">
        <f t="shared" ref="BG250:BG260" si="76">IF(N250="zákl. prenesená",J250,0)</f>
        <v>0</v>
      </c>
      <c r="BH250" s="153">
        <f t="shared" ref="BH250:BH260" si="77">IF(N250="zníž. prenesená",J250,0)</f>
        <v>0</v>
      </c>
      <c r="BI250" s="153">
        <f t="shared" ref="BI250:BI260" si="78">IF(N250="nulová",J250,0)</f>
        <v>0</v>
      </c>
      <c r="BJ250" s="13" t="s">
        <v>88</v>
      </c>
      <c r="BK250" s="153">
        <f t="shared" ref="BK250:BK260" si="79">ROUND(I250*H250,2)</f>
        <v>0</v>
      </c>
      <c r="BL250" s="13" t="s">
        <v>285</v>
      </c>
      <c r="BM250" s="152" t="s">
        <v>2388</v>
      </c>
    </row>
    <row r="251" spans="2:65" s="1" customFormat="1" ht="24.15" customHeight="1" x14ac:dyDescent="0.2">
      <c r="B251" s="139"/>
      <c r="C251" s="154" t="s">
        <v>617</v>
      </c>
      <c r="D251" s="154" t="s">
        <v>317</v>
      </c>
      <c r="E251" s="155" t="s">
        <v>811</v>
      </c>
      <c r="F251" s="156" t="s">
        <v>2389</v>
      </c>
      <c r="G251" s="157" t="s">
        <v>333</v>
      </c>
      <c r="H251" s="158">
        <v>1</v>
      </c>
      <c r="I251" s="159"/>
      <c r="J251" s="160">
        <f t="shared" si="70"/>
        <v>0</v>
      </c>
      <c r="K251" s="161"/>
      <c r="L251" s="162"/>
      <c r="M251" s="163" t="s">
        <v>1</v>
      </c>
      <c r="N251" s="164" t="s">
        <v>41</v>
      </c>
      <c r="P251" s="150">
        <f t="shared" si="71"/>
        <v>0</v>
      </c>
      <c r="Q251" s="150">
        <v>1.4999999999999999E-2</v>
      </c>
      <c r="R251" s="150">
        <f t="shared" si="72"/>
        <v>1.4999999999999999E-2</v>
      </c>
      <c r="S251" s="150">
        <v>0</v>
      </c>
      <c r="T251" s="151">
        <f t="shared" si="73"/>
        <v>0</v>
      </c>
      <c r="AR251" s="152" t="s">
        <v>351</v>
      </c>
      <c r="AT251" s="152" t="s">
        <v>317</v>
      </c>
      <c r="AU251" s="152" t="s">
        <v>88</v>
      </c>
      <c r="AY251" s="13" t="s">
        <v>221</v>
      </c>
      <c r="BE251" s="153">
        <f t="shared" si="74"/>
        <v>0</v>
      </c>
      <c r="BF251" s="153">
        <f t="shared" si="75"/>
        <v>0</v>
      </c>
      <c r="BG251" s="153">
        <f t="shared" si="76"/>
        <v>0</v>
      </c>
      <c r="BH251" s="153">
        <f t="shared" si="77"/>
        <v>0</v>
      </c>
      <c r="BI251" s="153">
        <f t="shared" si="78"/>
        <v>0</v>
      </c>
      <c r="BJ251" s="13" t="s">
        <v>88</v>
      </c>
      <c r="BK251" s="153">
        <f t="shared" si="79"/>
        <v>0</v>
      </c>
      <c r="BL251" s="13" t="s">
        <v>285</v>
      </c>
      <c r="BM251" s="152" t="s">
        <v>2390</v>
      </c>
    </row>
    <row r="252" spans="2:65" s="1" customFormat="1" ht="24.15" customHeight="1" x14ac:dyDescent="0.2">
      <c r="B252" s="139"/>
      <c r="C252" s="140" t="s">
        <v>622</v>
      </c>
      <c r="D252" s="140" t="s">
        <v>223</v>
      </c>
      <c r="E252" s="141" t="s">
        <v>2391</v>
      </c>
      <c r="F252" s="142" t="s">
        <v>2392</v>
      </c>
      <c r="G252" s="143" t="s">
        <v>273</v>
      </c>
      <c r="H252" s="144">
        <v>106.4</v>
      </c>
      <c r="I252" s="145"/>
      <c r="J252" s="146">
        <f t="shared" si="70"/>
        <v>0</v>
      </c>
      <c r="K252" s="147"/>
      <c r="L252" s="28"/>
      <c r="M252" s="148" t="s">
        <v>1</v>
      </c>
      <c r="N252" s="149" t="s">
        <v>41</v>
      </c>
      <c r="P252" s="150">
        <f t="shared" si="71"/>
        <v>0</v>
      </c>
      <c r="Q252" s="150">
        <v>2.7512539999999999E-3</v>
      </c>
      <c r="R252" s="150">
        <f t="shared" si="72"/>
        <v>0.29273342559999999</v>
      </c>
      <c r="S252" s="150">
        <v>0</v>
      </c>
      <c r="T252" s="151">
        <f t="shared" si="73"/>
        <v>0</v>
      </c>
      <c r="AR252" s="152" t="s">
        <v>285</v>
      </c>
      <c r="AT252" s="152" t="s">
        <v>223</v>
      </c>
      <c r="AU252" s="152" t="s">
        <v>88</v>
      </c>
      <c r="AY252" s="13" t="s">
        <v>221</v>
      </c>
      <c r="BE252" s="153">
        <f t="shared" si="74"/>
        <v>0</v>
      </c>
      <c r="BF252" s="153">
        <f t="shared" si="75"/>
        <v>0</v>
      </c>
      <c r="BG252" s="153">
        <f t="shared" si="76"/>
        <v>0</v>
      </c>
      <c r="BH252" s="153">
        <f t="shared" si="77"/>
        <v>0</v>
      </c>
      <c r="BI252" s="153">
        <f t="shared" si="78"/>
        <v>0</v>
      </c>
      <c r="BJ252" s="13" t="s">
        <v>88</v>
      </c>
      <c r="BK252" s="153">
        <f t="shared" si="79"/>
        <v>0</v>
      </c>
      <c r="BL252" s="13" t="s">
        <v>285</v>
      </c>
      <c r="BM252" s="152" t="s">
        <v>2393</v>
      </c>
    </row>
    <row r="253" spans="2:65" s="1" customFormat="1" ht="24.15" customHeight="1" x14ac:dyDescent="0.2">
      <c r="B253" s="139"/>
      <c r="C253" s="140" t="s">
        <v>626</v>
      </c>
      <c r="D253" s="140" t="s">
        <v>223</v>
      </c>
      <c r="E253" s="141" t="s">
        <v>2394</v>
      </c>
      <c r="F253" s="142" t="s">
        <v>2395</v>
      </c>
      <c r="G253" s="143" t="s">
        <v>273</v>
      </c>
      <c r="H253" s="144">
        <v>31.2</v>
      </c>
      <c r="I253" s="145"/>
      <c r="J253" s="146">
        <f t="shared" si="70"/>
        <v>0</v>
      </c>
      <c r="K253" s="147"/>
      <c r="L253" s="28"/>
      <c r="M253" s="148" t="s">
        <v>1</v>
      </c>
      <c r="N253" s="149" t="s">
        <v>41</v>
      </c>
      <c r="P253" s="150">
        <f t="shared" si="71"/>
        <v>0</v>
      </c>
      <c r="Q253" s="150">
        <v>4.1638999999999999E-3</v>
      </c>
      <c r="R253" s="150">
        <f t="shared" si="72"/>
        <v>0.12991368</v>
      </c>
      <c r="S253" s="150">
        <v>0</v>
      </c>
      <c r="T253" s="151">
        <f t="shared" si="73"/>
        <v>0</v>
      </c>
      <c r="AR253" s="152" t="s">
        <v>285</v>
      </c>
      <c r="AT253" s="152" t="s">
        <v>223</v>
      </c>
      <c r="AU253" s="152" t="s">
        <v>88</v>
      </c>
      <c r="AY253" s="13" t="s">
        <v>221</v>
      </c>
      <c r="BE253" s="153">
        <f t="shared" si="74"/>
        <v>0</v>
      </c>
      <c r="BF253" s="153">
        <f t="shared" si="75"/>
        <v>0</v>
      </c>
      <c r="BG253" s="153">
        <f t="shared" si="76"/>
        <v>0</v>
      </c>
      <c r="BH253" s="153">
        <f t="shared" si="77"/>
        <v>0</v>
      </c>
      <c r="BI253" s="153">
        <f t="shared" si="78"/>
        <v>0</v>
      </c>
      <c r="BJ253" s="13" t="s">
        <v>88</v>
      </c>
      <c r="BK253" s="153">
        <f t="shared" si="79"/>
        <v>0</v>
      </c>
      <c r="BL253" s="13" t="s">
        <v>285</v>
      </c>
      <c r="BM253" s="152" t="s">
        <v>2396</v>
      </c>
    </row>
    <row r="254" spans="2:65" s="1" customFormat="1" ht="24.15" customHeight="1" x14ac:dyDescent="0.2">
      <c r="B254" s="139"/>
      <c r="C254" s="140" t="s">
        <v>630</v>
      </c>
      <c r="D254" s="140" t="s">
        <v>223</v>
      </c>
      <c r="E254" s="141" t="s">
        <v>2397</v>
      </c>
      <c r="F254" s="142" t="s">
        <v>2398</v>
      </c>
      <c r="G254" s="143" t="s">
        <v>273</v>
      </c>
      <c r="H254" s="144">
        <v>161</v>
      </c>
      <c r="I254" s="145"/>
      <c r="J254" s="146">
        <f t="shared" si="70"/>
        <v>0</v>
      </c>
      <c r="K254" s="147"/>
      <c r="L254" s="28"/>
      <c r="M254" s="148" t="s">
        <v>1</v>
      </c>
      <c r="N254" s="149" t="s">
        <v>41</v>
      </c>
      <c r="P254" s="150">
        <f t="shared" si="71"/>
        <v>0</v>
      </c>
      <c r="Q254" s="150">
        <v>5.2999999999999998E-4</v>
      </c>
      <c r="R254" s="150">
        <f t="shared" si="72"/>
        <v>8.5330000000000003E-2</v>
      </c>
      <c r="S254" s="150">
        <v>0</v>
      </c>
      <c r="T254" s="151">
        <f t="shared" si="73"/>
        <v>0</v>
      </c>
      <c r="AR254" s="152" t="s">
        <v>285</v>
      </c>
      <c r="AT254" s="152" t="s">
        <v>223</v>
      </c>
      <c r="AU254" s="152" t="s">
        <v>88</v>
      </c>
      <c r="AY254" s="13" t="s">
        <v>221</v>
      </c>
      <c r="BE254" s="153">
        <f t="shared" si="74"/>
        <v>0</v>
      </c>
      <c r="BF254" s="153">
        <f t="shared" si="75"/>
        <v>0</v>
      </c>
      <c r="BG254" s="153">
        <f t="shared" si="76"/>
        <v>0</v>
      </c>
      <c r="BH254" s="153">
        <f t="shared" si="77"/>
        <v>0</v>
      </c>
      <c r="BI254" s="153">
        <f t="shared" si="78"/>
        <v>0</v>
      </c>
      <c r="BJ254" s="13" t="s">
        <v>88</v>
      </c>
      <c r="BK254" s="153">
        <f t="shared" si="79"/>
        <v>0</v>
      </c>
      <c r="BL254" s="13" t="s">
        <v>285</v>
      </c>
      <c r="BM254" s="152" t="s">
        <v>2399</v>
      </c>
    </row>
    <row r="255" spans="2:65" s="1" customFormat="1" ht="44.25" customHeight="1" x14ac:dyDescent="0.2">
      <c r="B255" s="139"/>
      <c r="C255" s="140" t="s">
        <v>634</v>
      </c>
      <c r="D255" s="140" t="s">
        <v>223</v>
      </c>
      <c r="E255" s="141" t="s">
        <v>2400</v>
      </c>
      <c r="F255" s="142" t="s">
        <v>2401</v>
      </c>
      <c r="G255" s="143" t="s">
        <v>273</v>
      </c>
      <c r="H255" s="144">
        <v>71</v>
      </c>
      <c r="I255" s="145"/>
      <c r="J255" s="146">
        <f t="shared" si="70"/>
        <v>0</v>
      </c>
      <c r="K255" s="147"/>
      <c r="L255" s="28"/>
      <c r="M255" s="148" t="s">
        <v>1</v>
      </c>
      <c r="N255" s="149" t="s">
        <v>41</v>
      </c>
      <c r="P255" s="150">
        <f t="shared" si="71"/>
        <v>0</v>
      </c>
      <c r="Q255" s="150">
        <v>9.0696800000000001E-3</v>
      </c>
      <c r="R255" s="150">
        <f t="shared" si="72"/>
        <v>0.64394728000000001</v>
      </c>
      <c r="S255" s="150">
        <v>0</v>
      </c>
      <c r="T255" s="151">
        <f t="shared" si="73"/>
        <v>0</v>
      </c>
      <c r="AR255" s="152" t="s">
        <v>285</v>
      </c>
      <c r="AT255" s="152" t="s">
        <v>223</v>
      </c>
      <c r="AU255" s="152" t="s">
        <v>88</v>
      </c>
      <c r="AY255" s="13" t="s">
        <v>221</v>
      </c>
      <c r="BE255" s="153">
        <f t="shared" si="74"/>
        <v>0</v>
      </c>
      <c r="BF255" s="153">
        <f t="shared" si="75"/>
        <v>0</v>
      </c>
      <c r="BG255" s="153">
        <f t="shared" si="76"/>
        <v>0</v>
      </c>
      <c r="BH255" s="153">
        <f t="shared" si="77"/>
        <v>0</v>
      </c>
      <c r="BI255" s="153">
        <f t="shared" si="78"/>
        <v>0</v>
      </c>
      <c r="BJ255" s="13" t="s">
        <v>88</v>
      </c>
      <c r="BK255" s="153">
        <f t="shared" si="79"/>
        <v>0</v>
      </c>
      <c r="BL255" s="13" t="s">
        <v>285</v>
      </c>
      <c r="BM255" s="152" t="s">
        <v>2402</v>
      </c>
    </row>
    <row r="256" spans="2:65" s="1" customFormat="1" ht="33" customHeight="1" x14ac:dyDescent="0.2">
      <c r="B256" s="139"/>
      <c r="C256" s="140" t="s">
        <v>638</v>
      </c>
      <c r="D256" s="140" t="s">
        <v>223</v>
      </c>
      <c r="E256" s="141" t="s">
        <v>2403</v>
      </c>
      <c r="F256" s="142" t="s">
        <v>2404</v>
      </c>
      <c r="G256" s="143" t="s">
        <v>273</v>
      </c>
      <c r="H256" s="144">
        <v>15</v>
      </c>
      <c r="I256" s="145"/>
      <c r="J256" s="146">
        <f t="shared" si="70"/>
        <v>0</v>
      </c>
      <c r="K256" s="147"/>
      <c r="L256" s="28"/>
      <c r="M256" s="148" t="s">
        <v>1</v>
      </c>
      <c r="N256" s="149" t="s">
        <v>41</v>
      </c>
      <c r="P256" s="150">
        <f t="shared" si="71"/>
        <v>0</v>
      </c>
      <c r="Q256" s="150">
        <v>1.81532E-3</v>
      </c>
      <c r="R256" s="150">
        <f t="shared" si="72"/>
        <v>2.7229800000000002E-2</v>
      </c>
      <c r="S256" s="150">
        <v>0</v>
      </c>
      <c r="T256" s="151">
        <f t="shared" si="73"/>
        <v>0</v>
      </c>
      <c r="AR256" s="152" t="s">
        <v>285</v>
      </c>
      <c r="AT256" s="152" t="s">
        <v>223</v>
      </c>
      <c r="AU256" s="152" t="s">
        <v>88</v>
      </c>
      <c r="AY256" s="13" t="s">
        <v>221</v>
      </c>
      <c r="BE256" s="153">
        <f t="shared" si="74"/>
        <v>0</v>
      </c>
      <c r="BF256" s="153">
        <f t="shared" si="75"/>
        <v>0</v>
      </c>
      <c r="BG256" s="153">
        <f t="shared" si="76"/>
        <v>0</v>
      </c>
      <c r="BH256" s="153">
        <f t="shared" si="77"/>
        <v>0</v>
      </c>
      <c r="BI256" s="153">
        <f t="shared" si="78"/>
        <v>0</v>
      </c>
      <c r="BJ256" s="13" t="s">
        <v>88</v>
      </c>
      <c r="BK256" s="153">
        <f t="shared" si="79"/>
        <v>0</v>
      </c>
      <c r="BL256" s="13" t="s">
        <v>285</v>
      </c>
      <c r="BM256" s="152" t="s">
        <v>2405</v>
      </c>
    </row>
    <row r="257" spans="2:65" s="1" customFormat="1" ht="21.75" customHeight="1" x14ac:dyDescent="0.2">
      <c r="B257" s="139"/>
      <c r="C257" s="140" t="s">
        <v>642</v>
      </c>
      <c r="D257" s="140" t="s">
        <v>223</v>
      </c>
      <c r="E257" s="141" t="s">
        <v>835</v>
      </c>
      <c r="F257" s="142" t="s">
        <v>836</v>
      </c>
      <c r="G257" s="143" t="s">
        <v>273</v>
      </c>
      <c r="H257" s="144">
        <v>44.1</v>
      </c>
      <c r="I257" s="145"/>
      <c r="J257" s="146">
        <f t="shared" si="70"/>
        <v>0</v>
      </c>
      <c r="K257" s="147"/>
      <c r="L257" s="28"/>
      <c r="M257" s="148" t="s">
        <v>1</v>
      </c>
      <c r="N257" s="149" t="s">
        <v>41</v>
      </c>
      <c r="P257" s="150">
        <f t="shared" si="71"/>
        <v>0</v>
      </c>
      <c r="Q257" s="150">
        <v>2.0588E-3</v>
      </c>
      <c r="R257" s="150">
        <f t="shared" si="72"/>
        <v>9.0793079999999998E-2</v>
      </c>
      <c r="S257" s="150">
        <v>0</v>
      </c>
      <c r="T257" s="151">
        <f t="shared" si="73"/>
        <v>0</v>
      </c>
      <c r="AR257" s="152" t="s">
        <v>285</v>
      </c>
      <c r="AT257" s="152" t="s">
        <v>223</v>
      </c>
      <c r="AU257" s="152" t="s">
        <v>88</v>
      </c>
      <c r="AY257" s="13" t="s">
        <v>221</v>
      </c>
      <c r="BE257" s="153">
        <f t="shared" si="74"/>
        <v>0</v>
      </c>
      <c r="BF257" s="153">
        <f t="shared" si="75"/>
        <v>0</v>
      </c>
      <c r="BG257" s="153">
        <f t="shared" si="76"/>
        <v>0</v>
      </c>
      <c r="BH257" s="153">
        <f t="shared" si="77"/>
        <v>0</v>
      </c>
      <c r="BI257" s="153">
        <f t="shared" si="78"/>
        <v>0</v>
      </c>
      <c r="BJ257" s="13" t="s">
        <v>88</v>
      </c>
      <c r="BK257" s="153">
        <f t="shared" si="79"/>
        <v>0</v>
      </c>
      <c r="BL257" s="13" t="s">
        <v>285</v>
      </c>
      <c r="BM257" s="152" t="s">
        <v>2406</v>
      </c>
    </row>
    <row r="258" spans="2:65" s="1" customFormat="1" ht="16.5" customHeight="1" x14ac:dyDescent="0.2">
      <c r="B258" s="139"/>
      <c r="C258" s="140" t="s">
        <v>646</v>
      </c>
      <c r="D258" s="140" t="s">
        <v>223</v>
      </c>
      <c r="E258" s="141" t="s">
        <v>839</v>
      </c>
      <c r="F258" s="142" t="s">
        <v>840</v>
      </c>
      <c r="G258" s="143" t="s">
        <v>333</v>
      </c>
      <c r="H258" s="144">
        <v>6</v>
      </c>
      <c r="I258" s="145"/>
      <c r="J258" s="146">
        <f t="shared" si="70"/>
        <v>0</v>
      </c>
      <c r="K258" s="147"/>
      <c r="L258" s="28"/>
      <c r="M258" s="148" t="s">
        <v>1</v>
      </c>
      <c r="N258" s="149" t="s">
        <v>41</v>
      </c>
      <c r="P258" s="150">
        <f t="shared" si="71"/>
        <v>0</v>
      </c>
      <c r="Q258" s="150">
        <v>3.1849999999999999E-4</v>
      </c>
      <c r="R258" s="150">
        <f t="shared" si="72"/>
        <v>1.9109999999999999E-3</v>
      </c>
      <c r="S258" s="150">
        <v>0</v>
      </c>
      <c r="T258" s="151">
        <f t="shared" si="73"/>
        <v>0</v>
      </c>
      <c r="AR258" s="152" t="s">
        <v>285</v>
      </c>
      <c r="AT258" s="152" t="s">
        <v>223</v>
      </c>
      <c r="AU258" s="152" t="s">
        <v>88</v>
      </c>
      <c r="AY258" s="13" t="s">
        <v>221</v>
      </c>
      <c r="BE258" s="153">
        <f t="shared" si="74"/>
        <v>0</v>
      </c>
      <c r="BF258" s="153">
        <f t="shared" si="75"/>
        <v>0</v>
      </c>
      <c r="BG258" s="153">
        <f t="shared" si="76"/>
        <v>0</v>
      </c>
      <c r="BH258" s="153">
        <f t="shared" si="77"/>
        <v>0</v>
      </c>
      <c r="BI258" s="153">
        <f t="shared" si="78"/>
        <v>0</v>
      </c>
      <c r="BJ258" s="13" t="s">
        <v>88</v>
      </c>
      <c r="BK258" s="153">
        <f t="shared" si="79"/>
        <v>0</v>
      </c>
      <c r="BL258" s="13" t="s">
        <v>285</v>
      </c>
      <c r="BM258" s="152" t="s">
        <v>2407</v>
      </c>
    </row>
    <row r="259" spans="2:65" s="1" customFormat="1" ht="16.5" customHeight="1" x14ac:dyDescent="0.2">
      <c r="B259" s="139"/>
      <c r="C259" s="140" t="s">
        <v>650</v>
      </c>
      <c r="D259" s="140" t="s">
        <v>223</v>
      </c>
      <c r="E259" s="141" t="s">
        <v>843</v>
      </c>
      <c r="F259" s="142" t="s">
        <v>2408</v>
      </c>
      <c r="G259" s="143" t="s">
        <v>333</v>
      </c>
      <c r="H259" s="144">
        <v>6</v>
      </c>
      <c r="I259" s="145"/>
      <c r="J259" s="146">
        <f t="shared" si="70"/>
        <v>0</v>
      </c>
      <c r="K259" s="147"/>
      <c r="L259" s="28"/>
      <c r="M259" s="148" t="s">
        <v>1</v>
      </c>
      <c r="N259" s="149" t="s">
        <v>41</v>
      </c>
      <c r="P259" s="150">
        <f t="shared" si="71"/>
        <v>0</v>
      </c>
      <c r="Q259" s="150">
        <v>3.1490000000000001E-4</v>
      </c>
      <c r="R259" s="150">
        <f t="shared" si="72"/>
        <v>1.8894000000000001E-3</v>
      </c>
      <c r="S259" s="150">
        <v>0</v>
      </c>
      <c r="T259" s="151">
        <f t="shared" si="73"/>
        <v>0</v>
      </c>
      <c r="AR259" s="152" t="s">
        <v>285</v>
      </c>
      <c r="AT259" s="152" t="s">
        <v>223</v>
      </c>
      <c r="AU259" s="152" t="s">
        <v>88</v>
      </c>
      <c r="AY259" s="13" t="s">
        <v>221</v>
      </c>
      <c r="BE259" s="153">
        <f t="shared" si="74"/>
        <v>0</v>
      </c>
      <c r="BF259" s="153">
        <f t="shared" si="75"/>
        <v>0</v>
      </c>
      <c r="BG259" s="153">
        <f t="shared" si="76"/>
        <v>0</v>
      </c>
      <c r="BH259" s="153">
        <f t="shared" si="77"/>
        <v>0</v>
      </c>
      <c r="BI259" s="153">
        <f t="shared" si="78"/>
        <v>0</v>
      </c>
      <c r="BJ259" s="13" t="s">
        <v>88</v>
      </c>
      <c r="BK259" s="153">
        <f t="shared" si="79"/>
        <v>0</v>
      </c>
      <c r="BL259" s="13" t="s">
        <v>285</v>
      </c>
      <c r="BM259" s="152" t="s">
        <v>2409</v>
      </c>
    </row>
    <row r="260" spans="2:65" s="1" customFormat="1" ht="24.15" customHeight="1" x14ac:dyDescent="0.2">
      <c r="B260" s="139"/>
      <c r="C260" s="140" t="s">
        <v>654</v>
      </c>
      <c r="D260" s="140" t="s">
        <v>223</v>
      </c>
      <c r="E260" s="141" t="s">
        <v>847</v>
      </c>
      <c r="F260" s="142" t="s">
        <v>848</v>
      </c>
      <c r="G260" s="143" t="s">
        <v>718</v>
      </c>
      <c r="H260" s="165"/>
      <c r="I260" s="145"/>
      <c r="J260" s="146">
        <f t="shared" si="70"/>
        <v>0</v>
      </c>
      <c r="K260" s="147"/>
      <c r="L260" s="28"/>
      <c r="M260" s="148" t="s">
        <v>1</v>
      </c>
      <c r="N260" s="149" t="s">
        <v>41</v>
      </c>
      <c r="P260" s="150">
        <f t="shared" si="71"/>
        <v>0</v>
      </c>
      <c r="Q260" s="150">
        <v>0</v>
      </c>
      <c r="R260" s="150">
        <f t="shared" si="72"/>
        <v>0</v>
      </c>
      <c r="S260" s="150">
        <v>0</v>
      </c>
      <c r="T260" s="151">
        <f t="shared" si="73"/>
        <v>0</v>
      </c>
      <c r="AR260" s="152" t="s">
        <v>285</v>
      </c>
      <c r="AT260" s="152" t="s">
        <v>223</v>
      </c>
      <c r="AU260" s="152" t="s">
        <v>88</v>
      </c>
      <c r="AY260" s="13" t="s">
        <v>221</v>
      </c>
      <c r="BE260" s="153">
        <f t="shared" si="74"/>
        <v>0</v>
      </c>
      <c r="BF260" s="153">
        <f t="shared" si="75"/>
        <v>0</v>
      </c>
      <c r="BG260" s="153">
        <f t="shared" si="76"/>
        <v>0</v>
      </c>
      <c r="BH260" s="153">
        <f t="shared" si="77"/>
        <v>0</v>
      </c>
      <c r="BI260" s="153">
        <f t="shared" si="78"/>
        <v>0</v>
      </c>
      <c r="BJ260" s="13" t="s">
        <v>88</v>
      </c>
      <c r="BK260" s="153">
        <f t="shared" si="79"/>
        <v>0</v>
      </c>
      <c r="BL260" s="13" t="s">
        <v>285</v>
      </c>
      <c r="BM260" s="152" t="s">
        <v>2410</v>
      </c>
    </row>
    <row r="261" spans="2:65" s="11" customFormat="1" ht="22.95" customHeight="1" x14ac:dyDescent="0.25">
      <c r="B261" s="127"/>
      <c r="D261" s="128" t="s">
        <v>74</v>
      </c>
      <c r="E261" s="137" t="s">
        <v>850</v>
      </c>
      <c r="F261" s="137" t="s">
        <v>851</v>
      </c>
      <c r="I261" s="130"/>
      <c r="J261" s="138">
        <f>BK261</f>
        <v>0</v>
      </c>
      <c r="L261" s="127"/>
      <c r="M261" s="132"/>
      <c r="P261" s="133">
        <f>SUM(P262:P266)</f>
        <v>0</v>
      </c>
      <c r="R261" s="133">
        <f>SUM(R262:R266)</f>
        <v>0.25734999999999997</v>
      </c>
      <c r="T261" s="134">
        <f>SUM(T262:T266)</f>
        <v>0</v>
      </c>
      <c r="AR261" s="128" t="s">
        <v>88</v>
      </c>
      <c r="AT261" s="135" t="s">
        <v>74</v>
      </c>
      <c r="AU261" s="135" t="s">
        <v>82</v>
      </c>
      <c r="AY261" s="128" t="s">
        <v>221</v>
      </c>
      <c r="BK261" s="136">
        <f>SUM(BK262:BK266)</f>
        <v>0</v>
      </c>
    </row>
    <row r="262" spans="2:65" s="1" customFormat="1" ht="24.15" customHeight="1" x14ac:dyDescent="0.2">
      <c r="B262" s="139"/>
      <c r="C262" s="140" t="s">
        <v>658</v>
      </c>
      <c r="D262" s="140" t="s">
        <v>223</v>
      </c>
      <c r="E262" s="141" t="s">
        <v>2411</v>
      </c>
      <c r="F262" s="142" t="s">
        <v>2412</v>
      </c>
      <c r="G262" s="143" t="s">
        <v>273</v>
      </c>
      <c r="H262" s="144">
        <v>90</v>
      </c>
      <c r="I262" s="145"/>
      <c r="J262" s="146">
        <f>ROUND(I262*H262,2)</f>
        <v>0</v>
      </c>
      <c r="K262" s="147"/>
      <c r="L262" s="28"/>
      <c r="M262" s="148" t="s">
        <v>1</v>
      </c>
      <c r="N262" s="149" t="s">
        <v>41</v>
      </c>
      <c r="P262" s="150">
        <f>O262*H262</f>
        <v>0</v>
      </c>
      <c r="Q262" s="150">
        <v>2.1499999999999999E-4</v>
      </c>
      <c r="R262" s="150">
        <f>Q262*H262</f>
        <v>1.9349999999999999E-2</v>
      </c>
      <c r="S262" s="150">
        <v>0</v>
      </c>
      <c r="T262" s="151">
        <f>S262*H262</f>
        <v>0</v>
      </c>
      <c r="AR262" s="152" t="s">
        <v>285</v>
      </c>
      <c r="AT262" s="152" t="s">
        <v>223</v>
      </c>
      <c r="AU262" s="152" t="s">
        <v>88</v>
      </c>
      <c r="AY262" s="13" t="s">
        <v>221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3" t="s">
        <v>88</v>
      </c>
      <c r="BK262" s="153">
        <f>ROUND(I262*H262,2)</f>
        <v>0</v>
      </c>
      <c r="BL262" s="13" t="s">
        <v>285</v>
      </c>
      <c r="BM262" s="152" t="s">
        <v>2413</v>
      </c>
    </row>
    <row r="263" spans="2:65" s="1" customFormat="1" ht="24.15" customHeight="1" x14ac:dyDescent="0.2">
      <c r="B263" s="139"/>
      <c r="C263" s="154" t="s">
        <v>662</v>
      </c>
      <c r="D263" s="154" t="s">
        <v>317</v>
      </c>
      <c r="E263" s="155" t="s">
        <v>2414</v>
      </c>
      <c r="F263" s="156" t="s">
        <v>2415</v>
      </c>
      <c r="G263" s="157" t="s">
        <v>273</v>
      </c>
      <c r="H263" s="158">
        <v>90</v>
      </c>
      <c r="I263" s="159"/>
      <c r="J263" s="160">
        <f>ROUND(I263*H263,2)</f>
        <v>0</v>
      </c>
      <c r="K263" s="161"/>
      <c r="L263" s="162"/>
      <c r="M263" s="163" t="s">
        <v>1</v>
      </c>
      <c r="N263" s="164" t="s">
        <v>41</v>
      </c>
      <c r="P263" s="150">
        <f>O263*H263</f>
        <v>0</v>
      </c>
      <c r="Q263" s="150">
        <v>1E-4</v>
      </c>
      <c r="R263" s="150">
        <f>Q263*H263</f>
        <v>9.0000000000000011E-3</v>
      </c>
      <c r="S263" s="150">
        <v>0</v>
      </c>
      <c r="T263" s="151">
        <f>S263*H263</f>
        <v>0</v>
      </c>
      <c r="AR263" s="152" t="s">
        <v>351</v>
      </c>
      <c r="AT263" s="152" t="s">
        <v>317</v>
      </c>
      <c r="AU263" s="152" t="s">
        <v>88</v>
      </c>
      <c r="AY263" s="13" t="s">
        <v>221</v>
      </c>
      <c r="BE263" s="153">
        <f>IF(N263="základná",J263,0)</f>
        <v>0</v>
      </c>
      <c r="BF263" s="153">
        <f>IF(N263="znížená",J263,0)</f>
        <v>0</v>
      </c>
      <c r="BG263" s="153">
        <f>IF(N263="zákl. prenesená",J263,0)</f>
        <v>0</v>
      </c>
      <c r="BH263" s="153">
        <f>IF(N263="zníž. prenesená",J263,0)</f>
        <v>0</v>
      </c>
      <c r="BI263" s="153">
        <f>IF(N263="nulová",J263,0)</f>
        <v>0</v>
      </c>
      <c r="BJ263" s="13" t="s">
        <v>88</v>
      </c>
      <c r="BK263" s="153">
        <f>ROUND(I263*H263,2)</f>
        <v>0</v>
      </c>
      <c r="BL263" s="13" t="s">
        <v>285</v>
      </c>
      <c r="BM263" s="152" t="s">
        <v>2416</v>
      </c>
    </row>
    <row r="264" spans="2:65" s="1" customFormat="1" ht="37.950000000000003" customHeight="1" x14ac:dyDescent="0.2">
      <c r="B264" s="139"/>
      <c r="C264" s="154" t="s">
        <v>666</v>
      </c>
      <c r="D264" s="154" t="s">
        <v>317</v>
      </c>
      <c r="E264" s="155" t="s">
        <v>2417</v>
      </c>
      <c r="F264" s="156" t="s">
        <v>2418</v>
      </c>
      <c r="G264" s="157" t="s">
        <v>273</v>
      </c>
      <c r="H264" s="158">
        <v>90</v>
      </c>
      <c r="I264" s="159"/>
      <c r="J264" s="160">
        <f>ROUND(I264*H264,2)</f>
        <v>0</v>
      </c>
      <c r="K264" s="161"/>
      <c r="L264" s="162"/>
      <c r="M264" s="163" t="s">
        <v>1</v>
      </c>
      <c r="N264" s="164" t="s">
        <v>41</v>
      </c>
      <c r="P264" s="150">
        <f>O264*H264</f>
        <v>0</v>
      </c>
      <c r="Q264" s="150">
        <v>1E-4</v>
      </c>
      <c r="R264" s="150">
        <f>Q264*H264</f>
        <v>9.0000000000000011E-3</v>
      </c>
      <c r="S264" s="150">
        <v>0</v>
      </c>
      <c r="T264" s="151">
        <f>S264*H264</f>
        <v>0</v>
      </c>
      <c r="AR264" s="152" t="s">
        <v>351</v>
      </c>
      <c r="AT264" s="152" t="s">
        <v>317</v>
      </c>
      <c r="AU264" s="152" t="s">
        <v>88</v>
      </c>
      <c r="AY264" s="13" t="s">
        <v>221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3" t="s">
        <v>88</v>
      </c>
      <c r="BK264" s="153">
        <f>ROUND(I264*H264,2)</f>
        <v>0</v>
      </c>
      <c r="BL264" s="13" t="s">
        <v>285</v>
      </c>
      <c r="BM264" s="152" t="s">
        <v>2419</v>
      </c>
    </row>
    <row r="265" spans="2:65" s="1" customFormat="1" ht="24.15" customHeight="1" x14ac:dyDescent="0.2">
      <c r="B265" s="139"/>
      <c r="C265" s="154" t="s">
        <v>671</v>
      </c>
      <c r="D265" s="154" t="s">
        <v>317</v>
      </c>
      <c r="E265" s="155" t="s">
        <v>2420</v>
      </c>
      <c r="F265" s="156" t="s">
        <v>2421</v>
      </c>
      <c r="G265" s="157" t="s">
        <v>333</v>
      </c>
      <c r="H265" s="158">
        <v>10</v>
      </c>
      <c r="I265" s="159"/>
      <c r="J265" s="160">
        <f>ROUND(I265*H265,2)</f>
        <v>0</v>
      </c>
      <c r="K265" s="161"/>
      <c r="L265" s="162"/>
      <c r="M265" s="163" t="s">
        <v>1</v>
      </c>
      <c r="N265" s="164" t="s">
        <v>41</v>
      </c>
      <c r="P265" s="150">
        <f>O265*H265</f>
        <v>0</v>
      </c>
      <c r="Q265" s="150">
        <v>2.1999999999999999E-2</v>
      </c>
      <c r="R265" s="150">
        <f>Q265*H265</f>
        <v>0.21999999999999997</v>
      </c>
      <c r="S265" s="150">
        <v>0</v>
      </c>
      <c r="T265" s="151">
        <f>S265*H265</f>
        <v>0</v>
      </c>
      <c r="AR265" s="152" t="s">
        <v>351</v>
      </c>
      <c r="AT265" s="152" t="s">
        <v>317</v>
      </c>
      <c r="AU265" s="152" t="s">
        <v>88</v>
      </c>
      <c r="AY265" s="13" t="s">
        <v>221</v>
      </c>
      <c r="BE265" s="153">
        <f>IF(N265="základná",J265,0)</f>
        <v>0</v>
      </c>
      <c r="BF265" s="153">
        <f>IF(N265="znížená",J265,0)</f>
        <v>0</v>
      </c>
      <c r="BG265" s="153">
        <f>IF(N265="zákl. prenesená",J265,0)</f>
        <v>0</v>
      </c>
      <c r="BH265" s="153">
        <f>IF(N265="zníž. prenesená",J265,0)</f>
        <v>0</v>
      </c>
      <c r="BI265" s="153">
        <f>IF(N265="nulová",J265,0)</f>
        <v>0</v>
      </c>
      <c r="BJ265" s="13" t="s">
        <v>88</v>
      </c>
      <c r="BK265" s="153">
        <f>ROUND(I265*H265,2)</f>
        <v>0</v>
      </c>
      <c r="BL265" s="13" t="s">
        <v>285</v>
      </c>
      <c r="BM265" s="152" t="s">
        <v>2422</v>
      </c>
    </row>
    <row r="266" spans="2:65" s="1" customFormat="1" ht="24.15" customHeight="1" x14ac:dyDescent="0.2">
      <c r="B266" s="139"/>
      <c r="C266" s="140" t="s">
        <v>679</v>
      </c>
      <c r="D266" s="140" t="s">
        <v>223</v>
      </c>
      <c r="E266" s="141" t="s">
        <v>901</v>
      </c>
      <c r="F266" s="142" t="s">
        <v>902</v>
      </c>
      <c r="G266" s="143" t="s">
        <v>718</v>
      </c>
      <c r="H266" s="165"/>
      <c r="I266" s="145"/>
      <c r="J266" s="146">
        <f>ROUND(I266*H266,2)</f>
        <v>0</v>
      </c>
      <c r="K266" s="147"/>
      <c r="L266" s="28"/>
      <c r="M266" s="148" t="s">
        <v>1</v>
      </c>
      <c r="N266" s="149" t="s">
        <v>41</v>
      </c>
      <c r="P266" s="150">
        <f>O266*H266</f>
        <v>0</v>
      </c>
      <c r="Q266" s="150">
        <v>0</v>
      </c>
      <c r="R266" s="150">
        <f>Q266*H266</f>
        <v>0</v>
      </c>
      <c r="S266" s="150">
        <v>0</v>
      </c>
      <c r="T266" s="151">
        <f>S266*H266</f>
        <v>0</v>
      </c>
      <c r="AR266" s="152" t="s">
        <v>285</v>
      </c>
      <c r="AT266" s="152" t="s">
        <v>223</v>
      </c>
      <c r="AU266" s="152" t="s">
        <v>88</v>
      </c>
      <c r="AY266" s="13" t="s">
        <v>221</v>
      </c>
      <c r="BE266" s="153">
        <f>IF(N266="základná",J266,0)</f>
        <v>0</v>
      </c>
      <c r="BF266" s="153">
        <f>IF(N266="znížená",J266,0)</f>
        <v>0</v>
      </c>
      <c r="BG266" s="153">
        <f>IF(N266="zákl. prenesená",J266,0)</f>
        <v>0</v>
      </c>
      <c r="BH266" s="153">
        <f>IF(N266="zníž. prenesená",J266,0)</f>
        <v>0</v>
      </c>
      <c r="BI266" s="153">
        <f>IF(N266="nulová",J266,0)</f>
        <v>0</v>
      </c>
      <c r="BJ266" s="13" t="s">
        <v>88</v>
      </c>
      <c r="BK266" s="153">
        <f>ROUND(I266*H266,2)</f>
        <v>0</v>
      </c>
      <c r="BL266" s="13" t="s">
        <v>285</v>
      </c>
      <c r="BM266" s="152" t="s">
        <v>903</v>
      </c>
    </row>
    <row r="267" spans="2:65" s="11" customFormat="1" ht="22.95" customHeight="1" x14ac:dyDescent="0.25">
      <c r="B267" s="127"/>
      <c r="D267" s="128" t="s">
        <v>74</v>
      </c>
      <c r="E267" s="137" t="s">
        <v>904</v>
      </c>
      <c r="F267" s="137" t="s">
        <v>905</v>
      </c>
      <c r="I267" s="130"/>
      <c r="J267" s="138">
        <f>BK267</f>
        <v>0</v>
      </c>
      <c r="L267" s="127"/>
      <c r="M267" s="132"/>
      <c r="P267" s="133">
        <f>SUM(P268:P284)</f>
        <v>0</v>
      </c>
      <c r="R267" s="133">
        <f>SUM(R268:R284)</f>
        <v>40.054731959999991</v>
      </c>
      <c r="T267" s="134">
        <f>SUM(T268:T284)</f>
        <v>0</v>
      </c>
      <c r="AR267" s="128" t="s">
        <v>88</v>
      </c>
      <c r="AT267" s="135" t="s">
        <v>74</v>
      </c>
      <c r="AU267" s="135" t="s">
        <v>82</v>
      </c>
      <c r="AY267" s="128" t="s">
        <v>221</v>
      </c>
      <c r="BK267" s="136">
        <f>SUM(BK268:BK284)</f>
        <v>0</v>
      </c>
    </row>
    <row r="268" spans="2:65" s="1" customFormat="1" ht="33" customHeight="1" x14ac:dyDescent="0.2">
      <c r="B268" s="139"/>
      <c r="C268" s="140" t="s">
        <v>683</v>
      </c>
      <c r="D268" s="140" t="s">
        <v>223</v>
      </c>
      <c r="E268" s="141" t="s">
        <v>2423</v>
      </c>
      <c r="F268" s="142" t="s">
        <v>2424</v>
      </c>
      <c r="G268" s="143" t="s">
        <v>263</v>
      </c>
      <c r="H268" s="144">
        <v>1025</v>
      </c>
      <c r="I268" s="145"/>
      <c r="J268" s="146">
        <f t="shared" ref="J268:J284" si="80">ROUND(I268*H268,2)</f>
        <v>0</v>
      </c>
      <c r="K268" s="147"/>
      <c r="L268" s="28"/>
      <c r="M268" s="148" t="s">
        <v>1</v>
      </c>
      <c r="N268" s="149" t="s">
        <v>41</v>
      </c>
      <c r="P268" s="150">
        <f t="shared" ref="P268:P284" si="81">O268*H268</f>
        <v>0</v>
      </c>
      <c r="Q268" s="150">
        <v>4.6999999999999999E-4</v>
      </c>
      <c r="R268" s="150">
        <f t="shared" ref="R268:R284" si="82">Q268*H268</f>
        <v>0.48175000000000001</v>
      </c>
      <c r="S268" s="150">
        <v>0</v>
      </c>
      <c r="T268" s="151">
        <f t="shared" ref="T268:T284" si="83">S268*H268</f>
        <v>0</v>
      </c>
      <c r="AR268" s="152" t="s">
        <v>227</v>
      </c>
      <c r="AT268" s="152" t="s">
        <v>223</v>
      </c>
      <c r="AU268" s="152" t="s">
        <v>88</v>
      </c>
      <c r="AY268" s="13" t="s">
        <v>221</v>
      </c>
      <c r="BE268" s="153">
        <f t="shared" ref="BE268:BE284" si="84">IF(N268="základná",J268,0)</f>
        <v>0</v>
      </c>
      <c r="BF268" s="153">
        <f t="shared" ref="BF268:BF284" si="85">IF(N268="znížená",J268,0)</f>
        <v>0</v>
      </c>
      <c r="BG268" s="153">
        <f t="shared" ref="BG268:BG284" si="86">IF(N268="zákl. prenesená",J268,0)</f>
        <v>0</v>
      </c>
      <c r="BH268" s="153">
        <f t="shared" ref="BH268:BH284" si="87">IF(N268="zníž. prenesená",J268,0)</f>
        <v>0</v>
      </c>
      <c r="BI268" s="153">
        <f t="shared" ref="BI268:BI284" si="88">IF(N268="nulová",J268,0)</f>
        <v>0</v>
      </c>
      <c r="BJ268" s="13" t="s">
        <v>88</v>
      </c>
      <c r="BK268" s="153">
        <f t="shared" ref="BK268:BK284" si="89">ROUND(I268*H268,2)</f>
        <v>0</v>
      </c>
      <c r="BL268" s="13" t="s">
        <v>227</v>
      </c>
      <c r="BM268" s="152" t="s">
        <v>2425</v>
      </c>
    </row>
    <row r="269" spans="2:65" s="1" customFormat="1" ht="16.5" customHeight="1" x14ac:dyDescent="0.2">
      <c r="B269" s="139"/>
      <c r="C269" s="154" t="s">
        <v>685</v>
      </c>
      <c r="D269" s="154" t="s">
        <v>317</v>
      </c>
      <c r="E269" s="155" t="s">
        <v>2426</v>
      </c>
      <c r="F269" s="156" t="s">
        <v>2427</v>
      </c>
      <c r="G269" s="157" t="s">
        <v>263</v>
      </c>
      <c r="H269" s="158">
        <v>1025</v>
      </c>
      <c r="I269" s="159"/>
      <c r="J269" s="160">
        <f t="shared" si="80"/>
        <v>0</v>
      </c>
      <c r="K269" s="161"/>
      <c r="L269" s="162"/>
      <c r="M269" s="163" t="s">
        <v>1</v>
      </c>
      <c r="N269" s="164" t="s">
        <v>41</v>
      </c>
      <c r="P269" s="150">
        <f t="shared" si="81"/>
        <v>0</v>
      </c>
      <c r="Q269" s="150">
        <v>1.405E-2</v>
      </c>
      <c r="R269" s="150">
        <f t="shared" si="82"/>
        <v>14.401249999999999</v>
      </c>
      <c r="S269" s="150">
        <v>0</v>
      </c>
      <c r="T269" s="151">
        <f t="shared" si="83"/>
        <v>0</v>
      </c>
      <c r="AR269" s="152" t="s">
        <v>251</v>
      </c>
      <c r="AT269" s="152" t="s">
        <v>317</v>
      </c>
      <c r="AU269" s="152" t="s">
        <v>88</v>
      </c>
      <c r="AY269" s="13" t="s">
        <v>221</v>
      </c>
      <c r="BE269" s="153">
        <f t="shared" si="84"/>
        <v>0</v>
      </c>
      <c r="BF269" s="153">
        <f t="shared" si="85"/>
        <v>0</v>
      </c>
      <c r="BG269" s="153">
        <f t="shared" si="86"/>
        <v>0</v>
      </c>
      <c r="BH269" s="153">
        <f t="shared" si="87"/>
        <v>0</v>
      </c>
      <c r="BI269" s="153">
        <f t="shared" si="88"/>
        <v>0</v>
      </c>
      <c r="BJ269" s="13" t="s">
        <v>88</v>
      </c>
      <c r="BK269" s="153">
        <f t="shared" si="89"/>
        <v>0</v>
      </c>
      <c r="BL269" s="13" t="s">
        <v>227</v>
      </c>
      <c r="BM269" s="152" t="s">
        <v>2428</v>
      </c>
    </row>
    <row r="270" spans="2:65" s="1" customFormat="1" ht="37.950000000000003" customHeight="1" x14ac:dyDescent="0.2">
      <c r="B270" s="139"/>
      <c r="C270" s="173" t="s">
        <v>689</v>
      </c>
      <c r="D270" s="173" t="s">
        <v>223</v>
      </c>
      <c r="E270" s="174" t="s">
        <v>2429</v>
      </c>
      <c r="F270" s="175" t="s">
        <v>2430</v>
      </c>
      <c r="G270" s="176" t="s">
        <v>263</v>
      </c>
      <c r="H270" s="177">
        <v>793.98299999999995</v>
      </c>
      <c r="I270" s="178"/>
      <c r="J270" s="178">
        <f t="shared" si="80"/>
        <v>0</v>
      </c>
      <c r="K270" s="147"/>
      <c r="L270" s="28"/>
      <c r="M270" s="148" t="s">
        <v>1</v>
      </c>
      <c r="N270" s="149" t="s">
        <v>41</v>
      </c>
      <c r="P270" s="150">
        <f t="shared" si="81"/>
        <v>0</v>
      </c>
      <c r="Q270" s="150">
        <v>4.2000000000000002E-4</v>
      </c>
      <c r="R270" s="150">
        <f t="shared" si="82"/>
        <v>0.33347285999999998</v>
      </c>
      <c r="S270" s="150">
        <v>0</v>
      </c>
      <c r="T270" s="151">
        <f t="shared" si="83"/>
        <v>0</v>
      </c>
      <c r="AR270" s="152" t="s">
        <v>285</v>
      </c>
      <c r="AT270" s="152" t="s">
        <v>223</v>
      </c>
      <c r="AU270" s="152" t="s">
        <v>88</v>
      </c>
      <c r="AY270" s="13" t="s">
        <v>221</v>
      </c>
      <c r="BE270" s="153">
        <f t="shared" si="84"/>
        <v>0</v>
      </c>
      <c r="BF270" s="153">
        <f t="shared" si="85"/>
        <v>0</v>
      </c>
      <c r="BG270" s="153">
        <f t="shared" si="86"/>
        <v>0</v>
      </c>
      <c r="BH270" s="153">
        <f t="shared" si="87"/>
        <v>0</v>
      </c>
      <c r="BI270" s="153">
        <f t="shared" si="88"/>
        <v>0</v>
      </c>
      <c r="BJ270" s="13" t="s">
        <v>88</v>
      </c>
      <c r="BK270" s="153">
        <f t="shared" si="89"/>
        <v>0</v>
      </c>
      <c r="BL270" s="13" t="s">
        <v>285</v>
      </c>
      <c r="BM270" s="152" t="s">
        <v>2431</v>
      </c>
    </row>
    <row r="271" spans="2:65" s="1" customFormat="1" ht="24.15" customHeight="1" x14ac:dyDescent="0.2">
      <c r="B271" s="139"/>
      <c r="C271" s="179" t="s">
        <v>691</v>
      </c>
      <c r="D271" s="179" t="s">
        <v>317</v>
      </c>
      <c r="E271" s="180" t="s">
        <v>2432</v>
      </c>
      <c r="F271" s="181" t="s">
        <v>2433</v>
      </c>
      <c r="G271" s="182" t="s">
        <v>263</v>
      </c>
      <c r="H271" s="183">
        <v>793.98299999999995</v>
      </c>
      <c r="I271" s="184"/>
      <c r="J271" s="184">
        <f t="shared" si="80"/>
        <v>0</v>
      </c>
      <c r="K271" s="161"/>
      <c r="L271" s="162"/>
      <c r="M271" s="163" t="s">
        <v>1</v>
      </c>
      <c r="N271" s="164" t="s">
        <v>41</v>
      </c>
      <c r="P271" s="150">
        <f t="shared" si="81"/>
        <v>0</v>
      </c>
      <c r="Q271" s="150">
        <v>3.0099999999999998E-2</v>
      </c>
      <c r="R271" s="150">
        <f t="shared" si="82"/>
        <v>23.898888299999996</v>
      </c>
      <c r="S271" s="150">
        <v>0</v>
      </c>
      <c r="T271" s="151">
        <f t="shared" si="83"/>
        <v>0</v>
      </c>
      <c r="AR271" s="152" t="s">
        <v>351</v>
      </c>
      <c r="AT271" s="152" t="s">
        <v>317</v>
      </c>
      <c r="AU271" s="152" t="s">
        <v>88</v>
      </c>
      <c r="AY271" s="13" t="s">
        <v>221</v>
      </c>
      <c r="BE271" s="153">
        <f t="shared" si="84"/>
        <v>0</v>
      </c>
      <c r="BF271" s="153">
        <f t="shared" si="85"/>
        <v>0</v>
      </c>
      <c r="BG271" s="153">
        <f t="shared" si="86"/>
        <v>0</v>
      </c>
      <c r="BH271" s="153">
        <f t="shared" si="87"/>
        <v>0</v>
      </c>
      <c r="BI271" s="153">
        <f t="shared" si="88"/>
        <v>0</v>
      </c>
      <c r="BJ271" s="13" t="s">
        <v>88</v>
      </c>
      <c r="BK271" s="153">
        <f t="shared" si="89"/>
        <v>0</v>
      </c>
      <c r="BL271" s="13" t="s">
        <v>285</v>
      </c>
      <c r="BM271" s="152" t="s">
        <v>2434</v>
      </c>
    </row>
    <row r="272" spans="2:65" s="1" customFormat="1" ht="37.950000000000003" customHeight="1" x14ac:dyDescent="0.2">
      <c r="B272" s="139"/>
      <c r="C272" s="173" t="s">
        <v>695</v>
      </c>
      <c r="D272" s="173" t="s">
        <v>223</v>
      </c>
      <c r="E272" s="174" t="s">
        <v>2435</v>
      </c>
      <c r="F272" s="175" t="s">
        <v>2436</v>
      </c>
      <c r="G272" s="176" t="s">
        <v>333</v>
      </c>
      <c r="H272" s="177">
        <v>1</v>
      </c>
      <c r="I272" s="178"/>
      <c r="J272" s="178">
        <f t="shared" si="80"/>
        <v>0</v>
      </c>
      <c r="K272" s="147"/>
      <c r="L272" s="28"/>
      <c r="M272" s="148" t="s">
        <v>1</v>
      </c>
      <c r="N272" s="149" t="s">
        <v>41</v>
      </c>
      <c r="P272" s="150">
        <f t="shared" si="81"/>
        <v>0</v>
      </c>
      <c r="Q272" s="150">
        <v>0</v>
      </c>
      <c r="R272" s="150">
        <f t="shared" si="82"/>
        <v>0</v>
      </c>
      <c r="S272" s="150">
        <v>0</v>
      </c>
      <c r="T272" s="151">
        <f t="shared" si="83"/>
        <v>0</v>
      </c>
      <c r="AR272" s="152" t="s">
        <v>285</v>
      </c>
      <c r="AT272" s="152" t="s">
        <v>223</v>
      </c>
      <c r="AU272" s="152" t="s">
        <v>88</v>
      </c>
      <c r="AY272" s="13" t="s">
        <v>221</v>
      </c>
      <c r="BE272" s="153">
        <f t="shared" si="84"/>
        <v>0</v>
      </c>
      <c r="BF272" s="153">
        <f t="shared" si="85"/>
        <v>0</v>
      </c>
      <c r="BG272" s="153">
        <f t="shared" si="86"/>
        <v>0</v>
      </c>
      <c r="BH272" s="153">
        <f t="shared" si="87"/>
        <v>0</v>
      </c>
      <c r="BI272" s="153">
        <f t="shared" si="88"/>
        <v>0</v>
      </c>
      <c r="BJ272" s="13" t="s">
        <v>88</v>
      </c>
      <c r="BK272" s="153">
        <f t="shared" si="89"/>
        <v>0</v>
      </c>
      <c r="BL272" s="13" t="s">
        <v>285</v>
      </c>
      <c r="BM272" s="152" t="s">
        <v>2437</v>
      </c>
    </row>
    <row r="273" spans="2:65" s="1" customFormat="1" ht="24.15" customHeight="1" x14ac:dyDescent="0.2">
      <c r="B273" s="139"/>
      <c r="C273" s="179" t="s">
        <v>699</v>
      </c>
      <c r="D273" s="179" t="s">
        <v>317</v>
      </c>
      <c r="E273" s="180" t="s">
        <v>2438</v>
      </c>
      <c r="F273" s="181" t="s">
        <v>2439</v>
      </c>
      <c r="G273" s="182" t="s">
        <v>333</v>
      </c>
      <c r="H273" s="183">
        <v>2</v>
      </c>
      <c r="I273" s="184"/>
      <c r="J273" s="184">
        <f t="shared" si="80"/>
        <v>0</v>
      </c>
      <c r="K273" s="161"/>
      <c r="L273" s="162"/>
      <c r="M273" s="163" t="s">
        <v>1</v>
      </c>
      <c r="N273" s="164" t="s">
        <v>41</v>
      </c>
      <c r="P273" s="150">
        <f t="shared" si="81"/>
        <v>0</v>
      </c>
      <c r="Q273" s="150">
        <v>1E-3</v>
      </c>
      <c r="R273" s="150">
        <f t="shared" si="82"/>
        <v>2E-3</v>
      </c>
      <c r="S273" s="150">
        <v>0</v>
      </c>
      <c r="T273" s="151">
        <f t="shared" si="83"/>
        <v>0</v>
      </c>
      <c r="AR273" s="152" t="s">
        <v>351</v>
      </c>
      <c r="AT273" s="152" t="s">
        <v>317</v>
      </c>
      <c r="AU273" s="152" t="s">
        <v>88</v>
      </c>
      <c r="AY273" s="13" t="s">
        <v>221</v>
      </c>
      <c r="BE273" s="153">
        <f t="shared" si="84"/>
        <v>0</v>
      </c>
      <c r="BF273" s="153">
        <f t="shared" si="85"/>
        <v>0</v>
      </c>
      <c r="BG273" s="153">
        <f t="shared" si="86"/>
        <v>0</v>
      </c>
      <c r="BH273" s="153">
        <f t="shared" si="87"/>
        <v>0</v>
      </c>
      <c r="BI273" s="153">
        <f t="shared" si="88"/>
        <v>0</v>
      </c>
      <c r="BJ273" s="13" t="s">
        <v>88</v>
      </c>
      <c r="BK273" s="153">
        <f t="shared" si="89"/>
        <v>0</v>
      </c>
      <c r="BL273" s="13" t="s">
        <v>285</v>
      </c>
      <c r="BM273" s="152" t="s">
        <v>2440</v>
      </c>
    </row>
    <row r="274" spans="2:65" s="1" customFormat="1" ht="24.15" customHeight="1" x14ac:dyDescent="0.2">
      <c r="B274" s="139"/>
      <c r="C274" s="154" t="s">
        <v>703</v>
      </c>
      <c r="D274" s="154" t="s">
        <v>317</v>
      </c>
      <c r="E274" s="155" t="s">
        <v>2441</v>
      </c>
      <c r="F274" s="156" t="s">
        <v>2442</v>
      </c>
      <c r="G274" s="157" t="s">
        <v>333</v>
      </c>
      <c r="H274" s="158">
        <v>1</v>
      </c>
      <c r="I274" s="159"/>
      <c r="J274" s="160">
        <f t="shared" si="80"/>
        <v>0</v>
      </c>
      <c r="K274" s="161"/>
      <c r="L274" s="162"/>
      <c r="M274" s="163" t="s">
        <v>1</v>
      </c>
      <c r="N274" s="164" t="s">
        <v>41</v>
      </c>
      <c r="P274" s="150">
        <f t="shared" si="81"/>
        <v>0</v>
      </c>
      <c r="Q274" s="150">
        <v>5.1499999999999997E-2</v>
      </c>
      <c r="R274" s="150">
        <f t="shared" si="82"/>
        <v>5.1499999999999997E-2</v>
      </c>
      <c r="S274" s="150">
        <v>0</v>
      </c>
      <c r="T274" s="151">
        <f t="shared" si="83"/>
        <v>0</v>
      </c>
      <c r="AR274" s="152" t="s">
        <v>351</v>
      </c>
      <c r="AT274" s="152" t="s">
        <v>317</v>
      </c>
      <c r="AU274" s="152" t="s">
        <v>88</v>
      </c>
      <c r="AY274" s="13" t="s">
        <v>221</v>
      </c>
      <c r="BE274" s="153">
        <f t="shared" si="84"/>
        <v>0</v>
      </c>
      <c r="BF274" s="153">
        <f t="shared" si="85"/>
        <v>0</v>
      </c>
      <c r="BG274" s="153">
        <f t="shared" si="86"/>
        <v>0</v>
      </c>
      <c r="BH274" s="153">
        <f t="shared" si="87"/>
        <v>0</v>
      </c>
      <c r="BI274" s="153">
        <f t="shared" si="88"/>
        <v>0</v>
      </c>
      <c r="BJ274" s="13" t="s">
        <v>88</v>
      </c>
      <c r="BK274" s="153">
        <f t="shared" si="89"/>
        <v>0</v>
      </c>
      <c r="BL274" s="13" t="s">
        <v>285</v>
      </c>
      <c r="BM274" s="152" t="s">
        <v>2443</v>
      </c>
    </row>
    <row r="275" spans="2:65" s="1" customFormat="1" ht="24.15" customHeight="1" x14ac:dyDescent="0.2">
      <c r="B275" s="139"/>
      <c r="C275" s="179" t="s">
        <v>707</v>
      </c>
      <c r="D275" s="179" t="s">
        <v>317</v>
      </c>
      <c r="E275" s="180" t="s">
        <v>2444</v>
      </c>
      <c r="F275" s="181" t="s">
        <v>2445</v>
      </c>
      <c r="G275" s="182" t="s">
        <v>333</v>
      </c>
      <c r="H275" s="183">
        <v>0</v>
      </c>
      <c r="I275" s="184"/>
      <c r="J275" s="184">
        <f t="shared" si="80"/>
        <v>0</v>
      </c>
      <c r="K275" s="161"/>
      <c r="L275" s="162"/>
      <c r="M275" s="163" t="s">
        <v>1</v>
      </c>
      <c r="N275" s="164" t="s">
        <v>41</v>
      </c>
      <c r="P275" s="150">
        <f t="shared" si="81"/>
        <v>0</v>
      </c>
      <c r="Q275" s="150">
        <v>5.1499999999999997E-2</v>
      </c>
      <c r="R275" s="150">
        <f t="shared" si="82"/>
        <v>0</v>
      </c>
      <c r="S275" s="150">
        <v>0</v>
      </c>
      <c r="T275" s="151">
        <f t="shared" si="83"/>
        <v>0</v>
      </c>
      <c r="AR275" s="152" t="s">
        <v>351</v>
      </c>
      <c r="AT275" s="152" t="s">
        <v>317</v>
      </c>
      <c r="AU275" s="152" t="s">
        <v>88</v>
      </c>
      <c r="AY275" s="13" t="s">
        <v>221</v>
      </c>
      <c r="BE275" s="153">
        <f t="shared" si="84"/>
        <v>0</v>
      </c>
      <c r="BF275" s="153">
        <f t="shared" si="85"/>
        <v>0</v>
      </c>
      <c r="BG275" s="153">
        <f t="shared" si="86"/>
        <v>0</v>
      </c>
      <c r="BH275" s="153">
        <f t="shared" si="87"/>
        <v>0</v>
      </c>
      <c r="BI275" s="153">
        <f t="shared" si="88"/>
        <v>0</v>
      </c>
      <c r="BJ275" s="13" t="s">
        <v>88</v>
      </c>
      <c r="BK275" s="153">
        <f t="shared" si="89"/>
        <v>0</v>
      </c>
      <c r="BL275" s="13" t="s">
        <v>285</v>
      </c>
      <c r="BM275" s="152" t="s">
        <v>2446</v>
      </c>
    </row>
    <row r="276" spans="2:65" s="1" customFormat="1" ht="24.15" customHeight="1" x14ac:dyDescent="0.2">
      <c r="B276" s="139"/>
      <c r="C276" s="140" t="s">
        <v>711</v>
      </c>
      <c r="D276" s="140" t="s">
        <v>223</v>
      </c>
      <c r="E276" s="141" t="s">
        <v>2447</v>
      </c>
      <c r="F276" s="142" t="s">
        <v>2448</v>
      </c>
      <c r="G276" s="143" t="s">
        <v>333</v>
      </c>
      <c r="H276" s="144">
        <v>1</v>
      </c>
      <c r="I276" s="145"/>
      <c r="J276" s="146">
        <f t="shared" si="80"/>
        <v>0</v>
      </c>
      <c r="K276" s="147"/>
      <c r="L276" s="28"/>
      <c r="M276" s="148" t="s">
        <v>1</v>
      </c>
      <c r="N276" s="149" t="s">
        <v>41</v>
      </c>
      <c r="P276" s="150">
        <f t="shared" si="81"/>
        <v>0</v>
      </c>
      <c r="Q276" s="150">
        <v>1.1999999999999999E-3</v>
      </c>
      <c r="R276" s="150">
        <f t="shared" si="82"/>
        <v>1.1999999999999999E-3</v>
      </c>
      <c r="S276" s="150">
        <v>0</v>
      </c>
      <c r="T276" s="151">
        <f t="shared" si="83"/>
        <v>0</v>
      </c>
      <c r="AR276" s="152" t="s">
        <v>285</v>
      </c>
      <c r="AT276" s="152" t="s">
        <v>223</v>
      </c>
      <c r="AU276" s="152" t="s">
        <v>88</v>
      </c>
      <c r="AY276" s="13" t="s">
        <v>221</v>
      </c>
      <c r="BE276" s="153">
        <f t="shared" si="84"/>
        <v>0</v>
      </c>
      <c r="BF276" s="153">
        <f t="shared" si="85"/>
        <v>0</v>
      </c>
      <c r="BG276" s="153">
        <f t="shared" si="86"/>
        <v>0</v>
      </c>
      <c r="BH276" s="153">
        <f t="shared" si="87"/>
        <v>0</v>
      </c>
      <c r="BI276" s="153">
        <f t="shared" si="88"/>
        <v>0</v>
      </c>
      <c r="BJ276" s="13" t="s">
        <v>88</v>
      </c>
      <c r="BK276" s="153">
        <f t="shared" si="89"/>
        <v>0</v>
      </c>
      <c r="BL276" s="13" t="s">
        <v>285</v>
      </c>
      <c r="BM276" s="152" t="s">
        <v>2449</v>
      </c>
    </row>
    <row r="277" spans="2:65" s="1" customFormat="1" ht="33" customHeight="1" x14ac:dyDescent="0.2">
      <c r="B277" s="139"/>
      <c r="C277" s="154" t="s">
        <v>715</v>
      </c>
      <c r="D277" s="154" t="s">
        <v>317</v>
      </c>
      <c r="E277" s="155" t="s">
        <v>2450</v>
      </c>
      <c r="F277" s="156" t="s">
        <v>2451</v>
      </c>
      <c r="G277" s="157" t="s">
        <v>333</v>
      </c>
      <c r="H277" s="158">
        <v>1</v>
      </c>
      <c r="I277" s="159"/>
      <c r="J277" s="160">
        <f t="shared" si="80"/>
        <v>0</v>
      </c>
      <c r="K277" s="161"/>
      <c r="L277" s="162"/>
      <c r="M277" s="163" t="s">
        <v>1</v>
      </c>
      <c r="N277" s="164" t="s">
        <v>41</v>
      </c>
      <c r="P277" s="150">
        <f t="shared" si="81"/>
        <v>0</v>
      </c>
      <c r="Q277" s="150">
        <v>0.08</v>
      </c>
      <c r="R277" s="150">
        <f t="shared" si="82"/>
        <v>0.08</v>
      </c>
      <c r="S277" s="150">
        <v>0</v>
      </c>
      <c r="T277" s="151">
        <f t="shared" si="83"/>
        <v>0</v>
      </c>
      <c r="AR277" s="152" t="s">
        <v>351</v>
      </c>
      <c r="AT277" s="152" t="s">
        <v>317</v>
      </c>
      <c r="AU277" s="152" t="s">
        <v>88</v>
      </c>
      <c r="AY277" s="13" t="s">
        <v>221</v>
      </c>
      <c r="BE277" s="153">
        <f t="shared" si="84"/>
        <v>0</v>
      </c>
      <c r="BF277" s="153">
        <f t="shared" si="85"/>
        <v>0</v>
      </c>
      <c r="BG277" s="153">
        <f t="shared" si="86"/>
        <v>0</v>
      </c>
      <c r="BH277" s="153">
        <f t="shared" si="87"/>
        <v>0</v>
      </c>
      <c r="BI277" s="153">
        <f t="shared" si="88"/>
        <v>0</v>
      </c>
      <c r="BJ277" s="13" t="s">
        <v>88</v>
      </c>
      <c r="BK277" s="153">
        <f t="shared" si="89"/>
        <v>0</v>
      </c>
      <c r="BL277" s="13" t="s">
        <v>285</v>
      </c>
      <c r="BM277" s="152" t="s">
        <v>2452</v>
      </c>
    </row>
    <row r="278" spans="2:65" s="1" customFormat="1" ht="24.15" customHeight="1" x14ac:dyDescent="0.2">
      <c r="B278" s="139"/>
      <c r="C278" s="140" t="s">
        <v>722</v>
      </c>
      <c r="D278" s="140" t="s">
        <v>223</v>
      </c>
      <c r="E278" s="141" t="s">
        <v>2453</v>
      </c>
      <c r="F278" s="142" t="s">
        <v>2454</v>
      </c>
      <c r="G278" s="143" t="s">
        <v>333</v>
      </c>
      <c r="H278" s="144">
        <v>1</v>
      </c>
      <c r="I278" s="145"/>
      <c r="J278" s="146">
        <f t="shared" si="80"/>
        <v>0</v>
      </c>
      <c r="K278" s="147"/>
      <c r="L278" s="28"/>
      <c r="M278" s="148" t="s">
        <v>1</v>
      </c>
      <c r="N278" s="149" t="s">
        <v>41</v>
      </c>
      <c r="P278" s="150">
        <f t="shared" si="81"/>
        <v>0</v>
      </c>
      <c r="Q278" s="150">
        <v>0</v>
      </c>
      <c r="R278" s="150">
        <f t="shared" si="82"/>
        <v>0</v>
      </c>
      <c r="S278" s="150">
        <v>0</v>
      </c>
      <c r="T278" s="151">
        <f t="shared" si="83"/>
        <v>0</v>
      </c>
      <c r="AR278" s="152" t="s">
        <v>285</v>
      </c>
      <c r="AT278" s="152" t="s">
        <v>223</v>
      </c>
      <c r="AU278" s="152" t="s">
        <v>88</v>
      </c>
      <c r="AY278" s="13" t="s">
        <v>221</v>
      </c>
      <c r="BE278" s="153">
        <f t="shared" si="84"/>
        <v>0</v>
      </c>
      <c r="BF278" s="153">
        <f t="shared" si="85"/>
        <v>0</v>
      </c>
      <c r="BG278" s="153">
        <f t="shared" si="86"/>
        <v>0</v>
      </c>
      <c r="BH278" s="153">
        <f t="shared" si="87"/>
        <v>0</v>
      </c>
      <c r="BI278" s="153">
        <f t="shared" si="88"/>
        <v>0</v>
      </c>
      <c r="BJ278" s="13" t="s">
        <v>88</v>
      </c>
      <c r="BK278" s="153">
        <f t="shared" si="89"/>
        <v>0</v>
      </c>
      <c r="BL278" s="13" t="s">
        <v>285</v>
      </c>
      <c r="BM278" s="152" t="s">
        <v>2455</v>
      </c>
    </row>
    <row r="279" spans="2:65" s="1" customFormat="1" ht="37.950000000000003" customHeight="1" x14ac:dyDescent="0.2">
      <c r="B279" s="139"/>
      <c r="C279" s="154" t="s">
        <v>726</v>
      </c>
      <c r="D279" s="154" t="s">
        <v>317</v>
      </c>
      <c r="E279" s="155" t="s">
        <v>2456</v>
      </c>
      <c r="F279" s="156" t="s">
        <v>2457</v>
      </c>
      <c r="G279" s="157" t="s">
        <v>333</v>
      </c>
      <c r="H279" s="158">
        <v>1</v>
      </c>
      <c r="I279" s="159"/>
      <c r="J279" s="160">
        <f t="shared" si="80"/>
        <v>0</v>
      </c>
      <c r="K279" s="161"/>
      <c r="L279" s="162"/>
      <c r="M279" s="163" t="s">
        <v>1</v>
      </c>
      <c r="N279" s="164" t="s">
        <v>41</v>
      </c>
      <c r="P279" s="150">
        <f t="shared" si="81"/>
        <v>0</v>
      </c>
      <c r="Q279" s="150">
        <v>5.9569999999999998E-2</v>
      </c>
      <c r="R279" s="150">
        <f t="shared" si="82"/>
        <v>5.9569999999999998E-2</v>
      </c>
      <c r="S279" s="150">
        <v>0</v>
      </c>
      <c r="T279" s="151">
        <f t="shared" si="83"/>
        <v>0</v>
      </c>
      <c r="AR279" s="152" t="s">
        <v>351</v>
      </c>
      <c r="AT279" s="152" t="s">
        <v>317</v>
      </c>
      <c r="AU279" s="152" t="s">
        <v>88</v>
      </c>
      <c r="AY279" s="13" t="s">
        <v>221</v>
      </c>
      <c r="BE279" s="153">
        <f t="shared" si="84"/>
        <v>0</v>
      </c>
      <c r="BF279" s="153">
        <f t="shared" si="85"/>
        <v>0</v>
      </c>
      <c r="BG279" s="153">
        <f t="shared" si="86"/>
        <v>0</v>
      </c>
      <c r="BH279" s="153">
        <f t="shared" si="87"/>
        <v>0</v>
      </c>
      <c r="BI279" s="153">
        <f t="shared" si="88"/>
        <v>0</v>
      </c>
      <c r="BJ279" s="13" t="s">
        <v>88</v>
      </c>
      <c r="BK279" s="153">
        <f t="shared" si="89"/>
        <v>0</v>
      </c>
      <c r="BL279" s="13" t="s">
        <v>285</v>
      </c>
      <c r="BM279" s="152" t="s">
        <v>2458</v>
      </c>
    </row>
    <row r="280" spans="2:65" s="1" customFormat="1" ht="16.5" customHeight="1" x14ac:dyDescent="0.2">
      <c r="B280" s="139"/>
      <c r="C280" s="140" t="s">
        <v>730</v>
      </c>
      <c r="D280" s="140" t="s">
        <v>223</v>
      </c>
      <c r="E280" s="141" t="s">
        <v>2459</v>
      </c>
      <c r="F280" s="142" t="s">
        <v>2460</v>
      </c>
      <c r="G280" s="143" t="s">
        <v>333</v>
      </c>
      <c r="H280" s="144">
        <v>2</v>
      </c>
      <c r="I280" s="145"/>
      <c r="J280" s="146">
        <f t="shared" si="80"/>
        <v>0</v>
      </c>
      <c r="K280" s="147"/>
      <c r="L280" s="28"/>
      <c r="M280" s="148" t="s">
        <v>1</v>
      </c>
      <c r="N280" s="149" t="s">
        <v>41</v>
      </c>
      <c r="P280" s="150">
        <f t="shared" si="81"/>
        <v>0</v>
      </c>
      <c r="Q280" s="150">
        <v>0</v>
      </c>
      <c r="R280" s="150">
        <f t="shared" si="82"/>
        <v>0</v>
      </c>
      <c r="S280" s="150">
        <v>0</v>
      </c>
      <c r="T280" s="151">
        <f t="shared" si="83"/>
        <v>0</v>
      </c>
      <c r="AR280" s="152" t="s">
        <v>285</v>
      </c>
      <c r="AT280" s="152" t="s">
        <v>223</v>
      </c>
      <c r="AU280" s="152" t="s">
        <v>88</v>
      </c>
      <c r="AY280" s="13" t="s">
        <v>221</v>
      </c>
      <c r="BE280" s="153">
        <f t="shared" si="84"/>
        <v>0</v>
      </c>
      <c r="BF280" s="153">
        <f t="shared" si="85"/>
        <v>0</v>
      </c>
      <c r="BG280" s="153">
        <f t="shared" si="86"/>
        <v>0</v>
      </c>
      <c r="BH280" s="153">
        <f t="shared" si="87"/>
        <v>0</v>
      </c>
      <c r="BI280" s="153">
        <f t="shared" si="88"/>
        <v>0</v>
      </c>
      <c r="BJ280" s="13" t="s">
        <v>88</v>
      </c>
      <c r="BK280" s="153">
        <f t="shared" si="89"/>
        <v>0</v>
      </c>
      <c r="BL280" s="13" t="s">
        <v>285</v>
      </c>
      <c r="BM280" s="152" t="s">
        <v>2461</v>
      </c>
    </row>
    <row r="281" spans="2:65" s="1" customFormat="1" ht="37.950000000000003" customHeight="1" x14ac:dyDescent="0.2">
      <c r="B281" s="139"/>
      <c r="C281" s="154" t="s">
        <v>734</v>
      </c>
      <c r="D281" s="154" t="s">
        <v>317</v>
      </c>
      <c r="E281" s="155" t="s">
        <v>2462</v>
      </c>
      <c r="F281" s="156" t="s">
        <v>2463</v>
      </c>
      <c r="G281" s="157" t="s">
        <v>333</v>
      </c>
      <c r="H281" s="158">
        <v>2</v>
      </c>
      <c r="I281" s="159"/>
      <c r="J281" s="160">
        <f t="shared" si="80"/>
        <v>0</v>
      </c>
      <c r="K281" s="161"/>
      <c r="L281" s="162"/>
      <c r="M281" s="163" t="s">
        <v>1</v>
      </c>
      <c r="N281" s="164" t="s">
        <v>41</v>
      </c>
      <c r="P281" s="150">
        <f t="shared" si="81"/>
        <v>0</v>
      </c>
      <c r="Q281" s="150">
        <v>5.9569999999999998E-2</v>
      </c>
      <c r="R281" s="150">
        <f t="shared" si="82"/>
        <v>0.11914</v>
      </c>
      <c r="S281" s="150">
        <v>0</v>
      </c>
      <c r="T281" s="151">
        <f t="shared" si="83"/>
        <v>0</v>
      </c>
      <c r="AR281" s="152" t="s">
        <v>351</v>
      </c>
      <c r="AT281" s="152" t="s">
        <v>317</v>
      </c>
      <c r="AU281" s="152" t="s">
        <v>88</v>
      </c>
      <c r="AY281" s="13" t="s">
        <v>221</v>
      </c>
      <c r="BE281" s="153">
        <f t="shared" si="84"/>
        <v>0</v>
      </c>
      <c r="BF281" s="153">
        <f t="shared" si="85"/>
        <v>0</v>
      </c>
      <c r="BG281" s="153">
        <f t="shared" si="86"/>
        <v>0</v>
      </c>
      <c r="BH281" s="153">
        <f t="shared" si="87"/>
        <v>0</v>
      </c>
      <c r="BI281" s="153">
        <f t="shared" si="88"/>
        <v>0</v>
      </c>
      <c r="BJ281" s="13" t="s">
        <v>88</v>
      </c>
      <c r="BK281" s="153">
        <f t="shared" si="89"/>
        <v>0</v>
      </c>
      <c r="BL281" s="13" t="s">
        <v>285</v>
      </c>
      <c r="BM281" s="152" t="s">
        <v>2464</v>
      </c>
    </row>
    <row r="282" spans="2:65" s="1" customFormat="1" ht="24.15" customHeight="1" x14ac:dyDescent="0.2">
      <c r="B282" s="139"/>
      <c r="C282" s="140" t="s">
        <v>738</v>
      </c>
      <c r="D282" s="140" t="s">
        <v>223</v>
      </c>
      <c r="E282" s="141" t="s">
        <v>963</v>
      </c>
      <c r="F282" s="142" t="s">
        <v>964</v>
      </c>
      <c r="G282" s="143" t="s">
        <v>965</v>
      </c>
      <c r="H282" s="144">
        <v>7824.51</v>
      </c>
      <c r="I282" s="145"/>
      <c r="J282" s="146">
        <f t="shared" si="80"/>
        <v>0</v>
      </c>
      <c r="K282" s="147"/>
      <c r="L282" s="28"/>
      <c r="M282" s="148" t="s">
        <v>1</v>
      </c>
      <c r="N282" s="149" t="s">
        <v>41</v>
      </c>
      <c r="P282" s="150">
        <f t="shared" si="81"/>
        <v>0</v>
      </c>
      <c r="Q282" s="150">
        <v>8.0000000000000007E-5</v>
      </c>
      <c r="R282" s="150">
        <f t="shared" si="82"/>
        <v>0.62596080000000009</v>
      </c>
      <c r="S282" s="150">
        <v>0</v>
      </c>
      <c r="T282" s="151">
        <f t="shared" si="83"/>
        <v>0</v>
      </c>
      <c r="AR282" s="152" t="s">
        <v>285</v>
      </c>
      <c r="AT282" s="152" t="s">
        <v>223</v>
      </c>
      <c r="AU282" s="152" t="s">
        <v>88</v>
      </c>
      <c r="AY282" s="13" t="s">
        <v>221</v>
      </c>
      <c r="BE282" s="153">
        <f t="shared" si="84"/>
        <v>0</v>
      </c>
      <c r="BF282" s="153">
        <f t="shared" si="85"/>
        <v>0</v>
      </c>
      <c r="BG282" s="153">
        <f t="shared" si="86"/>
        <v>0</v>
      </c>
      <c r="BH282" s="153">
        <f t="shared" si="87"/>
        <v>0</v>
      </c>
      <c r="BI282" s="153">
        <f t="shared" si="88"/>
        <v>0</v>
      </c>
      <c r="BJ282" s="13" t="s">
        <v>88</v>
      </c>
      <c r="BK282" s="153">
        <f t="shared" si="89"/>
        <v>0</v>
      </c>
      <c r="BL282" s="13" t="s">
        <v>285</v>
      </c>
      <c r="BM282" s="152" t="s">
        <v>2465</v>
      </c>
    </row>
    <row r="283" spans="2:65" s="1" customFormat="1" ht="24.15" customHeight="1" x14ac:dyDescent="0.2">
      <c r="B283" s="139"/>
      <c r="C283" s="154" t="s">
        <v>742</v>
      </c>
      <c r="D283" s="154" t="s">
        <v>317</v>
      </c>
      <c r="E283" s="155" t="s">
        <v>968</v>
      </c>
      <c r="F283" s="156" t="s">
        <v>969</v>
      </c>
      <c r="G283" s="157" t="s">
        <v>965</v>
      </c>
      <c r="H283" s="158">
        <v>8315.9989999999998</v>
      </c>
      <c r="I283" s="159"/>
      <c r="J283" s="160">
        <f t="shared" si="80"/>
        <v>0</v>
      </c>
      <c r="K283" s="161"/>
      <c r="L283" s="162"/>
      <c r="M283" s="163" t="s">
        <v>1</v>
      </c>
      <c r="N283" s="164" t="s">
        <v>41</v>
      </c>
      <c r="P283" s="150">
        <f t="shared" si="81"/>
        <v>0</v>
      </c>
      <c r="Q283" s="150">
        <v>0</v>
      </c>
      <c r="R283" s="150">
        <f t="shared" si="82"/>
        <v>0</v>
      </c>
      <c r="S283" s="150">
        <v>0</v>
      </c>
      <c r="T283" s="151">
        <f t="shared" si="83"/>
        <v>0</v>
      </c>
      <c r="AR283" s="152" t="s">
        <v>351</v>
      </c>
      <c r="AT283" s="152" t="s">
        <v>317</v>
      </c>
      <c r="AU283" s="152" t="s">
        <v>88</v>
      </c>
      <c r="AY283" s="13" t="s">
        <v>221</v>
      </c>
      <c r="BE283" s="153">
        <f t="shared" si="84"/>
        <v>0</v>
      </c>
      <c r="BF283" s="153">
        <f t="shared" si="85"/>
        <v>0</v>
      </c>
      <c r="BG283" s="153">
        <f t="shared" si="86"/>
        <v>0</v>
      </c>
      <c r="BH283" s="153">
        <f t="shared" si="87"/>
        <v>0</v>
      </c>
      <c r="BI283" s="153">
        <f t="shared" si="88"/>
        <v>0</v>
      </c>
      <c r="BJ283" s="13" t="s">
        <v>88</v>
      </c>
      <c r="BK283" s="153">
        <f t="shared" si="89"/>
        <v>0</v>
      </c>
      <c r="BL283" s="13" t="s">
        <v>285</v>
      </c>
      <c r="BM283" s="152" t="s">
        <v>2466</v>
      </c>
    </row>
    <row r="284" spans="2:65" s="1" customFormat="1" ht="24.15" customHeight="1" x14ac:dyDescent="0.2">
      <c r="B284" s="139"/>
      <c r="C284" s="140" t="s">
        <v>748</v>
      </c>
      <c r="D284" s="140" t="s">
        <v>223</v>
      </c>
      <c r="E284" s="141" t="s">
        <v>978</v>
      </c>
      <c r="F284" s="142" t="s">
        <v>979</v>
      </c>
      <c r="G284" s="143" t="s">
        <v>718</v>
      </c>
      <c r="H284" s="165"/>
      <c r="I284" s="145"/>
      <c r="J284" s="146">
        <f t="shared" si="80"/>
        <v>0</v>
      </c>
      <c r="K284" s="147"/>
      <c r="L284" s="28"/>
      <c r="M284" s="148" t="s">
        <v>1</v>
      </c>
      <c r="N284" s="149" t="s">
        <v>41</v>
      </c>
      <c r="P284" s="150">
        <f t="shared" si="81"/>
        <v>0</v>
      </c>
      <c r="Q284" s="150">
        <v>0</v>
      </c>
      <c r="R284" s="150">
        <f t="shared" si="82"/>
        <v>0</v>
      </c>
      <c r="S284" s="150">
        <v>0</v>
      </c>
      <c r="T284" s="151">
        <f t="shared" si="83"/>
        <v>0</v>
      </c>
      <c r="AR284" s="152" t="s">
        <v>285</v>
      </c>
      <c r="AT284" s="152" t="s">
        <v>223</v>
      </c>
      <c r="AU284" s="152" t="s">
        <v>88</v>
      </c>
      <c r="AY284" s="13" t="s">
        <v>221</v>
      </c>
      <c r="BE284" s="153">
        <f t="shared" si="84"/>
        <v>0</v>
      </c>
      <c r="BF284" s="153">
        <f t="shared" si="85"/>
        <v>0</v>
      </c>
      <c r="BG284" s="153">
        <f t="shared" si="86"/>
        <v>0</v>
      </c>
      <c r="BH284" s="153">
        <f t="shared" si="87"/>
        <v>0</v>
      </c>
      <c r="BI284" s="153">
        <f t="shared" si="88"/>
        <v>0</v>
      </c>
      <c r="BJ284" s="13" t="s">
        <v>88</v>
      </c>
      <c r="BK284" s="153">
        <f t="shared" si="89"/>
        <v>0</v>
      </c>
      <c r="BL284" s="13" t="s">
        <v>285</v>
      </c>
      <c r="BM284" s="152" t="s">
        <v>980</v>
      </c>
    </row>
    <row r="285" spans="2:65" s="11" customFormat="1" ht="22.95" customHeight="1" x14ac:dyDescent="0.25">
      <c r="B285" s="127"/>
      <c r="D285" s="128" t="s">
        <v>74</v>
      </c>
      <c r="E285" s="137" t="s">
        <v>1007</v>
      </c>
      <c r="F285" s="137" t="s">
        <v>1008</v>
      </c>
      <c r="I285" s="130"/>
      <c r="J285" s="138">
        <f>BK285</f>
        <v>0</v>
      </c>
      <c r="L285" s="127"/>
      <c r="M285" s="132"/>
      <c r="P285" s="133">
        <f>SUM(P286:P288)</f>
        <v>0</v>
      </c>
      <c r="R285" s="133">
        <f>SUM(R286:R288)</f>
        <v>0.83206500000000005</v>
      </c>
      <c r="T285" s="134">
        <f>SUM(T286:T288)</f>
        <v>0</v>
      </c>
      <c r="AR285" s="128" t="s">
        <v>88</v>
      </c>
      <c r="AT285" s="135" t="s">
        <v>74</v>
      </c>
      <c r="AU285" s="135" t="s">
        <v>82</v>
      </c>
      <c r="AY285" s="128" t="s">
        <v>221</v>
      </c>
      <c r="BK285" s="136">
        <f>SUM(BK286:BK288)</f>
        <v>0</v>
      </c>
    </row>
    <row r="286" spans="2:65" s="1" customFormat="1" ht="24.15" customHeight="1" x14ac:dyDescent="0.2">
      <c r="B286" s="139"/>
      <c r="C286" s="140" t="s">
        <v>752</v>
      </c>
      <c r="D286" s="140" t="s">
        <v>223</v>
      </c>
      <c r="E286" s="141" t="s">
        <v>1010</v>
      </c>
      <c r="F286" s="142" t="s">
        <v>1011</v>
      </c>
      <c r="G286" s="143" t="s">
        <v>263</v>
      </c>
      <c r="H286" s="144">
        <v>25.5</v>
      </c>
      <c r="I286" s="145"/>
      <c r="J286" s="146">
        <f>ROUND(I286*H286,2)</f>
        <v>0</v>
      </c>
      <c r="K286" s="147"/>
      <c r="L286" s="28"/>
      <c r="M286" s="148" t="s">
        <v>1</v>
      </c>
      <c r="N286" s="149" t="s">
        <v>41</v>
      </c>
      <c r="P286" s="150">
        <f>O286*H286</f>
        <v>0</v>
      </c>
      <c r="Q286" s="150">
        <v>1.393E-2</v>
      </c>
      <c r="R286" s="150">
        <f>Q286*H286</f>
        <v>0.355215</v>
      </c>
      <c r="S286" s="150">
        <v>0</v>
      </c>
      <c r="T286" s="151">
        <f>S286*H286</f>
        <v>0</v>
      </c>
      <c r="AR286" s="152" t="s">
        <v>285</v>
      </c>
      <c r="AT286" s="152" t="s">
        <v>223</v>
      </c>
      <c r="AU286" s="152" t="s">
        <v>88</v>
      </c>
      <c r="AY286" s="13" t="s">
        <v>221</v>
      </c>
      <c r="BE286" s="153">
        <f>IF(N286="základná",J286,0)</f>
        <v>0</v>
      </c>
      <c r="BF286" s="153">
        <f>IF(N286="znížená",J286,0)</f>
        <v>0</v>
      </c>
      <c r="BG286" s="153">
        <f>IF(N286="zákl. prenesená",J286,0)</f>
        <v>0</v>
      </c>
      <c r="BH286" s="153">
        <f>IF(N286="zníž. prenesená",J286,0)</f>
        <v>0</v>
      </c>
      <c r="BI286" s="153">
        <f>IF(N286="nulová",J286,0)</f>
        <v>0</v>
      </c>
      <c r="BJ286" s="13" t="s">
        <v>88</v>
      </c>
      <c r="BK286" s="153">
        <f>ROUND(I286*H286,2)</f>
        <v>0</v>
      </c>
      <c r="BL286" s="13" t="s">
        <v>285</v>
      </c>
      <c r="BM286" s="152" t="s">
        <v>2467</v>
      </c>
    </row>
    <row r="287" spans="2:65" s="1" customFormat="1" ht="24.15" customHeight="1" x14ac:dyDescent="0.2">
      <c r="B287" s="139"/>
      <c r="C287" s="179" t="s">
        <v>756</v>
      </c>
      <c r="D287" s="179" t="s">
        <v>317</v>
      </c>
      <c r="E287" s="180" t="s">
        <v>1014</v>
      </c>
      <c r="F287" s="181" t="s">
        <v>2468</v>
      </c>
      <c r="G287" s="182" t="s">
        <v>263</v>
      </c>
      <c r="H287" s="183">
        <v>28.05</v>
      </c>
      <c r="I287" s="184"/>
      <c r="J287" s="184">
        <f>ROUND(I287*H287,2)</f>
        <v>0</v>
      </c>
      <c r="K287" s="161"/>
      <c r="L287" s="162"/>
      <c r="M287" s="163" t="s">
        <v>1</v>
      </c>
      <c r="N287" s="164" t="s">
        <v>41</v>
      </c>
      <c r="P287" s="150">
        <f>O287*H287</f>
        <v>0</v>
      </c>
      <c r="Q287" s="150">
        <v>1.7000000000000001E-2</v>
      </c>
      <c r="R287" s="150">
        <f>Q287*H287</f>
        <v>0.47685000000000005</v>
      </c>
      <c r="S287" s="150">
        <v>0</v>
      </c>
      <c r="T287" s="151">
        <f>S287*H287</f>
        <v>0</v>
      </c>
      <c r="AR287" s="152" t="s">
        <v>351</v>
      </c>
      <c r="AT287" s="152" t="s">
        <v>317</v>
      </c>
      <c r="AU287" s="152" t="s">
        <v>88</v>
      </c>
      <c r="AY287" s="13" t="s">
        <v>221</v>
      </c>
      <c r="BE287" s="153">
        <f>IF(N287="základná",J287,0)</f>
        <v>0</v>
      </c>
      <c r="BF287" s="153">
        <f>IF(N287="znížená",J287,0)</f>
        <v>0</v>
      </c>
      <c r="BG287" s="153">
        <f>IF(N287="zákl. prenesená",J287,0)</f>
        <v>0</v>
      </c>
      <c r="BH287" s="153">
        <f>IF(N287="zníž. prenesená",J287,0)</f>
        <v>0</v>
      </c>
      <c r="BI287" s="153">
        <f>IF(N287="nulová",J287,0)</f>
        <v>0</v>
      </c>
      <c r="BJ287" s="13" t="s">
        <v>88</v>
      </c>
      <c r="BK287" s="153">
        <f>ROUND(I287*H287,2)</f>
        <v>0</v>
      </c>
      <c r="BL287" s="13" t="s">
        <v>285</v>
      </c>
      <c r="BM287" s="152" t="s">
        <v>2469</v>
      </c>
    </row>
    <row r="288" spans="2:65" s="1" customFormat="1" ht="24.15" customHeight="1" x14ac:dyDescent="0.2">
      <c r="B288" s="139"/>
      <c r="C288" s="140" t="s">
        <v>760</v>
      </c>
      <c r="D288" s="140" t="s">
        <v>223</v>
      </c>
      <c r="E288" s="141" t="s">
        <v>1018</v>
      </c>
      <c r="F288" s="142" t="s">
        <v>1019</v>
      </c>
      <c r="G288" s="143" t="s">
        <v>718</v>
      </c>
      <c r="H288" s="165"/>
      <c r="I288" s="145"/>
      <c r="J288" s="146">
        <f>ROUND(I288*H288,2)</f>
        <v>0</v>
      </c>
      <c r="K288" s="147"/>
      <c r="L288" s="28"/>
      <c r="M288" s="148" t="s">
        <v>1</v>
      </c>
      <c r="N288" s="149" t="s">
        <v>41</v>
      </c>
      <c r="P288" s="150">
        <f>O288*H288</f>
        <v>0</v>
      </c>
      <c r="Q288" s="150">
        <v>0</v>
      </c>
      <c r="R288" s="150">
        <f>Q288*H288</f>
        <v>0</v>
      </c>
      <c r="S288" s="150">
        <v>0</v>
      </c>
      <c r="T288" s="151">
        <f>S288*H288</f>
        <v>0</v>
      </c>
      <c r="AR288" s="152" t="s">
        <v>285</v>
      </c>
      <c r="AT288" s="152" t="s">
        <v>223</v>
      </c>
      <c r="AU288" s="152" t="s">
        <v>88</v>
      </c>
      <c r="AY288" s="13" t="s">
        <v>221</v>
      </c>
      <c r="BE288" s="153">
        <f>IF(N288="základná",J288,0)</f>
        <v>0</v>
      </c>
      <c r="BF288" s="153">
        <f>IF(N288="znížená",J288,0)</f>
        <v>0</v>
      </c>
      <c r="BG288" s="153">
        <f>IF(N288="zákl. prenesená",J288,0)</f>
        <v>0</v>
      </c>
      <c r="BH288" s="153">
        <f>IF(N288="zníž. prenesená",J288,0)</f>
        <v>0</v>
      </c>
      <c r="BI288" s="153">
        <f>IF(N288="nulová",J288,0)</f>
        <v>0</v>
      </c>
      <c r="BJ288" s="13" t="s">
        <v>88</v>
      </c>
      <c r="BK288" s="153">
        <f>ROUND(I288*H288,2)</f>
        <v>0</v>
      </c>
      <c r="BL288" s="13" t="s">
        <v>285</v>
      </c>
      <c r="BM288" s="152" t="s">
        <v>2470</v>
      </c>
    </row>
    <row r="289" spans="2:65" s="11" customFormat="1" ht="22.95" customHeight="1" x14ac:dyDescent="0.25">
      <c r="B289" s="127"/>
      <c r="D289" s="128" t="s">
        <v>74</v>
      </c>
      <c r="E289" s="137" t="s">
        <v>1069</v>
      </c>
      <c r="F289" s="137" t="s">
        <v>1070</v>
      </c>
      <c r="I289" s="130"/>
      <c r="J289" s="138">
        <f>BK289</f>
        <v>0</v>
      </c>
      <c r="L289" s="127"/>
      <c r="M289" s="132"/>
      <c r="P289" s="133">
        <f>SUM(P290:P291)</f>
        <v>0</v>
      </c>
      <c r="R289" s="133">
        <f>SUM(R290:R291)</f>
        <v>4.0737513599999999E-3</v>
      </c>
      <c r="T289" s="134">
        <f>SUM(T290:T291)</f>
        <v>0</v>
      </c>
      <c r="AR289" s="128" t="s">
        <v>88</v>
      </c>
      <c r="AT289" s="135" t="s">
        <v>74</v>
      </c>
      <c r="AU289" s="135" t="s">
        <v>82</v>
      </c>
      <c r="AY289" s="128" t="s">
        <v>221</v>
      </c>
      <c r="BK289" s="136">
        <f>SUM(BK290:BK291)</f>
        <v>0</v>
      </c>
    </row>
    <row r="290" spans="2:65" s="1" customFormat="1" ht="24.15" customHeight="1" x14ac:dyDescent="0.2">
      <c r="B290" s="139"/>
      <c r="C290" s="140" t="s">
        <v>764</v>
      </c>
      <c r="D290" s="140" t="s">
        <v>223</v>
      </c>
      <c r="E290" s="141" t="s">
        <v>1072</v>
      </c>
      <c r="F290" s="142" t="s">
        <v>1073</v>
      </c>
      <c r="G290" s="143" t="s">
        <v>263</v>
      </c>
      <c r="H290" s="144">
        <v>16.751999999999999</v>
      </c>
      <c r="I290" s="145"/>
      <c r="J290" s="146">
        <f>ROUND(I290*H290,2)</f>
        <v>0</v>
      </c>
      <c r="K290" s="147"/>
      <c r="L290" s="28"/>
      <c r="M290" s="148" t="s">
        <v>1</v>
      </c>
      <c r="N290" s="149" t="s">
        <v>41</v>
      </c>
      <c r="P290" s="150">
        <f>O290*H290</f>
        <v>0</v>
      </c>
      <c r="Q290" s="150">
        <v>1.6184000000000001E-4</v>
      </c>
      <c r="R290" s="150">
        <f>Q290*H290</f>
        <v>2.7111436799999999E-3</v>
      </c>
      <c r="S290" s="150">
        <v>0</v>
      </c>
      <c r="T290" s="151">
        <f>S290*H290</f>
        <v>0</v>
      </c>
      <c r="AR290" s="152" t="s">
        <v>285</v>
      </c>
      <c r="AT290" s="152" t="s">
        <v>223</v>
      </c>
      <c r="AU290" s="152" t="s">
        <v>88</v>
      </c>
      <c r="AY290" s="13" t="s">
        <v>221</v>
      </c>
      <c r="BE290" s="153">
        <f>IF(N290="základná",J290,0)</f>
        <v>0</v>
      </c>
      <c r="BF290" s="153">
        <f>IF(N290="znížená",J290,0)</f>
        <v>0</v>
      </c>
      <c r="BG290" s="153">
        <f>IF(N290="zákl. prenesená",J290,0)</f>
        <v>0</v>
      </c>
      <c r="BH290" s="153">
        <f>IF(N290="zníž. prenesená",J290,0)</f>
        <v>0</v>
      </c>
      <c r="BI290" s="153">
        <f>IF(N290="nulová",J290,0)</f>
        <v>0</v>
      </c>
      <c r="BJ290" s="13" t="s">
        <v>88</v>
      </c>
      <c r="BK290" s="153">
        <f>ROUND(I290*H290,2)</f>
        <v>0</v>
      </c>
      <c r="BL290" s="13" t="s">
        <v>285</v>
      </c>
      <c r="BM290" s="152" t="s">
        <v>1074</v>
      </c>
    </row>
    <row r="291" spans="2:65" s="1" customFormat="1" ht="24.15" customHeight="1" x14ac:dyDescent="0.2">
      <c r="B291" s="139"/>
      <c r="C291" s="140" t="s">
        <v>768</v>
      </c>
      <c r="D291" s="140" t="s">
        <v>223</v>
      </c>
      <c r="E291" s="141" t="s">
        <v>1076</v>
      </c>
      <c r="F291" s="142" t="s">
        <v>1077</v>
      </c>
      <c r="G291" s="143" t="s">
        <v>263</v>
      </c>
      <c r="H291" s="144">
        <v>16.751999999999999</v>
      </c>
      <c r="I291" s="145"/>
      <c r="J291" s="146">
        <f>ROUND(I291*H291,2)</f>
        <v>0</v>
      </c>
      <c r="K291" s="147"/>
      <c r="L291" s="28"/>
      <c r="M291" s="148" t="s">
        <v>1</v>
      </c>
      <c r="N291" s="149" t="s">
        <v>41</v>
      </c>
      <c r="P291" s="150">
        <f>O291*H291</f>
        <v>0</v>
      </c>
      <c r="Q291" s="150">
        <v>8.1340000000000004E-5</v>
      </c>
      <c r="R291" s="150">
        <f>Q291*H291</f>
        <v>1.3626076799999999E-3</v>
      </c>
      <c r="S291" s="150">
        <v>0</v>
      </c>
      <c r="T291" s="151">
        <f>S291*H291</f>
        <v>0</v>
      </c>
      <c r="AR291" s="152" t="s">
        <v>285</v>
      </c>
      <c r="AT291" s="152" t="s">
        <v>223</v>
      </c>
      <c r="AU291" s="152" t="s">
        <v>88</v>
      </c>
      <c r="AY291" s="13" t="s">
        <v>221</v>
      </c>
      <c r="BE291" s="153">
        <f>IF(N291="základná",J291,0)</f>
        <v>0</v>
      </c>
      <c r="BF291" s="153">
        <f>IF(N291="znížená",J291,0)</f>
        <v>0</v>
      </c>
      <c r="BG291" s="153">
        <f>IF(N291="zákl. prenesená",J291,0)</f>
        <v>0</v>
      </c>
      <c r="BH291" s="153">
        <f>IF(N291="zníž. prenesená",J291,0)</f>
        <v>0</v>
      </c>
      <c r="BI291" s="153">
        <f>IF(N291="nulová",J291,0)</f>
        <v>0</v>
      </c>
      <c r="BJ291" s="13" t="s">
        <v>88</v>
      </c>
      <c r="BK291" s="153">
        <f>ROUND(I291*H291,2)</f>
        <v>0</v>
      </c>
      <c r="BL291" s="13" t="s">
        <v>285</v>
      </c>
      <c r="BM291" s="152" t="s">
        <v>1078</v>
      </c>
    </row>
    <row r="292" spans="2:65" s="11" customFormat="1" ht="22.95" customHeight="1" x14ac:dyDescent="0.25">
      <c r="B292" s="127"/>
      <c r="D292" s="128" t="s">
        <v>74</v>
      </c>
      <c r="E292" s="137" t="s">
        <v>1079</v>
      </c>
      <c r="F292" s="137" t="s">
        <v>1080</v>
      </c>
      <c r="I292" s="130"/>
      <c r="J292" s="138">
        <f>BK292</f>
        <v>0</v>
      </c>
      <c r="L292" s="127"/>
      <c r="M292" s="132"/>
      <c r="P292" s="133">
        <f>SUM(P293:P294)</f>
        <v>0</v>
      </c>
      <c r="R292" s="133">
        <f>SUM(R293:R294)</f>
        <v>7.8022999999999995E-2</v>
      </c>
      <c r="T292" s="134">
        <f>SUM(T293:T294)</f>
        <v>0</v>
      </c>
      <c r="AR292" s="128" t="s">
        <v>88</v>
      </c>
      <c r="AT292" s="135" t="s">
        <v>74</v>
      </c>
      <c r="AU292" s="135" t="s">
        <v>82</v>
      </c>
      <c r="AY292" s="128" t="s">
        <v>221</v>
      </c>
      <c r="BK292" s="136">
        <f>SUM(BK293:BK294)</f>
        <v>0</v>
      </c>
    </row>
    <row r="293" spans="2:65" s="1" customFormat="1" ht="24.15" customHeight="1" x14ac:dyDescent="0.2">
      <c r="B293" s="139"/>
      <c r="C293" s="140" t="s">
        <v>772</v>
      </c>
      <c r="D293" s="140" t="s">
        <v>223</v>
      </c>
      <c r="E293" s="141" t="s">
        <v>1082</v>
      </c>
      <c r="F293" s="142" t="s">
        <v>1083</v>
      </c>
      <c r="G293" s="143" t="s">
        <v>263</v>
      </c>
      <c r="H293" s="144">
        <v>156.04599999999999</v>
      </c>
      <c r="I293" s="145"/>
      <c r="J293" s="146">
        <f>ROUND(I293*H293,2)</f>
        <v>0</v>
      </c>
      <c r="K293" s="147"/>
      <c r="L293" s="28"/>
      <c r="M293" s="148" t="s">
        <v>1</v>
      </c>
      <c r="N293" s="149" t="s">
        <v>41</v>
      </c>
      <c r="P293" s="150">
        <f>O293*H293</f>
        <v>0</v>
      </c>
      <c r="Q293" s="150">
        <v>1E-4</v>
      </c>
      <c r="R293" s="150">
        <f>Q293*H293</f>
        <v>1.56046E-2</v>
      </c>
      <c r="S293" s="150">
        <v>0</v>
      </c>
      <c r="T293" s="151">
        <f>S293*H293</f>
        <v>0</v>
      </c>
      <c r="AR293" s="152" t="s">
        <v>285</v>
      </c>
      <c r="AT293" s="152" t="s">
        <v>223</v>
      </c>
      <c r="AU293" s="152" t="s">
        <v>88</v>
      </c>
      <c r="AY293" s="13" t="s">
        <v>221</v>
      </c>
      <c r="BE293" s="153">
        <f>IF(N293="základná",J293,0)</f>
        <v>0</v>
      </c>
      <c r="BF293" s="153">
        <f>IF(N293="znížená",J293,0)</f>
        <v>0</v>
      </c>
      <c r="BG293" s="153">
        <f>IF(N293="zákl. prenesená",J293,0)</f>
        <v>0</v>
      </c>
      <c r="BH293" s="153">
        <f>IF(N293="zníž. prenesená",J293,0)</f>
        <v>0</v>
      </c>
      <c r="BI293" s="153">
        <f>IF(N293="nulová",J293,0)</f>
        <v>0</v>
      </c>
      <c r="BJ293" s="13" t="s">
        <v>88</v>
      </c>
      <c r="BK293" s="153">
        <f>ROUND(I293*H293,2)</f>
        <v>0</v>
      </c>
      <c r="BL293" s="13" t="s">
        <v>285</v>
      </c>
      <c r="BM293" s="152" t="s">
        <v>1084</v>
      </c>
    </row>
    <row r="294" spans="2:65" s="1" customFormat="1" ht="33" customHeight="1" x14ac:dyDescent="0.2">
      <c r="B294" s="139"/>
      <c r="C294" s="140" t="s">
        <v>778</v>
      </c>
      <c r="D294" s="140" t="s">
        <v>223</v>
      </c>
      <c r="E294" s="141" t="s">
        <v>1086</v>
      </c>
      <c r="F294" s="142" t="s">
        <v>1087</v>
      </c>
      <c r="G294" s="143" t="s">
        <v>263</v>
      </c>
      <c r="H294" s="144">
        <v>156.04599999999999</v>
      </c>
      <c r="I294" s="145"/>
      <c r="J294" s="146">
        <f>ROUND(I294*H294,2)</f>
        <v>0</v>
      </c>
      <c r="K294" s="147"/>
      <c r="L294" s="28"/>
      <c r="M294" s="148" t="s">
        <v>1</v>
      </c>
      <c r="N294" s="149" t="s">
        <v>41</v>
      </c>
      <c r="P294" s="150">
        <f>O294*H294</f>
        <v>0</v>
      </c>
      <c r="Q294" s="150">
        <v>4.0000000000000002E-4</v>
      </c>
      <c r="R294" s="150">
        <f>Q294*H294</f>
        <v>6.2418399999999999E-2</v>
      </c>
      <c r="S294" s="150">
        <v>0</v>
      </c>
      <c r="T294" s="151">
        <f>S294*H294</f>
        <v>0</v>
      </c>
      <c r="AR294" s="152" t="s">
        <v>285</v>
      </c>
      <c r="AT294" s="152" t="s">
        <v>223</v>
      </c>
      <c r="AU294" s="152" t="s">
        <v>88</v>
      </c>
      <c r="AY294" s="13" t="s">
        <v>221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3" t="s">
        <v>88</v>
      </c>
      <c r="BK294" s="153">
        <f>ROUND(I294*H294,2)</f>
        <v>0</v>
      </c>
      <c r="BL294" s="13" t="s">
        <v>285</v>
      </c>
      <c r="BM294" s="152" t="s">
        <v>1088</v>
      </c>
    </row>
    <row r="295" spans="2:65" s="11" customFormat="1" ht="25.95" customHeight="1" x14ac:dyDescent="0.25">
      <c r="B295" s="127"/>
      <c r="D295" s="128" t="s">
        <v>74</v>
      </c>
      <c r="E295" s="129" t="s">
        <v>317</v>
      </c>
      <c r="F295" s="129" t="s">
        <v>2049</v>
      </c>
      <c r="I295" s="130"/>
      <c r="J295" s="131">
        <f>BK295</f>
        <v>0</v>
      </c>
      <c r="L295" s="127"/>
      <c r="M295" s="132"/>
      <c r="P295" s="133">
        <f>P296</f>
        <v>0</v>
      </c>
      <c r="R295" s="133">
        <f>R296</f>
        <v>0</v>
      </c>
      <c r="T295" s="134">
        <f>T296</f>
        <v>0</v>
      </c>
      <c r="AR295" s="128" t="s">
        <v>232</v>
      </c>
      <c r="AT295" s="135" t="s">
        <v>74</v>
      </c>
      <c r="AU295" s="135" t="s">
        <v>75</v>
      </c>
      <c r="AY295" s="128" t="s">
        <v>221</v>
      </c>
      <c r="BK295" s="136">
        <f>BK296</f>
        <v>0</v>
      </c>
    </row>
    <row r="296" spans="2:65" s="11" customFormat="1" ht="22.95" customHeight="1" x14ac:dyDescent="0.25">
      <c r="B296" s="127"/>
      <c r="D296" s="128" t="s">
        <v>74</v>
      </c>
      <c r="E296" s="137" t="s">
        <v>2471</v>
      </c>
      <c r="F296" s="137" t="s">
        <v>2472</v>
      </c>
      <c r="I296" s="130"/>
      <c r="J296" s="138">
        <f>BK296</f>
        <v>0</v>
      </c>
      <c r="L296" s="127"/>
      <c r="M296" s="132"/>
      <c r="P296" s="133">
        <f>SUM(P297:P298)</f>
        <v>0</v>
      </c>
      <c r="R296" s="133">
        <f>SUM(R297:R298)</f>
        <v>0</v>
      </c>
      <c r="T296" s="134">
        <f>SUM(T297:T298)</f>
        <v>0</v>
      </c>
      <c r="AR296" s="128" t="s">
        <v>232</v>
      </c>
      <c r="AT296" s="135" t="s">
        <v>74</v>
      </c>
      <c r="AU296" s="135" t="s">
        <v>82</v>
      </c>
      <c r="AY296" s="128" t="s">
        <v>221</v>
      </c>
      <c r="BK296" s="136">
        <f>SUM(BK297:BK298)</f>
        <v>0</v>
      </c>
    </row>
    <row r="297" spans="2:65" s="1" customFormat="1" ht="16.5" customHeight="1" x14ac:dyDescent="0.2">
      <c r="B297" s="139"/>
      <c r="C297" s="140" t="s">
        <v>782</v>
      </c>
      <c r="D297" s="140" t="s">
        <v>223</v>
      </c>
      <c r="E297" s="141" t="s">
        <v>2473</v>
      </c>
      <c r="F297" s="142" t="s">
        <v>2474</v>
      </c>
      <c r="G297" s="143" t="s">
        <v>965</v>
      </c>
      <c r="H297" s="144">
        <v>1846.4</v>
      </c>
      <c r="I297" s="145"/>
      <c r="J297" s="146">
        <f>ROUND(I297*H297,2)</f>
        <v>0</v>
      </c>
      <c r="K297" s="147"/>
      <c r="L297" s="28"/>
      <c r="M297" s="148" t="s">
        <v>1</v>
      </c>
      <c r="N297" s="149" t="s">
        <v>41</v>
      </c>
      <c r="P297" s="150">
        <f>O297*H297</f>
        <v>0</v>
      </c>
      <c r="Q297" s="150">
        <v>0</v>
      </c>
      <c r="R297" s="150">
        <f>Q297*H297</f>
        <v>0</v>
      </c>
      <c r="S297" s="150">
        <v>0</v>
      </c>
      <c r="T297" s="151">
        <f>S297*H297</f>
        <v>0</v>
      </c>
      <c r="AR297" s="152" t="s">
        <v>480</v>
      </c>
      <c r="AT297" s="152" t="s">
        <v>223</v>
      </c>
      <c r="AU297" s="152" t="s">
        <v>88</v>
      </c>
      <c r="AY297" s="13" t="s">
        <v>221</v>
      </c>
      <c r="BE297" s="153">
        <f>IF(N297="základná",J297,0)</f>
        <v>0</v>
      </c>
      <c r="BF297" s="153">
        <f>IF(N297="znížená",J297,0)</f>
        <v>0</v>
      </c>
      <c r="BG297" s="153">
        <f>IF(N297="zákl. prenesená",J297,0)</f>
        <v>0</v>
      </c>
      <c r="BH297" s="153">
        <f>IF(N297="zníž. prenesená",J297,0)</f>
        <v>0</v>
      </c>
      <c r="BI297" s="153">
        <f>IF(N297="nulová",J297,0)</f>
        <v>0</v>
      </c>
      <c r="BJ297" s="13" t="s">
        <v>88</v>
      </c>
      <c r="BK297" s="153">
        <f>ROUND(I297*H297,2)</f>
        <v>0</v>
      </c>
      <c r="BL297" s="13" t="s">
        <v>480</v>
      </c>
      <c r="BM297" s="152" t="s">
        <v>2475</v>
      </c>
    </row>
    <row r="298" spans="2:65" s="1" customFormat="1" ht="24.15" customHeight="1" x14ac:dyDescent="0.2">
      <c r="B298" s="139"/>
      <c r="C298" s="154" t="s">
        <v>788</v>
      </c>
      <c r="D298" s="154" t="s">
        <v>317</v>
      </c>
      <c r="E298" s="155" t="s">
        <v>2476</v>
      </c>
      <c r="F298" s="156" t="s">
        <v>2477</v>
      </c>
      <c r="G298" s="157" t="s">
        <v>965</v>
      </c>
      <c r="H298" s="158">
        <v>2215.6799999999998</v>
      </c>
      <c r="I298" s="159"/>
      <c r="J298" s="160">
        <f>ROUND(I298*H298,2)</f>
        <v>0</v>
      </c>
      <c r="K298" s="161"/>
      <c r="L298" s="162"/>
      <c r="M298" s="163" t="s">
        <v>1</v>
      </c>
      <c r="N298" s="164" t="s">
        <v>41</v>
      </c>
      <c r="P298" s="150">
        <f>O298*H298</f>
        <v>0</v>
      </c>
      <c r="Q298" s="150">
        <v>0</v>
      </c>
      <c r="R298" s="150">
        <f>Q298*H298</f>
        <v>0</v>
      </c>
      <c r="S298" s="150">
        <v>0</v>
      </c>
      <c r="T298" s="151">
        <f>S298*H298</f>
        <v>0</v>
      </c>
      <c r="AR298" s="152" t="s">
        <v>1460</v>
      </c>
      <c r="AT298" s="152" t="s">
        <v>317</v>
      </c>
      <c r="AU298" s="152" t="s">
        <v>88</v>
      </c>
      <c r="AY298" s="13" t="s">
        <v>221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3" t="s">
        <v>88</v>
      </c>
      <c r="BK298" s="153">
        <f>ROUND(I298*H298,2)</f>
        <v>0</v>
      </c>
      <c r="BL298" s="13" t="s">
        <v>480</v>
      </c>
      <c r="BM298" s="152" t="s">
        <v>2478</v>
      </c>
    </row>
    <row r="299" spans="2:65" s="11" customFormat="1" ht="25.95" customHeight="1" x14ac:dyDescent="0.25">
      <c r="B299" s="127"/>
      <c r="D299" s="128" t="s">
        <v>74</v>
      </c>
      <c r="E299" s="129" t="s">
        <v>2161</v>
      </c>
      <c r="F299" s="129" t="s">
        <v>2162</v>
      </c>
      <c r="I299" s="130"/>
      <c r="J299" s="131">
        <f>BK299</f>
        <v>0</v>
      </c>
      <c r="L299" s="127"/>
      <c r="M299" s="132"/>
      <c r="P299" s="133">
        <f>P300</f>
        <v>0</v>
      </c>
      <c r="R299" s="133">
        <f>R300</f>
        <v>0</v>
      </c>
      <c r="T299" s="134">
        <f>T300</f>
        <v>0</v>
      </c>
      <c r="AR299" s="128" t="s">
        <v>227</v>
      </c>
      <c r="AT299" s="135" t="s">
        <v>74</v>
      </c>
      <c r="AU299" s="135" t="s">
        <v>75</v>
      </c>
      <c r="AY299" s="128" t="s">
        <v>221</v>
      </c>
      <c r="BK299" s="136">
        <f>BK300</f>
        <v>0</v>
      </c>
    </row>
    <row r="300" spans="2:65" s="1" customFormat="1" ht="37.950000000000003" customHeight="1" x14ac:dyDescent="0.2">
      <c r="B300" s="139"/>
      <c r="C300" s="140" t="s">
        <v>792</v>
      </c>
      <c r="D300" s="140" t="s">
        <v>223</v>
      </c>
      <c r="E300" s="141" t="s">
        <v>2479</v>
      </c>
      <c r="F300" s="142" t="s">
        <v>2480</v>
      </c>
      <c r="G300" s="143" t="s">
        <v>333</v>
      </c>
      <c r="H300" s="144">
        <v>1</v>
      </c>
      <c r="I300" s="145"/>
      <c r="J300" s="146">
        <f>ROUND(I300*H300,2)</f>
        <v>0</v>
      </c>
      <c r="K300" s="147"/>
      <c r="L300" s="28"/>
      <c r="M300" s="166" t="s">
        <v>1</v>
      </c>
      <c r="N300" s="167" t="s">
        <v>41</v>
      </c>
      <c r="O300" s="168"/>
      <c r="P300" s="169">
        <f>O300*H300</f>
        <v>0</v>
      </c>
      <c r="Q300" s="169">
        <v>0</v>
      </c>
      <c r="R300" s="169">
        <f>Q300*H300</f>
        <v>0</v>
      </c>
      <c r="S300" s="169">
        <v>0</v>
      </c>
      <c r="T300" s="170">
        <f>S300*H300</f>
        <v>0</v>
      </c>
      <c r="AR300" s="152" t="s">
        <v>2481</v>
      </c>
      <c r="AT300" s="152" t="s">
        <v>223</v>
      </c>
      <c r="AU300" s="152" t="s">
        <v>82</v>
      </c>
      <c r="AY300" s="13" t="s">
        <v>221</v>
      </c>
      <c r="BE300" s="153">
        <f>IF(N300="základná",J300,0)</f>
        <v>0</v>
      </c>
      <c r="BF300" s="153">
        <f>IF(N300="znížená",J300,0)</f>
        <v>0</v>
      </c>
      <c r="BG300" s="153">
        <f>IF(N300="zákl. prenesená",J300,0)</f>
        <v>0</v>
      </c>
      <c r="BH300" s="153">
        <f>IF(N300="zníž. prenesená",J300,0)</f>
        <v>0</v>
      </c>
      <c r="BI300" s="153">
        <f>IF(N300="nulová",J300,0)</f>
        <v>0</v>
      </c>
      <c r="BJ300" s="13" t="s">
        <v>88</v>
      </c>
      <c r="BK300" s="153">
        <f>ROUND(I300*H300,2)</f>
        <v>0</v>
      </c>
      <c r="BL300" s="13" t="s">
        <v>2481</v>
      </c>
      <c r="BM300" s="152" t="s">
        <v>2482</v>
      </c>
    </row>
    <row r="301" spans="2:65" s="1" customFormat="1" ht="6.9" customHeight="1" x14ac:dyDescent="0.2">
      <c r="B301" s="43"/>
      <c r="C301" s="44"/>
      <c r="D301" s="44"/>
      <c r="E301" s="44"/>
      <c r="F301" s="44"/>
      <c r="G301" s="44"/>
      <c r="H301" s="44"/>
      <c r="I301" s="44"/>
      <c r="J301" s="44"/>
      <c r="K301" s="44"/>
      <c r="L301" s="28"/>
    </row>
  </sheetData>
  <autoFilter ref="C139:K300" xr:uid="{00000000-0009-0000-0000-000007000000}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0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113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" customHeight="1" x14ac:dyDescent="0.2">
      <c r="B4" s="16"/>
      <c r="D4" s="17" t="s">
        <v>174</v>
      </c>
      <c r="L4" s="16"/>
      <c r="M4" s="91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2" t="str">
        <f>'Rekapitulácia stavby'!K6</f>
        <v>Revitalizácia bývalej priemyselnej zóny na Šavoľskej ceste - BROWN FIELD Fiľakovo</v>
      </c>
      <c r="F7" s="233"/>
      <c r="G7" s="233"/>
      <c r="H7" s="233"/>
      <c r="L7" s="16"/>
    </row>
    <row r="8" spans="2:46" ht="12" customHeight="1" x14ac:dyDescent="0.2">
      <c r="B8" s="16"/>
      <c r="D8" s="23" t="s">
        <v>175</v>
      </c>
      <c r="L8" s="16"/>
    </row>
    <row r="9" spans="2:46" s="1" customFormat="1" ht="16.5" customHeight="1" x14ac:dyDescent="0.2">
      <c r="B9" s="28"/>
      <c r="E9" s="232" t="s">
        <v>2219</v>
      </c>
      <c r="F9" s="231"/>
      <c r="G9" s="231"/>
      <c r="H9" s="231"/>
      <c r="L9" s="28"/>
    </row>
    <row r="10" spans="2:46" s="1" customFormat="1" ht="12" customHeight="1" x14ac:dyDescent="0.2">
      <c r="B10" s="28"/>
      <c r="D10" s="23" t="s">
        <v>177</v>
      </c>
      <c r="L10" s="28"/>
    </row>
    <row r="11" spans="2:46" s="1" customFormat="1" ht="16.5" customHeight="1" x14ac:dyDescent="0.2">
      <c r="B11" s="28"/>
      <c r="E11" s="228" t="s">
        <v>2483</v>
      </c>
      <c r="F11" s="231"/>
      <c r="G11" s="231"/>
      <c r="H11" s="23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15. 8. 2022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4" t="str">
        <f>'Rekapitulácia stavby'!E14</f>
        <v>Vyplň údaj</v>
      </c>
      <c r="F20" s="194"/>
      <c r="G20" s="194"/>
      <c r="H20" s="194"/>
      <c r="I20" s="23" t="s">
        <v>26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2"/>
      <c r="E29" s="198" t="s">
        <v>1</v>
      </c>
      <c r="F29" s="198"/>
      <c r="G29" s="198"/>
      <c r="H29" s="198"/>
      <c r="L29" s="92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3" t="s">
        <v>35</v>
      </c>
      <c r="J32" s="64">
        <f>ROUND(J123,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94" t="s">
        <v>39</v>
      </c>
      <c r="E35" s="33" t="s">
        <v>40</v>
      </c>
      <c r="F35" s="95">
        <f>ROUND((SUM(BE123:BE139)),  2)</f>
        <v>0</v>
      </c>
      <c r="G35" s="96"/>
      <c r="H35" s="96"/>
      <c r="I35" s="97">
        <v>0.2</v>
      </c>
      <c r="J35" s="95">
        <f>ROUND(((SUM(BE123:BE139))*I35),  2)</f>
        <v>0</v>
      </c>
      <c r="L35" s="28"/>
    </row>
    <row r="36" spans="2:12" s="1" customFormat="1" ht="14.4" customHeight="1" x14ac:dyDescent="0.2">
      <c r="B36" s="28"/>
      <c r="E36" s="33" t="s">
        <v>41</v>
      </c>
      <c r="F36" s="95">
        <f>ROUND((SUM(BF123:BF139)),  2)</f>
        <v>0</v>
      </c>
      <c r="G36" s="96"/>
      <c r="H36" s="96"/>
      <c r="I36" s="97">
        <v>0.2</v>
      </c>
      <c r="J36" s="95">
        <f>ROUND(((SUM(BF123:BF139))*I36),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4">
        <f>ROUND((SUM(BG123:BG139)),  2)</f>
        <v>0</v>
      </c>
      <c r="I37" s="98">
        <v>0.2</v>
      </c>
      <c r="J37" s="84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4">
        <f>ROUND((SUM(BH123:BH139)),  2)</f>
        <v>0</v>
      </c>
      <c r="I38" s="98">
        <v>0.2</v>
      </c>
      <c r="J38" s="84">
        <f>0</f>
        <v>0</v>
      </c>
      <c r="L38" s="28"/>
    </row>
    <row r="39" spans="2:12" s="1" customFormat="1" ht="14.4" hidden="1" customHeight="1" x14ac:dyDescent="0.2">
      <c r="B39" s="28"/>
      <c r="E39" s="33" t="s">
        <v>44</v>
      </c>
      <c r="F39" s="95">
        <f>ROUND((SUM(BI123:BI139)),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45</v>
      </c>
      <c r="E41" s="55"/>
      <c r="F41" s="55"/>
      <c r="G41" s="101" t="s">
        <v>46</v>
      </c>
      <c r="H41" s="102" t="s">
        <v>47</v>
      </c>
      <c r="I41" s="55"/>
      <c r="J41" s="103">
        <f>SUM(J32:J39)</f>
        <v>0</v>
      </c>
      <c r="K41" s="104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179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2" t="str">
        <f>E7</f>
        <v>Revitalizácia bývalej priemyselnej zóny na Šavoľskej ceste - BROWN FIELD Fiľakovo</v>
      </c>
      <c r="F85" s="233"/>
      <c r="G85" s="233"/>
      <c r="H85" s="233"/>
      <c r="L85" s="28"/>
    </row>
    <row r="86" spans="2:12" ht="12" customHeight="1" x14ac:dyDescent="0.2">
      <c r="B86" s="16"/>
      <c r="C86" s="23" t="s">
        <v>175</v>
      </c>
      <c r="L86" s="16"/>
    </row>
    <row r="87" spans="2:12" s="1" customFormat="1" ht="16.5" customHeight="1" x14ac:dyDescent="0.2">
      <c r="B87" s="28"/>
      <c r="E87" s="232" t="s">
        <v>2219</v>
      </c>
      <c r="F87" s="231"/>
      <c r="G87" s="231"/>
      <c r="H87" s="231"/>
      <c r="L87" s="28"/>
    </row>
    <row r="88" spans="2:12" s="1" customFormat="1" ht="12" customHeight="1" x14ac:dyDescent="0.2">
      <c r="B88" s="28"/>
      <c r="C88" s="23" t="s">
        <v>177</v>
      </c>
      <c r="L88" s="28"/>
    </row>
    <row r="89" spans="2:12" s="1" customFormat="1" ht="16.5" customHeight="1" x14ac:dyDescent="0.2">
      <c r="B89" s="28"/>
      <c r="E89" s="228" t="str">
        <f>E11</f>
        <v>02.2 - SO 02.2 Zdravotechnická inštalácia</v>
      </c>
      <c r="F89" s="231"/>
      <c r="G89" s="231"/>
      <c r="H89" s="23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Fiľakovo</v>
      </c>
      <c r="I91" s="23" t="s">
        <v>21</v>
      </c>
      <c r="J91" s="51" t="str">
        <f>IF(J14="","",J14)</f>
        <v>15. 8. 2022</v>
      </c>
      <c r="L91" s="28"/>
    </row>
    <row r="92" spans="2:12" s="1" customFormat="1" ht="6.9" customHeight="1" x14ac:dyDescent="0.2">
      <c r="B92" s="28"/>
      <c r="L92" s="28"/>
    </row>
    <row r="93" spans="2:12" s="1" customFormat="1" ht="15.15" customHeight="1" x14ac:dyDescent="0.2">
      <c r="B93" s="28"/>
      <c r="C93" s="23" t="s">
        <v>23</v>
      </c>
      <c r="F93" s="21" t="str">
        <f>E17</f>
        <v>Mesto Fiľakovo</v>
      </c>
      <c r="I93" s="23" t="s">
        <v>29</v>
      </c>
      <c r="J93" s="26" t="str">
        <f>E23</f>
        <v>KApAR, s.r.o., Prešov</v>
      </c>
      <c r="L93" s="28"/>
    </row>
    <row r="94" spans="2:12" s="1" customFormat="1" ht="15.15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180</v>
      </c>
      <c r="D96" s="99"/>
      <c r="E96" s="99"/>
      <c r="F96" s="99"/>
      <c r="G96" s="99"/>
      <c r="H96" s="99"/>
      <c r="I96" s="99"/>
      <c r="J96" s="108" t="s">
        <v>181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9" t="s">
        <v>182</v>
      </c>
      <c r="J98" s="64">
        <f>J123</f>
        <v>0</v>
      </c>
      <c r="L98" s="28"/>
      <c r="AU98" s="13" t="s">
        <v>183</v>
      </c>
    </row>
    <row r="99" spans="2:47" s="8" customFormat="1" ht="24.9" customHeight="1" x14ac:dyDescent="0.2">
      <c r="B99" s="110"/>
      <c r="D99" s="111" t="s">
        <v>192</v>
      </c>
      <c r="E99" s="112"/>
      <c r="F99" s="112"/>
      <c r="G99" s="112"/>
      <c r="H99" s="112"/>
      <c r="I99" s="112"/>
      <c r="J99" s="113">
        <f>J124</f>
        <v>0</v>
      </c>
      <c r="L99" s="110"/>
    </row>
    <row r="100" spans="2:47" s="9" customFormat="1" ht="19.95" customHeight="1" x14ac:dyDescent="0.2">
      <c r="B100" s="114"/>
      <c r="D100" s="115" t="s">
        <v>2484</v>
      </c>
      <c r="E100" s="116"/>
      <c r="F100" s="116"/>
      <c r="G100" s="116"/>
      <c r="H100" s="116"/>
      <c r="I100" s="116"/>
      <c r="J100" s="117">
        <f>J125</f>
        <v>0</v>
      </c>
      <c r="L100" s="114"/>
    </row>
    <row r="101" spans="2:47" s="9" customFormat="1" ht="19.95" customHeight="1" x14ac:dyDescent="0.2">
      <c r="B101" s="114"/>
      <c r="D101" s="115" t="s">
        <v>2485</v>
      </c>
      <c r="E101" s="116"/>
      <c r="F101" s="116"/>
      <c r="G101" s="116"/>
      <c r="H101" s="116"/>
      <c r="I101" s="116"/>
      <c r="J101" s="117">
        <f>J130</f>
        <v>0</v>
      </c>
      <c r="L101" s="114"/>
    </row>
    <row r="102" spans="2:47" s="1" customFormat="1" ht="21.75" customHeight="1" x14ac:dyDescent="0.2">
      <c r="B102" s="28"/>
      <c r="L102" s="28"/>
    </row>
    <row r="103" spans="2:47" s="1" customFormat="1" ht="6.9" customHeight="1" x14ac:dyDescent="0.2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47" s="1" customFormat="1" ht="6.9" customHeight="1" x14ac:dyDescent="0.2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47" s="1" customFormat="1" ht="24.9" customHeight="1" x14ac:dyDescent="0.2">
      <c r="B108" s="28"/>
      <c r="C108" s="17" t="s">
        <v>207</v>
      </c>
      <c r="L108" s="28"/>
    </row>
    <row r="109" spans="2:47" s="1" customFormat="1" ht="6.9" customHeight="1" x14ac:dyDescent="0.2">
      <c r="B109" s="28"/>
      <c r="L109" s="28"/>
    </row>
    <row r="110" spans="2:47" s="1" customFormat="1" ht="12" customHeight="1" x14ac:dyDescent="0.2">
      <c r="B110" s="28"/>
      <c r="C110" s="23" t="s">
        <v>15</v>
      </c>
      <c r="L110" s="28"/>
    </row>
    <row r="111" spans="2:47" s="1" customFormat="1" ht="26.25" customHeight="1" x14ac:dyDescent="0.2">
      <c r="B111" s="28"/>
      <c r="E111" s="232" t="str">
        <f>E7</f>
        <v>Revitalizácia bývalej priemyselnej zóny na Šavoľskej ceste - BROWN FIELD Fiľakovo</v>
      </c>
      <c r="F111" s="233"/>
      <c r="G111" s="233"/>
      <c r="H111" s="233"/>
      <c r="L111" s="28"/>
    </row>
    <row r="112" spans="2:47" ht="12" customHeight="1" x14ac:dyDescent="0.2">
      <c r="B112" s="16"/>
      <c r="C112" s="23" t="s">
        <v>175</v>
      </c>
      <c r="L112" s="16"/>
    </row>
    <row r="113" spans="2:65" s="1" customFormat="1" ht="16.5" customHeight="1" x14ac:dyDescent="0.2">
      <c r="B113" s="28"/>
      <c r="E113" s="232" t="s">
        <v>2219</v>
      </c>
      <c r="F113" s="231"/>
      <c r="G113" s="231"/>
      <c r="H113" s="231"/>
      <c r="L113" s="28"/>
    </row>
    <row r="114" spans="2:65" s="1" customFormat="1" ht="12" customHeight="1" x14ac:dyDescent="0.2">
      <c r="B114" s="28"/>
      <c r="C114" s="23" t="s">
        <v>177</v>
      </c>
      <c r="L114" s="28"/>
    </row>
    <row r="115" spans="2:65" s="1" customFormat="1" ht="16.5" customHeight="1" x14ac:dyDescent="0.2">
      <c r="B115" s="28"/>
      <c r="E115" s="228" t="str">
        <f>E11</f>
        <v>02.2 - SO 02.2 Zdravotechnická inštalácia</v>
      </c>
      <c r="F115" s="231"/>
      <c r="G115" s="231"/>
      <c r="H115" s="231"/>
      <c r="L115" s="28"/>
    </row>
    <row r="116" spans="2:65" s="1" customFormat="1" ht="6.9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F14</f>
        <v>Fiľakovo</v>
      </c>
      <c r="I117" s="23" t="s">
        <v>21</v>
      </c>
      <c r="J117" s="51" t="str">
        <f>IF(J14="","",J14)</f>
        <v>15. 8. 2022</v>
      </c>
      <c r="L117" s="28"/>
    </row>
    <row r="118" spans="2:65" s="1" customFormat="1" ht="6.9" customHeight="1" x14ac:dyDescent="0.2">
      <c r="B118" s="28"/>
      <c r="L118" s="28"/>
    </row>
    <row r="119" spans="2:65" s="1" customFormat="1" ht="15.15" customHeight="1" x14ac:dyDescent="0.2">
      <c r="B119" s="28"/>
      <c r="C119" s="23" t="s">
        <v>23</v>
      </c>
      <c r="F119" s="21" t="str">
        <f>E17</f>
        <v>Mesto Fiľakovo</v>
      </c>
      <c r="I119" s="23" t="s">
        <v>29</v>
      </c>
      <c r="J119" s="26" t="str">
        <f>E23</f>
        <v>KApAR, s.r.o., Prešov</v>
      </c>
      <c r="L119" s="28"/>
    </row>
    <row r="120" spans="2:65" s="1" customFormat="1" ht="15.15" customHeight="1" x14ac:dyDescent="0.2">
      <c r="B120" s="28"/>
      <c r="C120" s="23" t="s">
        <v>27</v>
      </c>
      <c r="F120" s="21" t="str">
        <f>IF(E20="","",E20)</f>
        <v>Vyplň údaj</v>
      </c>
      <c r="I120" s="23" t="s">
        <v>32</v>
      </c>
      <c r="J120" s="26" t="str">
        <f>E26</f>
        <v xml:space="preserve"> 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8"/>
      <c r="C122" s="119" t="s">
        <v>208</v>
      </c>
      <c r="D122" s="120" t="s">
        <v>60</v>
      </c>
      <c r="E122" s="120" t="s">
        <v>56</v>
      </c>
      <c r="F122" s="120" t="s">
        <v>57</v>
      </c>
      <c r="G122" s="120" t="s">
        <v>209</v>
      </c>
      <c r="H122" s="120" t="s">
        <v>210</v>
      </c>
      <c r="I122" s="120" t="s">
        <v>211</v>
      </c>
      <c r="J122" s="121" t="s">
        <v>181</v>
      </c>
      <c r="K122" s="122" t="s">
        <v>212</v>
      </c>
      <c r="L122" s="118"/>
      <c r="M122" s="57" t="s">
        <v>1</v>
      </c>
      <c r="N122" s="58" t="s">
        <v>39</v>
      </c>
      <c r="O122" s="58" t="s">
        <v>213</v>
      </c>
      <c r="P122" s="58" t="s">
        <v>214</v>
      </c>
      <c r="Q122" s="58" t="s">
        <v>215</v>
      </c>
      <c r="R122" s="58" t="s">
        <v>216</v>
      </c>
      <c r="S122" s="58" t="s">
        <v>217</v>
      </c>
      <c r="T122" s="59" t="s">
        <v>218</v>
      </c>
    </row>
    <row r="123" spans="2:65" s="1" customFormat="1" ht="22.95" customHeight="1" x14ac:dyDescent="0.3">
      <c r="B123" s="28"/>
      <c r="C123" s="62" t="s">
        <v>182</v>
      </c>
      <c r="J123" s="123">
        <f>BK123</f>
        <v>0</v>
      </c>
      <c r="L123" s="28"/>
      <c r="M123" s="60"/>
      <c r="N123" s="52"/>
      <c r="O123" s="52"/>
      <c r="P123" s="124">
        <f>P124</f>
        <v>0</v>
      </c>
      <c r="Q123" s="52"/>
      <c r="R123" s="124">
        <f>R124</f>
        <v>0</v>
      </c>
      <c r="S123" s="52"/>
      <c r="T123" s="125">
        <f>T124</f>
        <v>0</v>
      </c>
      <c r="AT123" s="13" t="s">
        <v>74</v>
      </c>
      <c r="AU123" s="13" t="s">
        <v>183</v>
      </c>
      <c r="BK123" s="126">
        <f>BK124</f>
        <v>0</v>
      </c>
    </row>
    <row r="124" spans="2:65" s="11" customFormat="1" ht="25.95" customHeight="1" x14ac:dyDescent="0.25">
      <c r="B124" s="127"/>
      <c r="D124" s="128" t="s">
        <v>74</v>
      </c>
      <c r="E124" s="129" t="s">
        <v>675</v>
      </c>
      <c r="F124" s="129" t="s">
        <v>676</v>
      </c>
      <c r="I124" s="130"/>
      <c r="J124" s="131">
        <f>BK124</f>
        <v>0</v>
      </c>
      <c r="L124" s="127"/>
      <c r="M124" s="132"/>
      <c r="P124" s="133">
        <f>P125+P130</f>
        <v>0</v>
      </c>
      <c r="R124" s="133">
        <f>R125+R130</f>
        <v>0</v>
      </c>
      <c r="T124" s="134">
        <f>T125+T130</f>
        <v>0</v>
      </c>
      <c r="AR124" s="128" t="s">
        <v>88</v>
      </c>
      <c r="AT124" s="135" t="s">
        <v>74</v>
      </c>
      <c r="AU124" s="135" t="s">
        <v>75</v>
      </c>
      <c r="AY124" s="128" t="s">
        <v>221</v>
      </c>
      <c r="BK124" s="136">
        <f>BK125+BK130</f>
        <v>0</v>
      </c>
    </row>
    <row r="125" spans="2:65" s="11" customFormat="1" ht="22.95" customHeight="1" x14ac:dyDescent="0.25">
      <c r="B125" s="127"/>
      <c r="D125" s="128" t="s">
        <v>74</v>
      </c>
      <c r="E125" s="137" t="s">
        <v>1229</v>
      </c>
      <c r="F125" s="137" t="s">
        <v>2486</v>
      </c>
      <c r="I125" s="130"/>
      <c r="J125" s="138">
        <f>BK125</f>
        <v>0</v>
      </c>
      <c r="L125" s="127"/>
      <c r="M125" s="132"/>
      <c r="P125" s="133">
        <f>SUM(P126:P129)</f>
        <v>0</v>
      </c>
      <c r="R125" s="133">
        <f>SUM(R126:R129)</f>
        <v>0</v>
      </c>
      <c r="T125" s="134">
        <f>SUM(T126:T129)</f>
        <v>0</v>
      </c>
      <c r="AR125" s="128" t="s">
        <v>82</v>
      </c>
      <c r="AT125" s="135" t="s">
        <v>74</v>
      </c>
      <c r="AU125" s="135" t="s">
        <v>82</v>
      </c>
      <c r="AY125" s="128" t="s">
        <v>221</v>
      </c>
      <c r="BK125" s="136">
        <f>SUM(BK126:BK129)</f>
        <v>0</v>
      </c>
    </row>
    <row r="126" spans="2:65" s="1" customFormat="1" ht="24.15" customHeight="1" x14ac:dyDescent="0.2">
      <c r="B126" s="139"/>
      <c r="C126" s="154" t="s">
        <v>82</v>
      </c>
      <c r="D126" s="154" t="s">
        <v>317</v>
      </c>
      <c r="E126" s="155" t="s">
        <v>1191</v>
      </c>
      <c r="F126" s="156" t="s">
        <v>2487</v>
      </c>
      <c r="G126" s="157" t="s">
        <v>273</v>
      </c>
      <c r="H126" s="158">
        <v>51</v>
      </c>
      <c r="I126" s="159"/>
      <c r="J126" s="160">
        <f>ROUND(I126*H126,2)</f>
        <v>0</v>
      </c>
      <c r="K126" s="161"/>
      <c r="L126" s="162"/>
      <c r="M126" s="163" t="s">
        <v>1</v>
      </c>
      <c r="N126" s="164" t="s">
        <v>41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351</v>
      </c>
      <c r="AT126" s="152" t="s">
        <v>317</v>
      </c>
      <c r="AU126" s="152" t="s">
        <v>88</v>
      </c>
      <c r="AY126" s="13" t="s">
        <v>221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3" t="s">
        <v>88</v>
      </c>
      <c r="BK126" s="153">
        <f>ROUND(I126*H126,2)</f>
        <v>0</v>
      </c>
      <c r="BL126" s="13" t="s">
        <v>285</v>
      </c>
      <c r="BM126" s="152" t="s">
        <v>285</v>
      </c>
    </row>
    <row r="127" spans="2:65" s="1" customFormat="1" ht="24.15" customHeight="1" x14ac:dyDescent="0.2">
      <c r="B127" s="139"/>
      <c r="C127" s="154" t="s">
        <v>88</v>
      </c>
      <c r="D127" s="154" t="s">
        <v>317</v>
      </c>
      <c r="E127" s="155" t="s">
        <v>1193</v>
      </c>
      <c r="F127" s="156" t="s">
        <v>2488</v>
      </c>
      <c r="G127" s="157" t="s">
        <v>273</v>
      </c>
      <c r="H127" s="158">
        <v>27</v>
      </c>
      <c r="I127" s="159"/>
      <c r="J127" s="160">
        <f>ROUND(I127*H127,2)</f>
        <v>0</v>
      </c>
      <c r="K127" s="161"/>
      <c r="L127" s="162"/>
      <c r="M127" s="163" t="s">
        <v>1</v>
      </c>
      <c r="N127" s="164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351</v>
      </c>
      <c r="AT127" s="152" t="s">
        <v>317</v>
      </c>
      <c r="AU127" s="152" t="s">
        <v>88</v>
      </c>
      <c r="AY127" s="13" t="s">
        <v>221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88</v>
      </c>
      <c r="BK127" s="153">
        <f>ROUND(I127*H127,2)</f>
        <v>0</v>
      </c>
      <c r="BL127" s="13" t="s">
        <v>285</v>
      </c>
      <c r="BM127" s="152" t="s">
        <v>293</v>
      </c>
    </row>
    <row r="128" spans="2:65" s="1" customFormat="1" ht="24.15" customHeight="1" x14ac:dyDescent="0.2">
      <c r="B128" s="139"/>
      <c r="C128" s="154" t="s">
        <v>232</v>
      </c>
      <c r="D128" s="154" t="s">
        <v>317</v>
      </c>
      <c r="E128" s="155" t="s">
        <v>1201</v>
      </c>
      <c r="F128" s="156" t="s">
        <v>2489</v>
      </c>
      <c r="G128" s="157" t="s">
        <v>273</v>
      </c>
      <c r="H128" s="158">
        <v>21</v>
      </c>
      <c r="I128" s="159"/>
      <c r="J128" s="160">
        <f>ROUND(I128*H128,2)</f>
        <v>0</v>
      </c>
      <c r="K128" s="161"/>
      <c r="L128" s="162"/>
      <c r="M128" s="163" t="s">
        <v>1</v>
      </c>
      <c r="N128" s="164" t="s">
        <v>41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351</v>
      </c>
      <c r="AT128" s="152" t="s">
        <v>317</v>
      </c>
      <c r="AU128" s="152" t="s">
        <v>88</v>
      </c>
      <c r="AY128" s="13" t="s">
        <v>221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3" t="s">
        <v>88</v>
      </c>
      <c r="BK128" s="153">
        <f>ROUND(I128*H128,2)</f>
        <v>0</v>
      </c>
      <c r="BL128" s="13" t="s">
        <v>285</v>
      </c>
      <c r="BM128" s="152" t="s">
        <v>7</v>
      </c>
    </row>
    <row r="129" spans="2:65" s="1" customFormat="1" ht="24.15" customHeight="1" x14ac:dyDescent="0.2">
      <c r="B129" s="139"/>
      <c r="C129" s="140" t="s">
        <v>227</v>
      </c>
      <c r="D129" s="140" t="s">
        <v>223</v>
      </c>
      <c r="E129" s="141" t="s">
        <v>1166</v>
      </c>
      <c r="F129" s="142" t="s">
        <v>1167</v>
      </c>
      <c r="G129" s="143" t="s">
        <v>273</v>
      </c>
      <c r="H129" s="144">
        <v>99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41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285</v>
      </c>
      <c r="AT129" s="152" t="s">
        <v>223</v>
      </c>
      <c r="AU129" s="152" t="s">
        <v>88</v>
      </c>
      <c r="AY129" s="13" t="s">
        <v>221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88</v>
      </c>
      <c r="BK129" s="153">
        <f>ROUND(I129*H129,2)</f>
        <v>0</v>
      </c>
      <c r="BL129" s="13" t="s">
        <v>285</v>
      </c>
      <c r="BM129" s="152" t="s">
        <v>308</v>
      </c>
    </row>
    <row r="130" spans="2:65" s="11" customFormat="1" ht="22.95" customHeight="1" x14ac:dyDescent="0.25">
      <c r="B130" s="127"/>
      <c r="D130" s="128" t="s">
        <v>74</v>
      </c>
      <c r="E130" s="137" t="s">
        <v>1187</v>
      </c>
      <c r="F130" s="137" t="s">
        <v>2490</v>
      </c>
      <c r="I130" s="130"/>
      <c r="J130" s="138">
        <f>BK130</f>
        <v>0</v>
      </c>
      <c r="L130" s="127"/>
      <c r="M130" s="132"/>
      <c r="P130" s="133">
        <f>SUM(P131:P139)</f>
        <v>0</v>
      </c>
      <c r="R130" s="133">
        <f>SUM(R131:R139)</f>
        <v>0</v>
      </c>
      <c r="T130" s="134">
        <f>SUM(T131:T139)</f>
        <v>0</v>
      </c>
      <c r="AR130" s="128" t="s">
        <v>82</v>
      </c>
      <c r="AT130" s="135" t="s">
        <v>74</v>
      </c>
      <c r="AU130" s="135" t="s">
        <v>82</v>
      </c>
      <c r="AY130" s="128" t="s">
        <v>221</v>
      </c>
      <c r="BK130" s="136">
        <f>SUM(BK131:BK139)</f>
        <v>0</v>
      </c>
    </row>
    <row r="131" spans="2:65" s="1" customFormat="1" ht="21.75" customHeight="1" x14ac:dyDescent="0.2">
      <c r="B131" s="139"/>
      <c r="C131" s="140" t="s">
        <v>239</v>
      </c>
      <c r="D131" s="140" t="s">
        <v>223</v>
      </c>
      <c r="E131" s="141" t="s">
        <v>1273</v>
      </c>
      <c r="F131" s="142" t="s">
        <v>2491</v>
      </c>
      <c r="G131" s="143" t="s">
        <v>273</v>
      </c>
      <c r="H131" s="144">
        <v>2</v>
      </c>
      <c r="I131" s="145"/>
      <c r="J131" s="146">
        <f t="shared" ref="J131:J139" si="0">ROUND(I131*H131,2)</f>
        <v>0</v>
      </c>
      <c r="K131" s="147"/>
      <c r="L131" s="28"/>
      <c r="M131" s="148" t="s">
        <v>1</v>
      </c>
      <c r="N131" s="149" t="s">
        <v>41</v>
      </c>
      <c r="P131" s="150">
        <f t="shared" ref="P131:P139" si="1">O131*H131</f>
        <v>0</v>
      </c>
      <c r="Q131" s="150">
        <v>0</v>
      </c>
      <c r="R131" s="150">
        <f t="shared" ref="R131:R139" si="2">Q131*H131</f>
        <v>0</v>
      </c>
      <c r="S131" s="150">
        <v>0</v>
      </c>
      <c r="T131" s="151">
        <f t="shared" ref="T131:T139" si="3">S131*H131</f>
        <v>0</v>
      </c>
      <c r="AR131" s="152" t="s">
        <v>285</v>
      </c>
      <c r="AT131" s="152" t="s">
        <v>223</v>
      </c>
      <c r="AU131" s="152" t="s">
        <v>88</v>
      </c>
      <c r="AY131" s="13" t="s">
        <v>221</v>
      </c>
      <c r="BE131" s="153">
        <f t="shared" ref="BE131:BE139" si="4">IF(N131="základná",J131,0)</f>
        <v>0</v>
      </c>
      <c r="BF131" s="153">
        <f t="shared" ref="BF131:BF139" si="5">IF(N131="znížená",J131,0)</f>
        <v>0</v>
      </c>
      <c r="BG131" s="153">
        <f t="shared" ref="BG131:BG139" si="6">IF(N131="zákl. prenesená",J131,0)</f>
        <v>0</v>
      </c>
      <c r="BH131" s="153">
        <f t="shared" ref="BH131:BH139" si="7">IF(N131="zníž. prenesená",J131,0)</f>
        <v>0</v>
      </c>
      <c r="BI131" s="153">
        <f t="shared" ref="BI131:BI139" si="8">IF(N131="nulová",J131,0)</f>
        <v>0</v>
      </c>
      <c r="BJ131" s="13" t="s">
        <v>88</v>
      </c>
      <c r="BK131" s="153">
        <f t="shared" ref="BK131:BK139" si="9">ROUND(I131*H131,2)</f>
        <v>0</v>
      </c>
      <c r="BL131" s="13" t="s">
        <v>285</v>
      </c>
      <c r="BM131" s="152" t="s">
        <v>2492</v>
      </c>
    </row>
    <row r="132" spans="2:65" s="1" customFormat="1" ht="16.5" customHeight="1" x14ac:dyDescent="0.2">
      <c r="B132" s="139"/>
      <c r="C132" s="154" t="s">
        <v>243</v>
      </c>
      <c r="D132" s="154" t="s">
        <v>317</v>
      </c>
      <c r="E132" s="155" t="s">
        <v>2493</v>
      </c>
      <c r="F132" s="156" t="s">
        <v>2494</v>
      </c>
      <c r="G132" s="157" t="s">
        <v>333</v>
      </c>
      <c r="H132" s="158">
        <v>2</v>
      </c>
      <c r="I132" s="159"/>
      <c r="J132" s="160">
        <f t="shared" si="0"/>
        <v>0</v>
      </c>
      <c r="K132" s="161"/>
      <c r="L132" s="162"/>
      <c r="M132" s="163" t="s">
        <v>1</v>
      </c>
      <c r="N132" s="164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351</v>
      </c>
      <c r="AT132" s="152" t="s">
        <v>317</v>
      </c>
      <c r="AU132" s="152" t="s">
        <v>88</v>
      </c>
      <c r="AY132" s="13" t="s">
        <v>221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88</v>
      </c>
      <c r="BK132" s="153">
        <f t="shared" si="9"/>
        <v>0</v>
      </c>
      <c r="BL132" s="13" t="s">
        <v>285</v>
      </c>
      <c r="BM132" s="152" t="s">
        <v>2495</v>
      </c>
    </row>
    <row r="133" spans="2:65" s="1" customFormat="1" ht="24.15" customHeight="1" x14ac:dyDescent="0.2">
      <c r="B133" s="139"/>
      <c r="C133" s="154" t="s">
        <v>247</v>
      </c>
      <c r="D133" s="154" t="s">
        <v>317</v>
      </c>
      <c r="E133" s="155" t="s">
        <v>1231</v>
      </c>
      <c r="F133" s="156" t="s">
        <v>1232</v>
      </c>
      <c r="G133" s="157" t="s">
        <v>273</v>
      </c>
      <c r="H133" s="158">
        <v>51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351</v>
      </c>
      <c r="AT133" s="152" t="s">
        <v>317</v>
      </c>
      <c r="AU133" s="152" t="s">
        <v>88</v>
      </c>
      <c r="AY133" s="13" t="s">
        <v>221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88</v>
      </c>
      <c r="BK133" s="153">
        <f t="shared" si="9"/>
        <v>0</v>
      </c>
      <c r="BL133" s="13" t="s">
        <v>285</v>
      </c>
      <c r="BM133" s="152" t="s">
        <v>88</v>
      </c>
    </row>
    <row r="134" spans="2:65" s="1" customFormat="1" ht="24.15" customHeight="1" x14ac:dyDescent="0.2">
      <c r="B134" s="139"/>
      <c r="C134" s="154" t="s">
        <v>251</v>
      </c>
      <c r="D134" s="154" t="s">
        <v>317</v>
      </c>
      <c r="E134" s="155" t="s">
        <v>1233</v>
      </c>
      <c r="F134" s="156" t="s">
        <v>1234</v>
      </c>
      <c r="G134" s="157" t="s">
        <v>273</v>
      </c>
      <c r="H134" s="158">
        <v>27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351</v>
      </c>
      <c r="AT134" s="152" t="s">
        <v>317</v>
      </c>
      <c r="AU134" s="152" t="s">
        <v>88</v>
      </c>
      <c r="AY134" s="13" t="s">
        <v>221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88</v>
      </c>
      <c r="BK134" s="153">
        <f t="shared" si="9"/>
        <v>0</v>
      </c>
      <c r="BL134" s="13" t="s">
        <v>285</v>
      </c>
      <c r="BM134" s="152" t="s">
        <v>227</v>
      </c>
    </row>
    <row r="135" spans="2:65" s="1" customFormat="1" ht="24.15" customHeight="1" x14ac:dyDescent="0.2">
      <c r="B135" s="139"/>
      <c r="C135" s="154" t="s">
        <v>256</v>
      </c>
      <c r="D135" s="154" t="s">
        <v>317</v>
      </c>
      <c r="E135" s="155" t="s">
        <v>1235</v>
      </c>
      <c r="F135" s="156" t="s">
        <v>1236</v>
      </c>
      <c r="G135" s="157" t="s">
        <v>273</v>
      </c>
      <c r="H135" s="158">
        <v>21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351</v>
      </c>
      <c r="AT135" s="152" t="s">
        <v>317</v>
      </c>
      <c r="AU135" s="152" t="s">
        <v>88</v>
      </c>
      <c r="AY135" s="13" t="s">
        <v>221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88</v>
      </c>
      <c r="BK135" s="153">
        <f t="shared" si="9"/>
        <v>0</v>
      </c>
      <c r="BL135" s="13" t="s">
        <v>285</v>
      </c>
      <c r="BM135" s="152" t="s">
        <v>243</v>
      </c>
    </row>
    <row r="136" spans="2:65" s="1" customFormat="1" ht="24.15" customHeight="1" x14ac:dyDescent="0.2">
      <c r="B136" s="139"/>
      <c r="C136" s="140" t="s">
        <v>153</v>
      </c>
      <c r="D136" s="140" t="s">
        <v>223</v>
      </c>
      <c r="E136" s="141" t="s">
        <v>1306</v>
      </c>
      <c r="F136" s="142" t="s">
        <v>1307</v>
      </c>
      <c r="G136" s="143" t="s">
        <v>1260</v>
      </c>
      <c r="H136" s="144">
        <v>2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285</v>
      </c>
      <c r="AT136" s="152" t="s">
        <v>223</v>
      </c>
      <c r="AU136" s="152" t="s">
        <v>88</v>
      </c>
      <c r="AY136" s="13" t="s">
        <v>221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88</v>
      </c>
      <c r="BK136" s="153">
        <f t="shared" si="9"/>
        <v>0</v>
      </c>
      <c r="BL136" s="13" t="s">
        <v>285</v>
      </c>
      <c r="BM136" s="152" t="s">
        <v>153</v>
      </c>
    </row>
    <row r="137" spans="2:65" s="1" customFormat="1" ht="24.15" customHeight="1" x14ac:dyDescent="0.2">
      <c r="B137" s="139"/>
      <c r="C137" s="154" t="s">
        <v>162</v>
      </c>
      <c r="D137" s="154" t="s">
        <v>317</v>
      </c>
      <c r="E137" s="155" t="s">
        <v>1189</v>
      </c>
      <c r="F137" s="156" t="s">
        <v>1304</v>
      </c>
      <c r="G137" s="157" t="s">
        <v>1305</v>
      </c>
      <c r="H137" s="158">
        <v>2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351</v>
      </c>
      <c r="AT137" s="152" t="s">
        <v>317</v>
      </c>
      <c r="AU137" s="152" t="s">
        <v>88</v>
      </c>
      <c r="AY137" s="13" t="s">
        <v>221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88</v>
      </c>
      <c r="BK137" s="153">
        <f t="shared" si="9"/>
        <v>0</v>
      </c>
      <c r="BL137" s="13" t="s">
        <v>285</v>
      </c>
      <c r="BM137" s="152" t="s">
        <v>251</v>
      </c>
    </row>
    <row r="138" spans="2:65" s="1" customFormat="1" ht="24.15" customHeight="1" x14ac:dyDescent="0.2">
      <c r="B138" s="139"/>
      <c r="C138" s="140" t="s">
        <v>165</v>
      </c>
      <c r="D138" s="140" t="s">
        <v>223</v>
      </c>
      <c r="E138" s="141" t="s">
        <v>1308</v>
      </c>
      <c r="F138" s="142" t="s">
        <v>1309</v>
      </c>
      <c r="G138" s="143" t="s">
        <v>718</v>
      </c>
      <c r="H138" s="165"/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285</v>
      </c>
      <c r="AT138" s="152" t="s">
        <v>223</v>
      </c>
      <c r="AU138" s="152" t="s">
        <v>88</v>
      </c>
      <c r="AY138" s="13" t="s">
        <v>221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88</v>
      </c>
      <c r="BK138" s="153">
        <f t="shared" si="9"/>
        <v>0</v>
      </c>
      <c r="BL138" s="13" t="s">
        <v>285</v>
      </c>
      <c r="BM138" s="152" t="s">
        <v>165</v>
      </c>
    </row>
    <row r="139" spans="2:65" s="1" customFormat="1" ht="33" customHeight="1" x14ac:dyDescent="0.2">
      <c r="B139" s="139"/>
      <c r="C139" s="140" t="s">
        <v>168</v>
      </c>
      <c r="D139" s="140" t="s">
        <v>223</v>
      </c>
      <c r="E139" s="141" t="s">
        <v>1310</v>
      </c>
      <c r="F139" s="142" t="s">
        <v>1228</v>
      </c>
      <c r="G139" s="143" t="s">
        <v>718</v>
      </c>
      <c r="H139" s="165"/>
      <c r="I139" s="145"/>
      <c r="J139" s="146">
        <f t="shared" si="0"/>
        <v>0</v>
      </c>
      <c r="K139" s="147"/>
      <c r="L139" s="28"/>
      <c r="M139" s="166" t="s">
        <v>1</v>
      </c>
      <c r="N139" s="167" t="s">
        <v>41</v>
      </c>
      <c r="O139" s="168"/>
      <c r="P139" s="169">
        <f t="shared" si="1"/>
        <v>0</v>
      </c>
      <c r="Q139" s="169">
        <v>0</v>
      </c>
      <c r="R139" s="169">
        <f t="shared" si="2"/>
        <v>0</v>
      </c>
      <c r="S139" s="169">
        <v>0</v>
      </c>
      <c r="T139" s="170">
        <f t="shared" si="3"/>
        <v>0</v>
      </c>
      <c r="AR139" s="152" t="s">
        <v>285</v>
      </c>
      <c r="AT139" s="152" t="s">
        <v>223</v>
      </c>
      <c r="AU139" s="152" t="s">
        <v>88</v>
      </c>
      <c r="AY139" s="13" t="s">
        <v>221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88</v>
      </c>
      <c r="BK139" s="153">
        <f t="shared" si="9"/>
        <v>0</v>
      </c>
      <c r="BL139" s="13" t="s">
        <v>285</v>
      </c>
      <c r="BM139" s="152" t="s">
        <v>171</v>
      </c>
    </row>
    <row r="140" spans="2:65" s="1" customFormat="1" ht="6.9" customHeight="1" x14ac:dyDescent="0.2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28"/>
    </row>
  </sheetData>
  <autoFilter ref="C122:K139" xr:uid="{00000000-0009-0000-0000-000008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26</vt:i4>
      </vt:variant>
      <vt:variant>
        <vt:lpstr>Pomenované rozsahy</vt:lpstr>
      </vt:variant>
      <vt:variant>
        <vt:i4>52</vt:i4>
      </vt:variant>
    </vt:vector>
  </HeadingPairs>
  <TitlesOfParts>
    <vt:vector size="78" baseType="lpstr">
      <vt:lpstr>Rekapitulácia stavby</vt:lpstr>
      <vt:lpstr>01.1 - SO 01.1 Stavebná časť</vt:lpstr>
      <vt:lpstr>01.2 - SO 01.2 Zdravotech...</vt:lpstr>
      <vt:lpstr>01.3 - SO 01.3 Ústredné v...</vt:lpstr>
      <vt:lpstr>01.4 - SO 01.4 Vzduchotec...</vt:lpstr>
      <vt:lpstr>01.5 - SO 01.5 Elektroinš...</vt:lpstr>
      <vt:lpstr>01.5.1 - SO 01.5.1 Odbern...</vt:lpstr>
      <vt:lpstr>02.1 - SO 02.1 Stavebná časť</vt:lpstr>
      <vt:lpstr>02.2 - SO 02.2 Zdravotech...</vt:lpstr>
      <vt:lpstr>02.3 - SO 02.3 Ústredné v...</vt:lpstr>
      <vt:lpstr>02.4 - SO 02.4 Elektroinš...</vt:lpstr>
      <vt:lpstr>04.1 - SO 04.1 Stavebná časť</vt:lpstr>
      <vt:lpstr>04.2 - SO 04.2 Zdravotech...</vt:lpstr>
      <vt:lpstr>04.3 - SO 04.3 Elektroinš...</vt:lpstr>
      <vt:lpstr>05 - SO 05  Parkoviská</vt:lpstr>
      <vt:lpstr>06 - SO 06 - Komunikácie ...</vt:lpstr>
      <vt:lpstr>07 - SO 07 Dažďová kanali...</vt:lpstr>
      <vt:lpstr>08 - SO 08 Vodovodná príp...</vt:lpstr>
      <vt:lpstr>09.1 - SO 09.1 Splašková ...</vt:lpstr>
      <vt:lpstr>09.2 - SO 09.2 Napojenie ...</vt:lpstr>
      <vt:lpstr>10.1 - SO 10.1 Trafostanica</vt:lpstr>
      <vt:lpstr>10.2 - SO 10.2 VN káblová...</vt:lpstr>
      <vt:lpstr>11 - SO 11 Verejné osvetl...</vt:lpstr>
      <vt:lpstr>12 - SO 12 Oplotenie</vt:lpstr>
      <vt:lpstr>13 - SO 13 - Sadové úpravy</vt:lpstr>
      <vt:lpstr>14 - Doplňujúce položky k...</vt:lpstr>
      <vt:lpstr>'01.1 - SO 01.1 Stavebná časť'!Názvy_tlače</vt:lpstr>
      <vt:lpstr>'01.2 - SO 01.2 Zdravotech...'!Názvy_tlače</vt:lpstr>
      <vt:lpstr>'01.3 - SO 01.3 Ústredné v...'!Názvy_tlače</vt:lpstr>
      <vt:lpstr>'01.4 - SO 01.4 Vzduchotec...'!Názvy_tlače</vt:lpstr>
      <vt:lpstr>'01.5 - SO 01.5 Elektroinš...'!Názvy_tlače</vt:lpstr>
      <vt:lpstr>'01.5.1 - SO 01.5.1 Odbern...'!Názvy_tlače</vt:lpstr>
      <vt:lpstr>'02.1 - SO 02.1 Stavebná časť'!Názvy_tlače</vt:lpstr>
      <vt:lpstr>'02.2 - SO 02.2 Zdravotech...'!Názvy_tlače</vt:lpstr>
      <vt:lpstr>'02.3 - SO 02.3 Ústredné v...'!Názvy_tlače</vt:lpstr>
      <vt:lpstr>'02.4 - SO 02.4 Elektroinš...'!Názvy_tlače</vt:lpstr>
      <vt:lpstr>'04.1 - SO 04.1 Stavebná časť'!Názvy_tlače</vt:lpstr>
      <vt:lpstr>'04.2 - SO 04.2 Zdravotech...'!Názvy_tlače</vt:lpstr>
      <vt:lpstr>'04.3 - SO 04.3 Elektroinš...'!Názvy_tlače</vt:lpstr>
      <vt:lpstr>'05 - SO 05  Parkoviská'!Názvy_tlače</vt:lpstr>
      <vt:lpstr>'06 - SO 06 - Komunikácie ...'!Názvy_tlače</vt:lpstr>
      <vt:lpstr>'07 - SO 07 Dažďová kanali...'!Názvy_tlače</vt:lpstr>
      <vt:lpstr>'08 - SO 08 Vodovodná príp...'!Názvy_tlače</vt:lpstr>
      <vt:lpstr>'09.1 - SO 09.1 Splašková ...'!Názvy_tlače</vt:lpstr>
      <vt:lpstr>'09.2 - SO 09.2 Napojenie ...'!Názvy_tlače</vt:lpstr>
      <vt:lpstr>'10.1 - SO 10.1 Trafostanica'!Názvy_tlače</vt:lpstr>
      <vt:lpstr>'10.2 - SO 10.2 VN káblová...'!Názvy_tlače</vt:lpstr>
      <vt:lpstr>'11 - SO 11 Verejné osvetl...'!Názvy_tlače</vt:lpstr>
      <vt:lpstr>'12 - SO 12 Oplotenie'!Názvy_tlače</vt:lpstr>
      <vt:lpstr>'13 - SO 13 - Sadové úpravy'!Názvy_tlače</vt:lpstr>
      <vt:lpstr>'14 - Doplňujúce položky k...'!Názvy_tlače</vt:lpstr>
      <vt:lpstr>'Rekapitulácia stavby'!Názvy_tlače</vt:lpstr>
      <vt:lpstr>'01.1 - SO 01.1 Stavebná časť'!Oblasť_tlače</vt:lpstr>
      <vt:lpstr>'01.2 - SO 01.2 Zdravotech...'!Oblasť_tlače</vt:lpstr>
      <vt:lpstr>'01.3 - SO 01.3 Ústredné v...'!Oblasť_tlače</vt:lpstr>
      <vt:lpstr>'01.4 - SO 01.4 Vzduchotec...'!Oblasť_tlače</vt:lpstr>
      <vt:lpstr>'01.5 - SO 01.5 Elektroinš...'!Oblasť_tlače</vt:lpstr>
      <vt:lpstr>'01.5.1 - SO 01.5.1 Odbern...'!Oblasť_tlače</vt:lpstr>
      <vt:lpstr>'02.1 - SO 02.1 Stavebná časť'!Oblasť_tlače</vt:lpstr>
      <vt:lpstr>'02.2 - SO 02.2 Zdravotech...'!Oblasť_tlače</vt:lpstr>
      <vt:lpstr>'02.3 - SO 02.3 Ústredné v...'!Oblasť_tlače</vt:lpstr>
      <vt:lpstr>'02.4 - SO 02.4 Elektroinš...'!Oblasť_tlače</vt:lpstr>
      <vt:lpstr>'04.1 - SO 04.1 Stavebná časť'!Oblasť_tlače</vt:lpstr>
      <vt:lpstr>'04.2 - SO 04.2 Zdravotech...'!Oblasť_tlače</vt:lpstr>
      <vt:lpstr>'04.3 - SO 04.3 Elektroinš...'!Oblasť_tlače</vt:lpstr>
      <vt:lpstr>'05 - SO 05  Parkoviská'!Oblasť_tlače</vt:lpstr>
      <vt:lpstr>'06 - SO 06 - Komunikácie ...'!Oblasť_tlače</vt:lpstr>
      <vt:lpstr>'07 - SO 07 Dažďová kanali...'!Oblasť_tlače</vt:lpstr>
      <vt:lpstr>'08 - SO 08 Vodovodná príp...'!Oblasť_tlače</vt:lpstr>
      <vt:lpstr>'09.1 - SO 09.1 Splašková ...'!Oblasť_tlače</vt:lpstr>
      <vt:lpstr>'09.2 - SO 09.2 Napojenie ...'!Oblasť_tlače</vt:lpstr>
      <vt:lpstr>'10.1 - SO 10.1 Trafostanica'!Oblasť_tlače</vt:lpstr>
      <vt:lpstr>'10.2 - SO 10.2 VN káblová...'!Oblasť_tlače</vt:lpstr>
      <vt:lpstr>'11 - SO 11 Verejné osvetl...'!Oblasť_tlače</vt:lpstr>
      <vt:lpstr>'12 - SO 12 Oplotenie'!Oblasť_tlače</vt:lpstr>
      <vt:lpstr>'13 - SO 13 - Sadové úpravy'!Oblasť_tlače</vt:lpstr>
      <vt:lpstr>'14 - Doplňujúce položky 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SOKOLSKA-HP\sokolska</dc:creator>
  <cp:lastModifiedBy>Anicka</cp:lastModifiedBy>
  <dcterms:created xsi:type="dcterms:W3CDTF">2022-10-14T06:45:59Z</dcterms:created>
  <dcterms:modified xsi:type="dcterms:W3CDTF">2022-10-14T12:47:16Z</dcterms:modified>
</cp:coreProperties>
</file>