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 - podklady\DNS HRT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ponuka'!$A$1:$O$65</definedName>
  </definedNames>
  <calcPr calcId="152511"/>
</workbook>
</file>

<file path=xl/calcChain.xml><?xml version="1.0" encoding="utf-8"?>
<calcChain xmlns="http://schemas.openxmlformats.org/spreadsheetml/2006/main">
  <c r="O41" i="1" l="1"/>
  <c r="L50" i="1"/>
  <c r="G41" i="1"/>
  <c r="G40" i="1"/>
  <c r="O40" i="1" s="1"/>
  <c r="G39" i="1"/>
  <c r="O39" i="1" s="1"/>
  <c r="G38" i="1"/>
  <c r="O38" i="1" s="1"/>
  <c r="G37" i="1"/>
  <c r="O37" i="1" s="1"/>
  <c r="I4" i="4" l="1"/>
  <c r="F4" i="4"/>
  <c r="C4" i="4"/>
  <c r="B7" i="4" l="1"/>
  <c r="G14" i="1"/>
  <c r="O14" i="1" s="1"/>
  <c r="G15" i="1"/>
  <c r="G16" i="1"/>
  <c r="G17" i="1"/>
  <c r="G13" i="1"/>
  <c r="G12" i="1"/>
  <c r="O12" i="1" l="1"/>
  <c r="G48" i="1"/>
  <c r="P12" i="1"/>
  <c r="P14" i="1"/>
  <c r="O17" i="1" l="1"/>
  <c r="P17" i="1" s="1"/>
  <c r="O16" i="1"/>
  <c r="P16" i="1" s="1"/>
  <c r="O15" i="1"/>
  <c r="P15" i="1" s="1"/>
  <c r="O13" i="1"/>
  <c r="P13" i="1" l="1"/>
  <c r="O50" i="1"/>
  <c r="P50" i="1" s="1"/>
  <c r="O52" i="1" l="1"/>
  <c r="O51" i="1" s="1"/>
</calcChain>
</file>

<file path=xl/sharedStrings.xml><?xml version="1.0" encoding="utf-8"?>
<sst xmlns="http://schemas.openxmlformats.org/spreadsheetml/2006/main" count="230" uniqueCount="116">
  <si>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</si>
  <si>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</si>
  <si>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</si>
  <si>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</si>
  <si>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</si>
  <si>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</si>
  <si>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</si>
  <si>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</si>
  <si>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</si>
  <si>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</si>
  <si>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</si>
  <si>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</si>
  <si>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</si>
  <si>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</si>
  <si>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</si>
  <si>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</si>
  <si>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</si>
  <si>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</si>
  <si>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</si>
  <si>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</si>
  <si>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</si>
  <si>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</si>
  <si>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</si>
  <si>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</si>
  <si>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</si>
  <si>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</si>
  <si>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</si>
  <si>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</si>
  <si>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</si>
  <si>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</si>
  <si>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</si>
  <si>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</si>
  <si>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</si>
  <si>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</si>
  <si>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</si>
  <si>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</si>
  <si>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</si>
  <si>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</si>
  <si>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</si>
  <si>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</si>
  <si>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</si>
  <si>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</si>
  <si>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</si>
  <si>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</si>
  <si>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</si>
  <si>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</si>
  <si>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</si>
  <si>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</si>
  <si>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</si>
  <si>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</si>
  <si>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</si>
  <si>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</si>
  <si>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</si>
  <si>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</si>
  <si>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</si>
  <si>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</si>
  <si>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</si>
  <si>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</si>
  <si>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</si>
  <si>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</si>
  <si>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</si>
  <si>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</si>
  <si>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</si>
  <si>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</si>
  <si>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</si>
  <si>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</si>
  <si>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LO (ES)</t>
  </si>
  <si>
    <t>cena</t>
  </si>
  <si>
    <t>01 Vampil</t>
  </si>
  <si>
    <t>24B</t>
  </si>
  <si>
    <t>VÚ-50r.</t>
  </si>
  <si>
    <t>25B</t>
  </si>
  <si>
    <t>26B</t>
  </si>
  <si>
    <t>171D</t>
  </si>
  <si>
    <t>173B</t>
  </si>
  <si>
    <t>189-20</t>
  </si>
  <si>
    <t>Lesy SR š.p. OZ Karpaty</t>
  </si>
  <si>
    <t>02 Králová</t>
  </si>
  <si>
    <t>64A</t>
  </si>
  <si>
    <t>61A</t>
  </si>
  <si>
    <t>74C</t>
  </si>
  <si>
    <t>77A</t>
  </si>
  <si>
    <t>03 Gajary</t>
  </si>
  <si>
    <t>484B</t>
  </si>
  <si>
    <t>04 Malacky</t>
  </si>
  <si>
    <t>255C</t>
  </si>
  <si>
    <t>287B</t>
  </si>
  <si>
    <t>371A</t>
  </si>
  <si>
    <t>374C</t>
  </si>
  <si>
    <t>375B</t>
  </si>
  <si>
    <t>06 Piesočná</t>
  </si>
  <si>
    <t>563B</t>
  </si>
  <si>
    <t>568B</t>
  </si>
  <si>
    <t>601B</t>
  </si>
  <si>
    <t>603A</t>
  </si>
  <si>
    <t>07 Tomky</t>
  </si>
  <si>
    <t>415C</t>
  </si>
  <si>
    <t>423D</t>
  </si>
  <si>
    <t>08 Priečne</t>
  </si>
  <si>
    <t>757A2</t>
  </si>
  <si>
    <t>742A</t>
  </si>
  <si>
    <t>VÚ+50r.</t>
  </si>
  <si>
    <t>167C</t>
  </si>
  <si>
    <t>123A</t>
  </si>
  <si>
    <t>69D</t>
  </si>
  <si>
    <t>49F</t>
  </si>
  <si>
    <t>79C</t>
  </si>
  <si>
    <t>09 Miklán</t>
  </si>
  <si>
    <t xml:space="preserve">príloha č. 1 </t>
  </si>
  <si>
    <t xml:space="preserve">Lesnícke služby v ťažbovom procese - viacoperačné technológie na OZ Karpary, LS Malacky  </t>
  </si>
  <si>
    <t>dtto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</si>
  <si>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</si>
  <si>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(ponuka dodávateľa)</t>
    </r>
    <r>
      <rPr>
        <b/>
        <sz val="9"/>
        <rFont val="Arial"/>
        <family val="2"/>
        <charset val="238"/>
      </rPr>
      <t xml:space="preserve">
v €</t>
    </r>
  </si>
  <si>
    <t>Ing. R.Smolarčík</t>
  </si>
  <si>
    <r>
      <rPr>
        <b/>
        <sz val="11"/>
        <color theme="1"/>
        <rFont val="Calibri"/>
        <family val="2"/>
        <charset val="238"/>
        <scheme val="minor"/>
      </rPr>
      <t xml:space="preserve">* Požiadavky: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Požadovaný termín</t>
    </r>
    <r>
      <rPr>
        <sz val="11"/>
        <color theme="1"/>
        <rFont val="Calibri"/>
        <family val="2"/>
        <charset val="238"/>
        <scheme val="minor"/>
      </rPr>
      <t xml:space="preserve"> vykonania zákazky: september 2022 až február 2023. </t>
    </r>
    <r>
      <rPr>
        <b/>
        <sz val="11"/>
        <color theme="1"/>
        <rFont val="Calibri"/>
        <family val="2"/>
        <charset val="238"/>
        <scheme val="minor"/>
      </rPr>
      <t>Zo SP je požadovaná technológia z bodu 3. Predmet zákazky</t>
    </r>
    <r>
      <rPr>
        <sz val="11"/>
        <color theme="1"/>
        <rFont val="Calibri"/>
        <family val="2"/>
        <charset val="238"/>
        <scheme val="minor"/>
      </rPr>
      <t xml:space="preserve"> - (bližšie vymedzenie predmetu zákazky) : </t>
    </r>
    <r>
      <rPr>
        <b/>
        <sz val="11"/>
        <color theme="1"/>
        <rFont val="Calibri"/>
        <family val="2"/>
        <charset val="238"/>
        <scheme val="minor"/>
      </rPr>
      <t>časť A</t>
    </r>
    <r>
      <rPr>
        <sz val="11"/>
        <color theme="1"/>
        <rFont val="Calibri"/>
        <family val="2"/>
        <charset val="238"/>
        <scheme val="minor"/>
      </rPr>
      <t xml:space="preserve">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Ing.Peter Swan</t>
    </r>
  </si>
  <si>
    <t xml:space="preserve"> časť A - Ťažba a výroba sortimentov harvestermi a ich vývoz forwardermi z porastu z lokality peň na vývozné miesto / odvozné miesto. Veľkostná kategória - odst.iii. Stredný - s prevádzkovou hmotnosťou od 13 t do 17 t, s výkonom motora 110 kW - 150 kW.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</si>
</sst>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4" xfId="0" applyFont="1" applyFill="1" applyBorder="1" applyAlignment="1" applyProtection="1">
      <alignment horizontal="center" vertical="center"/>
    </xf>
    <xf numFmtId="4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/>
    </xf>
    <xf numFmtId="4" fontId="10" fillId="3" borderId="14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0" fillId="3" borderId="28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right" vertical="center" wrapText="1"/>
    </xf>
    <xf numFmtId="4" fontId="10" fillId="3" borderId="2" xfId="0" applyNumberFormat="1" applyFont="1" applyFill="1" applyBorder="1" applyAlignment="1" applyProtection="1">
      <alignment horizontal="center" vertical="center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0" fontId="10" fillId="3" borderId="42" xfId="0" applyFont="1" applyFill="1" applyBorder="1" applyAlignment="1" applyProtection="1">
      <alignment horizontal="center" vertical="center" wrapText="1"/>
    </xf>
    <xf numFmtId="3" fontId="10" fillId="3" borderId="32" xfId="0" applyNumberFormat="1" applyFont="1" applyFill="1" applyBorder="1" applyAlignment="1" applyProtection="1">
      <alignment horizontal="right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0" fontId="10" fillId="3" borderId="43" xfId="0" applyFont="1" applyFill="1" applyBorder="1" applyAlignment="1" applyProtection="1">
      <alignment horizontal="right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33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0" fontId="10" fillId="3" borderId="38" xfId="0" applyFont="1" applyFill="1" applyBorder="1" applyAlignment="1" applyProtection="1">
      <alignment horizontal="center" vertical="center" wrapText="1"/>
    </xf>
    <xf numFmtId="3" fontId="10" fillId="3" borderId="22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 wrapText="1"/>
    </xf>
    <xf numFmtId="3" fontId="10" fillId="3" borderId="34" xfId="0" applyNumberFormat="1" applyFont="1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center" vertical="center"/>
    </xf>
    <xf numFmtId="3" fontId="10" fillId="3" borderId="32" xfId="0" applyNumberFormat="1" applyFont="1" applyFill="1" applyBorder="1" applyAlignment="1" applyProtection="1">
      <alignment horizontal="center" vertical="center"/>
    </xf>
    <xf numFmtId="3" fontId="10" fillId="3" borderId="42" xfId="0" applyNumberFormat="1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2" xfId="0" applyFont="1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3" borderId="15" xfId="0" applyFill="1" applyBorder="1" applyAlignment="1">
      <alignment horizontal="center" vertical="top" wrapText="1"/>
    </xf>
    <xf numFmtId="0" fontId="0" fillId="3" borderId="4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9" xfId="0" applyFill="1" applyBorder="1" applyAlignment="1">
      <alignment horizontal="center" vertical="top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0" fillId="2" borderId="2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45" xfId="0" applyFont="1" applyFill="1" applyBorder="1" applyAlignment="1" applyProtection="1">
      <alignment horizontal="left" vertical="center"/>
    </xf>
    <xf numFmtId="0" fontId="5" fillId="3" borderId="23" xfId="0" applyFont="1" applyFill="1" applyBorder="1" applyAlignment="1" applyProtection="1">
      <alignment horizontal="center" vertical="center" textRotation="9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22" xfId="0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10" fillId="3" borderId="34" xfId="0" applyFont="1" applyFill="1" applyBorder="1" applyAlignment="1" applyProtection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wrapText="1"/>
    </xf>
    <xf numFmtId="0" fontId="6" fillId="3" borderId="4" xfId="0" applyFont="1" applyFill="1" applyBorder="1" applyAlignment="1" applyProtection="1">
      <alignment horizont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" fillId="3" borderId="32" xfId="0" applyFont="1" applyFill="1" applyBorder="1" applyAlignment="1" applyProtection="1">
      <alignment horizontal="center"/>
    </xf>
    <xf numFmtId="0" fontId="1" fillId="3" borderId="15" xfId="0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/>
    <xf numFmtId="0" fontId="0" fillId="0" borderId="15" xfId="0" applyBorder="1"/>
    <xf numFmtId="0" fontId="2" fillId="3" borderId="33" xfId="0" applyFont="1" applyFill="1" applyBorder="1" applyAlignment="1" applyProtection="1">
      <alignment horizontal="right"/>
    </xf>
    <xf numFmtId="0" fontId="1" fillId="3" borderId="3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/>
    <xf numFmtId="0" fontId="0" fillId="0" borderId="0" xfId="0" applyBorder="1"/>
    <xf numFmtId="0" fontId="2" fillId="3" borderId="52" xfId="0" applyFont="1" applyFill="1" applyBorder="1" applyAlignment="1" applyProtection="1">
      <alignment horizontal="right"/>
    </xf>
    <xf numFmtId="0" fontId="12" fillId="3" borderId="30" xfId="0" applyFont="1" applyFill="1" applyBorder="1" applyAlignment="1" applyProtection="1">
      <alignment horizontal="left"/>
    </xf>
    <xf numFmtId="0" fontId="4" fillId="2" borderId="0" xfId="0" applyFont="1" applyFill="1" applyBorder="1" applyAlignment="1"/>
    <xf numFmtId="0" fontId="0" fillId="2" borderId="0" xfId="0" applyFill="1" applyBorder="1" applyAlignment="1"/>
    <xf numFmtId="0" fontId="1" fillId="3" borderId="0" xfId="0" applyFont="1" applyFill="1" applyBorder="1" applyAlignment="1" applyProtection="1"/>
    <xf numFmtId="0" fontId="0" fillId="3" borderId="30" xfId="0" applyFill="1" applyBorder="1" applyProtection="1"/>
    <xf numFmtId="0" fontId="5" fillId="3" borderId="0" xfId="0" applyFont="1" applyFill="1" applyBorder="1" applyAlignment="1" applyProtection="1">
      <alignment horizontal="center"/>
    </xf>
    <xf numFmtId="0" fontId="0" fillId="3" borderId="52" xfId="0" applyFill="1" applyBorder="1" applyProtection="1"/>
    <xf numFmtId="0" fontId="0" fillId="3" borderId="30" xfId="0" applyFill="1" applyBorder="1" applyAlignment="1" applyProtection="1">
      <alignment horizontal="left"/>
    </xf>
    <xf numFmtId="0" fontId="5" fillId="3" borderId="53" xfId="0" applyFont="1" applyFill="1" applyBorder="1" applyAlignment="1" applyProtection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3" fillId="3" borderId="54" xfId="0" applyFont="1" applyFill="1" applyBorder="1" applyProtection="1"/>
    <xf numFmtId="0" fontId="6" fillId="2" borderId="55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vertical="center" wrapText="1"/>
    </xf>
    <xf numFmtId="0" fontId="6" fillId="2" borderId="52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vertical="center" wrapText="1"/>
    </xf>
    <xf numFmtId="4" fontId="6" fillId="3" borderId="21" xfId="0" applyNumberFormat="1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/>
    </xf>
    <xf numFmtId="4" fontId="6" fillId="3" borderId="41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10" fillId="3" borderId="56" xfId="0" applyFont="1" applyFill="1" applyBorder="1" applyAlignment="1" applyProtection="1">
      <alignment horizontal="center" vertical="center"/>
    </xf>
    <xf numFmtId="4" fontId="6" fillId="3" borderId="57" xfId="0" applyNumberFormat="1" applyFont="1" applyFill="1" applyBorder="1" applyAlignment="1" applyProtection="1">
      <alignment horizontal="center" vertical="center"/>
    </xf>
    <xf numFmtId="0" fontId="0" fillId="3" borderId="56" xfId="0" applyFill="1" applyBorder="1" applyProtection="1"/>
    <xf numFmtId="4" fontId="6" fillId="3" borderId="58" xfId="0" applyNumberFormat="1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right" vertical="center" indent="2"/>
    </xf>
    <xf numFmtId="0" fontId="5" fillId="3" borderId="30" xfId="0" applyFont="1" applyFill="1" applyBorder="1" applyAlignment="1" applyProtection="1">
      <alignment horizontal="left" vertical="center"/>
    </xf>
    <xf numFmtId="0" fontId="3" fillId="3" borderId="52" xfId="0" applyFont="1" applyFill="1" applyBorder="1" applyAlignment="1" applyProtection="1">
      <alignment vertical="center"/>
    </xf>
    <xf numFmtId="0" fontId="11" fillId="3" borderId="30" xfId="0" applyFont="1" applyFill="1" applyBorder="1" applyAlignment="1" applyProtection="1">
      <alignment horizontal="left" vertical="center"/>
    </xf>
    <xf numFmtId="0" fontId="3" fillId="3" borderId="52" xfId="0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/>
    </xf>
    <xf numFmtId="0" fontId="11" fillId="3" borderId="52" xfId="0" applyFont="1" applyFill="1" applyBorder="1" applyAlignment="1" applyProtection="1">
      <alignment horizontal="left" vertical="center"/>
    </xf>
    <xf numFmtId="0" fontId="0" fillId="3" borderId="32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52" xfId="0" applyFill="1" applyBorder="1"/>
    <xf numFmtId="0" fontId="0" fillId="0" borderId="59" xfId="0" applyBorder="1" applyAlignment="1">
      <alignment wrapText="1"/>
    </xf>
    <xf numFmtId="14" fontId="15" fillId="3" borderId="34" xfId="0" applyNumberFormat="1" applyFont="1" applyFill="1" applyBorder="1" applyProtection="1"/>
    <xf numFmtId="0" fontId="15" fillId="3" borderId="31" xfId="0" applyFont="1" applyFill="1" applyBorder="1" applyProtection="1"/>
    <xf numFmtId="0" fontId="0" fillId="3" borderId="31" xfId="0" applyFill="1" applyBorder="1" applyProtection="1"/>
    <xf numFmtId="0" fontId="0" fillId="3" borderId="31" xfId="0" applyFill="1" applyBorder="1"/>
    <xf numFmtId="0" fontId="0" fillId="3" borderId="35" xfId="0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tabSelected="1" view="pageBreakPreview" topLeftCell="A29" zoomScale="110" zoomScaleNormal="100" zoomScaleSheetLayoutView="110" workbookViewId="0">
      <selection activeCell="G62" sqref="G6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42" t="s">
        <v>62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4" t="s">
        <v>108</v>
      </c>
      <c r="N1" s="145"/>
      <c r="O1" s="146"/>
    </row>
    <row r="2" spans="1:16" ht="11.25" customHeight="1" x14ac:dyDescent="0.25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9"/>
      <c r="N2" s="150"/>
      <c r="O2" s="151"/>
    </row>
    <row r="3" spans="1:16" ht="18" x14ac:dyDescent="0.25">
      <c r="A3" s="152" t="s">
        <v>0</v>
      </c>
      <c r="B3" s="148"/>
      <c r="C3" s="153" t="s">
        <v>109</v>
      </c>
      <c r="D3" s="154"/>
      <c r="E3" s="154"/>
      <c r="F3" s="154"/>
      <c r="G3" s="154"/>
      <c r="H3" s="154"/>
      <c r="I3" s="154"/>
      <c r="J3" s="154"/>
      <c r="K3" s="154"/>
      <c r="L3" s="148"/>
      <c r="M3" s="150"/>
      <c r="N3" s="155"/>
      <c r="O3" s="151"/>
    </row>
    <row r="4" spans="1:16" ht="10.5" customHeight="1" x14ac:dyDescent="0.25">
      <c r="A4" s="147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55"/>
      <c r="O4" s="151"/>
    </row>
    <row r="5" spans="1:16" x14ac:dyDescent="0.25">
      <c r="A5" s="156"/>
      <c r="B5" s="14"/>
      <c r="C5" s="14"/>
      <c r="D5" s="14"/>
      <c r="E5" s="157"/>
      <c r="F5" s="157"/>
      <c r="G5" s="78"/>
      <c r="H5" s="14"/>
      <c r="I5" s="14"/>
      <c r="J5" s="14"/>
      <c r="K5" s="14"/>
      <c r="L5" s="14"/>
      <c r="M5" s="14"/>
      <c r="N5" s="14"/>
      <c r="O5" s="158"/>
    </row>
    <row r="6" spans="1:16" x14ac:dyDescent="0.25">
      <c r="A6" s="13" t="s">
        <v>1</v>
      </c>
      <c r="B6" s="131" t="s">
        <v>76</v>
      </c>
      <c r="C6" s="131"/>
      <c r="D6" s="131"/>
      <c r="E6" s="131"/>
      <c r="F6" s="131"/>
      <c r="G6" s="78"/>
      <c r="H6" s="14"/>
      <c r="I6" s="14"/>
      <c r="J6" s="14"/>
      <c r="K6" s="14"/>
      <c r="L6" s="14"/>
      <c r="M6" s="14"/>
      <c r="N6" s="14"/>
      <c r="O6" s="158"/>
    </row>
    <row r="7" spans="1:16" ht="6" customHeight="1" thickBot="1" x14ac:dyDescent="0.3">
      <c r="A7" s="159"/>
      <c r="B7" s="132"/>
      <c r="C7" s="132"/>
      <c r="D7" s="132"/>
      <c r="E7" s="132"/>
      <c r="F7" s="132"/>
      <c r="G7" s="78"/>
      <c r="H7" s="14"/>
      <c r="I7" s="14"/>
      <c r="J7" s="14"/>
      <c r="K7" s="14"/>
      <c r="L7" s="14"/>
      <c r="M7" s="14"/>
      <c r="N7" s="14"/>
      <c r="O7" s="158"/>
    </row>
    <row r="8" spans="1:16" ht="16.5" customHeight="1" thickBot="1" x14ac:dyDescent="0.3">
      <c r="A8" s="160" t="s">
        <v>64</v>
      </c>
      <c r="B8" s="130"/>
      <c r="C8" s="161"/>
      <c r="D8" s="162"/>
      <c r="E8" s="162"/>
      <c r="F8" s="162"/>
      <c r="G8" s="78"/>
      <c r="H8" s="14"/>
      <c r="I8" s="14"/>
      <c r="J8" s="14"/>
      <c r="K8" s="14"/>
      <c r="L8" s="14"/>
      <c r="M8" s="14"/>
      <c r="N8" s="14"/>
      <c r="O8" s="158"/>
    </row>
    <row r="9" spans="1:16" ht="27.75" customHeight="1" thickBot="1" x14ac:dyDescent="0.3">
      <c r="A9" s="163" t="s">
        <v>66</v>
      </c>
      <c r="B9" s="133" t="s">
        <v>2</v>
      </c>
      <c r="C9" s="135" t="s">
        <v>53</v>
      </c>
      <c r="D9" s="136"/>
      <c r="E9" s="102" t="s">
        <v>3</v>
      </c>
      <c r="F9" s="103"/>
      <c r="G9" s="104"/>
      <c r="H9" s="122" t="s">
        <v>4</v>
      </c>
      <c r="I9" s="105" t="s">
        <v>5</v>
      </c>
      <c r="J9" s="125" t="s">
        <v>6</v>
      </c>
      <c r="K9" s="128" t="s">
        <v>7</v>
      </c>
      <c r="L9" s="105" t="s">
        <v>54</v>
      </c>
      <c r="M9" s="105" t="s">
        <v>58</v>
      </c>
      <c r="N9" s="108" t="s">
        <v>111</v>
      </c>
      <c r="O9" s="164" t="s">
        <v>112</v>
      </c>
    </row>
    <row r="10" spans="1:16" ht="21.75" customHeight="1" x14ac:dyDescent="0.25">
      <c r="A10" s="165"/>
      <c r="B10" s="134"/>
      <c r="C10" s="110" t="s">
        <v>65</v>
      </c>
      <c r="D10" s="111"/>
      <c r="E10" s="114" t="s">
        <v>9</v>
      </c>
      <c r="F10" s="115" t="s">
        <v>10</v>
      </c>
      <c r="G10" s="117" t="s">
        <v>11</v>
      </c>
      <c r="H10" s="123"/>
      <c r="I10" s="106"/>
      <c r="J10" s="126"/>
      <c r="K10" s="129"/>
      <c r="L10" s="106"/>
      <c r="M10" s="106"/>
      <c r="N10" s="109"/>
      <c r="O10" s="166"/>
    </row>
    <row r="11" spans="1:16" ht="50.25" customHeight="1" thickBot="1" x14ac:dyDescent="0.3">
      <c r="A11" s="167"/>
      <c r="B11" s="134"/>
      <c r="C11" s="112"/>
      <c r="D11" s="113"/>
      <c r="E11" s="114"/>
      <c r="F11" s="116"/>
      <c r="G11" s="118"/>
      <c r="H11" s="124"/>
      <c r="I11" s="106"/>
      <c r="J11" s="127"/>
      <c r="K11" s="129"/>
      <c r="L11" s="107"/>
      <c r="M11" s="107"/>
      <c r="N11" s="109"/>
      <c r="O11" s="166"/>
    </row>
    <row r="12" spans="1:16" ht="102.75" customHeight="1" x14ac:dyDescent="0.25">
      <c r="A12" s="38" t="s">
        <v>68</v>
      </c>
      <c r="B12" s="36" t="s">
        <v>69</v>
      </c>
      <c r="C12" s="120" t="s">
        <v>115</v>
      </c>
      <c r="D12" s="121"/>
      <c r="E12" s="66">
        <v>26.4</v>
      </c>
      <c r="F12" s="38">
        <v>2.4</v>
      </c>
      <c r="G12" s="67">
        <f>E12+F12</f>
        <v>28.799999999999997</v>
      </c>
      <c r="H12" s="37" t="s">
        <v>70</v>
      </c>
      <c r="I12" s="38">
        <v>0</v>
      </c>
      <c r="J12" s="38">
        <v>0.17</v>
      </c>
      <c r="K12" s="39">
        <v>200</v>
      </c>
      <c r="L12" s="40">
        <v>605.66</v>
      </c>
      <c r="M12" s="42" t="s">
        <v>59</v>
      </c>
      <c r="N12" s="33"/>
      <c r="O12" s="168">
        <f>SUM(N12*G12)</f>
        <v>0</v>
      </c>
      <c r="P12" s="12" t="str">
        <f>IF( O12=0," ", IF(100-((L12/O12)*100)&gt;20,"viac ako 20%",0))</f>
        <v xml:space="preserve"> </v>
      </c>
    </row>
    <row r="13" spans="1:16" ht="15" customHeight="1" x14ac:dyDescent="0.25">
      <c r="A13" s="57" t="s">
        <v>68</v>
      </c>
      <c r="B13" s="15" t="s">
        <v>71</v>
      </c>
      <c r="C13" s="100" t="s">
        <v>110</v>
      </c>
      <c r="D13" s="101"/>
      <c r="E13" s="68">
        <v>28.8</v>
      </c>
      <c r="F13" s="69">
        <v>8.4</v>
      </c>
      <c r="G13" s="70">
        <f>E13+F13</f>
        <v>37.200000000000003</v>
      </c>
      <c r="H13" s="34" t="s">
        <v>70</v>
      </c>
      <c r="I13" s="15">
        <v>0</v>
      </c>
      <c r="J13" s="15">
        <v>0.21</v>
      </c>
      <c r="K13" s="43">
        <v>300</v>
      </c>
      <c r="L13" s="40">
        <v>736.19</v>
      </c>
      <c r="M13" s="17" t="s">
        <v>59</v>
      </c>
      <c r="N13" s="33"/>
      <c r="O13" s="168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ht="15" customHeight="1" x14ac:dyDescent="0.25">
      <c r="A14" s="57" t="s">
        <v>68</v>
      </c>
      <c r="B14" s="18" t="s">
        <v>72</v>
      </c>
      <c r="C14" s="100" t="s">
        <v>110</v>
      </c>
      <c r="D14" s="101"/>
      <c r="E14" s="71">
        <v>24</v>
      </c>
      <c r="F14" s="72"/>
      <c r="G14" s="70">
        <f t="shared" ref="G14:G17" si="1">E14+F14</f>
        <v>24</v>
      </c>
      <c r="H14" s="35" t="s">
        <v>70</v>
      </c>
      <c r="I14" s="18">
        <v>0</v>
      </c>
      <c r="J14" s="18">
        <v>0.21</v>
      </c>
      <c r="K14" s="32">
        <v>150</v>
      </c>
      <c r="L14" s="40">
        <v>436.56</v>
      </c>
      <c r="M14" s="19" t="s">
        <v>59</v>
      </c>
      <c r="N14" s="33"/>
      <c r="O14" s="168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57" t="s">
        <v>68</v>
      </c>
      <c r="B15" s="15" t="s">
        <v>73</v>
      </c>
      <c r="C15" s="100" t="s">
        <v>110</v>
      </c>
      <c r="D15" s="101"/>
      <c r="E15" s="68">
        <v>15.6</v>
      </c>
      <c r="F15" s="69"/>
      <c r="G15" s="70">
        <f t="shared" si="1"/>
        <v>15.6</v>
      </c>
      <c r="H15" s="34" t="s">
        <v>70</v>
      </c>
      <c r="I15" s="15">
        <v>0</v>
      </c>
      <c r="J15" s="15">
        <v>0.12</v>
      </c>
      <c r="K15" s="43">
        <v>100</v>
      </c>
      <c r="L15" s="40">
        <v>313.97000000000003</v>
      </c>
      <c r="M15" s="19" t="s">
        <v>59</v>
      </c>
      <c r="N15" s="33"/>
      <c r="O15" s="168">
        <f t="shared" ref="O15:O17" si="2">SUM(N15*G15)</f>
        <v>0</v>
      </c>
      <c r="P15" s="12" t="str">
        <f t="shared" ref="P15:P17" si="3">IF( O15=0," ", IF(100-((L15/O15)*100)&gt;20,"viac ako 20%",0))</f>
        <v xml:space="preserve"> </v>
      </c>
    </row>
    <row r="16" spans="1:16" x14ac:dyDescent="0.25">
      <c r="A16" s="57" t="s">
        <v>68</v>
      </c>
      <c r="B16" s="15" t="s">
        <v>74</v>
      </c>
      <c r="C16" s="100" t="s">
        <v>110</v>
      </c>
      <c r="D16" s="101"/>
      <c r="E16" s="68">
        <v>51.6</v>
      </c>
      <c r="F16" s="69"/>
      <c r="G16" s="70">
        <f t="shared" si="1"/>
        <v>51.6</v>
      </c>
      <c r="H16" s="34" t="s">
        <v>70</v>
      </c>
      <c r="I16" s="15">
        <v>0</v>
      </c>
      <c r="J16" s="15">
        <v>0.11</v>
      </c>
      <c r="K16" s="43">
        <v>100</v>
      </c>
      <c r="L16" s="40">
        <v>1123.33</v>
      </c>
      <c r="M16" s="19" t="s">
        <v>59</v>
      </c>
      <c r="N16" s="33"/>
      <c r="O16" s="168">
        <f t="shared" si="2"/>
        <v>0</v>
      </c>
      <c r="P16" s="12" t="str">
        <f t="shared" si="3"/>
        <v xml:space="preserve"> </v>
      </c>
    </row>
    <row r="17" spans="1:16" x14ac:dyDescent="0.25">
      <c r="A17" s="169" t="s">
        <v>68</v>
      </c>
      <c r="B17" s="48" t="s">
        <v>75</v>
      </c>
      <c r="C17" s="100" t="s">
        <v>110</v>
      </c>
      <c r="D17" s="101"/>
      <c r="E17" s="73">
        <v>19.2</v>
      </c>
      <c r="F17" s="74">
        <v>6</v>
      </c>
      <c r="G17" s="75">
        <f t="shared" si="1"/>
        <v>25.2</v>
      </c>
      <c r="H17" s="52" t="s">
        <v>70</v>
      </c>
      <c r="I17" s="48">
        <v>0</v>
      </c>
      <c r="J17" s="48">
        <v>0.11</v>
      </c>
      <c r="K17" s="53">
        <v>100</v>
      </c>
      <c r="L17" s="54">
        <v>686.22</v>
      </c>
      <c r="M17" s="55" t="s">
        <v>59</v>
      </c>
      <c r="N17" s="56"/>
      <c r="O17" s="170">
        <f t="shared" si="2"/>
        <v>0</v>
      </c>
      <c r="P17" s="12" t="str">
        <f t="shared" si="3"/>
        <v xml:space="preserve"> </v>
      </c>
    </row>
    <row r="18" spans="1:16" x14ac:dyDescent="0.25">
      <c r="A18" s="169" t="s">
        <v>77</v>
      </c>
      <c r="B18" s="48" t="s">
        <v>78</v>
      </c>
      <c r="C18" s="100" t="s">
        <v>110</v>
      </c>
      <c r="D18" s="101"/>
      <c r="E18" s="73">
        <v>138</v>
      </c>
      <c r="F18" s="74"/>
      <c r="G18" s="75">
        <v>138</v>
      </c>
      <c r="H18" s="52" t="s">
        <v>70</v>
      </c>
      <c r="I18" s="48">
        <v>0</v>
      </c>
      <c r="J18" s="48">
        <v>0.1</v>
      </c>
      <c r="K18" s="53">
        <v>300</v>
      </c>
      <c r="L18" s="54">
        <v>2849.7</v>
      </c>
      <c r="M18" s="62" t="s">
        <v>59</v>
      </c>
      <c r="N18" s="60"/>
      <c r="O18" s="171">
        <v>0</v>
      </c>
      <c r="P18" s="12"/>
    </row>
    <row r="19" spans="1:16" x14ac:dyDescent="0.25">
      <c r="A19" s="169" t="s">
        <v>77</v>
      </c>
      <c r="B19" s="48" t="s">
        <v>79</v>
      </c>
      <c r="C19" s="100" t="s">
        <v>110</v>
      </c>
      <c r="D19" s="101"/>
      <c r="E19" s="73">
        <v>99.6</v>
      </c>
      <c r="F19" s="74">
        <v>31.2</v>
      </c>
      <c r="G19" s="75">
        <v>130.79999999999998</v>
      </c>
      <c r="H19" s="52" t="s">
        <v>70</v>
      </c>
      <c r="I19" s="48">
        <v>0</v>
      </c>
      <c r="J19" s="48">
        <v>0.18</v>
      </c>
      <c r="K19" s="53">
        <v>300</v>
      </c>
      <c r="L19" s="54">
        <v>3270.18</v>
      </c>
      <c r="M19" s="62" t="s">
        <v>59</v>
      </c>
      <c r="N19" s="60"/>
      <c r="O19" s="171">
        <v>0</v>
      </c>
      <c r="P19" s="12"/>
    </row>
    <row r="20" spans="1:16" x14ac:dyDescent="0.25">
      <c r="A20" s="169" t="s">
        <v>77</v>
      </c>
      <c r="B20" s="48" t="s">
        <v>80</v>
      </c>
      <c r="C20" s="100" t="s">
        <v>110</v>
      </c>
      <c r="D20" s="101"/>
      <c r="E20" s="73">
        <v>49.2</v>
      </c>
      <c r="F20" s="74"/>
      <c r="G20" s="75">
        <v>49.2</v>
      </c>
      <c r="H20" s="52" t="s">
        <v>70</v>
      </c>
      <c r="I20" s="48">
        <v>0</v>
      </c>
      <c r="J20" s="48">
        <v>0.04</v>
      </c>
      <c r="K20" s="53">
        <v>300</v>
      </c>
      <c r="L20" s="54">
        <v>1350.05</v>
      </c>
      <c r="M20" s="62" t="s">
        <v>59</v>
      </c>
      <c r="N20" s="60"/>
      <c r="O20" s="171">
        <v>0</v>
      </c>
      <c r="P20" s="12"/>
    </row>
    <row r="21" spans="1:16" x14ac:dyDescent="0.25">
      <c r="A21" s="169" t="s">
        <v>77</v>
      </c>
      <c r="B21" s="48" t="s">
        <v>81</v>
      </c>
      <c r="C21" s="100" t="s">
        <v>110</v>
      </c>
      <c r="D21" s="101"/>
      <c r="E21" s="73">
        <v>93.6</v>
      </c>
      <c r="F21" s="74"/>
      <c r="G21" s="75">
        <v>93.6</v>
      </c>
      <c r="H21" s="52" t="s">
        <v>70</v>
      </c>
      <c r="I21" s="48">
        <v>0</v>
      </c>
      <c r="J21" s="48">
        <v>0.06</v>
      </c>
      <c r="K21" s="53">
        <v>300</v>
      </c>
      <c r="L21" s="54">
        <v>2438.2800000000002</v>
      </c>
      <c r="M21" s="62" t="s">
        <v>59</v>
      </c>
      <c r="N21" s="60"/>
      <c r="O21" s="171">
        <v>0</v>
      </c>
      <c r="P21" s="12"/>
    </row>
    <row r="22" spans="1:16" x14ac:dyDescent="0.25">
      <c r="A22" s="169" t="s">
        <v>82</v>
      </c>
      <c r="B22" s="48" t="s">
        <v>83</v>
      </c>
      <c r="C22" s="100" t="s">
        <v>110</v>
      </c>
      <c r="D22" s="101"/>
      <c r="E22" s="73">
        <v>49.2</v>
      </c>
      <c r="F22" s="74"/>
      <c r="G22" s="75">
        <v>49.2</v>
      </c>
      <c r="H22" s="52" t="s">
        <v>70</v>
      </c>
      <c r="I22" s="48">
        <v>0</v>
      </c>
      <c r="J22" s="48">
        <v>0.17</v>
      </c>
      <c r="K22" s="53">
        <v>160</v>
      </c>
      <c r="L22" s="54">
        <v>1015.98</v>
      </c>
      <c r="M22" s="62" t="s">
        <v>59</v>
      </c>
      <c r="N22" s="60"/>
      <c r="O22" s="171">
        <v>0</v>
      </c>
      <c r="P22" s="12"/>
    </row>
    <row r="23" spans="1:16" x14ac:dyDescent="0.25">
      <c r="A23" s="169" t="s">
        <v>84</v>
      </c>
      <c r="B23" s="48" t="s">
        <v>85</v>
      </c>
      <c r="C23" s="100" t="s">
        <v>110</v>
      </c>
      <c r="D23" s="101"/>
      <c r="E23" s="73">
        <v>64.8</v>
      </c>
      <c r="F23" s="74">
        <v>13.2</v>
      </c>
      <c r="G23" s="75">
        <v>78</v>
      </c>
      <c r="H23" s="52" t="s">
        <v>70</v>
      </c>
      <c r="I23" s="48">
        <v>0</v>
      </c>
      <c r="J23" s="48">
        <v>0.41</v>
      </c>
      <c r="K23" s="53">
        <v>200</v>
      </c>
      <c r="L23" s="54">
        <v>1241.76</v>
      </c>
      <c r="M23" s="62" t="s">
        <v>59</v>
      </c>
      <c r="N23" s="60"/>
      <c r="O23" s="171">
        <v>0</v>
      </c>
      <c r="P23" s="12"/>
    </row>
    <row r="24" spans="1:16" x14ac:dyDescent="0.25">
      <c r="A24" s="169" t="s">
        <v>84</v>
      </c>
      <c r="B24" s="48" t="s">
        <v>86</v>
      </c>
      <c r="C24" s="100" t="s">
        <v>110</v>
      </c>
      <c r="D24" s="101"/>
      <c r="E24" s="73"/>
      <c r="F24" s="74">
        <v>22.33</v>
      </c>
      <c r="G24" s="75">
        <v>22.33</v>
      </c>
      <c r="H24" s="52" t="s">
        <v>70</v>
      </c>
      <c r="I24" s="48">
        <v>0</v>
      </c>
      <c r="J24" s="48">
        <v>0.28999999999999998</v>
      </c>
      <c r="K24" s="53">
        <v>150</v>
      </c>
      <c r="L24" s="54">
        <v>507.34</v>
      </c>
      <c r="M24" s="62" t="s">
        <v>59</v>
      </c>
      <c r="N24" s="60"/>
      <c r="O24" s="171">
        <v>0</v>
      </c>
      <c r="P24" s="12"/>
    </row>
    <row r="25" spans="1:16" x14ac:dyDescent="0.25">
      <c r="A25" s="169" t="s">
        <v>84</v>
      </c>
      <c r="B25" s="48" t="s">
        <v>87</v>
      </c>
      <c r="C25" s="100" t="s">
        <v>110</v>
      </c>
      <c r="D25" s="101"/>
      <c r="E25" s="73"/>
      <c r="F25" s="74">
        <v>43.2</v>
      </c>
      <c r="G25" s="75">
        <v>43.2</v>
      </c>
      <c r="H25" s="52" t="s">
        <v>70</v>
      </c>
      <c r="I25" s="48">
        <v>0</v>
      </c>
      <c r="J25" s="48">
        <v>0.23</v>
      </c>
      <c r="K25" s="53">
        <v>140</v>
      </c>
      <c r="L25" s="54">
        <v>1063.58</v>
      </c>
      <c r="M25" s="62" t="s">
        <v>59</v>
      </c>
      <c r="N25" s="60"/>
      <c r="O25" s="171">
        <v>0</v>
      </c>
      <c r="P25" s="12"/>
    </row>
    <row r="26" spans="1:16" x14ac:dyDescent="0.25">
      <c r="A26" s="169" t="s">
        <v>84</v>
      </c>
      <c r="B26" s="48">
        <v>373</v>
      </c>
      <c r="C26" s="100" t="s">
        <v>110</v>
      </c>
      <c r="D26" s="101"/>
      <c r="E26" s="73">
        <v>79.2</v>
      </c>
      <c r="F26" s="74"/>
      <c r="G26" s="75">
        <v>79.2</v>
      </c>
      <c r="H26" s="52" t="s">
        <v>70</v>
      </c>
      <c r="I26" s="48">
        <v>0</v>
      </c>
      <c r="J26" s="48">
        <v>0.28999999999999998</v>
      </c>
      <c r="K26" s="53">
        <v>300</v>
      </c>
      <c r="L26" s="54">
        <v>1512.72</v>
      </c>
      <c r="M26" s="62" t="s">
        <v>59</v>
      </c>
      <c r="N26" s="60"/>
      <c r="O26" s="171">
        <v>0</v>
      </c>
      <c r="P26" s="12"/>
    </row>
    <row r="27" spans="1:16" x14ac:dyDescent="0.25">
      <c r="A27" s="169" t="s">
        <v>84</v>
      </c>
      <c r="B27" s="48" t="s">
        <v>88</v>
      </c>
      <c r="C27" s="100" t="s">
        <v>110</v>
      </c>
      <c r="D27" s="101"/>
      <c r="E27" s="73">
        <v>97.2</v>
      </c>
      <c r="F27" s="74">
        <v>12</v>
      </c>
      <c r="G27" s="75">
        <v>109.2</v>
      </c>
      <c r="H27" s="52" t="s">
        <v>70</v>
      </c>
      <c r="I27" s="48">
        <v>0</v>
      </c>
      <c r="J27" s="48">
        <v>0.33</v>
      </c>
      <c r="K27" s="53">
        <v>300</v>
      </c>
      <c r="L27" s="54">
        <v>2099.92</v>
      </c>
      <c r="M27" s="62" t="s">
        <v>59</v>
      </c>
      <c r="N27" s="60"/>
      <c r="O27" s="171">
        <v>0</v>
      </c>
      <c r="P27" s="12"/>
    </row>
    <row r="28" spans="1:16" x14ac:dyDescent="0.25">
      <c r="A28" s="169" t="s">
        <v>84</v>
      </c>
      <c r="B28" s="48" t="s">
        <v>89</v>
      </c>
      <c r="C28" s="100" t="s">
        <v>110</v>
      </c>
      <c r="D28" s="101"/>
      <c r="E28" s="73">
        <v>30</v>
      </c>
      <c r="F28" s="74">
        <v>2.4</v>
      </c>
      <c r="G28" s="75">
        <v>32.4</v>
      </c>
      <c r="H28" s="52" t="s">
        <v>70</v>
      </c>
      <c r="I28" s="48">
        <v>0</v>
      </c>
      <c r="J28" s="48">
        <v>0.28999999999999998</v>
      </c>
      <c r="K28" s="53">
        <v>250</v>
      </c>
      <c r="L28" s="54">
        <v>620.14</v>
      </c>
      <c r="M28" s="62" t="s">
        <v>59</v>
      </c>
      <c r="N28" s="60"/>
      <c r="O28" s="171">
        <v>0</v>
      </c>
      <c r="P28" s="12"/>
    </row>
    <row r="29" spans="1:16" x14ac:dyDescent="0.25">
      <c r="A29" s="169" t="s">
        <v>90</v>
      </c>
      <c r="B29" s="48" t="s">
        <v>91</v>
      </c>
      <c r="C29" s="100" t="s">
        <v>110</v>
      </c>
      <c r="D29" s="101"/>
      <c r="E29" s="73">
        <v>55</v>
      </c>
      <c r="F29" s="74"/>
      <c r="G29" s="75">
        <v>66</v>
      </c>
      <c r="H29" s="52" t="s">
        <v>70</v>
      </c>
      <c r="I29" s="48">
        <v>0</v>
      </c>
      <c r="J29" s="48">
        <v>0.18</v>
      </c>
      <c r="K29" s="53">
        <v>50</v>
      </c>
      <c r="L29" s="54">
        <v>1362.9</v>
      </c>
      <c r="M29" s="62" t="s">
        <v>59</v>
      </c>
      <c r="N29" s="60"/>
      <c r="O29" s="171">
        <v>0</v>
      </c>
      <c r="P29" s="12"/>
    </row>
    <row r="30" spans="1:16" x14ac:dyDescent="0.25">
      <c r="A30" s="169" t="s">
        <v>90</v>
      </c>
      <c r="B30" s="48" t="s">
        <v>92</v>
      </c>
      <c r="C30" s="100" t="s">
        <v>110</v>
      </c>
      <c r="D30" s="101"/>
      <c r="E30" s="73">
        <v>55.2</v>
      </c>
      <c r="F30" s="74"/>
      <c r="G30" s="75">
        <v>55.2</v>
      </c>
      <c r="H30" s="52" t="s">
        <v>70</v>
      </c>
      <c r="I30" s="48">
        <v>0</v>
      </c>
      <c r="J30" s="48">
        <v>0.15</v>
      </c>
      <c r="K30" s="53">
        <v>100</v>
      </c>
      <c r="L30" s="54">
        <v>1139.8800000000001</v>
      </c>
      <c r="M30" s="62" t="s">
        <v>59</v>
      </c>
      <c r="N30" s="60"/>
      <c r="O30" s="171">
        <v>0</v>
      </c>
      <c r="P30" s="12"/>
    </row>
    <row r="31" spans="1:16" x14ac:dyDescent="0.25">
      <c r="A31" s="169" t="s">
        <v>90</v>
      </c>
      <c r="B31" s="48" t="s">
        <v>93</v>
      </c>
      <c r="C31" s="100" t="s">
        <v>110</v>
      </c>
      <c r="D31" s="101"/>
      <c r="E31" s="73"/>
      <c r="F31" s="74">
        <v>30</v>
      </c>
      <c r="G31" s="75">
        <v>30</v>
      </c>
      <c r="H31" s="52" t="s">
        <v>70</v>
      </c>
      <c r="I31" s="48">
        <v>0</v>
      </c>
      <c r="J31" s="48">
        <v>0.27</v>
      </c>
      <c r="K31" s="53">
        <v>50</v>
      </c>
      <c r="L31" s="54">
        <v>662.1</v>
      </c>
      <c r="M31" s="62" t="s">
        <v>59</v>
      </c>
      <c r="N31" s="60"/>
      <c r="O31" s="171">
        <v>0</v>
      </c>
      <c r="P31" s="12"/>
    </row>
    <row r="32" spans="1:16" x14ac:dyDescent="0.25">
      <c r="A32" s="169" t="s">
        <v>90</v>
      </c>
      <c r="B32" s="48" t="s">
        <v>94</v>
      </c>
      <c r="C32" s="100" t="s">
        <v>110</v>
      </c>
      <c r="D32" s="101"/>
      <c r="E32" s="73"/>
      <c r="F32" s="74">
        <v>64.8</v>
      </c>
      <c r="G32" s="75">
        <v>64.8</v>
      </c>
      <c r="H32" s="52" t="s">
        <v>70</v>
      </c>
      <c r="I32" s="48">
        <v>0</v>
      </c>
      <c r="J32" s="48">
        <v>0.33</v>
      </c>
      <c r="K32" s="53">
        <v>400</v>
      </c>
      <c r="L32" s="54">
        <v>1373.11</v>
      </c>
      <c r="M32" s="62" t="s">
        <v>59</v>
      </c>
      <c r="N32" s="60"/>
      <c r="O32" s="171">
        <v>0</v>
      </c>
      <c r="P32" s="12"/>
    </row>
    <row r="33" spans="1:16" x14ac:dyDescent="0.25">
      <c r="A33" s="169" t="s">
        <v>95</v>
      </c>
      <c r="B33" s="48" t="s">
        <v>96</v>
      </c>
      <c r="C33" s="100" t="s">
        <v>110</v>
      </c>
      <c r="D33" s="101"/>
      <c r="E33" s="73">
        <v>34.799999999999997</v>
      </c>
      <c r="F33" s="74"/>
      <c r="G33" s="75">
        <v>34.799999999999997</v>
      </c>
      <c r="H33" s="52" t="s">
        <v>70</v>
      </c>
      <c r="I33" s="48">
        <v>0</v>
      </c>
      <c r="J33" s="48">
        <v>0.09</v>
      </c>
      <c r="K33" s="53">
        <v>150</v>
      </c>
      <c r="L33" s="54">
        <v>906.54</v>
      </c>
      <c r="M33" s="62" t="s">
        <v>59</v>
      </c>
      <c r="N33" s="60"/>
      <c r="O33" s="171">
        <v>0</v>
      </c>
      <c r="P33" s="12"/>
    </row>
    <row r="34" spans="1:16" x14ac:dyDescent="0.25">
      <c r="A34" s="169" t="s">
        <v>95</v>
      </c>
      <c r="B34" s="48" t="s">
        <v>97</v>
      </c>
      <c r="C34" s="100" t="s">
        <v>110</v>
      </c>
      <c r="D34" s="101"/>
      <c r="E34" s="73">
        <v>7.2</v>
      </c>
      <c r="F34" s="74">
        <v>36</v>
      </c>
      <c r="G34" s="75">
        <v>43.2</v>
      </c>
      <c r="H34" s="52" t="s">
        <v>70</v>
      </c>
      <c r="I34" s="48">
        <v>0</v>
      </c>
      <c r="J34" s="48">
        <v>0.55000000000000004</v>
      </c>
      <c r="K34" s="53">
        <v>300</v>
      </c>
      <c r="L34" s="54">
        <v>728.35</v>
      </c>
      <c r="M34" s="62" t="s">
        <v>59</v>
      </c>
      <c r="N34" s="60"/>
      <c r="O34" s="171">
        <v>0</v>
      </c>
      <c r="P34" s="12"/>
    </row>
    <row r="35" spans="1:16" x14ac:dyDescent="0.25">
      <c r="A35" s="169" t="s">
        <v>98</v>
      </c>
      <c r="B35" s="48" t="s">
        <v>99</v>
      </c>
      <c r="C35" s="100" t="s">
        <v>110</v>
      </c>
      <c r="D35" s="101"/>
      <c r="E35" s="73">
        <v>62.95</v>
      </c>
      <c r="F35" s="74"/>
      <c r="G35" s="75">
        <v>62.95</v>
      </c>
      <c r="H35" s="52" t="s">
        <v>70</v>
      </c>
      <c r="I35" s="48">
        <v>0</v>
      </c>
      <c r="J35" s="48">
        <v>0.12</v>
      </c>
      <c r="K35" s="53">
        <v>100</v>
      </c>
      <c r="L35" s="54">
        <v>1299.92</v>
      </c>
      <c r="M35" s="62" t="s">
        <v>59</v>
      </c>
      <c r="N35" s="60"/>
      <c r="O35" s="171">
        <v>0</v>
      </c>
      <c r="P35" s="12"/>
    </row>
    <row r="36" spans="1:16" x14ac:dyDescent="0.25">
      <c r="A36" s="169" t="s">
        <v>98</v>
      </c>
      <c r="B36" s="48" t="s">
        <v>100</v>
      </c>
      <c r="C36" s="100" t="s">
        <v>110</v>
      </c>
      <c r="D36" s="101"/>
      <c r="E36" s="73">
        <v>183.6</v>
      </c>
      <c r="F36" s="74"/>
      <c r="G36" s="75">
        <v>183.6</v>
      </c>
      <c r="H36" s="52" t="s">
        <v>101</v>
      </c>
      <c r="I36" s="48">
        <v>0</v>
      </c>
      <c r="J36" s="48">
        <v>0.39</v>
      </c>
      <c r="K36" s="53">
        <v>100</v>
      </c>
      <c r="L36" s="54">
        <v>2968.81</v>
      </c>
      <c r="M36" s="62" t="s">
        <v>59</v>
      </c>
      <c r="N36" s="60"/>
      <c r="O36" s="171">
        <v>0</v>
      </c>
      <c r="P36" s="12"/>
    </row>
    <row r="37" spans="1:16" x14ac:dyDescent="0.25">
      <c r="A37" s="57" t="s">
        <v>107</v>
      </c>
      <c r="B37" s="57" t="s">
        <v>102</v>
      </c>
      <c r="C37" s="100" t="s">
        <v>110</v>
      </c>
      <c r="D37" s="101"/>
      <c r="E37" s="77">
        <v>276</v>
      </c>
      <c r="F37" s="15"/>
      <c r="G37" s="70">
        <f>E37+F37</f>
        <v>276</v>
      </c>
      <c r="H37" s="76" t="s">
        <v>70</v>
      </c>
      <c r="I37" s="15">
        <v>0</v>
      </c>
      <c r="J37" s="15">
        <v>0.14000000000000001</v>
      </c>
      <c r="K37" s="63">
        <v>200</v>
      </c>
      <c r="L37" s="40">
        <v>5699.4</v>
      </c>
      <c r="M37" s="65" t="s">
        <v>59</v>
      </c>
      <c r="N37" s="33"/>
      <c r="O37" s="168">
        <f>SUM(N37*G37)</f>
        <v>0</v>
      </c>
      <c r="P37" s="12"/>
    </row>
    <row r="38" spans="1:16" x14ac:dyDescent="0.25">
      <c r="A38" s="57" t="s">
        <v>107</v>
      </c>
      <c r="B38" s="15" t="s">
        <v>103</v>
      </c>
      <c r="C38" s="100" t="s">
        <v>110</v>
      </c>
      <c r="D38" s="101"/>
      <c r="E38" s="68">
        <v>73.8</v>
      </c>
      <c r="F38" s="69"/>
      <c r="G38" s="70">
        <f>E38+F38</f>
        <v>73.8</v>
      </c>
      <c r="H38" s="76" t="s">
        <v>70</v>
      </c>
      <c r="I38" s="15">
        <v>0</v>
      </c>
      <c r="J38" s="15">
        <v>0.47</v>
      </c>
      <c r="K38" s="63">
        <v>600</v>
      </c>
      <c r="L38" s="40">
        <v>1145.3800000000001</v>
      </c>
      <c r="M38" s="17" t="s">
        <v>59</v>
      </c>
      <c r="N38" s="33"/>
      <c r="O38" s="168">
        <f>SUM(N38*G38)</f>
        <v>0</v>
      </c>
      <c r="P38" s="12"/>
    </row>
    <row r="39" spans="1:16" x14ac:dyDescent="0.25">
      <c r="A39" s="57" t="s">
        <v>107</v>
      </c>
      <c r="B39" s="18" t="s">
        <v>104</v>
      </c>
      <c r="C39" s="100" t="s">
        <v>110</v>
      </c>
      <c r="D39" s="101"/>
      <c r="E39" s="71">
        <v>23.09</v>
      </c>
      <c r="F39" s="72"/>
      <c r="G39" s="70">
        <f t="shared" ref="G39:G41" si="4">E39+F39</f>
        <v>23.09</v>
      </c>
      <c r="H39" s="76" t="s">
        <v>70</v>
      </c>
      <c r="I39" s="15">
        <v>0</v>
      </c>
      <c r="J39" s="18">
        <v>0.16</v>
      </c>
      <c r="K39" s="64">
        <v>1100</v>
      </c>
      <c r="L39" s="40">
        <v>530.61</v>
      </c>
      <c r="M39" s="19" t="s">
        <v>59</v>
      </c>
      <c r="N39" s="33"/>
      <c r="O39" s="168">
        <f>SUM(N39*G39)</f>
        <v>0</v>
      </c>
      <c r="P39" s="12"/>
    </row>
    <row r="40" spans="1:16" x14ac:dyDescent="0.25">
      <c r="A40" s="57" t="s">
        <v>107</v>
      </c>
      <c r="B40" s="15" t="s">
        <v>105</v>
      </c>
      <c r="C40" s="100" t="s">
        <v>110</v>
      </c>
      <c r="D40" s="101"/>
      <c r="E40" s="68">
        <v>18.170000000000002</v>
      </c>
      <c r="F40" s="69">
        <v>14.92</v>
      </c>
      <c r="G40" s="70">
        <f t="shared" si="4"/>
        <v>33.090000000000003</v>
      </c>
      <c r="H40" s="76" t="s">
        <v>70</v>
      </c>
      <c r="I40" s="15">
        <v>0</v>
      </c>
      <c r="J40" s="15">
        <v>0.27</v>
      </c>
      <c r="K40" s="63">
        <v>400</v>
      </c>
      <c r="L40" s="40">
        <v>723.77</v>
      </c>
      <c r="M40" s="19" t="s">
        <v>59</v>
      </c>
      <c r="N40" s="33"/>
      <c r="O40" s="168">
        <f t="shared" ref="O40:O41" si="5">SUM(N40*G40)</f>
        <v>0</v>
      </c>
      <c r="P40" s="12"/>
    </row>
    <row r="41" spans="1:16" x14ac:dyDescent="0.25">
      <c r="A41" s="57" t="s">
        <v>107</v>
      </c>
      <c r="B41" s="15" t="s">
        <v>106</v>
      </c>
      <c r="C41" s="100" t="s">
        <v>110</v>
      </c>
      <c r="D41" s="101"/>
      <c r="E41" s="68">
        <v>26.4</v>
      </c>
      <c r="F41" s="69"/>
      <c r="G41" s="70">
        <f t="shared" si="4"/>
        <v>26.4</v>
      </c>
      <c r="H41" s="76" t="s">
        <v>70</v>
      </c>
      <c r="I41" s="15">
        <v>0</v>
      </c>
      <c r="J41" s="15">
        <v>0.53</v>
      </c>
      <c r="K41" s="63">
        <v>100</v>
      </c>
      <c r="L41" s="40">
        <v>384.91</v>
      </c>
      <c r="M41" s="19" t="s">
        <v>59</v>
      </c>
      <c r="N41" s="33"/>
      <c r="O41" s="168">
        <f t="shared" si="5"/>
        <v>0</v>
      </c>
      <c r="P41" s="12"/>
    </row>
    <row r="42" spans="1:16" x14ac:dyDescent="0.25">
      <c r="A42" s="169"/>
      <c r="B42" s="48"/>
      <c r="C42" s="53"/>
      <c r="D42" s="61"/>
      <c r="E42" s="49"/>
      <c r="F42" s="50"/>
      <c r="G42" s="51"/>
      <c r="H42" s="52"/>
      <c r="I42" s="48"/>
      <c r="J42" s="48"/>
      <c r="K42" s="53"/>
      <c r="L42" s="54"/>
      <c r="M42" s="62"/>
      <c r="N42" s="60"/>
      <c r="O42" s="171"/>
      <c r="P42" s="12"/>
    </row>
    <row r="43" spans="1:16" x14ac:dyDescent="0.25">
      <c r="A43" s="169"/>
      <c r="B43" s="48"/>
      <c r="C43" s="53"/>
      <c r="D43" s="61"/>
      <c r="E43" s="49"/>
      <c r="F43" s="50"/>
      <c r="G43" s="51"/>
      <c r="H43" s="52"/>
      <c r="I43" s="48"/>
      <c r="J43" s="48"/>
      <c r="K43" s="53"/>
      <c r="L43" s="54"/>
      <c r="M43" s="62"/>
      <c r="N43" s="60"/>
      <c r="O43" s="171"/>
      <c r="P43" s="12"/>
    </row>
    <row r="44" spans="1:16" x14ac:dyDescent="0.25">
      <c r="A44" s="169"/>
      <c r="B44" s="48"/>
      <c r="C44" s="53"/>
      <c r="D44" s="61"/>
      <c r="E44" s="49"/>
      <c r="F44" s="50"/>
      <c r="G44" s="51"/>
      <c r="H44" s="52"/>
      <c r="I44" s="48"/>
      <c r="J44" s="48"/>
      <c r="K44" s="53"/>
      <c r="L44" s="54"/>
      <c r="M44" s="62"/>
      <c r="N44" s="60"/>
      <c r="O44" s="171"/>
      <c r="P44" s="12"/>
    </row>
    <row r="45" spans="1:16" x14ac:dyDescent="0.25">
      <c r="A45" s="169"/>
      <c r="B45" s="48"/>
      <c r="C45" s="53"/>
      <c r="D45" s="61"/>
      <c r="E45" s="49"/>
      <c r="F45" s="50"/>
      <c r="G45" s="51"/>
      <c r="H45" s="52"/>
      <c r="I45" s="48"/>
      <c r="J45" s="48"/>
      <c r="K45" s="53"/>
      <c r="L45" s="54"/>
      <c r="M45" s="62"/>
      <c r="N45" s="60"/>
      <c r="O45" s="171"/>
      <c r="P45" s="12"/>
    </row>
    <row r="46" spans="1:16" x14ac:dyDescent="0.25">
      <c r="A46" s="169"/>
      <c r="B46" s="48"/>
      <c r="C46" s="53"/>
      <c r="D46" s="61"/>
      <c r="E46" s="49"/>
      <c r="F46" s="50"/>
      <c r="G46" s="51"/>
      <c r="H46" s="52"/>
      <c r="I46" s="48"/>
      <c r="J46" s="48"/>
      <c r="K46" s="53"/>
      <c r="L46" s="54"/>
      <c r="M46" s="62"/>
      <c r="N46" s="60"/>
      <c r="O46" s="171"/>
      <c r="P46" s="12"/>
    </row>
    <row r="47" spans="1:16" x14ac:dyDescent="0.25">
      <c r="A47" s="169"/>
      <c r="B47" s="48"/>
      <c r="C47" s="53"/>
      <c r="D47" s="61"/>
      <c r="E47" s="49"/>
      <c r="F47" s="50"/>
      <c r="G47" s="51"/>
      <c r="H47" s="52"/>
      <c r="I47" s="48"/>
      <c r="J47" s="48"/>
      <c r="K47" s="53"/>
      <c r="L47" s="54"/>
      <c r="M47" s="62"/>
      <c r="N47" s="60"/>
      <c r="O47" s="171"/>
      <c r="P47" s="12"/>
    </row>
    <row r="48" spans="1:16" x14ac:dyDescent="0.25">
      <c r="A48" s="57"/>
      <c r="B48" s="15"/>
      <c r="C48" s="119"/>
      <c r="D48" s="101"/>
      <c r="E48" s="16"/>
      <c r="F48" s="16"/>
      <c r="G48" s="70">
        <f>SUM(G12:G47)</f>
        <v>1980.46</v>
      </c>
      <c r="H48" s="34"/>
      <c r="I48" s="15"/>
      <c r="J48" s="15"/>
      <c r="K48" s="43"/>
      <c r="L48" s="40"/>
      <c r="M48" s="59"/>
      <c r="N48" s="60"/>
      <c r="O48" s="58"/>
      <c r="P48" s="12"/>
    </row>
    <row r="49" spans="1:16" ht="15.75" thickBot="1" x14ac:dyDescent="0.3">
      <c r="A49" s="172"/>
      <c r="B49" s="20"/>
      <c r="C49" s="21"/>
      <c r="D49" s="44"/>
      <c r="E49" s="22"/>
      <c r="F49" s="22"/>
      <c r="G49" s="45"/>
      <c r="H49" s="23"/>
      <c r="I49" s="20"/>
      <c r="J49" s="20"/>
      <c r="K49" s="21"/>
      <c r="L49" s="46"/>
      <c r="M49" s="24"/>
      <c r="N49" s="47"/>
      <c r="O49" s="173"/>
      <c r="P49" s="12"/>
    </row>
    <row r="50" spans="1:16" ht="15.75" thickBot="1" x14ac:dyDescent="0.3">
      <c r="A50" s="174"/>
      <c r="B50" s="25"/>
      <c r="C50" s="25"/>
      <c r="D50" s="25"/>
      <c r="E50" s="25"/>
      <c r="F50" s="25"/>
      <c r="G50" s="25"/>
      <c r="H50" s="25"/>
      <c r="I50" s="25"/>
      <c r="J50" s="96" t="s">
        <v>13</v>
      </c>
      <c r="K50" s="96"/>
      <c r="L50" s="27">
        <f>SUM(L12:L48)</f>
        <v>40797.259999999995</v>
      </c>
      <c r="M50" s="26"/>
      <c r="N50" s="28" t="s">
        <v>14</v>
      </c>
      <c r="O50" s="175">
        <f>SUM(O12:O17)</f>
        <v>0</v>
      </c>
      <c r="P50" s="12" t="str">
        <f>IF(O50&gt;L50,"prekročená cena","nižšia ako stanovená")</f>
        <v>nižšia ako stanovená</v>
      </c>
    </row>
    <row r="51" spans="1:16" ht="15.75" thickBot="1" x14ac:dyDescent="0.3">
      <c r="A51" s="176" t="s">
        <v>15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8"/>
      <c r="O51" s="175">
        <f>O52-O50</f>
        <v>0</v>
      </c>
    </row>
    <row r="52" spans="1:16" ht="15.75" thickBot="1" x14ac:dyDescent="0.3">
      <c r="A52" s="176" t="s">
        <v>16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8"/>
      <c r="O52" s="175">
        <f>IF("nie"=MID(I60,1,3),O50,(O50*1.2))</f>
        <v>0</v>
      </c>
    </row>
    <row r="53" spans="1:16" x14ac:dyDescent="0.25">
      <c r="A53" s="177" t="s">
        <v>17</v>
      </c>
      <c r="B53" s="94"/>
      <c r="C53" s="94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178"/>
    </row>
    <row r="54" spans="1:16" x14ac:dyDescent="0.25">
      <c r="A54" s="179" t="s">
        <v>63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180"/>
    </row>
    <row r="55" spans="1:16" ht="25.5" customHeight="1" x14ac:dyDescent="0.25">
      <c r="A55" s="181" t="s">
        <v>57</v>
      </c>
      <c r="B55" s="81"/>
      <c r="C55" s="81"/>
      <c r="D55" s="81"/>
      <c r="E55" s="81"/>
      <c r="F55" s="81"/>
      <c r="G55" s="79" t="s">
        <v>55</v>
      </c>
      <c r="H55" s="81"/>
      <c r="I55" s="81"/>
      <c r="J55" s="80"/>
      <c r="K55" s="80"/>
      <c r="L55" s="80"/>
      <c r="M55" s="80"/>
      <c r="N55" s="80"/>
      <c r="O55" s="182"/>
    </row>
    <row r="56" spans="1:16" ht="15" customHeight="1" x14ac:dyDescent="0.25">
      <c r="A56" s="183" t="s">
        <v>114</v>
      </c>
      <c r="B56" s="82"/>
      <c r="C56" s="82"/>
      <c r="D56" s="82"/>
      <c r="E56" s="83"/>
      <c r="F56" s="95" t="s">
        <v>56</v>
      </c>
      <c r="G56" s="30" t="s">
        <v>18</v>
      </c>
      <c r="H56" s="88"/>
      <c r="I56" s="89"/>
      <c r="J56" s="89"/>
      <c r="K56" s="89"/>
      <c r="L56" s="89"/>
      <c r="M56" s="89"/>
      <c r="N56" s="89"/>
      <c r="O56" s="90"/>
    </row>
    <row r="57" spans="1:16" x14ac:dyDescent="0.25">
      <c r="A57" s="184"/>
      <c r="B57" s="84"/>
      <c r="C57" s="84"/>
      <c r="D57" s="84"/>
      <c r="E57" s="85"/>
      <c r="F57" s="95"/>
      <c r="G57" s="30" t="s">
        <v>19</v>
      </c>
      <c r="H57" s="88"/>
      <c r="I57" s="89"/>
      <c r="J57" s="89"/>
      <c r="K57" s="89"/>
      <c r="L57" s="89"/>
      <c r="M57" s="89"/>
      <c r="N57" s="89"/>
      <c r="O57" s="90"/>
    </row>
    <row r="58" spans="1:16" ht="18" customHeight="1" x14ac:dyDescent="0.25">
      <c r="A58" s="184"/>
      <c r="B58" s="84"/>
      <c r="C58" s="84"/>
      <c r="D58" s="84"/>
      <c r="E58" s="85"/>
      <c r="F58" s="95"/>
      <c r="G58" s="30" t="s">
        <v>20</v>
      </c>
      <c r="H58" s="88"/>
      <c r="I58" s="89"/>
      <c r="J58" s="89"/>
      <c r="K58" s="89"/>
      <c r="L58" s="89"/>
      <c r="M58" s="89"/>
      <c r="N58" s="89"/>
      <c r="O58" s="90"/>
    </row>
    <row r="59" spans="1:16" x14ac:dyDescent="0.25">
      <c r="A59" s="184"/>
      <c r="B59" s="84"/>
      <c r="C59" s="84"/>
      <c r="D59" s="84"/>
      <c r="E59" s="85"/>
      <c r="F59" s="95"/>
      <c r="G59" s="30" t="s">
        <v>21</v>
      </c>
      <c r="H59" s="88"/>
      <c r="I59" s="89"/>
      <c r="J59" s="89"/>
      <c r="K59" s="89"/>
      <c r="L59" s="89"/>
      <c r="M59" s="89"/>
      <c r="N59" s="89"/>
      <c r="O59" s="90"/>
    </row>
    <row r="60" spans="1:16" x14ac:dyDescent="0.25">
      <c r="A60" s="184"/>
      <c r="B60" s="84"/>
      <c r="C60" s="84"/>
      <c r="D60" s="84"/>
      <c r="E60" s="85"/>
      <c r="F60" s="95"/>
      <c r="G60" s="30" t="s">
        <v>22</v>
      </c>
      <c r="H60" s="88"/>
      <c r="I60" s="89"/>
      <c r="J60" s="89"/>
      <c r="K60" s="89"/>
      <c r="L60" s="89"/>
      <c r="M60" s="89"/>
      <c r="N60" s="89"/>
      <c r="O60" s="90"/>
    </row>
    <row r="61" spans="1:16" x14ac:dyDescent="0.25">
      <c r="A61" s="184"/>
      <c r="B61" s="84"/>
      <c r="C61" s="84"/>
      <c r="D61" s="84"/>
      <c r="E61" s="85"/>
      <c r="F61" s="162"/>
      <c r="G61" s="162"/>
      <c r="H61" s="162"/>
      <c r="I61" s="162"/>
      <c r="J61" s="162"/>
      <c r="K61" s="162"/>
      <c r="L61" s="162"/>
      <c r="M61" s="162"/>
      <c r="N61" s="162"/>
      <c r="O61" s="185"/>
    </row>
    <row r="62" spans="1:16" x14ac:dyDescent="0.25">
      <c r="A62" s="184"/>
      <c r="B62" s="84"/>
      <c r="C62" s="84"/>
      <c r="D62" s="84"/>
      <c r="E62" s="85"/>
      <c r="F62" s="162"/>
      <c r="G62" s="162"/>
      <c r="H62" s="162"/>
      <c r="I62" s="162"/>
      <c r="J62" s="162"/>
      <c r="K62" s="162"/>
      <c r="L62" s="162"/>
      <c r="M62" s="162"/>
      <c r="N62" s="162"/>
      <c r="O62" s="185"/>
    </row>
    <row r="63" spans="1:16" x14ac:dyDescent="0.25">
      <c r="A63" s="184"/>
      <c r="B63" s="84"/>
      <c r="C63" s="84"/>
      <c r="D63" s="84"/>
      <c r="E63" s="85"/>
      <c r="F63" s="80"/>
      <c r="G63" s="162"/>
      <c r="H63" s="14"/>
      <c r="I63" s="162"/>
      <c r="J63" s="162" t="s">
        <v>23</v>
      </c>
      <c r="K63" s="162"/>
      <c r="L63" s="91"/>
      <c r="M63" s="92"/>
      <c r="N63" s="93"/>
      <c r="O63" s="185"/>
    </row>
    <row r="64" spans="1:16" x14ac:dyDescent="0.25">
      <c r="A64" s="186"/>
      <c r="B64" s="86"/>
      <c r="C64" s="86"/>
      <c r="D64" s="86"/>
      <c r="E64" s="87"/>
      <c r="F64" s="80"/>
      <c r="G64" s="162"/>
      <c r="H64" s="162"/>
      <c r="I64" s="162"/>
      <c r="J64" s="162"/>
      <c r="K64" s="162"/>
      <c r="L64" s="162"/>
      <c r="M64" s="162"/>
      <c r="N64" s="162"/>
      <c r="O64" s="185"/>
    </row>
    <row r="65" spans="1:15" x14ac:dyDescent="0.25">
      <c r="A65" s="187">
        <v>44797</v>
      </c>
      <c r="B65" s="188" t="s">
        <v>113</v>
      </c>
      <c r="C65" s="189"/>
      <c r="D65" s="189"/>
      <c r="E65" s="189"/>
      <c r="F65" s="189"/>
      <c r="G65" s="190"/>
      <c r="H65" s="190"/>
      <c r="I65" s="190"/>
      <c r="J65" s="190"/>
      <c r="K65" s="190"/>
      <c r="L65" s="190"/>
      <c r="M65" s="190"/>
      <c r="N65" s="190"/>
      <c r="O65" s="191"/>
    </row>
  </sheetData>
  <mergeCells count="65">
    <mergeCell ref="C40:D40"/>
    <mergeCell ref="C41:D41"/>
    <mergeCell ref="C36:D36"/>
    <mergeCell ref="C37:D37"/>
    <mergeCell ref="C38:D38"/>
    <mergeCell ref="C39:D39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5:D35"/>
    <mergeCell ref="C32:D32"/>
    <mergeCell ref="C33:D33"/>
    <mergeCell ref="C34:D34"/>
    <mergeCell ref="C48:D48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A56:E64"/>
    <mergeCell ref="C3:K3"/>
    <mergeCell ref="H60:O60"/>
    <mergeCell ref="L63:N63"/>
    <mergeCell ref="A53:C53"/>
    <mergeCell ref="F56:F60"/>
    <mergeCell ref="H56:O56"/>
    <mergeCell ref="H57:O57"/>
    <mergeCell ref="H58:O58"/>
    <mergeCell ref="H59:O59"/>
    <mergeCell ref="J50:K50"/>
    <mergeCell ref="A51:N51"/>
    <mergeCell ref="A52:N52"/>
    <mergeCell ref="A54:O54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H27" sqref="H27"/>
    </sheetView>
  </sheetViews>
  <sheetFormatPr defaultRowHeight="15" x14ac:dyDescent="0.25"/>
  <cols>
    <col min="2" max="2" width="16.28515625" bestFit="1" customWidth="1"/>
  </cols>
  <sheetData>
    <row r="3" spans="1:9" x14ac:dyDescent="0.25">
      <c r="A3" s="41" t="s">
        <v>59</v>
      </c>
      <c r="B3" s="41" t="s">
        <v>67</v>
      </c>
      <c r="C3" s="41"/>
      <c r="D3" s="41" t="s">
        <v>59</v>
      </c>
      <c r="E3" s="41" t="s">
        <v>67</v>
      </c>
      <c r="F3" s="41"/>
      <c r="G3" s="41" t="s">
        <v>59</v>
      </c>
      <c r="H3" s="41" t="s">
        <v>67</v>
      </c>
    </row>
    <row r="4" spans="1:9" x14ac:dyDescent="0.25">
      <c r="A4" s="41">
        <v>5.35</v>
      </c>
      <c r="B4" s="41">
        <v>22.72</v>
      </c>
      <c r="C4" s="41">
        <f>A4*B4</f>
        <v>121.55199999999999</v>
      </c>
      <c r="D4" s="41">
        <v>16.41</v>
      </c>
      <c r="E4" s="41">
        <v>27.44</v>
      </c>
      <c r="F4" s="41">
        <f>D4*E4</f>
        <v>450.29040000000003</v>
      </c>
      <c r="G4" s="41"/>
      <c r="H4" s="41"/>
      <c r="I4" s="41">
        <f>G4*H4</f>
        <v>0</v>
      </c>
    </row>
    <row r="7" spans="1:9" x14ac:dyDescent="0.25">
      <c r="B7">
        <f>(C4+F4+I4)/(A4+D4+G4)</f>
        <v>26.279522058823531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15" sqref="B15:N15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9" t="s">
        <v>51</v>
      </c>
      <c r="M2" s="139"/>
    </row>
    <row r="3" spans="1:14" x14ac:dyDescent="0.25">
      <c r="A3" s="5" t="s">
        <v>25</v>
      </c>
      <c r="B3" s="140" t="s">
        <v>26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25">
      <c r="A4" s="5" t="s">
        <v>27</v>
      </c>
      <c r="B4" s="140" t="s">
        <v>28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25">
      <c r="A5" s="5" t="s">
        <v>8</v>
      </c>
      <c r="B5" s="140" t="s">
        <v>29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25">
      <c r="A6" s="5" t="s">
        <v>2</v>
      </c>
      <c r="B6" s="140" t="s">
        <v>30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25">
      <c r="A7" s="6" t="s">
        <v>31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8"/>
    </row>
    <row r="8" spans="1:14" x14ac:dyDescent="0.25">
      <c r="A8" s="5" t="s">
        <v>12</v>
      </c>
      <c r="B8" s="140" t="s">
        <v>32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25">
      <c r="A9" s="7" t="s">
        <v>33</v>
      </c>
      <c r="B9" s="140" t="s">
        <v>34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x14ac:dyDescent="0.25">
      <c r="A10" s="7" t="s">
        <v>35</v>
      </c>
      <c r="B10" s="140" t="s">
        <v>36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25">
      <c r="A11" s="8" t="s">
        <v>37</v>
      </c>
      <c r="B11" s="140" t="s">
        <v>38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25">
      <c r="A12" s="9" t="s">
        <v>39</v>
      </c>
      <c r="B12" s="140" t="s">
        <v>40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24" customHeight="1" x14ac:dyDescent="0.25">
      <c r="A13" s="8" t="s">
        <v>41</v>
      </c>
      <c r="B13" s="140" t="s">
        <v>42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6.5" customHeight="1" x14ac:dyDescent="0.25">
      <c r="A14" s="8" t="s">
        <v>5</v>
      </c>
      <c r="B14" s="140" t="s">
        <v>52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25">
      <c r="A15" s="8" t="s">
        <v>43</v>
      </c>
      <c r="B15" s="140" t="s">
        <v>44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8.25" x14ac:dyDescent="0.25">
      <c r="A16" s="10" t="s">
        <v>45</v>
      </c>
      <c r="B16" s="140" t="s">
        <v>46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8.5" customHeight="1" x14ac:dyDescent="0.25">
      <c r="A17" s="10" t="s">
        <v>47</v>
      </c>
      <c r="B17" s="140" t="s">
        <v>48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7" customHeight="1" x14ac:dyDescent="0.25">
      <c r="A18" s="11" t="s">
        <v>49</v>
      </c>
      <c r="B18" s="140" t="s">
        <v>50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75" customHeight="1" x14ac:dyDescent="0.25">
      <c r="A19" s="31" t="s">
        <v>60</v>
      </c>
      <c r="B19" s="141" t="s">
        <v>61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2022-08-25T07:44:28Z</cp:lastPrinted>
  <dcterms:created xsi:type="dcterms:W3CDTF">2012-08-13T12:29:09Z</dcterms:created>
  <dcterms:modified xsi:type="dcterms:W3CDTF">2022-08-25T08:26:01Z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