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 - podklady\DNS HRT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ponuka'!$A$1:$O$52</definedName>
  </definedNames>
  <calcPr calcId="152511"/>
</workbook>
</file>

<file path=xl/calcChain.xml><?xml version="1.0" encoding="utf-8"?>
<calcChain xmlns="http://schemas.openxmlformats.org/spreadsheetml/2006/main">
  <c r="G18" i="1" l="1"/>
  <c r="G19" i="1"/>
  <c r="L37" i="1" l="1"/>
  <c r="G33" i="1" l="1"/>
  <c r="G32" i="1"/>
  <c r="G31" i="1"/>
  <c r="G30" i="1"/>
  <c r="G29" i="1"/>
  <c r="G28" i="1"/>
  <c r="G20" i="1"/>
  <c r="G21" i="1"/>
  <c r="G22" i="1"/>
  <c r="G23" i="1"/>
  <c r="G24" i="1"/>
  <c r="G25" i="1"/>
  <c r="G26" i="1"/>
  <c r="G27" i="1" l="1"/>
  <c r="G34" i="1"/>
  <c r="G35" i="1"/>
  <c r="G12" i="1"/>
  <c r="P12" i="1" l="1"/>
  <c r="P26" i="1"/>
  <c r="P35" i="1" l="1"/>
  <c r="P34" i="1"/>
  <c r="P27" i="1"/>
  <c r="P17" i="1" l="1"/>
  <c r="O37" i="1"/>
  <c r="P37" i="1" s="1"/>
  <c r="O39" i="1" l="1"/>
  <c r="O38" i="1" s="1"/>
</calcChain>
</file>

<file path=xl/sharedStrings.xml><?xml version="1.0" encoding="utf-8"?>
<sst xmlns="http://schemas.openxmlformats.org/spreadsheetml/2006/main" count="195" uniqueCount="107">
  <si>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</si>
  <si>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</si>
  <si>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</si>
  <si>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</si>
  <si>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</si>
  <si>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</si>
  <si>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</si>
  <si>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</si>
  <si>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</si>
  <si>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</si>
  <si>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</si>
  <si>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</si>
  <si>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</si>
  <si>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</si>
  <si>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</si>
  <si>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</si>
  <si>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</si>
  <si>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</si>
  <si>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</si>
  <si>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</si>
  <si>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</si>
  <si>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</si>
  <si>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</si>
  <si>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</si>
  <si>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</si>
  <si>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</si>
  <si>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</si>
  <si>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</si>
  <si>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</si>
  <si>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</si>
  <si>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</si>
  <si>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</si>
  <si>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</si>
  <si>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</si>
  <si>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</si>
  <si>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</si>
  <si>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</si>
  <si>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</si>
  <si>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</si>
  <si>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</si>
  <si>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</si>
  <si>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</si>
  <si>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</si>
  <si>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</si>
  <si>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</si>
  <si>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</si>
  <si>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</si>
  <si>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</si>
  <si>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</si>
  <si>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</si>
  <si>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</si>
  <si>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</si>
  <si>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</si>
  <si>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</si>
  <si>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</si>
  <si>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</si>
  <si>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</si>
  <si>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</si>
  <si>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</si>
  <si>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</si>
  <si>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</si>
  <si>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</si>
  <si>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</si>
  <si>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</si>
  <si>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</si>
  <si>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</si>
  <si>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</si>
  <si>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</si>
  <si>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</si>
  <si>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</si>
  <si>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</si>
  <si>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Lesnícke služby v ťažbovom procese - viacoperačné technológie na OZ Považie, VC  LS Nitr. Pravno</t>
  </si>
  <si>
    <t>Lesy SR š.p. OZ Považie</t>
  </si>
  <si>
    <t>Medveďová</t>
  </si>
  <si>
    <t>491E0</t>
  </si>
  <si>
    <t>VÚ-</t>
  </si>
  <si>
    <t>Hluchá</t>
  </si>
  <si>
    <t>264.0</t>
  </si>
  <si>
    <t>267A0</t>
  </si>
  <si>
    <t>267B0</t>
  </si>
  <si>
    <t>282.0</t>
  </si>
  <si>
    <t>306.0</t>
  </si>
  <si>
    <t>Tomášová</t>
  </si>
  <si>
    <t>383B0</t>
  </si>
  <si>
    <t>385A0</t>
  </si>
  <si>
    <t>392A0</t>
  </si>
  <si>
    <t>393C0</t>
  </si>
  <si>
    <t>VÚ+</t>
  </si>
  <si>
    <t>397B0</t>
  </si>
  <si>
    <t>415.0</t>
  </si>
  <si>
    <t>419A0</t>
  </si>
  <si>
    <t>420B0</t>
  </si>
  <si>
    <t>523C0</t>
  </si>
  <si>
    <t>1300.0</t>
  </si>
  <si>
    <t>Suchá duša</t>
  </si>
  <si>
    <t>433B0</t>
  </si>
  <si>
    <t>525B0</t>
  </si>
  <si>
    <t>294.0</t>
  </si>
  <si>
    <t>Kivek</t>
  </si>
  <si>
    <t>325B0</t>
  </si>
  <si>
    <t>Repeš</t>
  </si>
  <si>
    <t>1190.0</t>
  </si>
  <si>
    <t>1191.0</t>
  </si>
  <si>
    <t>1194.0</t>
  </si>
  <si>
    <t>414A0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</si>
  <si>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Požadovaný termín</t>
    </r>
    <r>
      <rPr>
        <sz val="11"/>
        <color theme="1"/>
        <rFont val="Calibri"/>
        <family val="2"/>
        <charset val="238"/>
        <scheme val="minor"/>
      </rPr>
      <t xml:space="preserve"> vykonania zákazky: september 2022 až november 2022. </t>
    </r>
    <r>
      <rPr>
        <b/>
        <sz val="11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1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1"/>
        <color theme="1"/>
        <rFont val="Calibri"/>
        <family val="2"/>
        <charset val="238"/>
        <scheme val="minor"/>
      </rPr>
      <t>časť A</t>
    </r>
    <r>
      <rPr>
        <sz val="11"/>
        <color theme="1"/>
        <rFont val="Calibri"/>
        <family val="2"/>
        <charset val="238"/>
        <scheme val="minor"/>
      </rPr>
      <t xml:space="preserve"> - Ťažba a výroba sortimentov harvestermi a ich vývoz forwardermi z porastu z lokality peň na vývozné miesto / odvozné miesto. Harvester -veľkostná kategória - iii. Stredný - s prevádzkovou hmotnosťou od 13 t do 17 t, s výkonom motora 110 kW - 150 kW. Vývozná súprava /forwarder/ kategória - ii.stredný- s celkovou hmotnosťou od 8 do 12 t s výkonom motora od 60 do 110 kW                                                  Objednávateľ na požiadanie dodávateľa prác umožní obhliadku porastov. Kontaktná osoba:  Ing.Emil Šoltýs  0918 333 620</t>
    </r>
  </si>
  <si>
    <t>Časť 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</si>
</sst>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5" xfId="0" applyFont="1" applyFill="1" applyBorder="1" applyProtection="1"/>
    <xf numFmtId="0" fontId="0" fillId="3" borderId="33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vertical="center" wrapText="1"/>
    </xf>
    <xf numFmtId="0" fontId="10" fillId="3" borderId="4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/>
    </xf>
    <xf numFmtId="3" fontId="10" fillId="3" borderId="6" xfId="0" applyNumberFormat="1" applyFont="1" applyFill="1" applyBorder="1" applyAlignment="1" applyProtection="1">
      <alignment horizontal="right" vertical="center"/>
    </xf>
    <xf numFmtId="0" fontId="10" fillId="3" borderId="6" xfId="0" applyFont="1" applyFill="1" applyBorder="1" applyAlignment="1" applyProtection="1">
      <alignment horizontal="center" vertical="center"/>
    </xf>
    <xf numFmtId="4" fontId="10" fillId="3" borderId="18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vertical="center" wrapText="1"/>
    </xf>
    <xf numFmtId="4" fontId="15" fillId="3" borderId="15" xfId="0" applyNumberFormat="1" applyFont="1" applyFill="1" applyBorder="1" applyAlignment="1" applyProtection="1">
      <alignment horizontal="center" vertical="center"/>
      <protection locked="0"/>
    </xf>
    <xf numFmtId="4" fontId="15" fillId="3" borderId="16" xfId="0" applyNumberFormat="1" applyFont="1" applyFill="1" applyBorder="1" applyAlignment="1" applyProtection="1">
      <alignment horizontal="center" vertical="center"/>
    </xf>
    <xf numFmtId="4" fontId="15" fillId="3" borderId="18" xfId="0" applyNumberFormat="1" applyFont="1" applyFill="1" applyBorder="1" applyAlignment="1" applyProtection="1">
      <alignment horizontal="center" vertical="center"/>
    </xf>
    <xf numFmtId="1" fontId="10" fillId="3" borderId="39" xfId="0" applyNumberFormat="1" applyFont="1" applyFill="1" applyBorder="1" applyAlignment="1" applyProtection="1">
      <alignment horizontal="right" vertical="center"/>
    </xf>
    <xf numFmtId="1" fontId="10" fillId="3" borderId="28" xfId="0" applyNumberFormat="1" applyFont="1" applyFill="1" applyBorder="1" applyAlignment="1" applyProtection="1">
      <alignment horizontal="right" vertical="center"/>
    </xf>
    <xf numFmtId="1" fontId="10" fillId="3" borderId="45" xfId="0" applyNumberFormat="1" applyFont="1" applyFill="1" applyBorder="1" applyAlignment="1" applyProtection="1">
      <alignment horizontal="right" vertical="center" wrapText="1"/>
    </xf>
    <xf numFmtId="1" fontId="10" fillId="3" borderId="24" xfId="0" applyNumberFormat="1" applyFont="1" applyFill="1" applyBorder="1" applyAlignment="1" applyProtection="1">
      <alignment horizontal="right" vertical="center"/>
    </xf>
    <xf numFmtId="1" fontId="10" fillId="3" borderId="1" xfId="0" applyNumberFormat="1" applyFont="1" applyFill="1" applyBorder="1" applyAlignment="1" applyProtection="1">
      <alignment horizontal="right" vertical="center"/>
    </xf>
    <xf numFmtId="1" fontId="10" fillId="3" borderId="38" xfId="0" applyNumberFormat="1" applyFont="1" applyFill="1" applyBorder="1" applyAlignment="1" applyProtection="1">
      <alignment horizontal="right" vertical="center"/>
    </xf>
    <xf numFmtId="1" fontId="10" fillId="3" borderId="46" xfId="0" applyNumberFormat="1" applyFont="1" applyFill="1" applyBorder="1" applyAlignment="1" applyProtection="1">
      <alignment horizontal="right" vertical="center"/>
    </xf>
    <xf numFmtId="1" fontId="10" fillId="3" borderId="47" xfId="0" applyNumberFormat="1" applyFont="1" applyFill="1" applyBorder="1" applyAlignment="1" applyProtection="1">
      <alignment horizontal="right" vertical="center" wrapText="1"/>
    </xf>
    <xf numFmtId="0" fontId="6" fillId="0" borderId="20" xfId="0" applyFont="1" applyFill="1" applyBorder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/>
    </xf>
    <xf numFmtId="1" fontId="10" fillId="0" borderId="22" xfId="0" applyNumberFormat="1" applyFont="1" applyFill="1" applyBorder="1" applyAlignment="1" applyProtection="1">
      <alignment horizontal="right" vertical="center" wrapText="1"/>
    </xf>
    <xf numFmtId="1" fontId="10" fillId="0" borderId="21" xfId="0" applyNumberFormat="1" applyFont="1" applyFill="1" applyBorder="1" applyAlignment="1" applyProtection="1">
      <alignment horizontal="right" vertical="center" wrapText="1"/>
    </xf>
    <xf numFmtId="1" fontId="10" fillId="0" borderId="43" xfId="0" applyNumberFormat="1" applyFont="1" applyFill="1" applyBorder="1" applyAlignment="1" applyProtection="1">
      <alignment horizontal="right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/>
    </xf>
    <xf numFmtId="4" fontId="10" fillId="0" borderId="16" xfId="0" applyNumberFormat="1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vertical="center" wrapText="1"/>
    </xf>
    <xf numFmtId="49" fontId="10" fillId="0" borderId="28" xfId="0" applyNumberFormat="1" applyFont="1" applyFill="1" applyBorder="1" applyAlignment="1" applyProtection="1">
      <alignment horizontal="center" vertical="center"/>
    </xf>
    <xf numFmtId="1" fontId="10" fillId="0" borderId="39" xfId="0" applyNumberFormat="1" applyFont="1" applyFill="1" applyBorder="1" applyAlignment="1" applyProtection="1">
      <alignment horizontal="right" vertical="center" wrapText="1"/>
    </xf>
    <xf numFmtId="1" fontId="10" fillId="0" borderId="28" xfId="0" applyNumberFormat="1" applyFont="1" applyFill="1" applyBorder="1" applyAlignment="1" applyProtection="1">
      <alignment horizontal="right" vertical="center" wrapText="1"/>
    </xf>
    <xf numFmtId="1" fontId="10" fillId="0" borderId="45" xfId="0" applyNumberFormat="1" applyFont="1" applyFill="1" applyBorder="1" applyAlignment="1" applyProtection="1">
      <alignment horizontal="right" vertical="center" wrapText="1"/>
    </xf>
    <xf numFmtId="0" fontId="10" fillId="0" borderId="40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" fontId="10" fillId="0" borderId="24" xfId="0" applyNumberFormat="1" applyFont="1" applyFill="1" applyBorder="1" applyAlignment="1" applyProtection="1">
      <alignment horizontal="right" vertical="center"/>
    </xf>
    <xf numFmtId="1" fontId="10" fillId="0" borderId="1" xfId="0" applyNumberFormat="1" applyFont="1" applyFill="1" applyBorder="1" applyAlignment="1" applyProtection="1">
      <alignment horizontal="right" vertical="center"/>
    </xf>
    <xf numFmtId="0" fontId="3" fillId="0" borderId="24" xfId="0" applyFont="1" applyFill="1" applyBorder="1" applyAlignment="1" applyProtection="1">
      <alignment horizontal="center" vertical="center"/>
    </xf>
    <xf numFmtId="1" fontId="10" fillId="0" borderId="39" xfId="0" applyNumberFormat="1" applyFont="1" applyFill="1" applyBorder="1" applyAlignment="1" applyProtection="1">
      <alignment horizontal="right" vertical="center"/>
    </xf>
    <xf numFmtId="1" fontId="10" fillId="0" borderId="28" xfId="0" applyNumberFormat="1" applyFont="1" applyFill="1" applyBorder="1" applyAlignment="1" applyProtection="1">
      <alignment horizontal="right" vertical="center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9" xfId="0" applyFill="1" applyBorder="1" applyAlignment="1">
      <alignment horizontal="center" vertical="top" wrapText="1"/>
    </xf>
    <xf numFmtId="0" fontId="0" fillId="3" borderId="5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51" xfId="0" applyFill="1" applyBorder="1" applyAlignment="1">
      <alignment horizontal="center" vertical="top" wrapText="1"/>
    </xf>
    <xf numFmtId="0" fontId="0" fillId="0" borderId="52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view="pageBreakPreview" topLeftCell="A20" zoomScaleNormal="100" zoomScaleSheetLayoutView="100" workbookViewId="0">
      <selection sqref="A1:O5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6" t="s">
        <v>64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149" t="s">
        <v>71</v>
      </c>
      <c r="D3" s="150"/>
      <c r="E3" s="150"/>
      <c r="F3" s="150"/>
      <c r="G3" s="150"/>
      <c r="H3" s="150"/>
      <c r="I3" s="150"/>
      <c r="J3" s="150"/>
      <c r="K3" s="150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4"/>
      <c r="F5" s="14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5" t="s">
        <v>72</v>
      </c>
      <c r="C6" s="145"/>
      <c r="D6" s="145"/>
      <c r="E6" s="145"/>
      <c r="F6" s="14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6"/>
      <c r="C7" s="146"/>
      <c r="D7" s="146"/>
      <c r="E7" s="146"/>
      <c r="F7" s="14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42" t="s">
        <v>66</v>
      </c>
      <c r="B8" s="14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8" t="s">
        <v>70</v>
      </c>
      <c r="B9" s="147" t="s">
        <v>2</v>
      </c>
      <c r="C9" s="154" t="s">
        <v>53</v>
      </c>
      <c r="D9" s="155"/>
      <c r="E9" s="156" t="s">
        <v>3</v>
      </c>
      <c r="F9" s="157"/>
      <c r="G9" s="158"/>
      <c r="H9" s="151" t="s">
        <v>4</v>
      </c>
      <c r="I9" s="133" t="s">
        <v>5</v>
      </c>
      <c r="J9" s="137" t="s">
        <v>6</v>
      </c>
      <c r="K9" s="140" t="s">
        <v>7</v>
      </c>
      <c r="L9" s="133" t="s">
        <v>54</v>
      </c>
      <c r="M9" s="133" t="s">
        <v>60</v>
      </c>
      <c r="N9" s="123" t="s">
        <v>58</v>
      </c>
      <c r="O9" s="125" t="s">
        <v>59</v>
      </c>
    </row>
    <row r="10" spans="1:16" ht="21.75" customHeight="1" x14ac:dyDescent="0.25">
      <c r="A10" s="25"/>
      <c r="B10" s="148"/>
      <c r="C10" s="127" t="s">
        <v>67</v>
      </c>
      <c r="D10" s="128"/>
      <c r="E10" s="127" t="s">
        <v>9</v>
      </c>
      <c r="F10" s="129" t="s">
        <v>10</v>
      </c>
      <c r="G10" s="131" t="s">
        <v>11</v>
      </c>
      <c r="H10" s="152"/>
      <c r="I10" s="134"/>
      <c r="J10" s="138"/>
      <c r="K10" s="141"/>
      <c r="L10" s="134"/>
      <c r="M10" s="134"/>
      <c r="N10" s="124"/>
      <c r="O10" s="126"/>
    </row>
    <row r="11" spans="1:16" ht="50.25" customHeight="1" thickBot="1" x14ac:dyDescent="0.3">
      <c r="A11" s="26"/>
      <c r="B11" s="148"/>
      <c r="C11" s="127"/>
      <c r="D11" s="128"/>
      <c r="E11" s="127"/>
      <c r="F11" s="130"/>
      <c r="G11" s="132"/>
      <c r="H11" s="153"/>
      <c r="I11" s="134"/>
      <c r="J11" s="139"/>
      <c r="K11" s="141"/>
      <c r="L11" s="135"/>
      <c r="M11" s="135"/>
      <c r="N11" s="124"/>
      <c r="O11" s="126"/>
    </row>
    <row r="12" spans="1:16" ht="15.75" thickBot="1" x14ac:dyDescent="0.3">
      <c r="A12" s="75" t="s">
        <v>73</v>
      </c>
      <c r="B12" s="76" t="s">
        <v>74</v>
      </c>
      <c r="C12" s="98" t="s">
        <v>106</v>
      </c>
      <c r="D12" s="99"/>
      <c r="E12" s="77">
        <v>70</v>
      </c>
      <c r="F12" s="78"/>
      <c r="G12" s="79">
        <f>E12+F12</f>
        <v>70</v>
      </c>
      <c r="H12" s="80" t="s">
        <v>75</v>
      </c>
      <c r="I12" s="81">
        <v>40</v>
      </c>
      <c r="J12" s="81">
        <v>0.08</v>
      </c>
      <c r="K12" s="82">
        <v>380</v>
      </c>
      <c r="L12" s="83">
        <v>1955.42</v>
      </c>
      <c r="M12" s="27" t="s">
        <v>61</v>
      </c>
      <c r="N12" s="64"/>
      <c r="O12" s="65"/>
      <c r="P12" s="12" t="str">
        <f>IF( O12=0," ", IF(100-((L12/O12)*100)&gt;20,"viac ako 20%",0))</f>
        <v xml:space="preserve"> </v>
      </c>
    </row>
    <row r="13" spans="1:16" ht="15.75" thickBot="1" x14ac:dyDescent="0.3">
      <c r="A13" s="84" t="s">
        <v>76</v>
      </c>
      <c r="B13" s="85" t="s">
        <v>77</v>
      </c>
      <c r="C13" s="98" t="s">
        <v>106</v>
      </c>
      <c r="D13" s="99"/>
      <c r="E13" s="86">
        <v>365.69</v>
      </c>
      <c r="F13" s="87">
        <v>125</v>
      </c>
      <c r="G13" s="88">
        <v>490.69</v>
      </c>
      <c r="H13" s="89" t="s">
        <v>75</v>
      </c>
      <c r="I13" s="90">
        <v>45</v>
      </c>
      <c r="J13" s="90">
        <v>0.19</v>
      </c>
      <c r="K13" s="91">
        <v>400</v>
      </c>
      <c r="L13" s="83">
        <v>13595.44</v>
      </c>
      <c r="M13" s="29" t="s">
        <v>61</v>
      </c>
      <c r="N13" s="64"/>
      <c r="O13" s="65"/>
      <c r="P13" s="12"/>
    </row>
    <row r="14" spans="1:16" ht="15.75" thickBot="1" x14ac:dyDescent="0.3">
      <c r="A14" s="84" t="s">
        <v>76</v>
      </c>
      <c r="B14" s="85" t="s">
        <v>78</v>
      </c>
      <c r="C14" s="98" t="s">
        <v>106</v>
      </c>
      <c r="D14" s="99"/>
      <c r="E14" s="86">
        <v>64</v>
      </c>
      <c r="F14" s="87">
        <v>165.68</v>
      </c>
      <c r="G14" s="88">
        <v>229.68</v>
      </c>
      <c r="H14" s="89" t="s">
        <v>75</v>
      </c>
      <c r="I14" s="90">
        <v>50</v>
      </c>
      <c r="J14" s="90">
        <v>0.43</v>
      </c>
      <c r="K14" s="91">
        <v>350</v>
      </c>
      <c r="L14" s="83">
        <v>5674.35</v>
      </c>
      <c r="M14" s="29" t="s">
        <v>61</v>
      </c>
      <c r="N14" s="64"/>
      <c r="O14" s="65"/>
      <c r="P14" s="12"/>
    </row>
    <row r="15" spans="1:16" ht="15.75" thickBot="1" x14ac:dyDescent="0.3">
      <c r="A15" s="84" t="s">
        <v>76</v>
      </c>
      <c r="B15" s="85" t="s">
        <v>79</v>
      </c>
      <c r="C15" s="98" t="s">
        <v>106</v>
      </c>
      <c r="D15" s="99"/>
      <c r="E15" s="86">
        <v>60</v>
      </c>
      <c r="F15" s="87">
        <v>30</v>
      </c>
      <c r="G15" s="88">
        <v>90</v>
      </c>
      <c r="H15" s="89" t="s">
        <v>75</v>
      </c>
      <c r="I15" s="90">
        <v>35</v>
      </c>
      <c r="J15" s="90">
        <v>7.0000000000000007E-2</v>
      </c>
      <c r="K15" s="91">
        <v>250</v>
      </c>
      <c r="L15" s="83">
        <v>3229.2</v>
      </c>
      <c r="M15" s="29" t="s">
        <v>61</v>
      </c>
      <c r="N15" s="64"/>
      <c r="O15" s="65"/>
      <c r="P15" s="12"/>
    </row>
    <row r="16" spans="1:16" ht="15.75" thickBot="1" x14ac:dyDescent="0.3">
      <c r="A16" s="84" t="s">
        <v>76</v>
      </c>
      <c r="B16" s="85" t="s">
        <v>80</v>
      </c>
      <c r="C16" s="98" t="s">
        <v>106</v>
      </c>
      <c r="D16" s="99"/>
      <c r="E16" s="86">
        <v>185</v>
      </c>
      <c r="F16" s="87">
        <v>230</v>
      </c>
      <c r="G16" s="88">
        <v>415</v>
      </c>
      <c r="H16" s="89" t="s">
        <v>75</v>
      </c>
      <c r="I16" s="90">
        <v>40</v>
      </c>
      <c r="J16" s="90">
        <v>0.18</v>
      </c>
      <c r="K16" s="91">
        <v>430</v>
      </c>
      <c r="L16" s="83">
        <v>12634.78</v>
      </c>
      <c r="M16" s="29" t="s">
        <v>61</v>
      </c>
      <c r="N16" s="64"/>
      <c r="O16" s="65"/>
      <c r="P16" s="12"/>
    </row>
    <row r="17" spans="1:16" ht="15.75" thickBot="1" x14ac:dyDescent="0.3">
      <c r="A17" s="84" t="s">
        <v>76</v>
      </c>
      <c r="B17" s="92" t="s">
        <v>81</v>
      </c>
      <c r="C17" s="98" t="s">
        <v>106</v>
      </c>
      <c r="D17" s="99"/>
      <c r="E17" s="93">
        <v>235</v>
      </c>
      <c r="F17" s="94">
        <v>165</v>
      </c>
      <c r="G17" s="88">
        <v>400</v>
      </c>
      <c r="H17" s="89" t="s">
        <v>75</v>
      </c>
      <c r="I17" s="92">
        <v>40</v>
      </c>
      <c r="J17" s="92">
        <v>0.16</v>
      </c>
      <c r="K17" s="95">
        <v>600</v>
      </c>
      <c r="L17" s="83">
        <v>11657.84</v>
      </c>
      <c r="M17" s="29" t="s">
        <v>61</v>
      </c>
      <c r="N17" s="64"/>
      <c r="O17" s="65"/>
      <c r="P17" s="12" t="str">
        <f t="shared" ref="P17" si="0">IF( O17=0," ", IF(100-((L17/O17)*100)&gt;20,"viac ako 20%",0))</f>
        <v xml:space="preserve"> </v>
      </c>
    </row>
    <row r="18" spans="1:16" ht="15.75" thickBot="1" x14ac:dyDescent="0.3">
      <c r="A18" s="84" t="s">
        <v>82</v>
      </c>
      <c r="B18" s="90" t="s">
        <v>104</v>
      </c>
      <c r="C18" s="98" t="s">
        <v>106</v>
      </c>
      <c r="D18" s="99"/>
      <c r="E18" s="96">
        <v>28.63</v>
      </c>
      <c r="F18" s="97">
        <v>46.23</v>
      </c>
      <c r="G18" s="88">
        <f t="shared" ref="G18:G26" si="1">E18+F18</f>
        <v>74.86</v>
      </c>
      <c r="H18" s="89" t="s">
        <v>87</v>
      </c>
      <c r="I18" s="90">
        <v>30</v>
      </c>
      <c r="J18" s="90">
        <v>0.31</v>
      </c>
      <c r="K18" s="91">
        <v>150</v>
      </c>
      <c r="L18" s="83">
        <v>1650.66</v>
      </c>
      <c r="M18" s="29" t="s">
        <v>61</v>
      </c>
      <c r="N18" s="64"/>
      <c r="O18" s="65"/>
      <c r="P18" s="12"/>
    </row>
    <row r="19" spans="1:16" ht="15.75" thickBot="1" x14ac:dyDescent="0.3">
      <c r="A19" s="53" t="s">
        <v>82</v>
      </c>
      <c r="B19" s="30" t="s">
        <v>83</v>
      </c>
      <c r="C19" s="98" t="s">
        <v>106</v>
      </c>
      <c r="D19" s="99"/>
      <c r="E19" s="67">
        <v>40</v>
      </c>
      <c r="F19" s="68"/>
      <c r="G19" s="69">
        <f t="shared" si="1"/>
        <v>40</v>
      </c>
      <c r="H19" s="54" t="s">
        <v>75</v>
      </c>
      <c r="I19" s="30">
        <v>30</v>
      </c>
      <c r="J19" s="30">
        <v>0.44</v>
      </c>
      <c r="K19" s="47">
        <v>180</v>
      </c>
      <c r="L19" s="52">
        <v>717.21</v>
      </c>
      <c r="M19" s="29" t="s">
        <v>61</v>
      </c>
      <c r="N19" s="64"/>
      <c r="O19" s="65"/>
      <c r="P19" s="12"/>
    </row>
    <row r="20" spans="1:16" ht="15.75" thickBot="1" x14ac:dyDescent="0.3">
      <c r="A20" s="53" t="s">
        <v>82</v>
      </c>
      <c r="B20" s="30" t="s">
        <v>84</v>
      </c>
      <c r="C20" s="98" t="s">
        <v>106</v>
      </c>
      <c r="D20" s="99"/>
      <c r="E20" s="67">
        <v>40</v>
      </c>
      <c r="F20" s="68"/>
      <c r="G20" s="69">
        <f t="shared" si="1"/>
        <v>40</v>
      </c>
      <c r="H20" s="54" t="s">
        <v>75</v>
      </c>
      <c r="I20" s="30">
        <v>30</v>
      </c>
      <c r="J20" s="30">
        <v>0.18</v>
      </c>
      <c r="K20" s="47">
        <v>100</v>
      </c>
      <c r="L20" s="52">
        <v>976.24</v>
      </c>
      <c r="M20" s="29" t="s">
        <v>61</v>
      </c>
      <c r="N20" s="64"/>
      <c r="O20" s="65"/>
      <c r="P20" s="12"/>
    </row>
    <row r="21" spans="1:16" ht="15.75" thickBot="1" x14ac:dyDescent="0.3">
      <c r="A21" s="53" t="s">
        <v>82</v>
      </c>
      <c r="B21" s="30" t="s">
        <v>85</v>
      </c>
      <c r="C21" s="98" t="s">
        <v>106</v>
      </c>
      <c r="D21" s="99"/>
      <c r="E21" s="67">
        <v>30</v>
      </c>
      <c r="F21" s="68">
        <v>30</v>
      </c>
      <c r="G21" s="69">
        <f t="shared" si="1"/>
        <v>60</v>
      </c>
      <c r="H21" s="54" t="s">
        <v>75</v>
      </c>
      <c r="I21" s="30">
        <v>30</v>
      </c>
      <c r="J21" s="30">
        <v>0.15</v>
      </c>
      <c r="K21" s="47">
        <v>110</v>
      </c>
      <c r="L21" s="52">
        <v>1641.37</v>
      </c>
      <c r="M21" s="29" t="s">
        <v>61</v>
      </c>
      <c r="N21" s="64"/>
      <c r="O21" s="65"/>
      <c r="P21" s="12"/>
    </row>
    <row r="22" spans="1:16" ht="15.75" thickBot="1" x14ac:dyDescent="0.3">
      <c r="A22" s="53" t="s">
        <v>82</v>
      </c>
      <c r="B22" s="30" t="s">
        <v>86</v>
      </c>
      <c r="C22" s="98" t="s">
        <v>106</v>
      </c>
      <c r="D22" s="99"/>
      <c r="E22" s="67">
        <v>25</v>
      </c>
      <c r="F22" s="68">
        <v>5</v>
      </c>
      <c r="G22" s="69">
        <f t="shared" si="1"/>
        <v>30</v>
      </c>
      <c r="H22" s="54" t="s">
        <v>75</v>
      </c>
      <c r="I22" s="30">
        <v>30</v>
      </c>
      <c r="J22" s="30">
        <v>0.18</v>
      </c>
      <c r="K22" s="47">
        <v>90</v>
      </c>
      <c r="L22" s="52">
        <v>716.76</v>
      </c>
      <c r="M22" s="29" t="s">
        <v>61</v>
      </c>
      <c r="N22" s="64"/>
      <c r="O22" s="65"/>
      <c r="P22" s="12"/>
    </row>
    <row r="23" spans="1:16" ht="15.75" thickBot="1" x14ac:dyDescent="0.3">
      <c r="A23" s="53" t="s">
        <v>82</v>
      </c>
      <c r="B23" s="30" t="s">
        <v>88</v>
      </c>
      <c r="C23" s="98" t="s">
        <v>106</v>
      </c>
      <c r="D23" s="99"/>
      <c r="E23" s="67">
        <v>37.979999999999997</v>
      </c>
      <c r="F23" s="68">
        <v>19.25</v>
      </c>
      <c r="G23" s="69">
        <f t="shared" si="1"/>
        <v>57.23</v>
      </c>
      <c r="H23" s="54" t="s">
        <v>87</v>
      </c>
      <c r="I23" s="30">
        <v>30</v>
      </c>
      <c r="J23" s="30">
        <v>0.38</v>
      </c>
      <c r="K23" s="47">
        <v>520</v>
      </c>
      <c r="L23" s="52">
        <v>1147.4100000000001</v>
      </c>
      <c r="M23" s="29" t="s">
        <v>61</v>
      </c>
      <c r="N23" s="64"/>
      <c r="O23" s="65"/>
      <c r="P23" s="12"/>
    </row>
    <row r="24" spans="1:16" ht="15.75" thickBot="1" x14ac:dyDescent="0.3">
      <c r="A24" s="53" t="s">
        <v>82</v>
      </c>
      <c r="B24" s="30" t="s">
        <v>89</v>
      </c>
      <c r="C24" s="98" t="s">
        <v>106</v>
      </c>
      <c r="D24" s="99"/>
      <c r="E24" s="67">
        <v>0</v>
      </c>
      <c r="F24" s="68">
        <v>70</v>
      </c>
      <c r="G24" s="69">
        <f t="shared" si="1"/>
        <v>70</v>
      </c>
      <c r="H24" s="54" t="s">
        <v>75</v>
      </c>
      <c r="I24" s="30">
        <v>30</v>
      </c>
      <c r="J24" s="30">
        <v>0.12</v>
      </c>
      <c r="K24" s="47">
        <v>120</v>
      </c>
      <c r="L24" s="52">
        <v>2041.35</v>
      </c>
      <c r="M24" s="29" t="s">
        <v>61</v>
      </c>
      <c r="N24" s="64"/>
      <c r="O24" s="65"/>
      <c r="P24" s="12"/>
    </row>
    <row r="25" spans="1:16" ht="15.75" thickBot="1" x14ac:dyDescent="0.3">
      <c r="A25" s="53" t="s">
        <v>82</v>
      </c>
      <c r="B25" s="30" t="s">
        <v>90</v>
      </c>
      <c r="C25" s="98" t="s">
        <v>106</v>
      </c>
      <c r="D25" s="99"/>
      <c r="E25" s="67">
        <v>0</v>
      </c>
      <c r="F25" s="68">
        <v>20</v>
      </c>
      <c r="G25" s="69">
        <f t="shared" si="1"/>
        <v>20</v>
      </c>
      <c r="H25" s="54" t="s">
        <v>75</v>
      </c>
      <c r="I25" s="30">
        <v>30</v>
      </c>
      <c r="J25" s="30">
        <v>0.16</v>
      </c>
      <c r="K25" s="47">
        <v>130</v>
      </c>
      <c r="L25" s="52">
        <v>607.16</v>
      </c>
      <c r="M25" s="29" t="s">
        <v>61</v>
      </c>
      <c r="N25" s="64"/>
      <c r="O25" s="65"/>
      <c r="P25" s="12"/>
    </row>
    <row r="26" spans="1:16" ht="15.75" thickBot="1" x14ac:dyDescent="0.3">
      <c r="A26" s="53" t="s">
        <v>82</v>
      </c>
      <c r="B26" s="30" t="s">
        <v>91</v>
      </c>
      <c r="C26" s="98" t="s">
        <v>106</v>
      </c>
      <c r="D26" s="99"/>
      <c r="E26" s="67">
        <v>0</v>
      </c>
      <c r="F26" s="68">
        <v>80</v>
      </c>
      <c r="G26" s="69">
        <f t="shared" si="1"/>
        <v>80</v>
      </c>
      <c r="H26" s="54" t="s">
        <v>75</v>
      </c>
      <c r="I26" s="30">
        <v>30</v>
      </c>
      <c r="J26" s="30">
        <v>0.16</v>
      </c>
      <c r="K26" s="47">
        <v>170</v>
      </c>
      <c r="L26" s="52">
        <v>2447.66</v>
      </c>
      <c r="M26" s="31" t="s">
        <v>61</v>
      </c>
      <c r="N26" s="64"/>
      <c r="O26" s="65"/>
      <c r="P26" s="12" t="str">
        <f>IF( O26=0," ", IF(100-((L26/O26)*100)&gt;20,"viac ako 20%",0))</f>
        <v xml:space="preserve"> </v>
      </c>
    </row>
    <row r="27" spans="1:16" ht="15.75" thickBot="1" x14ac:dyDescent="0.3">
      <c r="A27" s="53" t="s">
        <v>82</v>
      </c>
      <c r="B27" s="28" t="s">
        <v>92</v>
      </c>
      <c r="C27" s="98" t="s">
        <v>106</v>
      </c>
      <c r="D27" s="99"/>
      <c r="E27" s="70">
        <v>20</v>
      </c>
      <c r="F27" s="71">
        <v>40</v>
      </c>
      <c r="G27" s="69">
        <f t="shared" ref="G27:G35" si="2">E27+F27</f>
        <v>60</v>
      </c>
      <c r="H27" s="54" t="s">
        <v>75</v>
      </c>
      <c r="I27" s="28">
        <v>30</v>
      </c>
      <c r="J27" s="28">
        <v>0.18</v>
      </c>
      <c r="K27" s="50">
        <v>180</v>
      </c>
      <c r="L27" s="52">
        <v>1698.51</v>
      </c>
      <c r="M27" s="31" t="s">
        <v>61</v>
      </c>
      <c r="N27" s="64"/>
      <c r="O27" s="65"/>
      <c r="P27" s="12" t="str">
        <f t="shared" ref="P27:P35" si="3">IF( O27=0," ", IF(100-((L27/O27)*100)&gt;20,"viac ako 20%",0))</f>
        <v xml:space="preserve"> </v>
      </c>
    </row>
    <row r="28" spans="1:16" ht="15.75" thickBot="1" x14ac:dyDescent="0.3">
      <c r="A28" s="53" t="s">
        <v>82</v>
      </c>
      <c r="B28" s="28" t="s">
        <v>93</v>
      </c>
      <c r="C28" s="98" t="s">
        <v>106</v>
      </c>
      <c r="D28" s="99"/>
      <c r="E28" s="70">
        <v>500</v>
      </c>
      <c r="F28" s="71">
        <v>0</v>
      </c>
      <c r="G28" s="69">
        <f t="shared" si="2"/>
        <v>500</v>
      </c>
      <c r="H28" s="54" t="s">
        <v>75</v>
      </c>
      <c r="I28" s="28">
        <v>40</v>
      </c>
      <c r="J28" s="28">
        <v>0.18</v>
      </c>
      <c r="K28" s="62">
        <v>500</v>
      </c>
      <c r="L28" s="52">
        <v>14538.12</v>
      </c>
      <c r="M28" s="31" t="s">
        <v>61</v>
      </c>
      <c r="N28" s="64"/>
      <c r="O28" s="65"/>
      <c r="P28" s="12"/>
    </row>
    <row r="29" spans="1:16" ht="15.75" thickBot="1" x14ac:dyDescent="0.3">
      <c r="A29" s="53" t="s">
        <v>94</v>
      </c>
      <c r="B29" s="28" t="s">
        <v>95</v>
      </c>
      <c r="C29" s="98" t="s">
        <v>106</v>
      </c>
      <c r="D29" s="99"/>
      <c r="E29" s="70">
        <v>50</v>
      </c>
      <c r="F29" s="71">
        <v>50</v>
      </c>
      <c r="G29" s="69">
        <f t="shared" si="2"/>
        <v>100</v>
      </c>
      <c r="H29" s="54" t="s">
        <v>75</v>
      </c>
      <c r="I29" s="28">
        <v>30</v>
      </c>
      <c r="J29" s="28">
        <v>0.21</v>
      </c>
      <c r="K29" s="62">
        <v>1380</v>
      </c>
      <c r="L29" s="52">
        <v>2966.71</v>
      </c>
      <c r="M29" s="31" t="s">
        <v>61</v>
      </c>
      <c r="N29" s="64"/>
      <c r="O29" s="65"/>
      <c r="P29" s="12"/>
    </row>
    <row r="30" spans="1:16" ht="15.75" thickBot="1" x14ac:dyDescent="0.3">
      <c r="A30" s="53" t="s">
        <v>94</v>
      </c>
      <c r="B30" s="28" t="s">
        <v>96</v>
      </c>
      <c r="C30" s="98" t="s">
        <v>106</v>
      </c>
      <c r="D30" s="99"/>
      <c r="E30" s="70">
        <v>100</v>
      </c>
      <c r="F30" s="71">
        <v>0</v>
      </c>
      <c r="G30" s="69">
        <f t="shared" si="2"/>
        <v>100</v>
      </c>
      <c r="H30" s="54" t="s">
        <v>75</v>
      </c>
      <c r="I30" s="28">
        <v>30</v>
      </c>
      <c r="J30" s="28">
        <v>0.19</v>
      </c>
      <c r="K30" s="62">
        <v>1680</v>
      </c>
      <c r="L30" s="52">
        <v>2777.35</v>
      </c>
      <c r="M30" s="31" t="s">
        <v>61</v>
      </c>
      <c r="N30" s="64"/>
      <c r="O30" s="65"/>
      <c r="P30" s="12"/>
    </row>
    <row r="31" spans="1:16" ht="15.75" thickBot="1" x14ac:dyDescent="0.3">
      <c r="A31" s="53" t="s">
        <v>98</v>
      </c>
      <c r="B31" s="28" t="s">
        <v>97</v>
      </c>
      <c r="C31" s="98" t="s">
        <v>106</v>
      </c>
      <c r="D31" s="99"/>
      <c r="E31" s="70">
        <v>440</v>
      </c>
      <c r="F31" s="71">
        <v>20</v>
      </c>
      <c r="G31" s="69">
        <f t="shared" si="2"/>
        <v>460</v>
      </c>
      <c r="H31" s="54" t="s">
        <v>75</v>
      </c>
      <c r="I31" s="28">
        <v>40</v>
      </c>
      <c r="J31" s="28">
        <v>0.2</v>
      </c>
      <c r="K31" s="62">
        <v>800</v>
      </c>
      <c r="L31" s="52">
        <v>13009.75</v>
      </c>
      <c r="M31" s="31" t="s">
        <v>61</v>
      </c>
      <c r="N31" s="64"/>
      <c r="O31" s="65"/>
      <c r="P31" s="12"/>
    </row>
    <row r="32" spans="1:16" ht="15.75" thickBot="1" x14ac:dyDescent="0.3">
      <c r="A32" s="53" t="s">
        <v>98</v>
      </c>
      <c r="B32" s="28" t="s">
        <v>99</v>
      </c>
      <c r="C32" s="98" t="s">
        <v>106</v>
      </c>
      <c r="D32" s="99"/>
      <c r="E32" s="70">
        <v>101.59</v>
      </c>
      <c r="F32" s="71">
        <v>0</v>
      </c>
      <c r="G32" s="69">
        <f t="shared" si="2"/>
        <v>101.59</v>
      </c>
      <c r="H32" s="54" t="s">
        <v>75</v>
      </c>
      <c r="I32" s="28">
        <v>35</v>
      </c>
      <c r="J32" s="28">
        <v>0.21</v>
      </c>
      <c r="K32" s="62">
        <v>800</v>
      </c>
      <c r="L32" s="52">
        <v>2424.9899999999998</v>
      </c>
      <c r="M32" s="31" t="s">
        <v>61</v>
      </c>
      <c r="N32" s="64"/>
      <c r="O32" s="65"/>
      <c r="P32" s="12"/>
    </row>
    <row r="33" spans="1:16" ht="15.75" thickBot="1" x14ac:dyDescent="0.3">
      <c r="A33" s="53" t="s">
        <v>100</v>
      </c>
      <c r="B33" s="28" t="s">
        <v>101</v>
      </c>
      <c r="C33" s="98" t="s">
        <v>106</v>
      </c>
      <c r="D33" s="99"/>
      <c r="E33" s="70">
        <v>215</v>
      </c>
      <c r="F33" s="71">
        <v>0</v>
      </c>
      <c r="G33" s="69">
        <f t="shared" si="2"/>
        <v>215</v>
      </c>
      <c r="H33" s="54" t="s">
        <v>75</v>
      </c>
      <c r="I33" s="28">
        <v>30</v>
      </c>
      <c r="J33" s="28">
        <v>0.16</v>
      </c>
      <c r="K33" s="62">
        <v>100</v>
      </c>
      <c r="L33" s="52">
        <v>5553.08</v>
      </c>
      <c r="M33" s="31" t="s">
        <v>61</v>
      </c>
      <c r="N33" s="64"/>
      <c r="O33" s="65"/>
      <c r="P33" s="12"/>
    </row>
    <row r="34" spans="1:16" ht="15.75" thickBot="1" x14ac:dyDescent="0.3">
      <c r="A34" s="53" t="s">
        <v>100</v>
      </c>
      <c r="B34" s="28" t="s">
        <v>102</v>
      </c>
      <c r="C34" s="98" t="s">
        <v>106</v>
      </c>
      <c r="D34" s="99"/>
      <c r="E34" s="70">
        <v>342</v>
      </c>
      <c r="F34" s="71">
        <v>0</v>
      </c>
      <c r="G34" s="69">
        <f t="shared" si="2"/>
        <v>342</v>
      </c>
      <c r="H34" s="54" t="s">
        <v>75</v>
      </c>
      <c r="I34" s="28">
        <v>30</v>
      </c>
      <c r="J34" s="28">
        <v>0.28999999999999998</v>
      </c>
      <c r="K34" s="50">
        <v>100</v>
      </c>
      <c r="L34" s="52">
        <v>7646.29</v>
      </c>
      <c r="M34" s="31" t="s">
        <v>61</v>
      </c>
      <c r="N34" s="64"/>
      <c r="O34" s="65"/>
      <c r="P34" s="12" t="str">
        <f t="shared" si="3"/>
        <v xml:space="preserve"> </v>
      </c>
    </row>
    <row r="35" spans="1:16" ht="15.75" thickBot="1" x14ac:dyDescent="0.3">
      <c r="A35" s="63" t="s">
        <v>100</v>
      </c>
      <c r="B35" s="32" t="s">
        <v>103</v>
      </c>
      <c r="C35" s="98" t="s">
        <v>106</v>
      </c>
      <c r="D35" s="99"/>
      <c r="E35" s="72">
        <v>125</v>
      </c>
      <c r="F35" s="73">
        <v>0</v>
      </c>
      <c r="G35" s="74">
        <f t="shared" si="2"/>
        <v>125</v>
      </c>
      <c r="H35" s="54" t="s">
        <v>75</v>
      </c>
      <c r="I35" s="32">
        <v>35</v>
      </c>
      <c r="J35" s="32">
        <v>0.19</v>
      </c>
      <c r="K35" s="51">
        <v>500</v>
      </c>
      <c r="L35" s="58">
        <v>3438.66</v>
      </c>
      <c r="M35" s="59" t="s">
        <v>61</v>
      </c>
      <c r="N35" s="64"/>
      <c r="O35" s="66"/>
      <c r="P35" s="12" t="str">
        <f t="shared" si="3"/>
        <v xml:space="preserve"> </v>
      </c>
    </row>
    <row r="36" spans="1:16" ht="15.75" thickBot="1" x14ac:dyDescent="0.3">
      <c r="A36" s="33"/>
      <c r="B36" s="34"/>
      <c r="C36" s="35"/>
      <c r="D36" s="55"/>
      <c r="E36" s="56"/>
      <c r="F36" s="56"/>
      <c r="G36" s="56"/>
      <c r="H36" s="57"/>
      <c r="I36" s="34"/>
      <c r="J36" s="34"/>
      <c r="K36" s="35"/>
      <c r="L36" s="36"/>
      <c r="M36" s="60"/>
      <c r="N36" s="61"/>
      <c r="O36" s="36"/>
      <c r="P36" s="12"/>
    </row>
    <row r="37" spans="1:16" ht="15.75" thickBot="1" x14ac:dyDescent="0.3">
      <c r="A37" s="49"/>
      <c r="B37" s="37"/>
      <c r="C37" s="37"/>
      <c r="D37" s="37"/>
      <c r="E37" s="37"/>
      <c r="F37" s="37"/>
      <c r="G37" s="37">
        <v>4171</v>
      </c>
      <c r="H37" s="37"/>
      <c r="I37" s="37"/>
      <c r="J37" s="100" t="s">
        <v>13</v>
      </c>
      <c r="K37" s="100"/>
      <c r="L37" s="39">
        <f>SUM(L12:L36)</f>
        <v>114746.31000000003</v>
      </c>
      <c r="M37" s="38"/>
      <c r="N37" s="40" t="s">
        <v>14</v>
      </c>
      <c r="O37" s="36">
        <f>SUM(O12:O35)</f>
        <v>0</v>
      </c>
      <c r="P37" s="12" t="str">
        <f>IF(O37&gt;L37,"prekročená cena","nižšia ako stanovená")</f>
        <v>nižšia ako stanovená</v>
      </c>
    </row>
    <row r="38" spans="1:16" ht="15.75" thickBot="1" x14ac:dyDescent="0.3">
      <c r="A38" s="101" t="s">
        <v>15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3"/>
      <c r="O38" s="36">
        <f>O39-O37</f>
        <v>0</v>
      </c>
    </row>
    <row r="39" spans="1:16" ht="15.75" thickBot="1" x14ac:dyDescent="0.3">
      <c r="A39" s="101" t="s">
        <v>16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3"/>
      <c r="O39" s="36">
        <f>IF("nie"=MID(I47,1,3),O37,(O37*1.2))</f>
        <v>0</v>
      </c>
    </row>
    <row r="40" spans="1:16" x14ac:dyDescent="0.25">
      <c r="A40" s="112" t="s">
        <v>17</v>
      </c>
      <c r="B40" s="112"/>
      <c r="C40" s="112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1" spans="1:16" x14ac:dyDescent="0.25">
      <c r="A41" s="104" t="s">
        <v>65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</row>
    <row r="42" spans="1:16" ht="25.5" customHeight="1" x14ac:dyDescent="0.25">
      <c r="A42" s="42" t="s">
        <v>57</v>
      </c>
      <c r="B42" s="42"/>
      <c r="C42" s="42"/>
      <c r="D42" s="42"/>
      <c r="E42" s="42"/>
      <c r="F42" s="42"/>
      <c r="G42" s="43" t="s">
        <v>55</v>
      </c>
      <c r="H42" s="42"/>
      <c r="I42" s="42"/>
      <c r="J42" s="44"/>
      <c r="K42" s="44"/>
      <c r="L42" s="44"/>
      <c r="M42" s="44"/>
      <c r="N42" s="44"/>
      <c r="O42" s="44"/>
    </row>
    <row r="43" spans="1:16" ht="15" customHeight="1" x14ac:dyDescent="0.25">
      <c r="A43" s="114" t="s">
        <v>105</v>
      </c>
      <c r="B43" s="115"/>
      <c r="C43" s="115"/>
      <c r="D43" s="115"/>
      <c r="E43" s="116"/>
      <c r="F43" s="113" t="s">
        <v>56</v>
      </c>
      <c r="G43" s="45" t="s">
        <v>18</v>
      </c>
      <c r="H43" s="106"/>
      <c r="I43" s="107"/>
      <c r="J43" s="107"/>
      <c r="K43" s="107"/>
      <c r="L43" s="107"/>
      <c r="M43" s="107"/>
      <c r="N43" s="107"/>
      <c r="O43" s="108"/>
    </row>
    <row r="44" spans="1:16" x14ac:dyDescent="0.25">
      <c r="A44" s="117"/>
      <c r="B44" s="118"/>
      <c r="C44" s="118"/>
      <c r="D44" s="118"/>
      <c r="E44" s="119"/>
      <c r="F44" s="113"/>
      <c r="G44" s="45" t="s">
        <v>19</v>
      </c>
      <c r="H44" s="106"/>
      <c r="I44" s="107"/>
      <c r="J44" s="107"/>
      <c r="K44" s="107"/>
      <c r="L44" s="107"/>
      <c r="M44" s="107"/>
      <c r="N44" s="107"/>
      <c r="O44" s="108"/>
    </row>
    <row r="45" spans="1:16" ht="18" customHeight="1" x14ac:dyDescent="0.25">
      <c r="A45" s="117"/>
      <c r="B45" s="118"/>
      <c r="C45" s="118"/>
      <c r="D45" s="118"/>
      <c r="E45" s="119"/>
      <c r="F45" s="113"/>
      <c r="G45" s="45" t="s">
        <v>20</v>
      </c>
      <c r="H45" s="106"/>
      <c r="I45" s="107"/>
      <c r="J45" s="107"/>
      <c r="K45" s="107"/>
      <c r="L45" s="107"/>
      <c r="M45" s="107"/>
      <c r="N45" s="107"/>
      <c r="O45" s="108"/>
    </row>
    <row r="46" spans="1:16" x14ac:dyDescent="0.25">
      <c r="A46" s="117"/>
      <c r="B46" s="118"/>
      <c r="C46" s="118"/>
      <c r="D46" s="118"/>
      <c r="E46" s="119"/>
      <c r="F46" s="113"/>
      <c r="G46" s="45" t="s">
        <v>21</v>
      </c>
      <c r="H46" s="106"/>
      <c r="I46" s="107"/>
      <c r="J46" s="107"/>
      <c r="K46" s="107"/>
      <c r="L46" s="107"/>
      <c r="M46" s="107"/>
      <c r="N46" s="107"/>
      <c r="O46" s="108"/>
    </row>
    <row r="47" spans="1:16" x14ac:dyDescent="0.25">
      <c r="A47" s="117"/>
      <c r="B47" s="118"/>
      <c r="C47" s="118"/>
      <c r="D47" s="118"/>
      <c r="E47" s="119"/>
      <c r="F47" s="113"/>
      <c r="G47" s="45" t="s">
        <v>22</v>
      </c>
      <c r="H47" s="106"/>
      <c r="I47" s="107"/>
      <c r="J47" s="107"/>
      <c r="K47" s="107"/>
      <c r="L47" s="107"/>
      <c r="M47" s="107"/>
      <c r="N47" s="107"/>
      <c r="O47" s="108"/>
    </row>
    <row r="48" spans="1:16" x14ac:dyDescent="0.25">
      <c r="A48" s="117"/>
      <c r="B48" s="118"/>
      <c r="C48" s="118"/>
      <c r="D48" s="118"/>
      <c r="E48" s="119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x14ac:dyDescent="0.25">
      <c r="A49" s="117"/>
      <c r="B49" s="118"/>
      <c r="C49" s="118"/>
      <c r="D49" s="118"/>
      <c r="E49" s="119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x14ac:dyDescent="0.25">
      <c r="A50" s="117"/>
      <c r="B50" s="118"/>
      <c r="C50" s="118"/>
      <c r="D50" s="118"/>
      <c r="E50" s="119"/>
      <c r="F50" s="44"/>
      <c r="G50" s="24"/>
      <c r="H50" s="18"/>
      <c r="I50" s="24"/>
      <c r="J50" s="24" t="s">
        <v>23</v>
      </c>
      <c r="K50" s="24"/>
      <c r="L50" s="109"/>
      <c r="M50" s="110"/>
      <c r="N50" s="111"/>
      <c r="O50" s="24"/>
    </row>
    <row r="51" spans="1:15" ht="53.25" customHeight="1" x14ac:dyDescent="0.25">
      <c r="A51" s="120"/>
      <c r="B51" s="121"/>
      <c r="C51" s="121"/>
      <c r="D51" s="121"/>
      <c r="E51" s="122"/>
      <c r="F51" s="44"/>
      <c r="G51" s="24"/>
      <c r="H51" s="24"/>
      <c r="I51" s="24"/>
      <c r="J51" s="24"/>
      <c r="K51" s="24"/>
      <c r="L51" s="24"/>
      <c r="M51" s="24"/>
      <c r="N51" s="24"/>
      <c r="O51" s="24"/>
    </row>
    <row r="52" spans="1:15" x14ac:dyDescent="0.25">
      <c r="A52" s="21"/>
      <c r="B52" s="21"/>
      <c r="C52" s="21"/>
      <c r="D52" s="21"/>
      <c r="E52" s="21"/>
      <c r="F52" s="21"/>
      <c r="G52" s="24"/>
      <c r="H52" s="24"/>
      <c r="I52" s="24"/>
      <c r="J52" s="24"/>
      <c r="K52" s="24"/>
      <c r="L52" s="24"/>
      <c r="M52" s="24"/>
      <c r="N52" s="24"/>
      <c r="O52" s="24"/>
    </row>
  </sheetData>
  <mergeCells count="58">
    <mergeCell ref="C13:D13"/>
    <mergeCell ref="C14:D14"/>
    <mergeCell ref="C33:D33"/>
    <mergeCell ref="C28:D28"/>
    <mergeCell ref="C29:D29"/>
    <mergeCell ref="C30:D30"/>
    <mergeCell ref="C31:D31"/>
    <mergeCell ref="C32:D32"/>
    <mergeCell ref="C15:D15"/>
    <mergeCell ref="C16:D16"/>
    <mergeCell ref="C19:D19"/>
    <mergeCell ref="C20:D20"/>
    <mergeCell ref="C21:D21"/>
    <mergeCell ref="C22:D22"/>
    <mergeCell ref="C23:D23"/>
    <mergeCell ref="C24:D24"/>
    <mergeCell ref="A1:L1"/>
    <mergeCell ref="C12:D12"/>
    <mergeCell ref="J9:J11"/>
    <mergeCell ref="K9:K11"/>
    <mergeCell ref="A8:B8"/>
    <mergeCell ref="E5:F5"/>
    <mergeCell ref="B6:F6"/>
    <mergeCell ref="B7:F7"/>
    <mergeCell ref="B9:B11"/>
    <mergeCell ref="L9:L11"/>
    <mergeCell ref="C3:K3"/>
    <mergeCell ref="H9:H11"/>
    <mergeCell ref="I9:I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H47:O47"/>
    <mergeCell ref="L50:N50"/>
    <mergeCell ref="A40:C40"/>
    <mergeCell ref="F43:F47"/>
    <mergeCell ref="H43:O43"/>
    <mergeCell ref="H44:O44"/>
    <mergeCell ref="H45:O45"/>
    <mergeCell ref="H46:O46"/>
    <mergeCell ref="A43:E51"/>
    <mergeCell ref="A38:N38"/>
    <mergeCell ref="C26:D26"/>
    <mergeCell ref="C27:D27"/>
    <mergeCell ref="A39:N39"/>
    <mergeCell ref="A41:O41"/>
    <mergeCell ref="C35:D35"/>
    <mergeCell ref="C25:D25"/>
    <mergeCell ref="C17:D17"/>
    <mergeCell ref="C18:D18"/>
    <mergeCell ref="C34:D34"/>
    <mergeCell ref="J37:K37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4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1" t="s">
        <v>51</v>
      </c>
      <c r="M2" s="161"/>
    </row>
    <row r="3" spans="1:14" x14ac:dyDescent="0.25">
      <c r="A3" s="5" t="s">
        <v>25</v>
      </c>
      <c r="B3" s="162" t="s">
        <v>26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25">
      <c r="A4" s="5" t="s">
        <v>27</v>
      </c>
      <c r="B4" s="162" t="s">
        <v>28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x14ac:dyDescent="0.25">
      <c r="A5" s="5" t="s">
        <v>8</v>
      </c>
      <c r="B5" s="162" t="s">
        <v>29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x14ac:dyDescent="0.25">
      <c r="A6" s="5" t="s">
        <v>2</v>
      </c>
      <c r="B6" s="162" t="s">
        <v>30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25">
      <c r="A7" s="6" t="s">
        <v>31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0"/>
    </row>
    <row r="8" spans="1:14" x14ac:dyDescent="0.25">
      <c r="A8" s="5" t="s">
        <v>12</v>
      </c>
      <c r="B8" s="162" t="s">
        <v>32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25">
      <c r="A9" s="7" t="s">
        <v>33</v>
      </c>
      <c r="B9" s="162" t="s">
        <v>34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25">
      <c r="A10" s="7" t="s">
        <v>35</v>
      </c>
      <c r="B10" s="162" t="s">
        <v>36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4" x14ac:dyDescent="0.25">
      <c r="A11" s="8" t="s">
        <v>37</v>
      </c>
      <c r="B11" s="162" t="s">
        <v>38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25">
      <c r="A12" s="9" t="s">
        <v>39</v>
      </c>
      <c r="B12" s="162" t="s">
        <v>40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  <row r="13" spans="1:14" ht="24" customHeight="1" x14ac:dyDescent="0.25">
      <c r="A13" s="8" t="s">
        <v>41</v>
      </c>
      <c r="B13" s="162" t="s">
        <v>42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4" spans="1:14" ht="16.5" customHeight="1" x14ac:dyDescent="0.25">
      <c r="A14" s="8" t="s">
        <v>5</v>
      </c>
      <c r="B14" s="162" t="s">
        <v>52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14" x14ac:dyDescent="0.25">
      <c r="A15" s="8" t="s">
        <v>43</v>
      </c>
      <c r="B15" s="162" t="s">
        <v>44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</row>
    <row r="16" spans="1:14" ht="38.25" x14ac:dyDescent="0.25">
      <c r="A16" s="10" t="s">
        <v>45</v>
      </c>
      <c r="B16" s="162" t="s">
        <v>46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pans="1:14" ht="28.5" customHeight="1" x14ac:dyDescent="0.25">
      <c r="A17" s="10" t="s">
        <v>47</v>
      </c>
      <c r="B17" s="162" t="s">
        <v>48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pans="1:14" ht="27" customHeight="1" x14ac:dyDescent="0.25">
      <c r="A18" s="11" t="s">
        <v>49</v>
      </c>
      <c r="B18" s="162" t="s">
        <v>50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</row>
    <row r="19" spans="1:14" ht="75" customHeight="1" x14ac:dyDescent="0.25">
      <c r="A19" s="46" t="s">
        <v>62</v>
      </c>
      <c r="B19" s="163" t="s">
        <v>63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2022-08-25T11:02:54Z</cp:lastPrinted>
  <dcterms:created xsi:type="dcterms:W3CDTF">2012-08-13T12:29:09Z</dcterms:created>
  <dcterms:modified xsi:type="dcterms:W3CDTF">2022-08-25T11:04:37Z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