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.01 - SO01 - búracie práce" sheetId="2" r:id="rId2"/>
    <sheet name="01.02 - SO01 - nový stav" sheetId="3" r:id="rId3"/>
    <sheet name="02.01 - SO04 - búracie práce" sheetId="4" r:id="rId4"/>
    <sheet name="02.02 - SO04 - nový stav" sheetId="5" r:id="rId5"/>
    <sheet name="Zoznam figúr" sheetId="6" r:id="rId6"/>
  </sheets>
  <definedNames>
    <definedName name="_xlnm.Print_Area" localSheetId="0">'Rekapitulácia stavby'!$D$4:$AO$76,'Rekapitulácia stavby'!$C$82:$AQ$101</definedName>
    <definedName name="_xlnm.Print_Titles" localSheetId="0">'Rekapitulácia stavby'!$92:$92</definedName>
    <definedName name="_xlnm._FilterDatabase" localSheetId="1" hidden="1">'01.01 - SO01 - búracie práce'!$C$127:$K$169</definedName>
    <definedName name="_xlnm.Print_Area" localSheetId="1">'01.01 - SO01 - búracie práce'!$C$4:$J$76,'01.01 - SO01 - búracie práce'!$C$82:$J$107,'01.01 - SO01 - búracie práce'!$C$113:$J$169</definedName>
    <definedName name="_xlnm.Print_Titles" localSheetId="1">'01.01 - SO01 - búracie práce'!$127:$127</definedName>
    <definedName name="_xlnm._FilterDatabase" localSheetId="2" hidden="1">'01.02 - SO01 - nový stav'!$C$137:$K$330</definedName>
    <definedName name="_xlnm.Print_Area" localSheetId="2">'01.02 - SO01 - nový stav'!$C$4:$J$76,'01.02 - SO01 - nový stav'!$C$82:$J$117,'01.02 - SO01 - nový stav'!$C$123:$J$330</definedName>
    <definedName name="_xlnm.Print_Titles" localSheetId="2">'01.02 - SO01 - nový stav'!$137:$137</definedName>
    <definedName name="_xlnm._FilterDatabase" localSheetId="3" hidden="1">'02.01 - SO04 - búracie práce'!$C$132:$K$443</definedName>
    <definedName name="_xlnm.Print_Area" localSheetId="3">'02.01 - SO04 - búracie práce'!$C$4:$J$76,'02.01 - SO04 - búracie práce'!$C$82:$J$112,'02.01 - SO04 - búracie práce'!$C$118:$J$443</definedName>
    <definedName name="_xlnm.Print_Titles" localSheetId="3">'02.01 - SO04 - búracie práce'!$132:$132</definedName>
    <definedName name="_xlnm._FilterDatabase" localSheetId="4" hidden="1">'02.02 - SO04 - nový stav'!$C$148:$K$1191</definedName>
    <definedName name="_xlnm.Print_Area" localSheetId="4">'02.02 - SO04 - nový stav'!$C$4:$J$76,'02.02 - SO04 - nový stav'!$C$82:$J$128,'02.02 - SO04 - nový stav'!$C$134:$J$1191</definedName>
    <definedName name="_xlnm.Print_Titles" localSheetId="4">'02.02 - SO04 - nový stav'!$148:$148</definedName>
    <definedName name="_xlnm.Print_Area" localSheetId="5">'Zoznam figúr'!$C$4:$G$447</definedName>
    <definedName name="_xlnm.Print_Titles" localSheetId="5">'Zoznam figúr'!$9:$9</definedName>
  </definedNames>
  <calcPr/>
</workbook>
</file>

<file path=xl/calcChain.xml><?xml version="1.0" encoding="utf-8"?>
<calcChain xmlns="http://schemas.openxmlformats.org/spreadsheetml/2006/main">
  <c i="6" l="1" r="D7"/>
  <c i="5" r="J39"/>
  <c r="J38"/>
  <c i="1" r="AY100"/>
  <c i="5" r="J37"/>
  <c i="1" r="AX100"/>
  <c i="5" r="BI1191"/>
  <c r="BH1191"/>
  <c r="BG1191"/>
  <c r="BE1191"/>
  <c r="T1191"/>
  <c r="R1191"/>
  <c r="P1191"/>
  <c r="BI1190"/>
  <c r="BH1190"/>
  <c r="BG1190"/>
  <c r="BE1190"/>
  <c r="T1190"/>
  <c r="R1190"/>
  <c r="P1190"/>
  <c r="BI1189"/>
  <c r="BH1189"/>
  <c r="BG1189"/>
  <c r="BE1189"/>
  <c r="T1189"/>
  <c r="R1189"/>
  <c r="P1189"/>
  <c r="BI1187"/>
  <c r="BH1187"/>
  <c r="BG1187"/>
  <c r="BE1187"/>
  <c r="T1187"/>
  <c r="R1187"/>
  <c r="P1187"/>
  <c r="BI1185"/>
  <c r="BH1185"/>
  <c r="BG1185"/>
  <c r="BE1185"/>
  <c r="T1185"/>
  <c r="R1185"/>
  <c r="P1185"/>
  <c r="BI1184"/>
  <c r="BH1184"/>
  <c r="BG1184"/>
  <c r="BE1184"/>
  <c r="T1184"/>
  <c r="R1184"/>
  <c r="P1184"/>
  <c r="BI1183"/>
  <c r="BH1183"/>
  <c r="BG1183"/>
  <c r="BE1183"/>
  <c r="T1183"/>
  <c r="R1183"/>
  <c r="P1183"/>
  <c r="BI1179"/>
  <c r="BH1179"/>
  <c r="BG1179"/>
  <c r="BE1179"/>
  <c r="T1179"/>
  <c r="R1179"/>
  <c r="P1179"/>
  <c r="BI1177"/>
  <c r="BH1177"/>
  <c r="BG1177"/>
  <c r="BE1177"/>
  <c r="T1177"/>
  <c r="R1177"/>
  <c r="P1177"/>
  <c r="BI1175"/>
  <c r="BH1175"/>
  <c r="BG1175"/>
  <c r="BE1175"/>
  <c r="T1175"/>
  <c r="R1175"/>
  <c r="P1175"/>
  <c r="BI1173"/>
  <c r="BH1173"/>
  <c r="BG1173"/>
  <c r="BE1173"/>
  <c r="T1173"/>
  <c r="R1173"/>
  <c r="P1173"/>
  <c r="BI1172"/>
  <c r="BH1172"/>
  <c r="BG1172"/>
  <c r="BE1172"/>
  <c r="T1172"/>
  <c r="R1172"/>
  <c r="P1172"/>
  <c r="BI1169"/>
  <c r="BH1169"/>
  <c r="BG1169"/>
  <c r="BE1169"/>
  <c r="T1169"/>
  <c r="R1169"/>
  <c r="P1169"/>
  <c r="BI1168"/>
  <c r="BH1168"/>
  <c r="BG1168"/>
  <c r="BE1168"/>
  <c r="T1168"/>
  <c r="R1168"/>
  <c r="P1168"/>
  <c r="BI1167"/>
  <c r="BH1167"/>
  <c r="BG1167"/>
  <c r="BE1167"/>
  <c r="T1167"/>
  <c r="R1167"/>
  <c r="P1167"/>
  <c r="BI1166"/>
  <c r="BH1166"/>
  <c r="BG1166"/>
  <c r="BE1166"/>
  <c r="T1166"/>
  <c r="R1166"/>
  <c r="P1166"/>
  <c r="BI1164"/>
  <c r="BH1164"/>
  <c r="BG1164"/>
  <c r="BE1164"/>
  <c r="T1164"/>
  <c r="R1164"/>
  <c r="P1164"/>
  <c r="BI1162"/>
  <c r="BH1162"/>
  <c r="BG1162"/>
  <c r="BE1162"/>
  <c r="T1162"/>
  <c r="R1162"/>
  <c r="P1162"/>
  <c r="BI1160"/>
  <c r="BH1160"/>
  <c r="BG1160"/>
  <c r="BE1160"/>
  <c r="T1160"/>
  <c r="R1160"/>
  <c r="P1160"/>
  <c r="BI1157"/>
  <c r="BH1157"/>
  <c r="BG1157"/>
  <c r="BE1157"/>
  <c r="T1157"/>
  <c r="R1157"/>
  <c r="P1157"/>
  <c r="BI1110"/>
  <c r="BH1110"/>
  <c r="BG1110"/>
  <c r="BE1110"/>
  <c r="T1110"/>
  <c r="R1110"/>
  <c r="P1110"/>
  <c r="BI1108"/>
  <c r="BH1108"/>
  <c r="BG1108"/>
  <c r="BE1108"/>
  <c r="T1108"/>
  <c r="R1108"/>
  <c r="P1108"/>
  <c r="BI1104"/>
  <c r="BH1104"/>
  <c r="BG1104"/>
  <c r="BE1104"/>
  <c r="T1104"/>
  <c r="R1104"/>
  <c r="P1104"/>
  <c r="BI1100"/>
  <c r="BH1100"/>
  <c r="BG1100"/>
  <c r="BE1100"/>
  <c r="T1100"/>
  <c r="R1100"/>
  <c r="P1100"/>
  <c r="BI1099"/>
  <c r="BH1099"/>
  <c r="BG1099"/>
  <c r="BE1099"/>
  <c r="T1099"/>
  <c r="R1099"/>
  <c r="P1099"/>
  <c r="BI1097"/>
  <c r="BH1097"/>
  <c r="BG1097"/>
  <c r="BE1097"/>
  <c r="T1097"/>
  <c r="R1097"/>
  <c r="P1097"/>
  <c r="BI1095"/>
  <c r="BH1095"/>
  <c r="BG1095"/>
  <c r="BE1095"/>
  <c r="T1095"/>
  <c r="R1095"/>
  <c r="P1095"/>
  <c r="BI1092"/>
  <c r="BH1092"/>
  <c r="BG1092"/>
  <c r="BE1092"/>
  <c r="T1092"/>
  <c r="R1092"/>
  <c r="P1092"/>
  <c r="BI1090"/>
  <c r="BH1090"/>
  <c r="BG1090"/>
  <c r="BE1090"/>
  <c r="T1090"/>
  <c r="R1090"/>
  <c r="P1090"/>
  <c r="BI1075"/>
  <c r="BH1075"/>
  <c r="BG1075"/>
  <c r="BE1075"/>
  <c r="T1075"/>
  <c r="R1075"/>
  <c r="P1075"/>
  <c r="BI1073"/>
  <c r="BH1073"/>
  <c r="BG1073"/>
  <c r="BE1073"/>
  <c r="T1073"/>
  <c r="R1073"/>
  <c r="P1073"/>
  <c r="BI1070"/>
  <c r="BH1070"/>
  <c r="BG1070"/>
  <c r="BE1070"/>
  <c r="T1070"/>
  <c r="R1070"/>
  <c r="P1070"/>
  <c r="BI1068"/>
  <c r="BH1068"/>
  <c r="BG1068"/>
  <c r="BE1068"/>
  <c r="T1068"/>
  <c r="R1068"/>
  <c r="P1068"/>
  <c r="BI1063"/>
  <c r="BH1063"/>
  <c r="BG1063"/>
  <c r="BE1063"/>
  <c r="T1063"/>
  <c r="R1063"/>
  <c r="P1063"/>
  <c r="BI1061"/>
  <c r="BH1061"/>
  <c r="BG1061"/>
  <c r="BE1061"/>
  <c r="T1061"/>
  <c r="R1061"/>
  <c r="P1061"/>
  <c r="BI1059"/>
  <c r="BH1059"/>
  <c r="BG1059"/>
  <c r="BE1059"/>
  <c r="T1059"/>
  <c r="R1059"/>
  <c r="P1059"/>
  <c r="BI1057"/>
  <c r="BH1057"/>
  <c r="BG1057"/>
  <c r="BE1057"/>
  <c r="T1057"/>
  <c r="R1057"/>
  <c r="P1057"/>
  <c r="BI1055"/>
  <c r="BH1055"/>
  <c r="BG1055"/>
  <c r="BE1055"/>
  <c r="T1055"/>
  <c r="R1055"/>
  <c r="P1055"/>
  <c r="BI1053"/>
  <c r="BH1053"/>
  <c r="BG1053"/>
  <c r="BE1053"/>
  <c r="T1053"/>
  <c r="R1053"/>
  <c r="P1053"/>
  <c r="BI1051"/>
  <c r="BH1051"/>
  <c r="BG1051"/>
  <c r="BE1051"/>
  <c r="T1051"/>
  <c r="R1051"/>
  <c r="P1051"/>
  <c r="BI1049"/>
  <c r="BH1049"/>
  <c r="BG1049"/>
  <c r="BE1049"/>
  <c r="T1049"/>
  <c r="R1049"/>
  <c r="P1049"/>
  <c r="BI1047"/>
  <c r="BH1047"/>
  <c r="BG1047"/>
  <c r="BE1047"/>
  <c r="T1047"/>
  <c r="R1047"/>
  <c r="P1047"/>
  <c r="BI1041"/>
  <c r="BH1041"/>
  <c r="BG1041"/>
  <c r="BE1041"/>
  <c r="T1041"/>
  <c r="R1041"/>
  <c r="P1041"/>
  <c r="BI1039"/>
  <c r="BH1039"/>
  <c r="BG1039"/>
  <c r="BE1039"/>
  <c r="T1039"/>
  <c r="R1039"/>
  <c r="P1039"/>
  <c r="BI1003"/>
  <c r="BH1003"/>
  <c r="BG1003"/>
  <c r="BE1003"/>
  <c r="T1003"/>
  <c r="R1003"/>
  <c r="P1003"/>
  <c r="BI1001"/>
  <c r="BH1001"/>
  <c r="BG1001"/>
  <c r="BE1001"/>
  <c r="T1001"/>
  <c r="T1000"/>
  <c r="R1001"/>
  <c r="R1000"/>
  <c r="P1001"/>
  <c r="P1000"/>
  <c r="BI999"/>
  <c r="BH999"/>
  <c r="BG999"/>
  <c r="BE999"/>
  <c r="T999"/>
  <c r="R999"/>
  <c r="P999"/>
  <c r="BI998"/>
  <c r="BH998"/>
  <c r="BG998"/>
  <c r="BE998"/>
  <c r="T998"/>
  <c r="R998"/>
  <c r="P998"/>
  <c r="BI997"/>
  <c r="BH997"/>
  <c r="BG997"/>
  <c r="BE997"/>
  <c r="T997"/>
  <c r="R997"/>
  <c r="P997"/>
  <c r="BI995"/>
  <c r="BH995"/>
  <c r="BG995"/>
  <c r="BE995"/>
  <c r="T995"/>
  <c r="R995"/>
  <c r="P995"/>
  <c r="BI992"/>
  <c r="BH992"/>
  <c r="BG992"/>
  <c r="BE992"/>
  <c r="T992"/>
  <c r="R992"/>
  <c r="P992"/>
  <c r="BI989"/>
  <c r="BH989"/>
  <c r="BG989"/>
  <c r="BE989"/>
  <c r="T989"/>
  <c r="R989"/>
  <c r="P989"/>
  <c r="BI986"/>
  <c r="BH986"/>
  <c r="BG986"/>
  <c r="BE986"/>
  <c r="T986"/>
  <c r="R986"/>
  <c r="P986"/>
  <c r="BI985"/>
  <c r="BH985"/>
  <c r="BG985"/>
  <c r="BE985"/>
  <c r="T985"/>
  <c r="R985"/>
  <c r="P985"/>
  <c r="BI984"/>
  <c r="BH984"/>
  <c r="BG984"/>
  <c r="BE984"/>
  <c r="T984"/>
  <c r="R984"/>
  <c r="P984"/>
  <c r="BI982"/>
  <c r="BH982"/>
  <c r="BG982"/>
  <c r="BE982"/>
  <c r="T982"/>
  <c r="R982"/>
  <c r="P982"/>
  <c r="BI981"/>
  <c r="BH981"/>
  <c r="BG981"/>
  <c r="BE981"/>
  <c r="T981"/>
  <c r="R981"/>
  <c r="P981"/>
  <c r="BI980"/>
  <c r="BH980"/>
  <c r="BG980"/>
  <c r="BE980"/>
  <c r="T980"/>
  <c r="R980"/>
  <c r="P980"/>
  <c r="BI979"/>
  <c r="BH979"/>
  <c r="BG979"/>
  <c r="BE979"/>
  <c r="T979"/>
  <c r="R979"/>
  <c r="P979"/>
  <c r="BI978"/>
  <c r="BH978"/>
  <c r="BG978"/>
  <c r="BE978"/>
  <c r="T978"/>
  <c r="R978"/>
  <c r="P978"/>
  <c r="BI977"/>
  <c r="BH977"/>
  <c r="BG977"/>
  <c r="BE977"/>
  <c r="T977"/>
  <c r="R977"/>
  <c r="P977"/>
  <c r="BI976"/>
  <c r="BH976"/>
  <c r="BG976"/>
  <c r="BE976"/>
  <c r="T976"/>
  <c r="R976"/>
  <c r="P976"/>
  <c r="BI975"/>
  <c r="BH975"/>
  <c r="BG975"/>
  <c r="BE975"/>
  <c r="T975"/>
  <c r="R975"/>
  <c r="P975"/>
  <c r="BI974"/>
  <c r="BH974"/>
  <c r="BG974"/>
  <c r="BE974"/>
  <c r="T974"/>
  <c r="R974"/>
  <c r="P974"/>
  <c r="BI973"/>
  <c r="BH973"/>
  <c r="BG973"/>
  <c r="BE973"/>
  <c r="T973"/>
  <c r="R973"/>
  <c r="P973"/>
  <c r="BI972"/>
  <c r="BH972"/>
  <c r="BG972"/>
  <c r="BE972"/>
  <c r="T972"/>
  <c r="R972"/>
  <c r="P972"/>
  <c r="BI971"/>
  <c r="BH971"/>
  <c r="BG971"/>
  <c r="BE971"/>
  <c r="T971"/>
  <c r="R971"/>
  <c r="P971"/>
  <c r="BI970"/>
  <c r="BH970"/>
  <c r="BG970"/>
  <c r="BE970"/>
  <c r="T970"/>
  <c r="R970"/>
  <c r="P970"/>
  <c r="BI969"/>
  <c r="BH969"/>
  <c r="BG969"/>
  <c r="BE969"/>
  <c r="T969"/>
  <c r="R969"/>
  <c r="P969"/>
  <c r="BI968"/>
  <c r="BH968"/>
  <c r="BG968"/>
  <c r="BE968"/>
  <c r="T968"/>
  <c r="R968"/>
  <c r="P968"/>
  <c r="BI967"/>
  <c r="BH967"/>
  <c r="BG967"/>
  <c r="BE967"/>
  <c r="T967"/>
  <c r="R967"/>
  <c r="P967"/>
  <c r="BI966"/>
  <c r="BH966"/>
  <c r="BG966"/>
  <c r="BE966"/>
  <c r="T966"/>
  <c r="R966"/>
  <c r="P966"/>
  <c r="BI965"/>
  <c r="BH965"/>
  <c r="BG965"/>
  <c r="BE965"/>
  <c r="T965"/>
  <c r="R965"/>
  <c r="P965"/>
  <c r="BI964"/>
  <c r="BH964"/>
  <c r="BG964"/>
  <c r="BE964"/>
  <c r="T964"/>
  <c r="R964"/>
  <c r="P964"/>
  <c r="BI963"/>
  <c r="BH963"/>
  <c r="BG963"/>
  <c r="BE963"/>
  <c r="T963"/>
  <c r="R963"/>
  <c r="P963"/>
  <c r="BI962"/>
  <c r="BH962"/>
  <c r="BG962"/>
  <c r="BE962"/>
  <c r="T962"/>
  <c r="R962"/>
  <c r="P962"/>
  <c r="BI961"/>
  <c r="BH961"/>
  <c r="BG961"/>
  <c r="BE961"/>
  <c r="T961"/>
  <c r="R961"/>
  <c r="P961"/>
  <c r="BI960"/>
  <c r="BH960"/>
  <c r="BG960"/>
  <c r="BE960"/>
  <c r="T960"/>
  <c r="R960"/>
  <c r="P960"/>
  <c r="BI959"/>
  <c r="BH959"/>
  <c r="BG959"/>
  <c r="BE959"/>
  <c r="T959"/>
  <c r="R959"/>
  <c r="P959"/>
  <c r="BI958"/>
  <c r="BH958"/>
  <c r="BG958"/>
  <c r="BE958"/>
  <c r="T958"/>
  <c r="R958"/>
  <c r="P958"/>
  <c r="BI957"/>
  <c r="BH957"/>
  <c r="BG957"/>
  <c r="BE957"/>
  <c r="T957"/>
  <c r="R957"/>
  <c r="P957"/>
  <c r="BI956"/>
  <c r="BH956"/>
  <c r="BG956"/>
  <c r="BE956"/>
  <c r="T956"/>
  <c r="R956"/>
  <c r="P956"/>
  <c r="BI955"/>
  <c r="BH955"/>
  <c r="BG955"/>
  <c r="BE955"/>
  <c r="T955"/>
  <c r="R955"/>
  <c r="P955"/>
  <c r="BI954"/>
  <c r="BH954"/>
  <c r="BG954"/>
  <c r="BE954"/>
  <c r="T954"/>
  <c r="R954"/>
  <c r="P954"/>
  <c r="BI953"/>
  <c r="BH953"/>
  <c r="BG953"/>
  <c r="BE953"/>
  <c r="T953"/>
  <c r="R953"/>
  <c r="P953"/>
  <c r="BI952"/>
  <c r="BH952"/>
  <c r="BG952"/>
  <c r="BE952"/>
  <c r="T952"/>
  <c r="R952"/>
  <c r="P952"/>
  <c r="BI951"/>
  <c r="BH951"/>
  <c r="BG951"/>
  <c r="BE951"/>
  <c r="T951"/>
  <c r="R951"/>
  <c r="P951"/>
  <c r="BI950"/>
  <c r="BH950"/>
  <c r="BG950"/>
  <c r="BE950"/>
  <c r="T950"/>
  <c r="R950"/>
  <c r="P950"/>
  <c r="BI947"/>
  <c r="BH947"/>
  <c r="BG947"/>
  <c r="BE947"/>
  <c r="T947"/>
  <c r="R947"/>
  <c r="P947"/>
  <c r="BI944"/>
  <c r="BH944"/>
  <c r="BG944"/>
  <c r="BE944"/>
  <c r="T944"/>
  <c r="R944"/>
  <c r="P944"/>
  <c r="BI942"/>
  <c r="BH942"/>
  <c r="BG942"/>
  <c r="BE942"/>
  <c r="T942"/>
  <c r="R942"/>
  <c r="P942"/>
  <c r="BI940"/>
  <c r="BH940"/>
  <c r="BG940"/>
  <c r="BE940"/>
  <c r="T940"/>
  <c r="R940"/>
  <c r="P940"/>
  <c r="BI939"/>
  <c r="BH939"/>
  <c r="BG939"/>
  <c r="BE939"/>
  <c r="T939"/>
  <c r="R939"/>
  <c r="P939"/>
  <c r="BI938"/>
  <c r="BH938"/>
  <c r="BG938"/>
  <c r="BE938"/>
  <c r="T938"/>
  <c r="R938"/>
  <c r="P938"/>
  <c r="BI937"/>
  <c r="BH937"/>
  <c r="BG937"/>
  <c r="BE937"/>
  <c r="T937"/>
  <c r="R937"/>
  <c r="P937"/>
  <c r="BI936"/>
  <c r="BH936"/>
  <c r="BG936"/>
  <c r="BE936"/>
  <c r="T936"/>
  <c r="R936"/>
  <c r="P936"/>
  <c r="BI935"/>
  <c r="BH935"/>
  <c r="BG935"/>
  <c r="BE935"/>
  <c r="T935"/>
  <c r="R935"/>
  <c r="P935"/>
  <c r="BI934"/>
  <c r="BH934"/>
  <c r="BG934"/>
  <c r="BE934"/>
  <c r="T934"/>
  <c r="R934"/>
  <c r="P934"/>
  <c r="BI933"/>
  <c r="BH933"/>
  <c r="BG933"/>
  <c r="BE933"/>
  <c r="T933"/>
  <c r="R933"/>
  <c r="P933"/>
  <c r="BI932"/>
  <c r="BH932"/>
  <c r="BG932"/>
  <c r="BE932"/>
  <c r="T932"/>
  <c r="R932"/>
  <c r="P932"/>
  <c r="BI931"/>
  <c r="BH931"/>
  <c r="BG931"/>
  <c r="BE931"/>
  <c r="T931"/>
  <c r="R931"/>
  <c r="P931"/>
  <c r="BI929"/>
  <c r="BH929"/>
  <c r="BG929"/>
  <c r="BE929"/>
  <c r="T929"/>
  <c r="R929"/>
  <c r="P929"/>
  <c r="BI927"/>
  <c r="BH927"/>
  <c r="BG927"/>
  <c r="BE927"/>
  <c r="T927"/>
  <c r="R927"/>
  <c r="P927"/>
  <c r="BI924"/>
  <c r="BH924"/>
  <c r="BG924"/>
  <c r="BE924"/>
  <c r="T924"/>
  <c r="R924"/>
  <c r="P924"/>
  <c r="BI923"/>
  <c r="BH923"/>
  <c r="BG923"/>
  <c r="BE923"/>
  <c r="T923"/>
  <c r="R923"/>
  <c r="P923"/>
  <c r="BI920"/>
  <c r="BH920"/>
  <c r="BG920"/>
  <c r="BE920"/>
  <c r="T920"/>
  <c r="R920"/>
  <c r="P920"/>
  <c r="BI918"/>
  <c r="BH918"/>
  <c r="BG918"/>
  <c r="BE918"/>
  <c r="T918"/>
  <c r="R918"/>
  <c r="P918"/>
  <c r="BI916"/>
  <c r="BH916"/>
  <c r="BG916"/>
  <c r="BE916"/>
  <c r="T916"/>
  <c r="R916"/>
  <c r="P916"/>
  <c r="BI914"/>
  <c r="BH914"/>
  <c r="BG914"/>
  <c r="BE914"/>
  <c r="T914"/>
  <c r="R914"/>
  <c r="P914"/>
  <c r="BI912"/>
  <c r="BH912"/>
  <c r="BG912"/>
  <c r="BE912"/>
  <c r="T912"/>
  <c r="R912"/>
  <c r="P912"/>
  <c r="BI910"/>
  <c r="BH910"/>
  <c r="BG910"/>
  <c r="BE910"/>
  <c r="T910"/>
  <c r="R910"/>
  <c r="P910"/>
  <c r="BI907"/>
  <c r="BH907"/>
  <c r="BG907"/>
  <c r="BE907"/>
  <c r="T907"/>
  <c r="R907"/>
  <c r="P907"/>
  <c r="BI905"/>
  <c r="BH905"/>
  <c r="BG905"/>
  <c r="BE905"/>
  <c r="T905"/>
  <c r="R905"/>
  <c r="P905"/>
  <c r="BI896"/>
  <c r="BH896"/>
  <c r="BG896"/>
  <c r="BE896"/>
  <c r="T896"/>
  <c r="R896"/>
  <c r="P896"/>
  <c r="BI890"/>
  <c r="BH890"/>
  <c r="BG890"/>
  <c r="BE890"/>
  <c r="T890"/>
  <c r="R890"/>
  <c r="P890"/>
  <c r="BI888"/>
  <c r="BH888"/>
  <c r="BG888"/>
  <c r="BE888"/>
  <c r="T888"/>
  <c r="R888"/>
  <c r="P888"/>
  <c r="BI885"/>
  <c r="BH885"/>
  <c r="BG885"/>
  <c r="BE885"/>
  <c r="T885"/>
  <c r="R885"/>
  <c r="P885"/>
  <c r="BI882"/>
  <c r="BH882"/>
  <c r="BG882"/>
  <c r="BE882"/>
  <c r="T882"/>
  <c r="R882"/>
  <c r="P882"/>
  <c r="BI879"/>
  <c r="BH879"/>
  <c r="BG879"/>
  <c r="BE879"/>
  <c r="T879"/>
  <c r="R879"/>
  <c r="P879"/>
  <c r="BI877"/>
  <c r="BH877"/>
  <c r="BG877"/>
  <c r="BE877"/>
  <c r="T877"/>
  <c r="T876"/>
  <c r="R877"/>
  <c r="R876"/>
  <c r="P877"/>
  <c r="P876"/>
  <c r="BI875"/>
  <c r="BH875"/>
  <c r="BG875"/>
  <c r="BE875"/>
  <c r="T875"/>
  <c r="R875"/>
  <c r="P875"/>
  <c r="BI874"/>
  <c r="BH874"/>
  <c r="BG874"/>
  <c r="BE874"/>
  <c r="T874"/>
  <c r="R874"/>
  <c r="P874"/>
  <c r="BI873"/>
  <c r="BH873"/>
  <c r="BG873"/>
  <c r="BE873"/>
  <c r="T873"/>
  <c r="R873"/>
  <c r="P873"/>
  <c r="BI872"/>
  <c r="BH872"/>
  <c r="BG872"/>
  <c r="BE872"/>
  <c r="T872"/>
  <c r="R872"/>
  <c r="P872"/>
  <c r="BI871"/>
  <c r="BH871"/>
  <c r="BG871"/>
  <c r="BE871"/>
  <c r="T871"/>
  <c r="R871"/>
  <c r="P871"/>
  <c r="BI870"/>
  <c r="BH870"/>
  <c r="BG870"/>
  <c r="BE870"/>
  <c r="T870"/>
  <c r="R870"/>
  <c r="P870"/>
  <c r="BI869"/>
  <c r="BH869"/>
  <c r="BG869"/>
  <c r="BE869"/>
  <c r="T869"/>
  <c r="R869"/>
  <c r="P869"/>
  <c r="BI868"/>
  <c r="BH868"/>
  <c r="BG868"/>
  <c r="BE868"/>
  <c r="T868"/>
  <c r="R868"/>
  <c r="P868"/>
  <c r="BI867"/>
  <c r="BH867"/>
  <c r="BG867"/>
  <c r="BE867"/>
  <c r="T867"/>
  <c r="R867"/>
  <c r="P867"/>
  <c r="BI857"/>
  <c r="BH857"/>
  <c r="BG857"/>
  <c r="BE857"/>
  <c r="T857"/>
  <c r="R857"/>
  <c r="P857"/>
  <c r="BI855"/>
  <c r="BH855"/>
  <c r="BG855"/>
  <c r="BE855"/>
  <c r="T855"/>
  <c r="T854"/>
  <c r="R855"/>
  <c r="R854"/>
  <c r="P855"/>
  <c r="P854"/>
  <c r="BI853"/>
  <c r="BH853"/>
  <c r="BG853"/>
  <c r="BE853"/>
  <c r="T853"/>
  <c r="R853"/>
  <c r="P853"/>
  <c r="BI850"/>
  <c r="BH850"/>
  <c r="BG850"/>
  <c r="BE850"/>
  <c r="T850"/>
  <c r="R850"/>
  <c r="P850"/>
  <c r="BI846"/>
  <c r="BH846"/>
  <c r="BG846"/>
  <c r="BE846"/>
  <c r="T846"/>
  <c r="R846"/>
  <c r="P846"/>
  <c r="BI844"/>
  <c r="BH844"/>
  <c r="BG844"/>
  <c r="BE844"/>
  <c r="T844"/>
  <c r="R844"/>
  <c r="P844"/>
  <c r="BI843"/>
  <c r="BH843"/>
  <c r="BG843"/>
  <c r="BE843"/>
  <c r="T843"/>
  <c r="R843"/>
  <c r="P843"/>
  <c r="BI842"/>
  <c r="BH842"/>
  <c r="BG842"/>
  <c r="BE842"/>
  <c r="T842"/>
  <c r="R842"/>
  <c r="P842"/>
  <c r="BI841"/>
  <c r="BH841"/>
  <c r="BG841"/>
  <c r="BE841"/>
  <c r="T841"/>
  <c r="R841"/>
  <c r="P841"/>
  <c r="BI840"/>
  <c r="BH840"/>
  <c r="BG840"/>
  <c r="BE840"/>
  <c r="T840"/>
  <c r="R840"/>
  <c r="P840"/>
  <c r="BI838"/>
  <c r="BH838"/>
  <c r="BG838"/>
  <c r="BE838"/>
  <c r="T838"/>
  <c r="R838"/>
  <c r="P838"/>
  <c r="BI836"/>
  <c r="BH836"/>
  <c r="BG836"/>
  <c r="BE836"/>
  <c r="T836"/>
  <c r="R836"/>
  <c r="P836"/>
  <c r="BI834"/>
  <c r="BH834"/>
  <c r="BG834"/>
  <c r="BE834"/>
  <c r="T834"/>
  <c r="R834"/>
  <c r="P834"/>
  <c r="BI832"/>
  <c r="BH832"/>
  <c r="BG832"/>
  <c r="BE832"/>
  <c r="T832"/>
  <c r="R832"/>
  <c r="P832"/>
  <c r="BI830"/>
  <c r="BH830"/>
  <c r="BG830"/>
  <c r="BE830"/>
  <c r="T830"/>
  <c r="R830"/>
  <c r="P830"/>
  <c r="BI828"/>
  <c r="BH828"/>
  <c r="BG828"/>
  <c r="BE828"/>
  <c r="T828"/>
  <c r="R828"/>
  <c r="P828"/>
  <c r="BI826"/>
  <c r="BH826"/>
  <c r="BG826"/>
  <c r="BE826"/>
  <c r="T826"/>
  <c r="R826"/>
  <c r="P826"/>
  <c r="BI824"/>
  <c r="BH824"/>
  <c r="BG824"/>
  <c r="BE824"/>
  <c r="T824"/>
  <c r="R824"/>
  <c r="P824"/>
  <c r="BI822"/>
  <c r="BH822"/>
  <c r="BG822"/>
  <c r="BE822"/>
  <c r="T822"/>
  <c r="R822"/>
  <c r="P822"/>
  <c r="BI820"/>
  <c r="BH820"/>
  <c r="BG820"/>
  <c r="BE820"/>
  <c r="T820"/>
  <c r="R820"/>
  <c r="P820"/>
  <c r="BI818"/>
  <c r="BH818"/>
  <c r="BG818"/>
  <c r="BE818"/>
  <c r="T818"/>
  <c r="R818"/>
  <c r="P818"/>
  <c r="BI814"/>
  <c r="BH814"/>
  <c r="BG814"/>
  <c r="BE814"/>
  <c r="T814"/>
  <c r="R814"/>
  <c r="P814"/>
  <c r="BI810"/>
  <c r="BH810"/>
  <c r="BG810"/>
  <c r="BE810"/>
  <c r="T810"/>
  <c r="R810"/>
  <c r="P810"/>
  <c r="BI808"/>
  <c r="BH808"/>
  <c r="BG808"/>
  <c r="BE808"/>
  <c r="T808"/>
  <c r="R808"/>
  <c r="P808"/>
  <c r="BI806"/>
  <c r="BH806"/>
  <c r="BG806"/>
  <c r="BE806"/>
  <c r="T806"/>
  <c r="R806"/>
  <c r="P806"/>
  <c r="BI804"/>
  <c r="BH804"/>
  <c r="BG804"/>
  <c r="BE804"/>
  <c r="T804"/>
  <c r="R804"/>
  <c r="P804"/>
  <c r="BI802"/>
  <c r="BH802"/>
  <c r="BG802"/>
  <c r="BE802"/>
  <c r="T802"/>
  <c r="R802"/>
  <c r="P802"/>
  <c r="BI800"/>
  <c r="BH800"/>
  <c r="BG800"/>
  <c r="BE800"/>
  <c r="T800"/>
  <c r="R800"/>
  <c r="P800"/>
  <c r="BI798"/>
  <c r="BH798"/>
  <c r="BG798"/>
  <c r="BE798"/>
  <c r="T798"/>
  <c r="R798"/>
  <c r="P798"/>
  <c r="BI796"/>
  <c r="BH796"/>
  <c r="BG796"/>
  <c r="BE796"/>
  <c r="T796"/>
  <c r="R796"/>
  <c r="P796"/>
  <c r="BI794"/>
  <c r="BH794"/>
  <c r="BG794"/>
  <c r="BE794"/>
  <c r="T794"/>
  <c r="R794"/>
  <c r="P794"/>
  <c r="BI792"/>
  <c r="BH792"/>
  <c r="BG792"/>
  <c r="BE792"/>
  <c r="T792"/>
  <c r="R792"/>
  <c r="P792"/>
  <c r="BI790"/>
  <c r="BH790"/>
  <c r="BG790"/>
  <c r="BE790"/>
  <c r="T790"/>
  <c r="R790"/>
  <c r="P790"/>
  <c r="BI787"/>
  <c r="BH787"/>
  <c r="BG787"/>
  <c r="BE787"/>
  <c r="T787"/>
  <c r="T786"/>
  <c r="R787"/>
  <c r="R786"/>
  <c r="P787"/>
  <c r="P786"/>
  <c r="BI785"/>
  <c r="BH785"/>
  <c r="BG785"/>
  <c r="BE785"/>
  <c r="T785"/>
  <c r="R785"/>
  <c r="P785"/>
  <c r="BI783"/>
  <c r="BH783"/>
  <c r="BG783"/>
  <c r="BE783"/>
  <c r="T783"/>
  <c r="R783"/>
  <c r="P783"/>
  <c r="BI781"/>
  <c r="BH781"/>
  <c r="BG781"/>
  <c r="BE781"/>
  <c r="T781"/>
  <c r="R781"/>
  <c r="P781"/>
  <c r="BI779"/>
  <c r="BH779"/>
  <c r="BG779"/>
  <c r="BE779"/>
  <c r="T779"/>
  <c r="R779"/>
  <c r="P779"/>
  <c r="BI777"/>
  <c r="BH777"/>
  <c r="BG777"/>
  <c r="BE777"/>
  <c r="T777"/>
  <c r="R777"/>
  <c r="P777"/>
  <c r="BI773"/>
  <c r="BH773"/>
  <c r="BG773"/>
  <c r="BE773"/>
  <c r="T773"/>
  <c r="R773"/>
  <c r="P773"/>
  <c r="BI771"/>
  <c r="BH771"/>
  <c r="BG771"/>
  <c r="BE771"/>
  <c r="T771"/>
  <c r="R771"/>
  <c r="P771"/>
  <c r="BI768"/>
  <c r="BH768"/>
  <c r="BG768"/>
  <c r="BE768"/>
  <c r="T768"/>
  <c r="R768"/>
  <c r="P768"/>
  <c r="BI765"/>
  <c r="BH765"/>
  <c r="BG765"/>
  <c r="BE765"/>
  <c r="T765"/>
  <c r="R765"/>
  <c r="P765"/>
  <c r="BI763"/>
  <c r="BH763"/>
  <c r="BG763"/>
  <c r="BE763"/>
  <c r="T763"/>
  <c r="R763"/>
  <c r="P763"/>
  <c r="BI761"/>
  <c r="BH761"/>
  <c r="BG761"/>
  <c r="BE761"/>
  <c r="T761"/>
  <c r="R761"/>
  <c r="P761"/>
  <c r="BI759"/>
  <c r="BH759"/>
  <c r="BG759"/>
  <c r="BE759"/>
  <c r="T759"/>
  <c r="R759"/>
  <c r="P759"/>
  <c r="BI756"/>
  <c r="BH756"/>
  <c r="BG756"/>
  <c r="BE756"/>
  <c r="T756"/>
  <c r="R756"/>
  <c r="P756"/>
  <c r="BI753"/>
  <c r="BH753"/>
  <c r="BG753"/>
  <c r="BE753"/>
  <c r="T753"/>
  <c r="R753"/>
  <c r="P753"/>
  <c r="BI752"/>
  <c r="BH752"/>
  <c r="BG752"/>
  <c r="BE752"/>
  <c r="T752"/>
  <c r="R752"/>
  <c r="P752"/>
  <c r="BI750"/>
  <c r="BH750"/>
  <c r="BG750"/>
  <c r="BE750"/>
  <c r="T750"/>
  <c r="R750"/>
  <c r="P750"/>
  <c r="BI747"/>
  <c r="BH747"/>
  <c r="BG747"/>
  <c r="BE747"/>
  <c r="T747"/>
  <c r="R747"/>
  <c r="P747"/>
  <c r="BI745"/>
  <c r="BH745"/>
  <c r="BG745"/>
  <c r="BE745"/>
  <c r="T745"/>
  <c r="R745"/>
  <c r="P745"/>
  <c r="BI743"/>
  <c r="BH743"/>
  <c r="BG743"/>
  <c r="BE743"/>
  <c r="T743"/>
  <c r="R743"/>
  <c r="P743"/>
  <c r="BI741"/>
  <c r="BH741"/>
  <c r="BG741"/>
  <c r="BE741"/>
  <c r="T741"/>
  <c r="R741"/>
  <c r="P741"/>
  <c r="BI740"/>
  <c r="BH740"/>
  <c r="BG740"/>
  <c r="BE740"/>
  <c r="T740"/>
  <c r="R740"/>
  <c r="P740"/>
  <c r="BI738"/>
  <c r="BH738"/>
  <c r="BG738"/>
  <c r="BE738"/>
  <c r="T738"/>
  <c r="R738"/>
  <c r="P738"/>
  <c r="BI736"/>
  <c r="BH736"/>
  <c r="BG736"/>
  <c r="BE736"/>
  <c r="T736"/>
  <c r="R736"/>
  <c r="P736"/>
  <c r="BI734"/>
  <c r="BH734"/>
  <c r="BG734"/>
  <c r="BE734"/>
  <c r="T734"/>
  <c r="R734"/>
  <c r="P734"/>
  <c r="BI732"/>
  <c r="BH732"/>
  <c r="BG732"/>
  <c r="BE732"/>
  <c r="T732"/>
  <c r="R732"/>
  <c r="P732"/>
  <c r="BI727"/>
  <c r="BH727"/>
  <c r="BG727"/>
  <c r="BE727"/>
  <c r="T727"/>
  <c r="R727"/>
  <c r="P727"/>
  <c r="BI725"/>
  <c r="BH725"/>
  <c r="BG725"/>
  <c r="BE725"/>
  <c r="T725"/>
  <c r="R725"/>
  <c r="P725"/>
  <c r="BI723"/>
  <c r="BH723"/>
  <c r="BG723"/>
  <c r="BE723"/>
  <c r="T723"/>
  <c r="R723"/>
  <c r="P723"/>
  <c r="BI721"/>
  <c r="BH721"/>
  <c r="BG721"/>
  <c r="BE721"/>
  <c r="T721"/>
  <c r="R721"/>
  <c r="P721"/>
  <c r="BI719"/>
  <c r="BH719"/>
  <c r="BG719"/>
  <c r="BE719"/>
  <c r="T719"/>
  <c r="R719"/>
  <c r="P719"/>
  <c r="BI717"/>
  <c r="BH717"/>
  <c r="BG717"/>
  <c r="BE717"/>
  <c r="T717"/>
  <c r="R717"/>
  <c r="P717"/>
  <c r="BI715"/>
  <c r="BH715"/>
  <c r="BG715"/>
  <c r="BE715"/>
  <c r="T715"/>
  <c r="R715"/>
  <c r="P715"/>
  <c r="BI713"/>
  <c r="BH713"/>
  <c r="BG713"/>
  <c r="BE713"/>
  <c r="T713"/>
  <c r="R713"/>
  <c r="P713"/>
  <c r="BI710"/>
  <c r="BH710"/>
  <c r="BG710"/>
  <c r="BE710"/>
  <c r="T710"/>
  <c r="R710"/>
  <c r="P710"/>
  <c r="BI334"/>
  <c r="BH334"/>
  <c r="BG334"/>
  <c r="BE334"/>
  <c r="T334"/>
  <c r="R334"/>
  <c r="P334"/>
  <c r="BI332"/>
  <c r="BH332"/>
  <c r="BG332"/>
  <c r="BE332"/>
  <c r="T332"/>
  <c r="R332"/>
  <c r="P332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3"/>
  <c r="BH303"/>
  <c r="BG303"/>
  <c r="BE303"/>
  <c r="T303"/>
  <c r="R303"/>
  <c r="P303"/>
  <c r="BI301"/>
  <c r="BH301"/>
  <c r="BG301"/>
  <c r="BE301"/>
  <c r="T301"/>
  <c r="R301"/>
  <c r="P301"/>
  <c r="BI283"/>
  <c r="BH283"/>
  <c r="BG283"/>
  <c r="BE283"/>
  <c r="T283"/>
  <c r="R283"/>
  <c r="P283"/>
  <c r="BI279"/>
  <c r="BH279"/>
  <c r="BG279"/>
  <c r="BE279"/>
  <c r="T279"/>
  <c r="R279"/>
  <c r="P279"/>
  <c r="BI275"/>
  <c r="BH275"/>
  <c r="BG275"/>
  <c r="BE275"/>
  <c r="T275"/>
  <c r="R275"/>
  <c r="P275"/>
  <c r="BI265"/>
  <c r="BH265"/>
  <c r="BG265"/>
  <c r="BE265"/>
  <c r="T265"/>
  <c r="R265"/>
  <c r="P265"/>
  <c r="BI261"/>
  <c r="BH261"/>
  <c r="BG261"/>
  <c r="BE261"/>
  <c r="T261"/>
  <c r="R261"/>
  <c r="P261"/>
  <c r="BI259"/>
  <c r="BH259"/>
  <c r="BG259"/>
  <c r="BE259"/>
  <c r="T259"/>
  <c r="R259"/>
  <c r="P259"/>
  <c r="BI257"/>
  <c r="BH257"/>
  <c r="BG257"/>
  <c r="BE257"/>
  <c r="T257"/>
  <c r="R257"/>
  <c r="P257"/>
  <c r="BI252"/>
  <c r="BH252"/>
  <c r="BG252"/>
  <c r="BE252"/>
  <c r="T252"/>
  <c r="R252"/>
  <c r="P252"/>
  <c r="BI249"/>
  <c r="BH249"/>
  <c r="BG249"/>
  <c r="BE249"/>
  <c r="T249"/>
  <c r="R249"/>
  <c r="P249"/>
  <c r="BI247"/>
  <c r="BH247"/>
  <c r="BG247"/>
  <c r="BE247"/>
  <c r="T247"/>
  <c r="R247"/>
  <c r="P247"/>
  <c r="BI236"/>
  <c r="BH236"/>
  <c r="BG236"/>
  <c r="BE236"/>
  <c r="T236"/>
  <c r="R236"/>
  <c r="P236"/>
  <c r="BI233"/>
  <c r="BH233"/>
  <c r="BG233"/>
  <c r="BE233"/>
  <c r="T233"/>
  <c r="R233"/>
  <c r="P233"/>
  <c r="BI227"/>
  <c r="BH227"/>
  <c r="BG227"/>
  <c r="BE227"/>
  <c r="T227"/>
  <c r="R227"/>
  <c r="P227"/>
  <c r="BI223"/>
  <c r="BH223"/>
  <c r="BG223"/>
  <c r="BE223"/>
  <c r="T223"/>
  <c r="R223"/>
  <c r="P223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J146"/>
  <c r="J145"/>
  <c r="F145"/>
  <c r="F143"/>
  <c r="E141"/>
  <c r="J94"/>
  <c r="J93"/>
  <c r="F93"/>
  <c r="F91"/>
  <c r="E89"/>
  <c r="J20"/>
  <c r="E20"/>
  <c r="F146"/>
  <c r="J19"/>
  <c r="J14"/>
  <c r="J143"/>
  <c r="E7"/>
  <c r="E137"/>
  <c i="4" r="J39"/>
  <c r="J38"/>
  <c i="1" r="AY99"/>
  <c i="4" r="J37"/>
  <c i="1" r="AX99"/>
  <c i="4" r="BI443"/>
  <c r="BH443"/>
  <c r="BG443"/>
  <c r="BE443"/>
  <c r="T443"/>
  <c r="T442"/>
  <c r="R443"/>
  <c r="R442"/>
  <c r="P443"/>
  <c r="P442"/>
  <c r="BI440"/>
  <c r="BH440"/>
  <c r="BG440"/>
  <c r="BE440"/>
  <c r="T440"/>
  <c r="T439"/>
  <c r="R440"/>
  <c r="R439"/>
  <c r="P440"/>
  <c r="P439"/>
  <c r="BI438"/>
  <c r="BH438"/>
  <c r="BG438"/>
  <c r="BE438"/>
  <c r="T438"/>
  <c r="R438"/>
  <c r="P438"/>
  <c r="BI433"/>
  <c r="BH433"/>
  <c r="BG433"/>
  <c r="BE433"/>
  <c r="T433"/>
  <c r="R433"/>
  <c r="P433"/>
  <c r="BI428"/>
  <c r="BH428"/>
  <c r="BG428"/>
  <c r="BE428"/>
  <c r="T428"/>
  <c r="R428"/>
  <c r="P428"/>
  <c r="BI426"/>
  <c r="BH426"/>
  <c r="BG426"/>
  <c r="BE426"/>
  <c r="T426"/>
  <c r="R426"/>
  <c r="P426"/>
  <c r="BI424"/>
  <c r="BH424"/>
  <c r="BG424"/>
  <c r="BE424"/>
  <c r="T424"/>
  <c r="R424"/>
  <c r="P424"/>
  <c r="BI418"/>
  <c r="BH418"/>
  <c r="BG418"/>
  <c r="BE418"/>
  <c r="T418"/>
  <c r="R418"/>
  <c r="P418"/>
  <c r="BI414"/>
  <c r="BH414"/>
  <c r="BG414"/>
  <c r="BE414"/>
  <c r="T414"/>
  <c r="R414"/>
  <c r="P414"/>
  <c r="BI412"/>
  <c r="BH412"/>
  <c r="BG412"/>
  <c r="BE412"/>
  <c r="T412"/>
  <c r="R412"/>
  <c r="P412"/>
  <c r="BI410"/>
  <c r="BH410"/>
  <c r="BG410"/>
  <c r="BE410"/>
  <c r="T410"/>
  <c r="R410"/>
  <c r="P410"/>
  <c r="BI408"/>
  <c r="BH408"/>
  <c r="BG408"/>
  <c r="BE408"/>
  <c r="T408"/>
  <c r="R408"/>
  <c r="P408"/>
  <c r="BI406"/>
  <c r="BH406"/>
  <c r="BG406"/>
  <c r="BE406"/>
  <c r="T406"/>
  <c r="R406"/>
  <c r="P406"/>
  <c r="BI404"/>
  <c r="BH404"/>
  <c r="BG404"/>
  <c r="BE404"/>
  <c r="T404"/>
  <c r="R404"/>
  <c r="P404"/>
  <c r="BI402"/>
  <c r="BH402"/>
  <c r="BG402"/>
  <c r="BE402"/>
  <c r="T402"/>
  <c r="R402"/>
  <c r="P402"/>
  <c r="BI399"/>
  <c r="BH399"/>
  <c r="BG399"/>
  <c r="BE399"/>
  <c r="T399"/>
  <c r="T398"/>
  <c r="R399"/>
  <c r="R398"/>
  <c r="P399"/>
  <c r="P398"/>
  <c r="BI397"/>
  <c r="BH397"/>
  <c r="BG397"/>
  <c r="BE397"/>
  <c r="T397"/>
  <c r="R397"/>
  <c r="P397"/>
  <c r="BI395"/>
  <c r="BH395"/>
  <c r="BG395"/>
  <c r="BE395"/>
  <c r="T395"/>
  <c r="R395"/>
  <c r="P395"/>
  <c r="BI392"/>
  <c r="BH392"/>
  <c r="BG392"/>
  <c r="BE392"/>
  <c r="T392"/>
  <c r="R392"/>
  <c r="P392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5"/>
  <c r="BH385"/>
  <c r="BG385"/>
  <c r="BE385"/>
  <c r="T385"/>
  <c r="R385"/>
  <c r="P385"/>
  <c r="BI227"/>
  <c r="BH227"/>
  <c r="BG227"/>
  <c r="BE227"/>
  <c r="T227"/>
  <c r="R227"/>
  <c r="P227"/>
  <c r="BI222"/>
  <c r="BH222"/>
  <c r="BG222"/>
  <c r="BE222"/>
  <c r="T222"/>
  <c r="R222"/>
  <c r="P222"/>
  <c r="BI219"/>
  <c r="BH219"/>
  <c r="BG219"/>
  <c r="BE219"/>
  <c r="T219"/>
  <c r="R219"/>
  <c r="P219"/>
  <c r="BI213"/>
  <c r="BH213"/>
  <c r="BG213"/>
  <c r="BE213"/>
  <c r="T213"/>
  <c r="R213"/>
  <c r="P213"/>
  <c r="BI209"/>
  <c r="BH209"/>
  <c r="BG209"/>
  <c r="BE209"/>
  <c r="T209"/>
  <c r="R209"/>
  <c r="P209"/>
  <c r="BI203"/>
  <c r="BH203"/>
  <c r="BG203"/>
  <c r="BE203"/>
  <c r="T203"/>
  <c r="R203"/>
  <c r="P203"/>
  <c r="BI198"/>
  <c r="BH198"/>
  <c r="BG198"/>
  <c r="BE198"/>
  <c r="T198"/>
  <c r="R198"/>
  <c r="P198"/>
  <c r="BI193"/>
  <c r="BH193"/>
  <c r="BG193"/>
  <c r="BE193"/>
  <c r="T193"/>
  <c r="R193"/>
  <c r="P193"/>
  <c r="BI188"/>
  <c r="BH188"/>
  <c r="BG188"/>
  <c r="BE188"/>
  <c r="T188"/>
  <c r="R188"/>
  <c r="P188"/>
  <c r="BI185"/>
  <c r="BH185"/>
  <c r="BG185"/>
  <c r="BE185"/>
  <c r="T185"/>
  <c r="R185"/>
  <c r="P185"/>
  <c r="BI179"/>
  <c r="BH179"/>
  <c r="BG179"/>
  <c r="BE179"/>
  <c r="T179"/>
  <c r="R179"/>
  <c r="P179"/>
  <c r="BI177"/>
  <c r="BH177"/>
  <c r="BG177"/>
  <c r="BE177"/>
  <c r="T177"/>
  <c r="R177"/>
  <c r="P177"/>
  <c r="BI164"/>
  <c r="BH164"/>
  <c r="BG164"/>
  <c r="BE164"/>
  <c r="T164"/>
  <c r="R164"/>
  <c r="P164"/>
  <c r="BI156"/>
  <c r="BH156"/>
  <c r="BG156"/>
  <c r="BE156"/>
  <c r="T156"/>
  <c r="R156"/>
  <c r="P156"/>
  <c r="BI153"/>
  <c r="BH153"/>
  <c r="BG153"/>
  <c r="BE153"/>
  <c r="T153"/>
  <c r="R153"/>
  <c r="P153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T135"/>
  <c r="R136"/>
  <c r="R135"/>
  <c r="P136"/>
  <c r="P135"/>
  <c r="J130"/>
  <c r="J129"/>
  <c r="F129"/>
  <c r="F127"/>
  <c r="E125"/>
  <c r="J94"/>
  <c r="J93"/>
  <c r="F93"/>
  <c r="F91"/>
  <c r="E89"/>
  <c r="J20"/>
  <c r="E20"/>
  <c r="F94"/>
  <c r="J19"/>
  <c r="J14"/>
  <c r="J91"/>
  <c r="E7"/>
  <c r="E121"/>
  <c i="3" r="J39"/>
  <c r="J38"/>
  <c i="1" r="AY97"/>
  <c i="3" r="J37"/>
  <c i="1" r="AX97"/>
  <c i="3" r="BI330"/>
  <c r="BH330"/>
  <c r="BG330"/>
  <c r="BE330"/>
  <c r="T330"/>
  <c r="T329"/>
  <c r="T328"/>
  <c r="R330"/>
  <c r="R329"/>
  <c r="R328"/>
  <c r="P330"/>
  <c r="P329"/>
  <c r="P328"/>
  <c r="BI326"/>
  <c r="BH326"/>
  <c r="BG326"/>
  <c r="BE326"/>
  <c r="T326"/>
  <c r="R326"/>
  <c r="P326"/>
  <c r="BI324"/>
  <c r="BH324"/>
  <c r="BG324"/>
  <c r="BE324"/>
  <c r="T324"/>
  <c r="R324"/>
  <c r="P324"/>
  <c r="BI322"/>
  <c r="BH322"/>
  <c r="BG322"/>
  <c r="BE322"/>
  <c r="T322"/>
  <c r="R322"/>
  <c r="P322"/>
  <c r="BI320"/>
  <c r="BH320"/>
  <c r="BG320"/>
  <c r="BE320"/>
  <c r="T320"/>
  <c r="R320"/>
  <c r="P320"/>
  <c r="BI319"/>
  <c r="BH319"/>
  <c r="BG319"/>
  <c r="BE319"/>
  <c r="T319"/>
  <c r="R319"/>
  <c r="P319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1"/>
  <c r="BH311"/>
  <c r="BG311"/>
  <c r="BE311"/>
  <c r="T311"/>
  <c r="R311"/>
  <c r="P311"/>
  <c r="BI310"/>
  <c r="BH310"/>
  <c r="BG310"/>
  <c r="BE310"/>
  <c r="T310"/>
  <c r="R310"/>
  <c r="P310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89"/>
  <c r="BH289"/>
  <c r="BG289"/>
  <c r="BE289"/>
  <c r="T289"/>
  <c r="R289"/>
  <c r="P289"/>
  <c r="BI287"/>
  <c r="BH287"/>
  <c r="BG287"/>
  <c r="BE287"/>
  <c r="T287"/>
  <c r="R287"/>
  <c r="P287"/>
  <c r="BI284"/>
  <c r="BH284"/>
  <c r="BG284"/>
  <c r="BE284"/>
  <c r="T284"/>
  <c r="R284"/>
  <c r="P284"/>
  <c r="BI282"/>
  <c r="BH282"/>
  <c r="BG282"/>
  <c r="BE282"/>
  <c r="T282"/>
  <c r="R282"/>
  <c r="P282"/>
  <c r="BI280"/>
  <c r="BH280"/>
  <c r="BG280"/>
  <c r="BE280"/>
  <c r="T280"/>
  <c r="R280"/>
  <c r="P280"/>
  <c r="BI277"/>
  <c r="BH277"/>
  <c r="BG277"/>
  <c r="BE277"/>
  <c r="T277"/>
  <c r="R277"/>
  <c r="P277"/>
  <c r="BI275"/>
  <c r="BH275"/>
  <c r="BG275"/>
  <c r="BE275"/>
  <c r="T275"/>
  <c r="R275"/>
  <c r="P275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1"/>
  <c r="BH251"/>
  <c r="BG251"/>
  <c r="BE251"/>
  <c r="T251"/>
  <c r="T250"/>
  <c r="R251"/>
  <c r="R250"/>
  <c r="P251"/>
  <c r="P250"/>
  <c r="BI247"/>
  <c r="BH247"/>
  <c r="BG247"/>
  <c r="BE247"/>
  <c r="T247"/>
  <c r="R247"/>
  <c r="P247"/>
  <c r="BI244"/>
  <c r="BH244"/>
  <c r="BG244"/>
  <c r="BE244"/>
  <c r="T244"/>
  <c r="R244"/>
  <c r="P244"/>
  <c r="BI240"/>
  <c r="BH240"/>
  <c r="BG240"/>
  <c r="BE240"/>
  <c r="T240"/>
  <c r="R240"/>
  <c r="P240"/>
  <c r="BI238"/>
  <c r="BH238"/>
  <c r="BG238"/>
  <c r="BE238"/>
  <c r="T238"/>
  <c r="R238"/>
  <c r="P238"/>
  <c r="BI235"/>
  <c r="BH235"/>
  <c r="BG235"/>
  <c r="BE235"/>
  <c r="T235"/>
  <c r="R235"/>
  <c r="P235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5"/>
  <c r="BH215"/>
  <c r="BG215"/>
  <c r="BE215"/>
  <c r="T215"/>
  <c r="R215"/>
  <c r="P215"/>
  <c r="BI204"/>
  <c r="BH204"/>
  <c r="BG204"/>
  <c r="BE204"/>
  <c r="T204"/>
  <c r="R204"/>
  <c r="P204"/>
  <c r="BI202"/>
  <c r="BH202"/>
  <c r="BG202"/>
  <c r="BE202"/>
  <c r="T202"/>
  <c r="R202"/>
  <c r="P202"/>
  <c r="BI200"/>
  <c r="BH200"/>
  <c r="BG200"/>
  <c r="BE200"/>
  <c r="T200"/>
  <c r="R200"/>
  <c r="P200"/>
  <c r="BI192"/>
  <c r="BH192"/>
  <c r="BG192"/>
  <c r="BE192"/>
  <c r="T192"/>
  <c r="R192"/>
  <c r="P192"/>
  <c r="BI188"/>
  <c r="BH188"/>
  <c r="BG188"/>
  <c r="BE188"/>
  <c r="T188"/>
  <c r="R188"/>
  <c r="P188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1"/>
  <c r="BH171"/>
  <c r="BG171"/>
  <c r="BE171"/>
  <c r="T171"/>
  <c r="R171"/>
  <c r="P171"/>
  <c r="BI168"/>
  <c r="BH168"/>
  <c r="BG168"/>
  <c r="BE168"/>
  <c r="T168"/>
  <c r="T167"/>
  <c r="R168"/>
  <c r="R167"/>
  <c r="P168"/>
  <c r="P167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1"/>
  <c r="BH141"/>
  <c r="BG141"/>
  <c r="BE141"/>
  <c r="T141"/>
  <c r="R141"/>
  <c r="P141"/>
  <c r="J135"/>
  <c r="J134"/>
  <c r="F134"/>
  <c r="F132"/>
  <c r="E130"/>
  <c r="J94"/>
  <c r="J93"/>
  <c r="F93"/>
  <c r="F91"/>
  <c r="E89"/>
  <c r="J20"/>
  <c r="E20"/>
  <c r="F135"/>
  <c r="J19"/>
  <c r="J14"/>
  <c r="J91"/>
  <c r="E7"/>
  <c r="E85"/>
  <c i="2" r="J39"/>
  <c r="J38"/>
  <c i="1" r="AY96"/>
  <c i="2" r="J37"/>
  <c i="1" r="AX96"/>
  <c i="2" r="BI168"/>
  <c r="BH168"/>
  <c r="BG168"/>
  <c r="BE168"/>
  <c r="T168"/>
  <c r="T167"/>
  <c r="R168"/>
  <c r="R167"/>
  <c r="P168"/>
  <c r="P167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J125"/>
  <c r="J124"/>
  <c r="F124"/>
  <c r="F122"/>
  <c r="E120"/>
  <c r="J94"/>
  <c r="J93"/>
  <c r="F93"/>
  <c r="F91"/>
  <c r="E89"/>
  <c r="J20"/>
  <c r="E20"/>
  <c r="F125"/>
  <c r="J19"/>
  <c r="J14"/>
  <c r="J122"/>
  <c r="E7"/>
  <c r="E116"/>
  <c i="1" r="L90"/>
  <c r="AM90"/>
  <c r="AM89"/>
  <c r="L89"/>
  <c r="AM87"/>
  <c r="L87"/>
  <c r="L85"/>
  <c r="L84"/>
  <c i="2" r="BK166"/>
  <c r="BK160"/>
  <c r="J148"/>
  <c r="J143"/>
  <c r="BK164"/>
  <c r="BK151"/>
  <c r="BK143"/>
  <c r="BK131"/>
  <c i="1" r="AS95"/>
  <c i="2" r="J153"/>
  <c r="BK139"/>
  <c i="3" r="J326"/>
  <c r="J320"/>
  <c r="BK306"/>
  <c r="J296"/>
  <c r="BK270"/>
  <c r="BK258"/>
  <c r="BK240"/>
  <c r="J220"/>
  <c r="J200"/>
  <c r="BK160"/>
  <c r="BK319"/>
  <c r="J310"/>
  <c r="BK300"/>
  <c r="J293"/>
  <c r="BK287"/>
  <c r="J277"/>
  <c r="BK262"/>
  <c r="J229"/>
  <c r="J179"/>
  <c r="J163"/>
  <c r="J145"/>
  <c r="BK316"/>
  <c r="BK301"/>
  <c r="BK284"/>
  <c r="J269"/>
  <c r="J254"/>
  <c r="J240"/>
  <c r="BK224"/>
  <c r="J192"/>
  <c r="J155"/>
  <c r="BK145"/>
  <c r="BK326"/>
  <c r="J313"/>
  <c r="J303"/>
  <c r="BK298"/>
  <c r="J292"/>
  <c r="BK266"/>
  <c r="BK256"/>
  <c r="BK220"/>
  <c r="J204"/>
  <c r="BK175"/>
  <c r="BK147"/>
  <c i="4" r="BK424"/>
  <c r="BK408"/>
  <c r="BK392"/>
  <c r="BK213"/>
  <c r="BK164"/>
  <c r="BK144"/>
  <c r="J426"/>
  <c r="BK404"/>
  <c r="BK390"/>
  <c r="BK198"/>
  <c r="BK145"/>
  <c r="J424"/>
  <c r="J390"/>
  <c r="J219"/>
  <c r="BK193"/>
  <c r="J144"/>
  <c r="J440"/>
  <c r="BK414"/>
  <c r="BK399"/>
  <c r="BK387"/>
  <c r="BK209"/>
  <c r="BK185"/>
  <c r="BK136"/>
  <c i="5" r="BK1162"/>
  <c r="BK1095"/>
  <c r="J1059"/>
  <c r="J1049"/>
  <c r="J985"/>
  <c r="BK980"/>
  <c r="BK970"/>
  <c r="J964"/>
  <c r="BK950"/>
  <c r="BK939"/>
  <c r="BK927"/>
  <c r="BK907"/>
  <c r="J874"/>
  <c r="J843"/>
  <c r="J818"/>
  <c r="J792"/>
  <c r="J783"/>
  <c r="BK768"/>
  <c r="BK756"/>
  <c r="BK747"/>
  <c r="J734"/>
  <c r="J715"/>
  <c r="BK279"/>
  <c r="J257"/>
  <c r="BK188"/>
  <c r="J170"/>
  <c r="J1169"/>
  <c r="BK1160"/>
  <c r="BK1097"/>
  <c r="BK1075"/>
  <c r="BK1051"/>
  <c r="BK999"/>
  <c r="BK992"/>
  <c r="BK981"/>
  <c r="BK967"/>
  <c r="BK960"/>
  <c r="BK956"/>
  <c r="BK951"/>
  <c r="BK938"/>
  <c r="J932"/>
  <c r="BK918"/>
  <c r="BK890"/>
  <c r="J877"/>
  <c r="J868"/>
  <c r="J844"/>
  <c r="J832"/>
  <c r="J822"/>
  <c r="J808"/>
  <c r="J794"/>
  <c r="BK750"/>
  <c r="BK736"/>
  <c r="J719"/>
  <c r="J309"/>
  <c r="BK265"/>
  <c r="J233"/>
  <c r="BK212"/>
  <c r="J192"/>
  <c r="J1191"/>
  <c r="BK1190"/>
  <c r="BK1187"/>
  <c r="J1183"/>
  <c r="BK1168"/>
  <c r="J1160"/>
  <c r="BK1099"/>
  <c r="BK1059"/>
  <c r="BK1003"/>
  <c r="BK982"/>
  <c r="BK975"/>
  <c r="BK963"/>
  <c r="J956"/>
  <c r="BK932"/>
  <c r="J916"/>
  <c r="J905"/>
  <c r="BK874"/>
  <c r="J870"/>
  <c r="J840"/>
  <c r="J826"/>
  <c r="J800"/>
  <c r="BK773"/>
  <c r="BK752"/>
  <c r="BK725"/>
  <c r="BK332"/>
  <c r="BK301"/>
  <c r="J261"/>
  <c r="BK247"/>
  <c r="BK200"/>
  <c r="BK176"/>
  <c r="BK157"/>
  <c r="J1175"/>
  <c r="BK1169"/>
  <c r="BK1157"/>
  <c r="BK1090"/>
  <c r="BK1055"/>
  <c r="BK1001"/>
  <c r="BK986"/>
  <c r="BK977"/>
  <c r="J973"/>
  <c r="J967"/>
  <c r="J960"/>
  <c r="J951"/>
  <c r="J935"/>
  <c r="J927"/>
  <c r="J896"/>
  <c r="BK875"/>
  <c r="J869"/>
  <c r="BK853"/>
  <c r="BK830"/>
  <c r="BK806"/>
  <c r="BK790"/>
  <c r="BK777"/>
  <c r="J741"/>
  <c r="J265"/>
  <c r="J210"/>
  <c r="J203"/>
  <c r="BK190"/>
  <c r="J178"/>
  <c r="BK170"/>
  <c r="BK155"/>
  <c i="2" r="J164"/>
  <c r="BK153"/>
  <c r="J144"/>
  <c r="BK134"/>
  <c r="BK156"/>
  <c r="BK144"/>
  <c r="J134"/>
  <c r="J168"/>
  <c r="J166"/>
  <c r="BK162"/>
  <c r="BK148"/>
  <c r="J137"/>
  <c i="3" r="J324"/>
  <c r="BK311"/>
  <c r="BK302"/>
  <c r="BK291"/>
  <c r="J268"/>
  <c r="BK251"/>
  <c r="J235"/>
  <c r="J222"/>
  <c r="BK192"/>
  <c r="J152"/>
  <c r="BK315"/>
  <c r="BK303"/>
  <c r="J298"/>
  <c r="BK292"/>
  <c r="J284"/>
  <c r="BK272"/>
  <c r="BK268"/>
  <c r="BK260"/>
  <c r="BK219"/>
  <c r="BK177"/>
  <c r="J160"/>
  <c r="BK324"/>
  <c r="BK313"/>
  <c r="BK295"/>
  <c r="J282"/>
  <c r="J258"/>
  <c r="J247"/>
  <c r="BK235"/>
  <c r="BK222"/>
  <c r="J188"/>
  <c r="BK149"/>
  <c r="J330"/>
  <c r="J314"/>
  <c r="J306"/>
  <c r="J301"/>
  <c r="BK296"/>
  <c r="BK289"/>
  <c r="BK264"/>
  <c r="BK232"/>
  <c r="J215"/>
  <c r="J177"/>
  <c r="BK152"/>
  <c i="4" r="J438"/>
  <c r="J414"/>
  <c r="J399"/>
  <c r="J385"/>
  <c r="J188"/>
  <c r="J153"/>
  <c r="BK440"/>
  <c r="BK412"/>
  <c r="J397"/>
  <c r="BK227"/>
  <c r="J177"/>
  <c r="J141"/>
  <c r="BK433"/>
  <c r="J402"/>
  <c r="J213"/>
  <c r="J156"/>
  <c r="BK443"/>
  <c r="BK426"/>
  <c r="J412"/>
  <c r="BK397"/>
  <c r="J227"/>
  <c r="BK203"/>
  <c r="BK153"/>
  <c i="5" r="J1177"/>
  <c r="J1157"/>
  <c r="BK1073"/>
  <c r="J1057"/>
  <c r="J1041"/>
  <c r="J982"/>
  <c r="BK973"/>
  <c r="J965"/>
  <c r="BK954"/>
  <c r="J944"/>
  <c r="J937"/>
  <c r="J923"/>
  <c r="BK879"/>
  <c r="BK844"/>
  <c r="BK832"/>
  <c r="J824"/>
  <c r="J804"/>
  <c r="BK787"/>
  <c r="BK779"/>
  <c r="BK763"/>
  <c r="J753"/>
  <c r="J743"/>
  <c r="BK738"/>
  <c r="BK727"/>
  <c r="BK713"/>
  <c r="J275"/>
  <c r="BK233"/>
  <c r="BK181"/>
  <c r="J1179"/>
  <c r="J1166"/>
  <c r="BK1100"/>
  <c r="J1092"/>
  <c r="J1068"/>
  <c r="J1039"/>
  <c r="BK995"/>
  <c r="J989"/>
  <c r="J977"/>
  <c r="J966"/>
  <c r="J959"/>
  <c r="J955"/>
  <c r="BK944"/>
  <c r="BK937"/>
  <c r="BK924"/>
  <c r="BK916"/>
  <c r="BK882"/>
  <c r="J875"/>
  <c r="J857"/>
  <c r="BK843"/>
  <c r="BK836"/>
  <c r="BK824"/>
  <c r="J814"/>
  <c r="BK804"/>
  <c r="BK792"/>
  <c r="J773"/>
  <c r="BK743"/>
  <c r="BK734"/>
  <c r="J717"/>
  <c r="J332"/>
  <c r="J301"/>
  <c r="J236"/>
  <c r="J198"/>
  <c r="BK167"/>
  <c r="J155"/>
  <c r="BK1189"/>
  <c r="J1185"/>
  <c r="BK1183"/>
  <c r="BK1167"/>
  <c r="BK1108"/>
  <c r="J1075"/>
  <c r="J1051"/>
  <c r="J999"/>
  <c r="J981"/>
  <c r="J972"/>
  <c r="J962"/>
  <c r="J938"/>
  <c r="J931"/>
  <c r="J912"/>
  <c r="BK888"/>
  <c r="J873"/>
  <c r="BK868"/>
  <c r="BK842"/>
  <c r="BK834"/>
  <c r="BK802"/>
  <c r="BK781"/>
  <c r="BK759"/>
  <c r="J736"/>
  <c r="BK717"/>
  <c r="J710"/>
  <c r="J283"/>
  <c r="J259"/>
  <c r="J227"/>
  <c r="BK205"/>
  <c r="BK192"/>
  <c r="BK165"/>
  <c r="BK1104"/>
  <c r="BK1068"/>
  <c r="BK1053"/>
  <c r="BK998"/>
  <c r="BK989"/>
  <c r="BK978"/>
  <c r="J974"/>
  <c r="BK969"/>
  <c r="BK961"/>
  <c r="BK953"/>
  <c r="J942"/>
  <c r="J934"/>
  <c r="BK920"/>
  <c r="J888"/>
  <c r="J872"/>
  <c r="J855"/>
  <c r="J836"/>
  <c r="BK818"/>
  <c r="J802"/>
  <c r="BK783"/>
  <c r="BK753"/>
  <c r="BK719"/>
  <c r="BK305"/>
  <c r="J247"/>
  <c r="J212"/>
  <c r="J205"/>
  <c r="BK195"/>
  <c i="2" r="J162"/>
  <c r="J151"/>
  <c r="J141"/>
  <c r="J160"/>
  <c r="BK147"/>
  <c r="BK141"/>
  <c i="1" r="AS98"/>
  <c i="2" r="J156"/>
  <c r="BK145"/>
  <c r="J131"/>
  <c i="3" r="J322"/>
  <c r="BK308"/>
  <c r="J297"/>
  <c r="BK280"/>
  <c r="J260"/>
  <c r="BK247"/>
  <c r="BK229"/>
  <c r="BK215"/>
  <c r="J171"/>
  <c r="J149"/>
  <c r="J316"/>
  <c r="J302"/>
  <c r="BK294"/>
  <c r="BK282"/>
  <c r="J270"/>
  <c r="J264"/>
  <c r="J244"/>
  <c r="J231"/>
  <c r="BK183"/>
  <c r="BK171"/>
  <c r="BK155"/>
  <c r="J319"/>
  <c r="BK310"/>
  <c r="J294"/>
  <c r="BK277"/>
  <c r="J266"/>
  <c r="J251"/>
  <c r="J238"/>
  <c r="BK204"/>
  <c r="J183"/>
  <c r="J147"/>
  <c r="BK322"/>
  <c r="J311"/>
  <c r="J305"/>
  <c r="J300"/>
  <c r="J295"/>
  <c r="BK275"/>
  <c r="J262"/>
  <c r="BK231"/>
  <c r="J219"/>
  <c r="BK200"/>
  <c r="BK163"/>
  <c r="J141"/>
  <c i="4" r="J433"/>
  <c r="BK410"/>
  <c r="J395"/>
  <c r="BK388"/>
  <c r="J198"/>
  <c r="BK156"/>
  <c r="BK141"/>
  <c r="J428"/>
  <c r="BK402"/>
  <c r="BK385"/>
  <c r="J209"/>
  <c r="J148"/>
  <c r="J139"/>
  <c r="BK406"/>
  <c r="J388"/>
  <c r="J203"/>
  <c r="BK179"/>
  <c r="J136"/>
  <c r="BK418"/>
  <c r="J408"/>
  <c r="J392"/>
  <c r="J222"/>
  <c r="BK188"/>
  <c r="J145"/>
  <c i="5" r="BK1172"/>
  <c r="J1097"/>
  <c r="J1063"/>
  <c r="J1055"/>
  <c r="J1001"/>
  <c r="BK984"/>
  <c r="BK974"/>
  <c r="J968"/>
  <c r="J958"/>
  <c r="J947"/>
  <c r="J936"/>
  <c r="J920"/>
  <c r="BK896"/>
  <c r="BK869"/>
  <c r="BK838"/>
  <c r="BK828"/>
  <c r="BK814"/>
  <c r="BK796"/>
  <c r="BK785"/>
  <c r="BK771"/>
  <c r="J763"/>
  <c r="J752"/>
  <c r="BK745"/>
  <c r="J740"/>
  <c r="BK721"/>
  <c r="BK309"/>
  <c r="BK259"/>
  <c r="J190"/>
  <c r="BK173"/>
  <c r="BK1173"/>
  <c r="BK1164"/>
  <c r="J1099"/>
  <c r="J1090"/>
  <c r="BK1057"/>
  <c r="J1003"/>
  <c r="J997"/>
  <c r="J984"/>
  <c r="J970"/>
  <c r="J961"/>
  <c r="BK957"/>
  <c r="BK952"/>
  <c r="J939"/>
  <c r="J933"/>
  <c r="BK923"/>
  <c r="J907"/>
  <c r="BK871"/>
  <c r="BK867"/>
  <c r="BK850"/>
  <c r="BK840"/>
  <c r="BK820"/>
  <c r="J796"/>
  <c r="J785"/>
  <c r="BK765"/>
  <c r="J747"/>
  <c r="J721"/>
  <c r="J334"/>
  <c r="J303"/>
  <c r="BK257"/>
  <c r="BK223"/>
  <c r="J195"/>
  <c r="BK163"/>
  <c r="BK1191"/>
  <c r="J1189"/>
  <c r="BK1185"/>
  <c r="J1184"/>
  <c r="BK1175"/>
  <c r="J1164"/>
  <c r="J1110"/>
  <c r="J1070"/>
  <c r="J1047"/>
  <c r="BK985"/>
  <c r="J978"/>
  <c r="BK965"/>
  <c r="BK959"/>
  <c r="J952"/>
  <c r="J924"/>
  <c r="BK914"/>
  <c r="J890"/>
  <c r="BK872"/>
  <c r="J853"/>
  <c r="BK846"/>
  <c r="J830"/>
  <c r="BK798"/>
  <c r="J771"/>
  <c r="J756"/>
  <c r="J732"/>
  <c r="J723"/>
  <c r="J713"/>
  <c r="BK303"/>
  <c r="BK275"/>
  <c r="BK249"/>
  <c r="BK208"/>
  <c r="BK198"/>
  <c r="J173"/>
  <c r="BK152"/>
  <c r="J1173"/>
  <c r="J1167"/>
  <c r="J1100"/>
  <c r="BK1063"/>
  <c r="BK1047"/>
  <c r="J995"/>
  <c r="J979"/>
  <c r="J975"/>
  <c r="BK971"/>
  <c r="BK964"/>
  <c r="BK955"/>
  <c r="J950"/>
  <c r="J940"/>
  <c r="BK933"/>
  <c r="BK912"/>
  <c r="J885"/>
  <c r="BK873"/>
  <c r="BK857"/>
  <c r="BK841"/>
  <c r="J820"/>
  <c r="J798"/>
  <c r="J779"/>
  <c r="J745"/>
  <c r="BK334"/>
  <c r="J249"/>
  <c r="BK227"/>
  <c r="J181"/>
  <c r="J176"/>
  <c r="J167"/>
  <c i="2" r="BK168"/>
  <c r="BK158"/>
  <c r="J147"/>
  <c r="J139"/>
  <c r="J158"/>
  <c r="J145"/>
  <c r="BK137"/>
  <c r="F38"/>
  <c i="3" r="BK299"/>
  <c r="J287"/>
  <c r="BK254"/>
  <c r="BK238"/>
  <c r="BK226"/>
  <c r="BK202"/>
  <c r="BK168"/>
  <c r="BK141"/>
  <c r="BK314"/>
  <c r="BK297"/>
  <c r="J291"/>
  <c r="J280"/>
  <c r="BK269"/>
  <c r="J261"/>
  <c r="J232"/>
  <c r="BK188"/>
  <c r="J175"/>
  <c r="BK158"/>
  <c r="BK320"/>
  <c r="BK305"/>
  <c r="J289"/>
  <c r="J275"/>
  <c r="J256"/>
  <c r="BK244"/>
  <c r="J226"/>
  <c r="J202"/>
  <c r="J168"/>
  <c r="BK330"/>
  <c r="J315"/>
  <c r="J308"/>
  <c r="J299"/>
  <c r="BK293"/>
  <c r="J272"/>
  <c r="BK261"/>
  <c r="J224"/>
  <c r="BK179"/>
  <c r="J158"/>
  <c i="4" r="J443"/>
  <c r="J418"/>
  <c r="J404"/>
  <c r="J389"/>
  <c r="BK222"/>
  <c r="BK177"/>
  <c r="BK148"/>
  <c r="BK438"/>
  <c r="J410"/>
  <c r="BK395"/>
  <c r="BK219"/>
  <c r="J164"/>
  <c r="J387"/>
  <c r="J185"/>
  <c r="BK139"/>
  <c r="BK428"/>
  <c r="J406"/>
  <c r="BK389"/>
  <c r="J193"/>
  <c r="J179"/>
  <c i="5" r="BK1110"/>
  <c r="BK1070"/>
  <c r="J1053"/>
  <c r="J992"/>
  <c r="BK976"/>
  <c r="J969"/>
  <c r="BK962"/>
  <c r="J953"/>
  <c r="BK940"/>
  <c r="BK931"/>
  <c r="BK910"/>
  <c r="BK885"/>
  <c r="J846"/>
  <c r="J834"/>
  <c r="BK826"/>
  <c r="BK808"/>
  <c r="J790"/>
  <c r="J781"/>
  <c r="J765"/>
  <c r="BK761"/>
  <c r="J750"/>
  <c r="BK741"/>
  <c r="J725"/>
  <c r="J305"/>
  <c r="BK252"/>
  <c r="BK178"/>
  <c r="J152"/>
  <c r="J1168"/>
  <c r="J1108"/>
  <c r="J1095"/>
  <c r="J1073"/>
  <c r="BK1049"/>
  <c r="J998"/>
  <c r="J986"/>
  <c r="J971"/>
  <c r="J963"/>
  <c r="J954"/>
  <c r="BK942"/>
  <c r="BK934"/>
  <c r="BK929"/>
  <c r="J914"/>
  <c r="J879"/>
  <c r="BK870"/>
  <c r="BK855"/>
  <c r="J841"/>
  <c r="J828"/>
  <c r="J810"/>
  <c r="BK800"/>
  <c r="J777"/>
  <c r="J761"/>
  <c r="J738"/>
  <c r="BK723"/>
  <c r="BK710"/>
  <c r="BK307"/>
  <c r="BK261"/>
  <c r="BK210"/>
  <c r="J186"/>
  <c r="J157"/>
  <c r="J1190"/>
  <c r="J1187"/>
  <c r="BK1184"/>
  <c r="BK1179"/>
  <c r="J1162"/>
  <c r="J1104"/>
  <c r="BK1061"/>
  <c r="BK1039"/>
  <c r="BK979"/>
  <c r="BK968"/>
  <c r="BK958"/>
  <c r="BK935"/>
  <c r="J918"/>
  <c r="J910"/>
  <c r="J882"/>
  <c r="J871"/>
  <c r="J850"/>
  <c r="J838"/>
  <c r="J806"/>
  <c r="J787"/>
  <c r="J768"/>
  <c r="BK740"/>
  <c r="J727"/>
  <c r="BK715"/>
  <c r="J307"/>
  <c r="J279"/>
  <c r="J252"/>
  <c r="J223"/>
  <c r="BK203"/>
  <c r="BK186"/>
  <c r="J163"/>
  <c r="BK1177"/>
  <c r="J1172"/>
  <c r="BK1166"/>
  <c r="BK1092"/>
  <c r="J1061"/>
  <c r="BK1041"/>
  <c r="BK997"/>
  <c r="J980"/>
  <c r="J976"/>
  <c r="BK972"/>
  <c r="BK966"/>
  <c r="J957"/>
  <c r="BK947"/>
  <c r="BK936"/>
  <c r="J929"/>
  <c r="BK905"/>
  <c r="BK877"/>
  <c r="J867"/>
  <c r="J842"/>
  <c r="BK822"/>
  <c r="BK810"/>
  <c r="BK794"/>
  <c r="J759"/>
  <c r="BK732"/>
  <c r="BK283"/>
  <c r="BK236"/>
  <c r="J208"/>
  <c r="J200"/>
  <c r="J188"/>
  <c r="J165"/>
  <c i="2" l="1" r="R133"/>
  <c r="R129"/>
  <c r="R150"/>
  <c r="P157"/>
  <c r="R163"/>
  <c i="3" r="R140"/>
  <c r="BK170"/>
  <c r="J170"/>
  <c r="J102"/>
  <c r="T228"/>
  <c r="T253"/>
  <c r="T259"/>
  <c r="R271"/>
  <c r="T276"/>
  <c r="R283"/>
  <c r="P304"/>
  <c r="BK307"/>
  <c r="J307"/>
  <c r="J112"/>
  <c r="T312"/>
  <c r="T318"/>
  <c i="4" r="R138"/>
  <c r="R134"/>
  <c r="R143"/>
  <c r="R401"/>
  <c r="P405"/>
  <c r="T409"/>
  <c r="P413"/>
  <c r="P425"/>
  <c i="5" r="P151"/>
  <c r="P185"/>
  <c r="BK207"/>
  <c r="J207"/>
  <c r="J102"/>
  <c r="T207"/>
  <c r="BK251"/>
  <c r="J251"/>
  <c r="J103"/>
  <c r="BK749"/>
  <c r="J749"/>
  <c r="J104"/>
  <c r="R789"/>
  <c r="P821"/>
  <c r="T845"/>
  <c r="T856"/>
  <c r="R878"/>
  <c r="R889"/>
  <c r="R906"/>
  <c r="T919"/>
  <c r="R983"/>
  <c r="T1002"/>
  <c r="P1054"/>
  <c r="R1098"/>
  <c r="T1109"/>
  <c r="R1165"/>
  <c r="R1171"/>
  <c i="2" r="BK133"/>
  <c r="J133"/>
  <c r="J101"/>
  <c r="P150"/>
  <c r="T157"/>
  <c r="T163"/>
  <c i="3" r="BK140"/>
  <c r="J140"/>
  <c r="J100"/>
  <c r="T170"/>
  <c r="R228"/>
  <c r="R253"/>
  <c r="R259"/>
  <c r="P271"/>
  <c r="P276"/>
  <c r="T283"/>
  <c r="T304"/>
  <c r="T307"/>
  <c r="R312"/>
  <c r="R318"/>
  <c i="4" r="BK138"/>
  <c r="J138"/>
  <c r="J101"/>
  <c r="BK143"/>
  <c r="J143"/>
  <c r="J102"/>
  <c r="T401"/>
  <c r="T405"/>
  <c r="R409"/>
  <c r="T413"/>
  <c r="T425"/>
  <c i="5" r="BK151"/>
  <c r="BK185"/>
  <c r="J185"/>
  <c r="J101"/>
  <c r="R207"/>
  <c r="R251"/>
  <c r="R749"/>
  <c r="BK789"/>
  <c r="BK821"/>
  <c r="J821"/>
  <c r="J108"/>
  <c r="BK845"/>
  <c r="J845"/>
  <c r="J109"/>
  <c r="P856"/>
  <c r="T878"/>
  <c r="T889"/>
  <c r="T906"/>
  <c r="R919"/>
  <c r="T983"/>
  <c r="P1002"/>
  <c r="T1054"/>
  <c r="T1098"/>
  <c r="P1109"/>
  <c r="BK1171"/>
  <c r="J1171"/>
  <c r="J124"/>
  <c r="R1182"/>
  <c r="R1181"/>
  <c r="P1186"/>
  <c i="2" r="T133"/>
  <c r="T129"/>
  <c r="T128"/>
  <c r="BK150"/>
  <c r="J150"/>
  <c r="J103"/>
  <c r="BK157"/>
  <c r="J157"/>
  <c r="J104"/>
  <c r="BK163"/>
  <c r="J163"/>
  <c r="J105"/>
  <c i="3" r="P140"/>
  <c r="P170"/>
  <c r="BK228"/>
  <c r="J228"/>
  <c r="J103"/>
  <c r="P253"/>
  <c r="P259"/>
  <c r="T271"/>
  <c r="R276"/>
  <c r="P283"/>
  <c r="R304"/>
  <c r="P307"/>
  <c r="BK312"/>
  <c r="J312"/>
  <c r="J113"/>
  <c r="BK318"/>
  <c r="J318"/>
  <c r="J114"/>
  <c i="4" r="P138"/>
  <c r="P134"/>
  <c r="T143"/>
  <c r="BK401"/>
  <c r="J401"/>
  <c r="J105"/>
  <c r="BK405"/>
  <c r="J405"/>
  <c r="J106"/>
  <c r="BK409"/>
  <c r="J409"/>
  <c r="J107"/>
  <c r="BK413"/>
  <c r="J413"/>
  <c r="J108"/>
  <c r="BK425"/>
  <c r="J425"/>
  <c r="J109"/>
  <c i="5" r="R151"/>
  <c r="R185"/>
  <c r="T185"/>
  <c r="P251"/>
  <c r="P749"/>
  <c r="P789"/>
  <c r="T821"/>
  <c r="R845"/>
  <c r="BK856"/>
  <c r="J856"/>
  <c r="J111"/>
  <c r="BK878"/>
  <c r="J878"/>
  <c r="J113"/>
  <c r="BK889"/>
  <c r="J889"/>
  <c r="J114"/>
  <c r="BK906"/>
  <c r="J906"/>
  <c r="J115"/>
  <c r="BK919"/>
  <c r="J919"/>
  <c r="J116"/>
  <c r="BK983"/>
  <c r="J983"/>
  <c r="J117"/>
  <c r="R1002"/>
  <c r="R1054"/>
  <c r="P1098"/>
  <c r="BK1109"/>
  <c r="J1109"/>
  <c r="J122"/>
  <c r="BK1165"/>
  <c r="J1165"/>
  <c r="J123"/>
  <c r="T1165"/>
  <c r="T1171"/>
  <c r="P1182"/>
  <c r="P1181"/>
  <c r="BK1186"/>
  <c r="J1186"/>
  <c r="J127"/>
  <c r="T1186"/>
  <c i="2" r="P133"/>
  <c r="P129"/>
  <c r="T150"/>
  <c r="T149"/>
  <c r="R157"/>
  <c r="P163"/>
  <c i="3" r="T140"/>
  <c r="T139"/>
  <c r="R170"/>
  <c r="P228"/>
  <c r="BK253"/>
  <c r="J253"/>
  <c r="J106"/>
  <c r="BK259"/>
  <c r="J259"/>
  <c r="J107"/>
  <c r="BK271"/>
  <c r="J271"/>
  <c r="J108"/>
  <c r="BK276"/>
  <c r="J276"/>
  <c r="J109"/>
  <c r="BK283"/>
  <c r="J283"/>
  <c r="J110"/>
  <c r="BK304"/>
  <c r="J304"/>
  <c r="J111"/>
  <c r="R307"/>
  <c r="P312"/>
  <c r="P318"/>
  <c i="4" r="T138"/>
  <c r="T134"/>
  <c r="P143"/>
  <c r="P401"/>
  <c r="R405"/>
  <c r="P409"/>
  <c r="R413"/>
  <c r="R425"/>
  <c i="5" r="T151"/>
  <c r="P207"/>
  <c r="T251"/>
  <c r="T749"/>
  <c r="T789"/>
  <c r="T788"/>
  <c r="R821"/>
  <c r="P845"/>
  <c r="R856"/>
  <c r="P878"/>
  <c r="P889"/>
  <c r="P906"/>
  <c r="P919"/>
  <c r="P983"/>
  <c r="BK1002"/>
  <c r="J1002"/>
  <c r="J119"/>
  <c r="BK1054"/>
  <c r="J1054"/>
  <c r="J120"/>
  <c r="BK1098"/>
  <c r="J1098"/>
  <c r="J121"/>
  <c r="R1109"/>
  <c r="P1165"/>
  <c r="P1171"/>
  <c r="BK1182"/>
  <c r="J1182"/>
  <c r="J126"/>
  <c r="T1182"/>
  <c r="T1181"/>
  <c r="R1186"/>
  <c i="4" r="BK135"/>
  <c r="J135"/>
  <c r="J100"/>
  <c i="2" r="BK130"/>
  <c r="J130"/>
  <c r="J100"/>
  <c i="3" r="BK167"/>
  <c r="J167"/>
  <c r="J101"/>
  <c i="4" r="BK398"/>
  <c r="J398"/>
  <c r="J103"/>
  <c r="BK439"/>
  <c r="J439"/>
  <c r="J110"/>
  <c r="BK442"/>
  <c r="J442"/>
  <c r="J111"/>
  <c i="5" r="BK876"/>
  <c r="J876"/>
  <c r="J112"/>
  <c i="3" r="BK250"/>
  <c r="J250"/>
  <c r="J104"/>
  <c r="BK329"/>
  <c r="J329"/>
  <c r="J116"/>
  <c i="5" r="BK786"/>
  <c r="J786"/>
  <c r="J105"/>
  <c r="BK1000"/>
  <c r="J1000"/>
  <c r="J118"/>
  <c i="2" r="BK167"/>
  <c r="J167"/>
  <c r="J106"/>
  <c i="5" r="BK854"/>
  <c r="J854"/>
  <c r="J110"/>
  <c r="J91"/>
  <c r="BF152"/>
  <c r="BF163"/>
  <c r="BF165"/>
  <c r="BF173"/>
  <c r="BF186"/>
  <c r="BF188"/>
  <c r="BF198"/>
  <c r="BF203"/>
  <c r="BF205"/>
  <c r="BF208"/>
  <c r="BF247"/>
  <c r="BF717"/>
  <c r="BF727"/>
  <c r="BF743"/>
  <c r="BF752"/>
  <c r="BF756"/>
  <c r="BF763"/>
  <c r="BF768"/>
  <c r="BF779"/>
  <c r="BF796"/>
  <c r="BF800"/>
  <c r="BF814"/>
  <c r="BF818"/>
  <c r="BF834"/>
  <c r="BF841"/>
  <c r="BF855"/>
  <c r="BF868"/>
  <c r="BF871"/>
  <c r="BF882"/>
  <c r="BF890"/>
  <c r="BF896"/>
  <c r="BF907"/>
  <c r="BF910"/>
  <c r="BF924"/>
  <c r="BF927"/>
  <c r="BF933"/>
  <c r="BF934"/>
  <c r="BF939"/>
  <c r="BF940"/>
  <c r="BF944"/>
  <c r="BF950"/>
  <c r="BF952"/>
  <c r="BF953"/>
  <c r="BF956"/>
  <c r="BF970"/>
  <c r="BF975"/>
  <c r="BF979"/>
  <c r="BF985"/>
  <c r="BF992"/>
  <c r="BF1055"/>
  <c r="BF1059"/>
  <c r="BF1095"/>
  <c r="BF1099"/>
  <c r="BF1169"/>
  <c r="BF1172"/>
  <c r="BF1173"/>
  <c r="F94"/>
  <c r="BF157"/>
  <c r="BF178"/>
  <c r="BF223"/>
  <c r="BF252"/>
  <c r="BF257"/>
  <c r="BF259"/>
  <c r="BF261"/>
  <c r="BF265"/>
  <c r="BF275"/>
  <c r="BF279"/>
  <c r="BF305"/>
  <c r="BF307"/>
  <c r="BF334"/>
  <c r="BF710"/>
  <c r="BF715"/>
  <c r="BF721"/>
  <c r="BF723"/>
  <c r="BF725"/>
  <c r="BF734"/>
  <c r="BF740"/>
  <c r="BF750"/>
  <c r="BF765"/>
  <c r="BF785"/>
  <c r="BF792"/>
  <c r="BF794"/>
  <c r="BF804"/>
  <c r="BF824"/>
  <c r="BF828"/>
  <c r="BF844"/>
  <c r="BF853"/>
  <c r="BF869"/>
  <c r="BF873"/>
  <c r="BF879"/>
  <c r="BF888"/>
  <c r="BF916"/>
  <c r="BF923"/>
  <c r="BF955"/>
  <c r="BF966"/>
  <c r="BF971"/>
  <c r="BF973"/>
  <c r="BF974"/>
  <c r="BF977"/>
  <c r="BF980"/>
  <c r="BF981"/>
  <c r="BF984"/>
  <c r="BF998"/>
  <c r="BF1041"/>
  <c r="BF1049"/>
  <c r="BF1068"/>
  <c r="BF1073"/>
  <c r="BF1100"/>
  <c r="BF1108"/>
  <c r="BF1110"/>
  <c r="BF1157"/>
  <c r="BF1162"/>
  <c r="BF1166"/>
  <c r="BF1175"/>
  <c r="BF1179"/>
  <c r="BF1183"/>
  <c r="BF1184"/>
  <c r="BF1185"/>
  <c r="BF1187"/>
  <c r="BF1189"/>
  <c r="BF1190"/>
  <c r="BF1191"/>
  <c r="E85"/>
  <c r="BF155"/>
  <c r="BF181"/>
  <c r="BF190"/>
  <c r="BF192"/>
  <c r="BF195"/>
  <c r="BF200"/>
  <c r="BF210"/>
  <c r="BF212"/>
  <c r="BF227"/>
  <c r="BF233"/>
  <c r="BF249"/>
  <c r="BF301"/>
  <c r="BF309"/>
  <c r="BF332"/>
  <c r="BF732"/>
  <c r="BF745"/>
  <c r="BF759"/>
  <c r="BF771"/>
  <c r="BF773"/>
  <c r="BF783"/>
  <c r="BF790"/>
  <c r="BF798"/>
  <c r="BF806"/>
  <c r="BF808"/>
  <c r="BF810"/>
  <c r="BF820"/>
  <c r="BF826"/>
  <c r="BF838"/>
  <c r="BF842"/>
  <c r="BF843"/>
  <c r="BF867"/>
  <c r="BF872"/>
  <c r="BF874"/>
  <c r="BF875"/>
  <c r="BF877"/>
  <c r="BF885"/>
  <c r="BF905"/>
  <c r="BF931"/>
  <c r="BF932"/>
  <c r="BF938"/>
  <c r="BF947"/>
  <c r="BF960"/>
  <c r="BF962"/>
  <c r="BF965"/>
  <c r="BF976"/>
  <c r="BF982"/>
  <c r="BF986"/>
  <c r="BF995"/>
  <c r="BF1001"/>
  <c r="BF1003"/>
  <c r="BF1063"/>
  <c r="BF1070"/>
  <c r="BF1075"/>
  <c r="BF1090"/>
  <c r="BF1092"/>
  <c r="BF1097"/>
  <c r="BF1104"/>
  <c r="BF1164"/>
  <c r="BF1167"/>
  <c r="BF1168"/>
  <c r="BF1177"/>
  <c r="BF167"/>
  <c r="BF170"/>
  <c r="BF176"/>
  <c r="BF236"/>
  <c r="BF283"/>
  <c r="BF303"/>
  <c r="BF713"/>
  <c r="BF719"/>
  <c r="BF736"/>
  <c r="BF738"/>
  <c r="BF741"/>
  <c r="BF747"/>
  <c r="BF753"/>
  <c r="BF761"/>
  <c r="BF777"/>
  <c r="BF781"/>
  <c r="BF787"/>
  <c r="BF802"/>
  <c r="BF822"/>
  <c r="BF830"/>
  <c r="BF832"/>
  <c r="BF836"/>
  <c r="BF840"/>
  <c r="BF846"/>
  <c r="BF850"/>
  <c r="BF857"/>
  <c r="BF870"/>
  <c r="BF912"/>
  <c r="BF914"/>
  <c r="BF918"/>
  <c r="BF920"/>
  <c r="BF929"/>
  <c r="BF935"/>
  <c r="BF936"/>
  <c r="BF937"/>
  <c r="BF942"/>
  <c r="BF951"/>
  <c r="BF954"/>
  <c r="BF957"/>
  <c r="BF958"/>
  <c r="BF959"/>
  <c r="BF961"/>
  <c r="BF963"/>
  <c r="BF964"/>
  <c r="BF967"/>
  <c r="BF968"/>
  <c r="BF969"/>
  <c r="BF972"/>
  <c r="BF978"/>
  <c r="BF989"/>
  <c r="BF997"/>
  <c r="BF999"/>
  <c r="BF1039"/>
  <c r="BF1047"/>
  <c r="BF1051"/>
  <c r="BF1053"/>
  <c r="BF1057"/>
  <c r="BF1061"/>
  <c r="BF1160"/>
  <c i="4" r="J127"/>
  <c r="F130"/>
  <c r="BF136"/>
  <c r="BF148"/>
  <c r="BF164"/>
  <c r="BF188"/>
  <c r="BF219"/>
  <c r="BF222"/>
  <c r="BF390"/>
  <c r="BF404"/>
  <c r="BF406"/>
  <c r="BF410"/>
  <c r="BF426"/>
  <c r="BF443"/>
  <c r="E85"/>
  <c r="BF179"/>
  <c r="BF213"/>
  <c r="BF227"/>
  <c r="BF385"/>
  <c r="BF387"/>
  <c r="BF389"/>
  <c r="BF399"/>
  <c r="BF428"/>
  <c r="BF438"/>
  <c r="BF139"/>
  <c r="BF144"/>
  <c r="BF145"/>
  <c r="BF153"/>
  <c r="BF156"/>
  <c r="BF177"/>
  <c r="BF185"/>
  <c r="BF193"/>
  <c r="BF203"/>
  <c r="BF395"/>
  <c r="BF408"/>
  <c r="BF414"/>
  <c r="BF424"/>
  <c r="BF440"/>
  <c r="BF141"/>
  <c r="BF198"/>
  <c r="BF209"/>
  <c r="BF388"/>
  <c r="BF392"/>
  <c r="BF397"/>
  <c r="BF402"/>
  <c r="BF412"/>
  <c r="BF418"/>
  <c r="BF433"/>
  <c i="2" r="BK149"/>
  <c r="J149"/>
  <c r="J102"/>
  <c i="3" r="E126"/>
  <c r="BF177"/>
  <c r="BF202"/>
  <c r="BF215"/>
  <c r="BF222"/>
  <c r="BF229"/>
  <c r="BF240"/>
  <c r="BF291"/>
  <c r="BF294"/>
  <c r="BF305"/>
  <c r="BF306"/>
  <c r="BF320"/>
  <c r="BF326"/>
  <c r="BF330"/>
  <c r="F94"/>
  <c r="BF152"/>
  <c r="BF163"/>
  <c r="BF175"/>
  <c r="BF224"/>
  <c r="BF238"/>
  <c r="BF247"/>
  <c r="BF251"/>
  <c r="BF254"/>
  <c r="BF256"/>
  <c r="BF260"/>
  <c r="BF264"/>
  <c r="BF269"/>
  <c r="BF272"/>
  <c r="BF280"/>
  <c r="BF287"/>
  <c r="BF289"/>
  <c r="BF297"/>
  <c r="BF300"/>
  <c r="BF313"/>
  <c r="BF315"/>
  <c r="BF316"/>
  <c r="BF322"/>
  <c i="2" r="BK129"/>
  <c r="J129"/>
  <c r="J99"/>
  <c i="3" r="J132"/>
  <c r="BF141"/>
  <c r="BF145"/>
  <c r="BF147"/>
  <c r="BF155"/>
  <c r="BF158"/>
  <c r="BF160"/>
  <c r="BF171"/>
  <c r="BF179"/>
  <c r="BF183"/>
  <c r="BF188"/>
  <c r="BF226"/>
  <c r="BF231"/>
  <c r="BF235"/>
  <c r="BF261"/>
  <c r="BF262"/>
  <c r="BF270"/>
  <c r="BF275"/>
  <c r="BF292"/>
  <c r="BF293"/>
  <c r="BF295"/>
  <c r="BF298"/>
  <c r="BF299"/>
  <c r="BF302"/>
  <c r="BF308"/>
  <c r="BF310"/>
  <c r="BF311"/>
  <c r="BF314"/>
  <c r="BF319"/>
  <c r="BF149"/>
  <c r="BF168"/>
  <c r="BF192"/>
  <c r="BF200"/>
  <c r="BF204"/>
  <c r="BF219"/>
  <c r="BF220"/>
  <c r="BF232"/>
  <c r="BF244"/>
  <c r="BF258"/>
  <c r="BF266"/>
  <c r="BF268"/>
  <c r="BF277"/>
  <c r="BF282"/>
  <c r="BF284"/>
  <c r="BF296"/>
  <c r="BF301"/>
  <c r="BF303"/>
  <c r="BF324"/>
  <c i="2" r="E85"/>
  <c r="BF131"/>
  <c r="BF139"/>
  <c r="BF141"/>
  <c r="BF143"/>
  <c r="BF145"/>
  <c r="BF162"/>
  <c r="BF164"/>
  <c r="F94"/>
  <c r="BF144"/>
  <c r="BF147"/>
  <c r="BF151"/>
  <c r="BF158"/>
  <c r="BF160"/>
  <c r="BF168"/>
  <c i="1" r="BC96"/>
  <c i="2" r="J91"/>
  <c r="BF134"/>
  <c r="BF137"/>
  <c r="BF148"/>
  <c r="BF153"/>
  <c r="BF156"/>
  <c r="BF166"/>
  <c r="F35"/>
  <c i="1" r="AZ96"/>
  <c r="AS94"/>
  <c i="3" r="F37"/>
  <c i="1" r="BB97"/>
  <c i="3" r="J35"/>
  <c i="1" r="AV97"/>
  <c i="4" r="F39"/>
  <c i="1" r="BD99"/>
  <c i="4" r="F38"/>
  <c i="1" r="BC99"/>
  <c i="5" r="F38"/>
  <c i="1" r="BC100"/>
  <c i="5" r="F35"/>
  <c i="1" r="AZ100"/>
  <c i="2" r="F39"/>
  <c i="1" r="BD96"/>
  <c i="3" r="F35"/>
  <c i="1" r="AZ97"/>
  <c i="4" r="J35"/>
  <c i="1" r="AV99"/>
  <c i="5" r="F37"/>
  <c i="1" r="BB100"/>
  <c i="2" r="F37"/>
  <c i="1" r="BB96"/>
  <c i="3" r="F38"/>
  <c i="1" r="BC97"/>
  <c r="BC95"/>
  <c r="AY95"/>
  <c i="4" r="F37"/>
  <c i="1" r="BB99"/>
  <c i="5" r="J35"/>
  <c i="1" r="AV100"/>
  <c i="2" r="J35"/>
  <c i="1" r="AV96"/>
  <c i="3" r="F39"/>
  <c i="1" r="BD97"/>
  <c i="4" r="F35"/>
  <c i="1" r="AZ99"/>
  <c i="5" r="F39"/>
  <c i="1" r="BD100"/>
  <c i="4" l="1" r="P400"/>
  <c r="P133"/>
  <c i="1" r="AU99"/>
  <c i="5" r="P788"/>
  <c r="BK788"/>
  <c r="J788"/>
  <c r="J106"/>
  <c i="4" r="T400"/>
  <c r="T133"/>
  <c i="2" r="P149"/>
  <c r="P128"/>
  <c i="1" r="AU96"/>
  <c i="5" r="P150"/>
  <c r="P149"/>
  <c i="1" r="AU100"/>
  <c i="4" r="R400"/>
  <c r="R133"/>
  <c i="3" r="T252"/>
  <c r="T138"/>
  <c i="5" r="R150"/>
  <c i="3" r="P252"/>
  <c r="R252"/>
  <c i="5" r="R788"/>
  <c r="T150"/>
  <c r="T149"/>
  <c i="3" r="P139"/>
  <c r="P138"/>
  <c i="1" r="AU97"/>
  <c i="5" r="BK150"/>
  <c r="J150"/>
  <c r="J99"/>
  <c i="3" r="R139"/>
  <c r="R138"/>
  <c i="2" r="R149"/>
  <c r="R128"/>
  <c i="3" r="BK252"/>
  <c r="J252"/>
  <c r="J105"/>
  <c i="5" r="J151"/>
  <c r="J100"/>
  <c r="J789"/>
  <c r="J107"/>
  <c i="3" r="BK328"/>
  <c r="J328"/>
  <c r="J115"/>
  <c i="4" r="BK134"/>
  <c r="J134"/>
  <c r="J99"/>
  <c i="3" r="BK139"/>
  <c r="J139"/>
  <c r="J99"/>
  <c i="4" r="BK400"/>
  <c r="J400"/>
  <c r="J104"/>
  <c i="5" r="BK1181"/>
  <c r="J1181"/>
  <c r="J125"/>
  <c i="2" r="BK128"/>
  <c r="J128"/>
  <c r="J98"/>
  <c r="F36"/>
  <c i="1" r="BA96"/>
  <c i="4" r="F36"/>
  <c i="1" r="BA99"/>
  <c i="5" r="J36"/>
  <c i="1" r="AW100"/>
  <c r="AT100"/>
  <c r="AZ95"/>
  <c i="3" r="J36"/>
  <c i="1" r="AW97"/>
  <c r="AT97"/>
  <c r="BB98"/>
  <c r="AX98"/>
  <c r="BD98"/>
  <c r="BB95"/>
  <c r="AX95"/>
  <c r="BD95"/>
  <c i="3" r="F36"/>
  <c i="1" r="BA97"/>
  <c r="AZ98"/>
  <c r="AV98"/>
  <c r="BC98"/>
  <c r="AY98"/>
  <c i="5" r="F36"/>
  <c i="1" r="BA100"/>
  <c i="2" r="J36"/>
  <c i="1" r="AW96"/>
  <c r="AT96"/>
  <c i="4" r="J36"/>
  <c i="1" r="AW99"/>
  <c r="AT99"/>
  <c i="5" l="1" r="R149"/>
  <c i="3" r="BK138"/>
  <c r="J138"/>
  <c r="J98"/>
  <c i="4" r="BK133"/>
  <c r="J133"/>
  <c r="J98"/>
  <c i="5" r="BK149"/>
  <c r="J149"/>
  <c r="J98"/>
  <c i="1" r="AU98"/>
  <c r="AZ94"/>
  <c r="W29"/>
  <c r="AU95"/>
  <c r="AU94"/>
  <c r="BA95"/>
  <c i="2" r="J32"/>
  <c i="1" r="AG96"/>
  <c r="BC94"/>
  <c r="W32"/>
  <c r="BB94"/>
  <c r="W31"/>
  <c r="BD94"/>
  <c r="W33"/>
  <c r="AV95"/>
  <c r="BA98"/>
  <c r="AW98"/>
  <c r="AT98"/>
  <c i="2" l="1" r="J41"/>
  <c i="1" r="AN96"/>
  <c i="5" r="J32"/>
  <c i="1" r="AG100"/>
  <c i="4" r="J32"/>
  <c i="1" r="AG99"/>
  <c r="AW95"/>
  <c r="AT95"/>
  <c r="AX94"/>
  <c r="BA94"/>
  <c r="AW94"/>
  <c r="AK30"/>
  <c i="3" r="J32"/>
  <c i="1" r="AG97"/>
  <c r="AG95"/>
  <c r="AV94"/>
  <c r="AK29"/>
  <c r="AY94"/>
  <c i="3" l="1" r="J41"/>
  <c i="5" r="J41"/>
  <c i="4" r="J41"/>
  <c i="1" r="AN100"/>
  <c r="AN97"/>
  <c r="AN99"/>
  <c r="AN95"/>
  <c r="AG98"/>
  <c r="W30"/>
  <c r="AT94"/>
  <c l="1" r="AN98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<sst xmlns="http://schemas.openxmlformats.org/spreadsheetml/2006/main">
  <si>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</si>
  <si>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</si>
  <si>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</si>
  <si>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</si>
  <si>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{9f405915-abe9-4ccb-a7f6-eb5b7e374948}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</si>
  <si>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</si>
  <si>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</si>
  <si>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</si>
  <si>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</si>
  <si>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</si>
  <si>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</si>
  <si>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</si>
  <si>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</si>
  <si>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C041_2022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</si>
  <si>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</si>
  <si>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</si>
  <si>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budovy dielní praktického vyučovania SŠ v Detve</t>
  </si>
  <si>
    <t>JKSO:</t>
  </si>
  <si>
    <t>KS:</t>
  </si>
  <si>
    <t>Miesto:</t>
  </si>
  <si>
    <t>p.č.5079, k.ú.Detva</t>
  </si>
  <si>
    <t>Dátum:</t>
  </si>
  <si>
    <t>10. 7. 2022</t>
  </si>
  <si>
    <t>Objednávateľ:</t>
  </si>
  <si>
    <t>IČO:</t>
  </si>
  <si>
    <t>Spojená škola v Detve, Štúrová 848, 962 12 Detva</t>
  </si>
  <si>
    <t>IČ DPH:</t>
  </si>
  <si>
    <t>Zhotoviteľ:</t>
  </si>
  <si>
    <t>Vyplň údaj</t>
  </si>
  <si>
    <t>Projektant:</t>
  </si>
  <si>
    <t>REGEC ARCHITEKTI s.r.o.</t>
  </si>
  <si>
    <t>True</t>
  </si>
  <si>
    <t>Spracovateľ:</t>
  </si>
  <si>
    <t>Stavebný cenár, s.r.o.</t>
  </si>
  <si>
    <t>Poznámka:</t>
  </si>
  <si>
    <t xml:space="preserve">Výkaz výmer bol spracovaný na základe projektu pre stavebné povolenie! K správnemu naceneniu výkazu výmer je potrebné naštudovanie PD a obhliadka  stavby. Naceniť je potrebné jestvujúci výkaz výmer podľa pokynov tendrového  zadávateľa, resp. zmluvy o dielo. Rozdiely uviesť pod čiaru.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</si>
  <si>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</si>
  <si>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</si>
  <si>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</si>
  <si>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</si>
  <si>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</si>
  <si>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</si>
  <si>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</si>
  <si>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</si>
  <si>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</si>
  <si>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</si>
  <si>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</si>
  <si>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</si>
  <si>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</si>
  <si>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</si>
  <si>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</si>
  <si>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</si>
  <si>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</si>
  <si>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</si>
  <si>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</si>
  <si>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</si>
  <si>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</si>
  <si>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</si>
  <si>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</si>
  <si>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</si>
  <si>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</si>
  <si>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</si>
  <si>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</si>
  <si>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</si>
  <si>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</si>
  <si>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</si>
  <si>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</si>
  <si>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</si>
  <si>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</si>
  <si>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</si>
  <si>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</si>
  <si>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</si>
  <si>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</si>
  <si>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</si>
  <si>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</si>
  <si>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</si>
  <si>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</si>
  <si>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</si>
  <si>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</si>
  <si>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</si>
  <si>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</si>
  <si>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SO01 - Strojárenská hala</t>
  </si>
  <si>
    <t>STA</t>
  </si>
  <si>
    <t>1</t>
  </si>
  <si>
    <t>{ede05041-dc4d-46e2-adf0-6c07dce22d0f}</t>
  </si>
  <si>
    <t>/</t>
  </si>
  <si>
    <t>01.01</t>
  </si>
  <si>
    <t>SO01 - búracie práce</t>
  </si>
  <si>
    <t>Časť</t>
  </si>
  <si>
    <t>2</t>
  </si>
  <si>
    <t>{5fc6d203-66b4-402a-8543-abd2607b555b}</t>
  </si>
  <si>
    <t>01.02</t>
  </si>
  <si>
    <t>SO01 - nový stav</t>
  </si>
  <si>
    <t>{88b7762e-892e-4f3a-9506-38ff2207bc58}</t>
  </si>
  <si>
    <t>02</t>
  </si>
  <si>
    <t>SO04 - Technický prístavok východný</t>
  </si>
  <si>
    <t>{3ecfabcb-d17f-4def-970a-6cd20b725ac1}</t>
  </si>
  <si>
    <t>02.01</t>
  </si>
  <si>
    <t>SO04 - búracie práce</t>
  </si>
  <si>
    <t>{75dfe094-3751-44bc-855c-1e4c70ca0432}</t>
  </si>
  <si>
    <t>02.02</t>
  </si>
  <si>
    <t>SO04 - nový stav</t>
  </si>
  <si>
    <t>{2ccb824b-46bc-473a-8634-4ae48d024eea}</t>
  </si>
  <si>
    <t>KRYCÍ LIST ROZPOČTU</t>
  </si>
  <si>
    <t>Objekt:</t>
  </si>
  <si>
    <t>01 - SO01 - Strojárenská hala</t>
  </si>
  <si>
    <t>Časť:</t>
  </si>
  <si>
    <t>01.01 - SO01 -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</si>
  <si>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</si>
  <si>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</si>
  <si>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</si>
  <si>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</si>
  <si>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</si>
  <si>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</si>
  <si>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</si>
  <si>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</si>
  <si>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</si>
  <si>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764 - Konštrukcie klampiarske</t>
  </si>
  <si>
    <t xml:space="preserve">    767 - Konštrukcie doplnkové kovové</t>
  </si>
  <si>
    <t xml:space="preserve">    769 - Montáže vzduchotechnických zariadení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</si>
  <si>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</si>
  <si>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</si>
  <si>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</si>
  <si>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</si>
  <si>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</si>
  <si>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</si>
  <si>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</si>
  <si>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</si>
  <si>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</si>
  <si>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</si>
  <si>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</si>
  <si>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</si>
  <si>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</si>
  <si>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</si>
  <si>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</si>
  <si>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</si>
  <si>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</si>
  <si>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</si>
  <si>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113107231.S</t>
  </si>
  <si>
    <t xml:space="preserve">Odstránenie krytu v ploche nad 200 m2 z betónu prostého, hr. vrstvy do 150 mm,  -0,22500t</t>
  </si>
  <si>
    <t>m2</t>
  </si>
  <si>
    <t>4</t>
  </si>
  <si>
    <t>-24861841</t>
  </si>
  <si>
    <t>VV</t>
  </si>
  <si>
    <t>"B5"(19,8+43,9+11,5)*0,6*1,1</t>
  </si>
  <si>
    <t>9</t>
  </si>
  <si>
    <t>Ostatné konštrukcie a práce-búranie</t>
  </si>
  <si>
    <t>962032231.S</t>
  </si>
  <si>
    <t xml:space="preserve">Búranie muriva alebo vybúranie otvorov plochy nad 4 m2 nadzákladového z tehál pálených, vápenopieskových, cementových na maltu,  -1,90500t</t>
  </si>
  <si>
    <t>m3</t>
  </si>
  <si>
    <t>-684065874</t>
  </si>
  <si>
    <t>"B3"13,18*0,25*3,7-4,3*2,2*0,25</t>
  </si>
  <si>
    <t>Súčet</t>
  </si>
  <si>
    <t>3</t>
  </si>
  <si>
    <t>968072559.S</t>
  </si>
  <si>
    <t xml:space="preserve">Vybúranie kovových vrát plochy nad 5 m2,  -0,06600t</t>
  </si>
  <si>
    <t>356417681</t>
  </si>
  <si>
    <t>"B2"(4,3*2,2)+(3,55*3,65)+(3,6*3,95)</t>
  </si>
  <si>
    <t>968081116.S</t>
  </si>
  <si>
    <t>Demontáž dverí plastových vchodových, 1 bm obvodu - 0,012t</t>
  </si>
  <si>
    <t>m</t>
  </si>
  <si>
    <t>-483280602</t>
  </si>
  <si>
    <t>"B2"(0,78*1,97)*2+(0,85+1,95)*2</t>
  </si>
  <si>
    <t>5</t>
  </si>
  <si>
    <t>978013121.S</t>
  </si>
  <si>
    <t xml:space="preserve">Otlčenie omietok stien vnútorných vápenných alebo vápennocementových v rozsahu do 10 %,  -0,00400t</t>
  </si>
  <si>
    <t>1228325930</t>
  </si>
  <si>
    <t>"výkaz v novom stave"563,072</t>
  </si>
  <si>
    <t>6</t>
  </si>
  <si>
    <t>979011111.S</t>
  </si>
  <si>
    <t>Zvislá doprava sutiny a vybúraných hmôt za prvé podlažie nad alebo pod základným podlažím</t>
  </si>
  <si>
    <t>t</t>
  </si>
  <si>
    <t>-485481453</t>
  </si>
  <si>
    <t>7</t>
  </si>
  <si>
    <t>979082111.S</t>
  </si>
  <si>
    <t>Vnútrostavenisková doprava sutiny a vybúraných hmôt do 10 m</t>
  </si>
  <si>
    <t>-182321970</t>
  </si>
  <si>
    <t>8</t>
  </si>
  <si>
    <t>979082121.S</t>
  </si>
  <si>
    <t>Vnútrostavenisková doprava sutiny a vybúraných hmôt za každých ďalších 5 m</t>
  </si>
  <si>
    <t>1072963305</t>
  </si>
  <si>
    <t>70,121*10 'Prepočítané koeficientom množstva</t>
  </si>
  <si>
    <t>979089612.S</t>
  </si>
  <si>
    <t>Poplatok za skladovanie - iné odpady zo stavieb a demolácií, ostatné</t>
  </si>
  <si>
    <t>-166251352</t>
  </si>
  <si>
    <t>10</t>
  </si>
  <si>
    <t>979089712.S</t>
  </si>
  <si>
    <t>Prenájom kontajneru 5 m3</t>
  </si>
  <si>
    <t>ks</t>
  </si>
  <si>
    <t>-1242613832</t>
  </si>
  <si>
    <t>PSV</t>
  </si>
  <si>
    <t>Práce a dodávky PSV</t>
  </si>
  <si>
    <t>764</t>
  </si>
  <si>
    <t>Konštrukcie klampiarske</t>
  </si>
  <si>
    <t>11</t>
  </si>
  <si>
    <t>764410850.S</t>
  </si>
  <si>
    <t xml:space="preserve">Demontáž oplechovania parapetov rš od 100 do 330 mm,  -0,00135t</t>
  </si>
  <si>
    <t>16</t>
  </si>
  <si>
    <t>-46615539</t>
  </si>
  <si>
    <t>"B7"57,300</t>
  </si>
  <si>
    <t>12</t>
  </si>
  <si>
    <t>764430840.S</t>
  </si>
  <si>
    <t xml:space="preserve">Demontáž oplechovania múrov a nadmuroviek rš od 330 do 500 mm,  -0,00230t</t>
  </si>
  <si>
    <t>-500747841</t>
  </si>
  <si>
    <t>85,6"demontáž oplechovania atiky</t>
  </si>
  <si>
    <t>18</t>
  </si>
  <si>
    <t>998764202.S</t>
  </si>
  <si>
    <t>Presun hmôt pre konštrukcie klampiarske v objektoch výšky nad 6 do 12 m</t>
  </si>
  <si>
    <t>%</t>
  </si>
  <si>
    <t>-2136805615</t>
  </si>
  <si>
    <t>767</t>
  </si>
  <si>
    <t>Konštrukcie doplnkové kovové</t>
  </si>
  <si>
    <t>13</t>
  </si>
  <si>
    <t>767311810.S</t>
  </si>
  <si>
    <t xml:space="preserve">Demontáž okenného panelu (kopilit) všetkých typov, vrátane zasklenia,  -0,21000t</t>
  </si>
  <si>
    <t>-1817175861</t>
  </si>
  <si>
    <t>"B1"84*1,95</t>
  </si>
  <si>
    <t>14</t>
  </si>
  <si>
    <t>767851804.S</t>
  </si>
  <si>
    <t>Demontáž požiarneho rebríka</t>
  </si>
  <si>
    <t>-1280983964</t>
  </si>
  <si>
    <t>9,2*2</t>
  </si>
  <si>
    <t>19</t>
  </si>
  <si>
    <t>998767202.S</t>
  </si>
  <si>
    <t>Presun hmôt pre kovové stavebné doplnkové konštrukcie v objektoch výšky nad 6 do 12 m</t>
  </si>
  <si>
    <t>-980467962</t>
  </si>
  <si>
    <t>769</t>
  </si>
  <si>
    <t>Montáže vzduchotechnických zariadení</t>
  </si>
  <si>
    <t>15</t>
  </si>
  <si>
    <t>769082875.S</t>
  </si>
  <si>
    <t xml:space="preserve">Demontáž protidažďovej žalúzie prierezu 0.504-0.600 m2,  -0,0159 t</t>
  </si>
  <si>
    <t>-1904414311</t>
  </si>
  <si>
    <t>"B4"9</t>
  </si>
  <si>
    <t>998769203.S</t>
  </si>
  <si>
    <t>Presun hmôt pre montáž vzduchotechnických zariadení v stavbe (objekte) výšky nad 7 do 24 m</t>
  </si>
  <si>
    <t>1599691171</t>
  </si>
  <si>
    <t>HZS</t>
  </si>
  <si>
    <t>Hodinové zúčtovacie sadzby</t>
  </si>
  <si>
    <t>HZS000111.S</t>
  </si>
  <si>
    <t>Stavebno - pomocné práce pri demontáži, rôzne nešpecifikované</t>
  </si>
  <si>
    <t>hod</t>
  </si>
  <si>
    <t>262144</t>
  </si>
  <si>
    <t>1882280785</t>
  </si>
  <si>
    <t>"demontáž roznych malých prvkov"50</t>
  </si>
  <si>
    <t>F1</t>
  </si>
  <si>
    <t>542,748</t>
  </si>
  <si>
    <t>F11</t>
  </si>
  <si>
    <t>98,926</t>
  </si>
  <si>
    <t>lešenie</t>
  </si>
  <si>
    <t>1824,069</t>
  </si>
  <si>
    <t>omietka_steny</t>
  </si>
  <si>
    <t>563,072</t>
  </si>
  <si>
    <t>ryha</t>
  </si>
  <si>
    <t>32,261</t>
  </si>
  <si>
    <t>sdk_stena</t>
  </si>
  <si>
    <t>701,435</t>
  </si>
  <si>
    <t>sklotex</t>
  </si>
  <si>
    <t>45,316</t>
  </si>
  <si>
    <t>zásyp</t>
  </si>
  <si>
    <t>24,816</t>
  </si>
  <si>
    <t>01.02 - SO01 - nový stav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</si>
  <si>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</si>
  <si>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</si>
  <si>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</si>
  <si>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</si>
  <si>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712 - Izolácie striech, povlakové krytiny</t>
  </si>
  <si>
    <t xml:space="preserve">    763 - Konštrukcie - drevostavby</t>
  </si>
  <si>
    <t xml:space="preserve">    766 - Konštrukcie stolárske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</si>
  <si>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</si>
  <si>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</si>
  <si>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</si>
  <si>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</si>
  <si>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132211101.S</t>
  </si>
  <si>
    <t xml:space="preserve">Hĺbenie rýh šírky do 600 mm v  hornine tr.3 súdržných - ručným náradím</t>
  </si>
  <si>
    <t>1539507624</t>
  </si>
  <si>
    <t>"odkop pre sokel a okap chodník</t>
  </si>
  <si>
    <t>(19,8+43,9+11,5)*0,6*0,65*1,1</t>
  </si>
  <si>
    <t>132211119.S</t>
  </si>
  <si>
    <t>Príplatok za lepivosť pri hĺbení rýh š do 600 mm ručným náradím v hornine tr. 3</t>
  </si>
  <si>
    <t>1593344137</t>
  </si>
  <si>
    <t>ryha*0,3 "odhad 30%</t>
  </si>
  <si>
    <t>162501102.S</t>
  </si>
  <si>
    <t>Vodorovné premiestnenie výkopku po spevnenej ceste z horniny tr.1-4, do 100 m3 na vzdialenosť do 3000 m</t>
  </si>
  <si>
    <t>162626197</t>
  </si>
  <si>
    <t>ryha-zásyp</t>
  </si>
  <si>
    <t>162501105.S</t>
  </si>
  <si>
    <t>Vodorovné premiestnenie výkopku po spevnenej ceste z horniny tr.1-4, do 100 m3, príplatok k cene za každých ďalšich a začatých 1000 m</t>
  </si>
  <si>
    <t>-399421159</t>
  </si>
  <si>
    <t>(ryha-zásyp)*10 "Přepočítané koeficientom množstva</t>
  </si>
  <si>
    <t>166101102.S</t>
  </si>
  <si>
    <t>Prehodenie neuľahnutého výkopku z horniny 1 až 4 nad 100 do 1000 m3</t>
  </si>
  <si>
    <t>-62676078</t>
  </si>
  <si>
    <t>167101102.S</t>
  </si>
  <si>
    <t>Nakladanie neuľahnutého výkopku z hornín tr.1-4 nad 100 do 1000 m3</t>
  </si>
  <si>
    <t>-223070083</t>
  </si>
  <si>
    <t>171201202.S</t>
  </si>
  <si>
    <t>Uloženie sypaniny na skládky nad 100 do 1000 m3</t>
  </si>
  <si>
    <t>-1819812916</t>
  </si>
  <si>
    <t>171209002.S</t>
  </si>
  <si>
    <t>Poplatok za skladovanie - zemina a kamenivo (17 05) ostatné</t>
  </si>
  <si>
    <t>854133854</t>
  </si>
  <si>
    <t>(ryha-zásyp)*1,6 "Přepočítané koeficientom množstva</t>
  </si>
  <si>
    <t>174101001.S</t>
  </si>
  <si>
    <t>Zásyp sypaninou so zhutnením jám, šachiet, rýh, zárezov alebo okolo objektov do 100 m3 - vykopanou zeminou</t>
  </si>
  <si>
    <t>458420970</t>
  </si>
  <si>
    <t>(19,8+43,9+11,5)*0,6*0,5*1,1</t>
  </si>
  <si>
    <t>Zvislé a kompletné konštrukcie</t>
  </si>
  <si>
    <t>340239237.S</t>
  </si>
  <si>
    <t>Zamurovanie otvorov plochy nad 1 do 4 m2 z pórobetónových tvárnic hladkých hrúbky 250 mm</t>
  </si>
  <si>
    <t>-393739613</t>
  </si>
  <si>
    <t>(2,68+0,85+0,85+7,16+0,85*+2,09+0,86+0,85+6,19+2,77+3,95)*1,95*1,05+0,85*1,9*1,05</t>
  </si>
  <si>
    <t>Úpravy povrchov, podlahy, osadenie</t>
  </si>
  <si>
    <t>620991121.S</t>
  </si>
  <si>
    <t>Zakrývanie výplní vonkajších otvorov s rámami a zárubňami, zábradlí, oplechovania, atď. zhotovené z lešenia akýmkoľvek spôsobom</t>
  </si>
  <si>
    <t>1878014692</t>
  </si>
  <si>
    <t>4,45*2*2+4,7*2*2+3,65*3,65+5,14*2*6+3,95*3,6+4,25*2+1,45*2</t>
  </si>
  <si>
    <t>4,45*1,95*2+4,7*1,95*2+5,14*1,95*6+4,25*1,95+1,45*1,95</t>
  </si>
  <si>
    <t>622422122.S</t>
  </si>
  <si>
    <t>Oprava vonkajších omietok stien zo suchých zmesí, štukových, členitosť II, opravovaná plocha do 10%</t>
  </si>
  <si>
    <t>-170916565</t>
  </si>
  <si>
    <t>F1+F11</t>
  </si>
  <si>
    <t>622460121.S</t>
  </si>
  <si>
    <t>Príprava vonkajšieho podkladu stien penetráciou základnou, pod KZS</t>
  </si>
  <si>
    <t>1418059691</t>
  </si>
  <si>
    <t>622461055.S</t>
  </si>
  <si>
    <t>Vonkajšia omietka stien silikónová hladená hr. 3 mm, vrátane penetrácie pod omietku</t>
  </si>
  <si>
    <t>-1313259465</t>
  </si>
  <si>
    <t>sklotex+F1+F11</t>
  </si>
  <si>
    <t>-85,65*0,6*1,05 "odpočet pod terénom</t>
  </si>
  <si>
    <t>622481119.S</t>
  </si>
  <si>
    <t>Potiahnutie vonkajších stien sklotextilnou mriežkou s celoplošným prilepením</t>
  </si>
  <si>
    <t>-649119903</t>
  </si>
  <si>
    <t>"špalety</t>
  </si>
  <si>
    <t>((2+4,45+2)*2+(2+4,7+2)*2+(3,65+3,65+3,65)+(2+5,14+2)*6+(3,6+3,95+3,6)+(2+4,25+2)+(2+1,45+2))*0,2</t>
  </si>
  <si>
    <t>((1,95+4,45+1,95)*2+(1,95+4,7+1,95)*2+(1,95+5,14+1,95)*6+(1,95+4,25+1,95)+(1,95+1,45+1,95))*0,2</t>
  </si>
  <si>
    <t>625250553.S</t>
  </si>
  <si>
    <t>Kontaktný zatepľovací systém soklovej alebo vodou namáhanej časti hr. 150 mm, vrátane kotvenia a sklotextilnej sieťky</t>
  </si>
  <si>
    <t>113153605</t>
  </si>
  <si>
    <t>"F2.1, soklová časť</t>
  </si>
  <si>
    <t>(85,65)*1,1*1,05</t>
  </si>
  <si>
    <t>17</t>
  </si>
  <si>
    <t>625250742.S</t>
  </si>
  <si>
    <t>Kontaktný zatepľovací systém z minerálnej vlny hr. 150 mm, vrátane kotvenia a sklotextilnej sieťky</t>
  </si>
  <si>
    <t>1138395782</t>
  </si>
  <si>
    <t>"F2</t>
  </si>
  <si>
    <t>85,65*8,75*1,05</t>
  </si>
  <si>
    <t>"odpočet otvorov</t>
  </si>
  <si>
    <t>-(4,45*2*2+4,7*2*2+3,65*3,65+5,14*2*6+3,95*3,6+4,25*2+1,45*2)</t>
  </si>
  <si>
    <t>-(4,45*1,95*2+4,7*1,95*2+5,14*1,95*6+4,25*1,95+1,45*1,95)</t>
  </si>
  <si>
    <t>Medzisúčet</t>
  </si>
  <si>
    <t>612421221.S</t>
  </si>
  <si>
    <t>Oprava vnútorných vápenných omietok stien, opravovaná plocha nad 5 do 10 %,hladká</t>
  </si>
  <si>
    <t>-1536121880</t>
  </si>
  <si>
    <t>612460121.S</t>
  </si>
  <si>
    <t>Príprava vnútorného podkladu stien penetráciou základnou</t>
  </si>
  <si>
    <t>280069722</t>
  </si>
  <si>
    <t>612481119.S</t>
  </si>
  <si>
    <t>Potiahnutie vnútorných stien sklotextilnou mriežkou s celoplošným prilepením</t>
  </si>
  <si>
    <t>-832277312</t>
  </si>
  <si>
    <t>85,15*8,5</t>
  </si>
  <si>
    <t>"odpočet otvorov"</t>
  </si>
  <si>
    <t>((2+4,45+2)*2+(2+4,7+2)*2+(3,65+3,65+3,65)+(2+5,14+2)*6+(3,6+3,95+3,6)+(2+4,25+2)+(2+1,45+2))*0,25</t>
  </si>
  <si>
    <t>((1,95+4,45+1,95)*2+(1,95+4,7+1,95)*2+(1,95+5,14+1,95)*6+(1,95+4,25+1,95)+(1,95+1,45+1,95))*0,25</t>
  </si>
  <si>
    <t>"rezerva 5%" 536,259*1,05</t>
  </si>
  <si>
    <t>21</t>
  </si>
  <si>
    <t>612481021.S</t>
  </si>
  <si>
    <t xml:space="preserve">Okenný a dverový plastový dilatačný profil </t>
  </si>
  <si>
    <t>1882466092</t>
  </si>
  <si>
    <t>(2+4,45+2)*2+(2+4,7+2)*2+(3,65+3,65+3,65)+(2+5,14+2)*6+(3,6+3,95+3,6)+(2+4,25+2)+(2+1,45+2)</t>
  </si>
  <si>
    <t>(1,95+4,45+1,95)*2+(1,95+4,7+1,95)*2+(1,95+5,14+1,95)*6+(1,95+4,25+1,95)+(1,95+1,45+1,95)</t>
  </si>
  <si>
    <t>22</t>
  </si>
  <si>
    <t>612481041.S</t>
  </si>
  <si>
    <t xml:space="preserve">Rohový profil  pre interierovú omietku</t>
  </si>
  <si>
    <t>-1979159968</t>
  </si>
  <si>
    <t>23</t>
  </si>
  <si>
    <t>612460124.S</t>
  </si>
  <si>
    <t>Príprava vnútorného podkladu stien penetráciou pod omietky a nátery</t>
  </si>
  <si>
    <t>2130483567</t>
  </si>
  <si>
    <t>24</t>
  </si>
  <si>
    <t>612460383.S</t>
  </si>
  <si>
    <t>Vnútorná omietka stien vápennocementová štuková (jemná), hr. 3 mm</t>
  </si>
  <si>
    <t>-242848148</t>
  </si>
  <si>
    <t>25</t>
  </si>
  <si>
    <t>631501111.S</t>
  </si>
  <si>
    <t>Násyp s utlačením a urovnaním povrchu z kameniva ťaženého hrubého a drobného, spodná vrstva odkvapového chodníka</t>
  </si>
  <si>
    <t>1297399515</t>
  </si>
  <si>
    <t>"spodná vrstva odkvapové chodníka"(19,8+43,9+11,5)*0,6*0,2*1,1</t>
  </si>
  <si>
    <t>26</t>
  </si>
  <si>
    <t>631571015.S</t>
  </si>
  <si>
    <t>Krycia vrstva z praného kameniva s utlačením a urovnaním povrchu pre odkvapový chodník</t>
  </si>
  <si>
    <t>603007112</t>
  </si>
  <si>
    <t>"vrchná vrstva odkvapové chodníka"(19,8+43,9+11,5)*0,6*0,15*1,1</t>
  </si>
  <si>
    <t>27</t>
  </si>
  <si>
    <t>916561112.S</t>
  </si>
  <si>
    <t>Osadenie záhonového alebo parkového obrubníka betón., do lôžka z bet. pros. tr. C 16/20 s bočnou oporou</t>
  </si>
  <si>
    <t>-1197171822</t>
  </si>
  <si>
    <t>(0,6+19,8+0,6+0,6+43,9+0,6+0,6+11,5+0,6)</t>
  </si>
  <si>
    <t>28</t>
  </si>
  <si>
    <t>M</t>
  </si>
  <si>
    <t>592170001500.S</t>
  </si>
  <si>
    <t>Obrubník parkový, lxšxv 1000x50x200 mm, farebný</t>
  </si>
  <si>
    <t>-1683255268</t>
  </si>
  <si>
    <t>29</t>
  </si>
  <si>
    <t>941941041.S</t>
  </si>
  <si>
    <t>Montáž lešenia ľahkého pracovného radového s podlahami šírky nad 1,00 do 1,20 m, výšky do 10 m</t>
  </si>
  <si>
    <t>-279164682</t>
  </si>
  <si>
    <t>85,65*(9,05-1,8)*1,1+85,15*(8,5-1,8)*2</t>
  </si>
  <si>
    <t>30</t>
  </si>
  <si>
    <t>941941295.S</t>
  </si>
  <si>
    <t>Príplatok za prvý a každý ďalší týždeň použitia lešenia ľahkého pracovného radového s podlahami šírky nad 1,00 do 1,20 m, výšky do 10 m</t>
  </si>
  <si>
    <t>-1129769510</t>
  </si>
  <si>
    <t>lešenie*5 "odhad 5 týždňov</t>
  </si>
  <si>
    <t>31</t>
  </si>
  <si>
    <t>941941841.S</t>
  </si>
  <si>
    <t>Demontáž lešenia ľahkého pracovného radového s podlahami šírky nad 1,00 do 1,20 m, výšky do 10 m</t>
  </si>
  <si>
    <t>-2061862162</t>
  </si>
  <si>
    <t>32</t>
  </si>
  <si>
    <t>953995406.S</t>
  </si>
  <si>
    <t>Okenný a dverový začisťovací profil</t>
  </si>
  <si>
    <t>-452080170</t>
  </si>
  <si>
    <t>33</t>
  </si>
  <si>
    <t>953995411.S</t>
  </si>
  <si>
    <t>Nadokenný profil so skrytou okapničkou</t>
  </si>
  <si>
    <t>-710095231</t>
  </si>
  <si>
    <t>4,45*2*2+5,14*6*2+4,7*2*2+3,65+3,6+4,25*2+1,45*2</t>
  </si>
  <si>
    <t>34</t>
  </si>
  <si>
    <t>953995421.S</t>
  </si>
  <si>
    <t>Rohový profil s integrovanou sieťovinou - pevný</t>
  </si>
  <si>
    <t>-1771812547</t>
  </si>
  <si>
    <t>9,5*2+226,58</t>
  </si>
  <si>
    <t>99</t>
  </si>
  <si>
    <t>Presun hmôt HSV</t>
  </si>
  <si>
    <t>35</t>
  </si>
  <si>
    <t>998011002.S</t>
  </si>
  <si>
    <t>Presun hmôt pre budovy (801, 803, 812), zvislá konštr. z tehál, tvárnic, z kovu výšky do 12 m</t>
  </si>
  <si>
    <t>1348524584</t>
  </si>
  <si>
    <t>711</t>
  </si>
  <si>
    <t>Izolácie proti vode a vlhkosti</t>
  </si>
  <si>
    <t>36</t>
  </si>
  <si>
    <t>711131102.S</t>
  </si>
  <si>
    <t>Zhotovenie geotextílie alebo tkaniny na plochu vodorovnú, separacia odkvap chodníka</t>
  </si>
  <si>
    <t>-1368488364</t>
  </si>
  <si>
    <t>"odvapový chodník"(19,8+43,9+11,5)*0,6*1,1</t>
  </si>
  <si>
    <t>37</t>
  </si>
  <si>
    <t>693110004500.S</t>
  </si>
  <si>
    <t xml:space="preserve">Geotextília polypropylénová netkaná </t>
  </si>
  <si>
    <t>-563430833</t>
  </si>
  <si>
    <t>49,632*1,15 'Prepočítané koeficientom množstva</t>
  </si>
  <si>
    <t>38</t>
  </si>
  <si>
    <t>998711202.S</t>
  </si>
  <si>
    <t>Presun hmôt pre izoláciu proti vode v objektoch výšky nad 6 do 12 m</t>
  </si>
  <si>
    <t>1592876139</t>
  </si>
  <si>
    <t>712</t>
  </si>
  <si>
    <t>Izolácie striech, povlakové krytiny</t>
  </si>
  <si>
    <t>39</t>
  </si>
  <si>
    <t>712991040.S</t>
  </si>
  <si>
    <t>Montáž podkladnej konštrukcie z OSB dosiek na atike šírky 411 - 620 mm pod klampiarske konštrukcie, vrátane kotvenia</t>
  </si>
  <si>
    <t>598930314</t>
  </si>
  <si>
    <t>40</t>
  </si>
  <si>
    <t>607260000450.S</t>
  </si>
  <si>
    <t>Doska OSB nebrúsená hr. 25 mm</t>
  </si>
  <si>
    <t>-1055661899</t>
  </si>
  <si>
    <t>41</t>
  </si>
  <si>
    <t>712973840.S</t>
  </si>
  <si>
    <t>D+M Záveterná lišta atiky, r.š. 250mm, vrátane spojovacieho materiálu, ozn. K1</t>
  </si>
  <si>
    <t>-19171787</t>
  </si>
  <si>
    <t>"K1"85,7</t>
  </si>
  <si>
    <t>42</t>
  </si>
  <si>
    <t>712973620.S</t>
  </si>
  <si>
    <t>D+M L profil, kútový uholník, r.š.100 mm, ohyb 90°, vrátane spojovacieho materiálu, ozn. K2</t>
  </si>
  <si>
    <t>968549599</t>
  </si>
  <si>
    <t>"K2"85,7</t>
  </si>
  <si>
    <t>43</t>
  </si>
  <si>
    <t>712873240.S</t>
  </si>
  <si>
    <t xml:space="preserve">Zhotovenie povlakovej krytiny vytiahnutím izol. povlaku  PVC-P na konštrukcie prevyšujúce úroveň strechy nad 50 cm prikotvením so zváraným spojom</t>
  </si>
  <si>
    <t>-490455098</t>
  </si>
  <si>
    <t>85,65*1</t>
  </si>
  <si>
    <t>44</t>
  </si>
  <si>
    <t>283220002000.S</t>
  </si>
  <si>
    <t>Hydroizolačná fólia PVC-P hr. 1,5 mm izolácia plochých striech</t>
  </si>
  <si>
    <t>-1224990323</t>
  </si>
  <si>
    <t>45</t>
  </si>
  <si>
    <t>311970001500.S</t>
  </si>
  <si>
    <t>Kotvenie hydroizolačnej fólie, kotvenie navrhne dodávateľ</t>
  </si>
  <si>
    <t>-1416291166</t>
  </si>
  <si>
    <t>46</t>
  </si>
  <si>
    <t>998712202.S</t>
  </si>
  <si>
    <t>Presun hmôt pre izoláciu povlakovej krytiny v objektoch výšky nad 6 do 12 m</t>
  </si>
  <si>
    <t>539446233</t>
  </si>
  <si>
    <t>763</t>
  </si>
  <si>
    <t>Konštrukcie - drevostavby</t>
  </si>
  <si>
    <t>47</t>
  </si>
  <si>
    <t>7631162155.S</t>
  </si>
  <si>
    <t xml:space="preserve">D+M Vysoká deliaca priečka; systémové riešenie (napr. LINDAB); Nosná konštrukcia s tenkostenných profilov C150 (à = 625mm); Výplň z doskovej tepelnej izolácie na báze z mv hr. 100mm; z oboch strán opláštenie FERAMCELL doskou  hr. 12,5mm</t>
  </si>
  <si>
    <t>632017806</t>
  </si>
  <si>
    <t>85,15*8,5"odpočet otvorov"-0,8*2,4*4-0,9*2,4-2,5*2,5*2</t>
  </si>
  <si>
    <t>48</t>
  </si>
  <si>
    <t>998763403.S</t>
  </si>
  <si>
    <t>Presun hmôt pre sádrokartónové konštrukcie v stavbách (objektoch) výšky od 7 do 24 m</t>
  </si>
  <si>
    <t>1023584129</t>
  </si>
  <si>
    <t>49</t>
  </si>
  <si>
    <t>764410510.S</t>
  </si>
  <si>
    <t>D+M Oplechovanie parapetov z poplastovaného plechu, vrátane rohov r.š. 130 mm</t>
  </si>
  <si>
    <t>509843138</t>
  </si>
  <si>
    <t>4,45*2+5,14*6+4,7*2+4,25+1,45</t>
  </si>
  <si>
    <t>50</t>
  </si>
  <si>
    <t>764410540.S</t>
  </si>
  <si>
    <t>D+M Oplechovanie parapetov z poplastovaného plechu, vrátane rohov r.š. 300 mm</t>
  </si>
  <si>
    <t>-61948935</t>
  </si>
  <si>
    <t>"K3"57,3</t>
  </si>
  <si>
    <t>51</t>
  </si>
  <si>
    <t>4507009</t>
  </si>
  <si>
    <t>766</t>
  </si>
  <si>
    <t>Konštrukcie stolárske</t>
  </si>
  <si>
    <t>52</t>
  </si>
  <si>
    <t>766621400.S</t>
  </si>
  <si>
    <t>Montáž okien plastových s hydroizolačnými ISO páskami (exteriérová a interiérová)</t>
  </si>
  <si>
    <t>-88075391</t>
  </si>
  <si>
    <t>(4,45+1,95)*2*2+(5,14+1,95)*2*6+(4,7+1,95)*2*2+(4,25+1,95)*2+(1,45+1,95)*2</t>
  </si>
  <si>
    <t>53</t>
  </si>
  <si>
    <t>283290005900.S</t>
  </si>
  <si>
    <t>Tesniaca paropriepustná fólia polymér-flísová, š. 90 mm, dĺ. 30 m, pre tesnenie pripájacej škáry okenného rámu a muriva z exteriéru</t>
  </si>
  <si>
    <t>-1772585635</t>
  </si>
  <si>
    <t>156,48*1,05 'Prepočítané koeficientom množstva</t>
  </si>
  <si>
    <t>54</t>
  </si>
  <si>
    <t>283290006200.S</t>
  </si>
  <si>
    <t>Tesniaca paronepriepustná fólia polymér-flísová, š. 70 mm, dĺ. 30 m, pre tesnenie pripájacej škáry okenného rámu a muriva z interiéru</t>
  </si>
  <si>
    <t>1592629412</t>
  </si>
  <si>
    <t>55</t>
  </si>
  <si>
    <t>766.O01</t>
  </si>
  <si>
    <t xml:space="preserve">Plastové okno štvorkrídlové 4450x1950mm, fix,  PVC rám; výplň: polykarbonár; predsadená montáž do tepelnej izolácie na tesniace pásky; ozn. O01</t>
  </si>
  <si>
    <t>-420800709</t>
  </si>
  <si>
    <t>56</t>
  </si>
  <si>
    <t>766.O02</t>
  </si>
  <si>
    <t xml:space="preserve">Plastové okno štvorkrídlové 5140x1950mm, fix,  PVC rám; výplň: polykarbonár; predsadená montáž do tepelnej izolácie na tesniace pásky; ozn. O02</t>
  </si>
  <si>
    <t>-1044147803</t>
  </si>
  <si>
    <t>57</t>
  </si>
  <si>
    <t>766.O03</t>
  </si>
  <si>
    <t xml:space="preserve">Plastové okno štvorkrídlové 4700x1950mm, fix,  PVC rám; výplň: polykarbonár; predsadená montáž do tepelnej izolácie na tesniace pásky; ozn. O03</t>
  </si>
  <si>
    <t>809160417</t>
  </si>
  <si>
    <t>58</t>
  </si>
  <si>
    <t>766.O04</t>
  </si>
  <si>
    <t xml:space="preserve">Plastové okno štvorkrídlové 4250x1950mm, fix,  PVC rám; výplň: polykarbonár; predsadená montáž do tepelnej izolácie na tesniace pásky; ozn. O04</t>
  </si>
  <si>
    <t>-1617374603</t>
  </si>
  <si>
    <t>59</t>
  </si>
  <si>
    <t>766.O05</t>
  </si>
  <si>
    <t xml:space="preserve">Plastové okno jednokrídlové 1450x1950mm, fix,  PVC rám; výplň: polykarbonár; predsadená montáž do tepelnej izolácie na tesniace pásky; ozn. O05</t>
  </si>
  <si>
    <t>-1138054364</t>
  </si>
  <si>
    <t>60</t>
  </si>
  <si>
    <t>766.D01</t>
  </si>
  <si>
    <t>D+M Exteriérová dvojkrídlová oceľová brána s integrovným dverným otvorom 3650x3650mm, (farba: RAL 7004), pozinkovaná vrátane zárubne, špecifikácia viď.PD ozn. D01</t>
  </si>
  <si>
    <t>181275722</t>
  </si>
  <si>
    <t>61</t>
  </si>
  <si>
    <t>766.D02</t>
  </si>
  <si>
    <t>D+M Exteriérová dvojkrídlová oceľová brána s integrovným dverným otvorom 3600x3950mm, (farba: RAL 7004), pozinkovaná vrátane zárubne, špecifikácia viď.PD ozn. D02</t>
  </si>
  <si>
    <t>1804923584</t>
  </si>
  <si>
    <t>62</t>
  </si>
  <si>
    <t>766.D03</t>
  </si>
  <si>
    <t>D+M Exteriérové PVC dvere 800x1950, (farba: RAL 7004),vrátane zárubne, špecifikácia viď PD ozn. D03</t>
  </si>
  <si>
    <t>-161472687</t>
  </si>
  <si>
    <t>63</t>
  </si>
  <si>
    <t>766.D04</t>
  </si>
  <si>
    <t>D+M Interierová dvojkrídlová oceľová brána s integrovným dverným otvorom 2600x2550mm, (farba: RAL 7004), pozinkovaná vrátane zárubne, špecifikácia viď.PD ozn. D04</t>
  </si>
  <si>
    <t>-1695252075</t>
  </si>
  <si>
    <t>64</t>
  </si>
  <si>
    <t>766.D05</t>
  </si>
  <si>
    <t>D+M Interierové dvere, 900x2150mm, DTD výplň + opláštenie s HDF dosky (RAL 7004), vrátane oceľovej zárubne, špecifikácia viď.PD ozn. D05</t>
  </si>
  <si>
    <t>-1237581924</t>
  </si>
  <si>
    <t>65</t>
  </si>
  <si>
    <t>766.D06</t>
  </si>
  <si>
    <t>D+M Interierové dvere, 900x2450mm, DTD výplň + opláštenie s HDF dosky (RAL 7004), vrátane oceľovej zárubne, špecifikácia viď.PD ozn. D06</t>
  </si>
  <si>
    <t>-736756238</t>
  </si>
  <si>
    <t>66</t>
  </si>
  <si>
    <t>766.D07</t>
  </si>
  <si>
    <t>D+M Interierové dvere, 1000x2450mm, DTD výplň + opláštenie s HDF dosky (RAL 7004), vrátane oceľovej zárubne, špecifikácia viď.PD ozn. D07</t>
  </si>
  <si>
    <t>-513277461</t>
  </si>
  <si>
    <t>67</t>
  </si>
  <si>
    <t>998766202.S</t>
  </si>
  <si>
    <t>Presun hmot pre konštrukcie stolárske v objektoch výšky nad 6 do 12 m</t>
  </si>
  <si>
    <t>-934055774</t>
  </si>
  <si>
    <t>68</t>
  </si>
  <si>
    <t>767.rebrík</t>
  </si>
  <si>
    <t>Úprava a montáž požiarneho rebríka, vrátane povrchovej úpravy "N1</t>
  </si>
  <si>
    <t>súb</t>
  </si>
  <si>
    <t>2003031574</t>
  </si>
  <si>
    <t>69</t>
  </si>
  <si>
    <t>-82588014</t>
  </si>
  <si>
    <t>70</t>
  </si>
  <si>
    <t>769035084.S</t>
  </si>
  <si>
    <t>Montáž krycej mriežky hranatej prierezu 0.360-0.795 m2</t>
  </si>
  <si>
    <t>-579067994</t>
  </si>
  <si>
    <t>"N4"9</t>
  </si>
  <si>
    <t>71</t>
  </si>
  <si>
    <t>4297202031005.S</t>
  </si>
  <si>
    <t>Mriežka krycia hranatá, rozmery šxv 600x850 mm + nadstavenie 150mm, RAL 7004</t>
  </si>
  <si>
    <t>216259589</t>
  </si>
  <si>
    <t>72</t>
  </si>
  <si>
    <t>-670285610</t>
  </si>
  <si>
    <t>783</t>
  </si>
  <si>
    <t>Nátery</t>
  </si>
  <si>
    <t>73</t>
  </si>
  <si>
    <t>783101812.S</t>
  </si>
  <si>
    <t>Odstránenie starých náterov z oceľových konštrukcií ťažkých A oceľovou kefou</t>
  </si>
  <si>
    <t>-260250361</t>
  </si>
  <si>
    <t>74</t>
  </si>
  <si>
    <t>783903811.S</t>
  </si>
  <si>
    <t>Ostatné práce odmastenie chemickými rozpúšťadlami</t>
  </si>
  <si>
    <t>468084803</t>
  </si>
  <si>
    <t>75</t>
  </si>
  <si>
    <t>783226100.S</t>
  </si>
  <si>
    <t>Nátery kov.stav.doplnk.konštr. syntetické na vzduchu schnúce základný - 35µm</t>
  </si>
  <si>
    <t>1873596142</t>
  </si>
  <si>
    <t>76</t>
  </si>
  <si>
    <t>783222100.S</t>
  </si>
  <si>
    <t xml:space="preserve">Nátery kov.stav.doplnk.konštr. syntetické farby šedej na vzduchu schnúce dvojnásobné - 70µm </t>
  </si>
  <si>
    <t>-1828691483</t>
  </si>
  <si>
    <t>"N2"(3,14*0,7*6,3+3,14*0,6*6,3+3,14*0,4*6,3)*1,1</t>
  </si>
  <si>
    <t>784</t>
  </si>
  <si>
    <t>Maľby</t>
  </si>
  <si>
    <t>77</t>
  </si>
  <si>
    <t>784418011.S</t>
  </si>
  <si>
    <t>Zakrývanie otvorov, podláh a zariadení fóliou v miestnostiach alebo na schodisku</t>
  </si>
  <si>
    <t>383378954</t>
  </si>
  <si>
    <t>78</t>
  </si>
  <si>
    <t>784418012.S</t>
  </si>
  <si>
    <t>Zakrývanie podláh a zariadení papierom v miestnostiach alebo na schodisku</t>
  </si>
  <si>
    <t>1521164220</t>
  </si>
  <si>
    <t>85*1,5*2</t>
  </si>
  <si>
    <t>79</t>
  </si>
  <si>
    <t>784410500.S</t>
  </si>
  <si>
    <t>Prebrúsenie a oprášenie jemnozrnných povrchov výšky do 3,80 m</t>
  </si>
  <si>
    <t>-2052678382</t>
  </si>
  <si>
    <t>omietka_steny+sdk_stena*2</t>
  </si>
  <si>
    <t>80</t>
  </si>
  <si>
    <t>784410100.S</t>
  </si>
  <si>
    <t>Penetrovanie jednonásobné jemnozrnných podkladov výšky do 3,80 m</t>
  </si>
  <si>
    <t>-1421115236</t>
  </si>
  <si>
    <t>81</t>
  </si>
  <si>
    <t>784430010.S</t>
  </si>
  <si>
    <t>Maľby akrylátové základné dvojnásobné, ručne nanášané na jemnozrnný podklad výšky do 3,80 m</t>
  </si>
  <si>
    <t>-723621778</t>
  </si>
  <si>
    <t>Práce a dodávky M</t>
  </si>
  <si>
    <t>21-M</t>
  </si>
  <si>
    <t>Elektromontáže</t>
  </si>
  <si>
    <t>82</t>
  </si>
  <si>
    <t>210.1.S</t>
  </si>
  <si>
    <t>Elektroinštalácia- viď, samostatná príloha</t>
  </si>
  <si>
    <t>komplet</t>
  </si>
  <si>
    <t>452978388</t>
  </si>
  <si>
    <t>azbest</t>
  </si>
  <si>
    <t>27,748</t>
  </si>
  <si>
    <t>OP</t>
  </si>
  <si>
    <t>757</t>
  </si>
  <si>
    <t>02 - SO04 - Technický prístavok východný</t>
  </si>
  <si>
    <t>02.01 - SO04 - búracie práce</t>
  </si>
  <si>
    <t xml:space="preserve">    713 - Izolácie tepelné</t>
  </si>
  <si>
    <t xml:space="preserve">    762 - Konštrukcie tesárske</t>
  </si>
  <si>
    <t xml:space="preserve">    776 - Podlahy povlakové</t>
  </si>
  <si>
    <t xml:space="preserve">    787 - Zasklievanie</t>
  </si>
  <si>
    <t>652520631</t>
  </si>
  <si>
    <t>"B7"(13,9*0,6+3,65*0,6+4,2*1+1,8*1,8+(2,5+11,5+3,4+9,65)*0,6)*1,1</t>
  </si>
  <si>
    <t>317160312.S</t>
  </si>
  <si>
    <t>Keramický preklad nosný šírky 70 mm, výšky 238 mm, dĺžky 1250 mm</t>
  </si>
  <si>
    <t>-1438371638</t>
  </si>
  <si>
    <t>"1.np"3"2.np"+3+3+3+3"3.np"+3+3+3</t>
  </si>
  <si>
    <t>317160313.S</t>
  </si>
  <si>
    <t>Keramický preklad nosný šírky 70 mm, výšky 238 mm, dĺžky 1500 mm</t>
  </si>
  <si>
    <t>1600220293</t>
  </si>
  <si>
    <t>"1.np"3</t>
  </si>
  <si>
    <t>94994210.S</t>
  </si>
  <si>
    <t>Hydraulická zdvíhacia plošina - nožnicová - samopojazdná do 18 m</t>
  </si>
  <si>
    <t>deň</t>
  </si>
  <si>
    <t>963051113.S</t>
  </si>
  <si>
    <t xml:space="preserve">Búranie železobetónových stropov doskových hr.nad 80 mm,  -2,40000t</t>
  </si>
  <si>
    <t>"B4"(5,94+5,94+18)*0,4*0,1*1,1</t>
  </si>
  <si>
    <t>965043341.S</t>
  </si>
  <si>
    <t xml:space="preserve">Búranie podkladov pod dlažby, liatych dlažieb a mazanín,betón s poterom,teracom hr.do 100 mm, plochy nad 4 m2  -2,20000t</t>
  </si>
  <si>
    <t>"1.np"461,29*0,05*1,1*0,3"odhad 30% plochy</t>
  </si>
  <si>
    <t>"2.np"469,95*0,05*1,1*0,3"odhad 30% plochy</t>
  </si>
  <si>
    <t>"3.np"469,24*0,05*1,1*0,3"odhad 30% plochy</t>
  </si>
  <si>
    <t>965043321.S</t>
  </si>
  <si>
    <t>Búranie podkladov pod dlažby, liatych dlažieb a mazanín,betón s poterom,teracom hr.do 100 mm, plochy do 1 m2 -2,20000t</t>
  </si>
  <si>
    <t>(54,46+9,06)*0,5*0,1*3 "demontáž poteru pri obvode</t>
  </si>
  <si>
    <t>965081812.S</t>
  </si>
  <si>
    <t xml:space="preserve">Búranie dlažieb, z kamen., cement., terazzových, čadičových alebo keramických, hr. nad 10 mm,  -0,06500t</t>
  </si>
  <si>
    <t>"1.np vrátane sokla 10%</t>
  </si>
  <si>
    <t>(15,92+18,65+20,14+5,65)*1,1</t>
  </si>
  <si>
    <t>"2.np vrátane sokla 10%</t>
  </si>
  <si>
    <t>(19,75+39,13+19,12+38,79)*1,1</t>
  </si>
  <si>
    <t>"3.np vrátane sokla 10%</t>
  </si>
  <si>
    <t>(19,82+19,85+19,08+38,67)*1,1</t>
  </si>
  <si>
    <t>966089011.S</t>
  </si>
  <si>
    <t xml:space="preserve">Demontáž durponitových priečok  -0,03500t "B9</t>
  </si>
  <si>
    <t>"1.np"(2,93+6,56+2,15)*3,8</t>
  </si>
  <si>
    <t>"odpočet otvorov"-0,9*2,02*3</t>
  </si>
  <si>
    <t>"2.np"(2,15+6,31+6,74+5,5+2,15+6,74+6,2+3,085+5,5+3,085+2,15*2+2,97+6,35+6,71*2+5,5*3+2,15*2)*3,1</t>
  </si>
  <si>
    <t>"odpočet otvorov"-1,5*1,92-0,9*1,97-1,44*1,97-0,8*1,97*10</t>
  </si>
  <si>
    <t>"3.np"(6,56+3,1+5,5+2,15*2+2,95+6,56+2,675+8,96)*3,1</t>
  </si>
  <si>
    <t>"odpočet otvorov"-0,8*1,97*4-0,9*2,1*1-1,44*1,97</t>
  </si>
  <si>
    <t>"rezerva 10%"425,803*1,1</t>
  </si>
  <si>
    <t>966089012.S</t>
  </si>
  <si>
    <t xml:space="preserve">Demontáž opláštenia z azbestocem. dosiek zvislého plášťa  -0,01500t "ozn OP, viď technická správa</t>
  </si>
  <si>
    <t>-1557907357</t>
  </si>
  <si>
    <t>968071115.S</t>
  </si>
  <si>
    <t>Demontáž okien kovových, 1 bm obvodu - 0,005t</t>
  </si>
  <si>
    <t xml:space="preserve">"demontáž okien </t>
  </si>
  <si>
    <t>(1,6*2+1,2*2)*13 "3.np</t>
  </si>
  <si>
    <t>(1,6*2+1,2*2)*35"2.np</t>
  </si>
  <si>
    <t>(1,6*2+1,2*2)*35"1.np</t>
  </si>
  <si>
    <t>968071116.S</t>
  </si>
  <si>
    <t xml:space="preserve">Demontáž dverí kovových, 1 bm obvodu - 0,005t </t>
  </si>
  <si>
    <t>(2,35+2,45)*2+(1,75+3,15)*2+(1+2,02)*2+(2,48+2,43)*2*2 "dvere exterierové- B2</t>
  </si>
  <si>
    <t>968061125.S</t>
  </si>
  <si>
    <t>Vyvesenie dreveného dverného resp. kovového krídla do suti plochy do 2 m2, -0,02400t</t>
  </si>
  <si>
    <t>1585723513</t>
  </si>
  <si>
    <t>21"1.np</t>
  </si>
  <si>
    <t>20"2.np</t>
  </si>
  <si>
    <t>15"3.np</t>
  </si>
  <si>
    <t>968072455.S</t>
  </si>
  <si>
    <t xml:space="preserve">Vybúranie kovových dverových zárubní plochy do 2 m2,  -0,07600t</t>
  </si>
  <si>
    <t>-2027854419</t>
  </si>
  <si>
    <t>0,7*2,02*1+0,9*2,02*7+1*2,02*1"1.np</t>
  </si>
  <si>
    <t>0,9*2,02*11+1,0*2,02*1"2.np</t>
  </si>
  <si>
    <t>0,9*2,02*9+1,0*2,02*1+1,1*2,02*1"3.np</t>
  </si>
  <si>
    <t>968072456.S</t>
  </si>
  <si>
    <t xml:space="preserve">Vybúranie kovových dverových zárubní plochy nad 2 m2,  -0,06300t</t>
  </si>
  <si>
    <t>493689074</t>
  </si>
  <si>
    <t>1,45*2,02+1,55*2,02*2+1,7*2,02+1,45*2,05*2"1.np</t>
  </si>
  <si>
    <t>1,6*2,02+1,55*2,02*2+2,15*3,1"2.np</t>
  </si>
  <si>
    <t>2,15*3,1+1,6*2,05+1,55*2,05*2"3.np</t>
  </si>
  <si>
    <t>962031132.S</t>
  </si>
  <si>
    <t xml:space="preserve">Búranie priečok alebo vybúranie otvorov plochy nad 4 m2 z tehál pálených, plných alebo dutých hr. do 150 mm,  -0,19600t</t>
  </si>
  <si>
    <t>"B11"</t>
  </si>
  <si>
    <t>"1.np"2,15*3,8*2"odpočet otvorov"-1,5*2,05*2</t>
  </si>
  <si>
    <t>"2.np"2,15*3,1"odpočet otvorov"-1,55*2,05</t>
  </si>
  <si>
    <t>"3.np"(2,03+2,25)*3,1"odpočet otvorov"-0,9*2,05</t>
  </si>
  <si>
    <t>974031664.S</t>
  </si>
  <si>
    <t xml:space="preserve">Vysekávanie rýh v tehl. murive pre vťahov. nosníkov hĺbke do 150 mm,  -0,04200t</t>
  </si>
  <si>
    <t>-536441527</t>
  </si>
  <si>
    <t>"1.np"1,3*2"2.np"+1,3*4*2"3.np"+1,3*3*2</t>
  </si>
  <si>
    <t>"1.np"1,5*2</t>
  </si>
  <si>
    <t>971033641.S</t>
  </si>
  <si>
    <t xml:space="preserve">Vybúranie otvorov v murive tehl. plochy do 4 m2 hr. do 300 mm,  -1,87500t</t>
  </si>
  <si>
    <t>603177703</t>
  </si>
  <si>
    <t>"B05"</t>
  </si>
  <si>
    <t>"1.np"1,1*2,15*0,25+1*2,02*0,25</t>
  </si>
  <si>
    <t>"2.np"0,9*2,15*0,25*4</t>
  </si>
  <si>
    <t>"3.np"0,9*2,15*0,25*3</t>
  </si>
  <si>
    <t>976071111.S</t>
  </si>
  <si>
    <t xml:space="preserve">Vybúranie kovových madiel a zábradlí,  -0,03700t</t>
  </si>
  <si>
    <t>1794434234</t>
  </si>
  <si>
    <t>(2,595+0,18+4,1+1,69)*2*1,05 "demontáž zábradlia</t>
  </si>
  <si>
    <t>978011191.S</t>
  </si>
  <si>
    <t xml:space="preserve">Otlčenie omietok stropov vnútorných vápenných alebo vápennocementových v rozsahu do 100 %,  -0,05000t</t>
  </si>
  <si>
    <t>(461,29)*1,1"1.np</t>
  </si>
  <si>
    <t>(469,75)*1,1"2.np</t>
  </si>
  <si>
    <t>(469,59)*1,1"3.np</t>
  </si>
  <si>
    <t>978013191.S</t>
  </si>
  <si>
    <t xml:space="preserve">Otlčenie omietok stien vnútorných vápenných alebo vápennocementových v rozsahu do 100 % vrátane keramických obkladov,  -0,04600t</t>
  </si>
  <si>
    <t>"1.01</t>
  </si>
  <si>
    <t>(3,1+1,655)*2*2,33</t>
  </si>
  <si>
    <t>-0,6*1,9</t>
  </si>
  <si>
    <t>"1.02</t>
  </si>
  <si>
    <t>(3,83+1,7+6+2,15+11,85+0,35+0,77)*3,8</t>
  </si>
  <si>
    <t>(2,15*2)*0,32</t>
  </si>
  <si>
    <t>5,1+5,37 "schodisko</t>
  </si>
  <si>
    <t>-1,45*1,97</t>
  </si>
  <si>
    <t>-1,6*1,97</t>
  </si>
  <si>
    <t>-1,7*2</t>
  </si>
  <si>
    <t>-1,47*1,97</t>
  </si>
  <si>
    <t>-0,8*1,97*2</t>
  </si>
  <si>
    <t>"1.03</t>
  </si>
  <si>
    <t>(2,15+4,7)*2*3,8</t>
  </si>
  <si>
    <t>-1,1*2,15</t>
  </si>
  <si>
    <t>-1,75*2,1</t>
  </si>
  <si>
    <t>-1,12*0,82</t>
  </si>
  <si>
    <t>"1.04</t>
  </si>
  <si>
    <t>1,28*3,8+1,28*2,33</t>
  </si>
  <si>
    <t>9,76*2 "schodisko</t>
  </si>
  <si>
    <t>-0,8*1,97</t>
  </si>
  <si>
    <t>"1.05</t>
  </si>
  <si>
    <t>(2,52+1,95)*2*3,8</t>
  </si>
  <si>
    <t>(2,52+4,425)*2*3,8</t>
  </si>
  <si>
    <t>-2,27*3,8</t>
  </si>
  <si>
    <t>"1.07</t>
  </si>
  <si>
    <t>(5,85+2,45)*2*3,8</t>
  </si>
  <si>
    <t>-1,45*2</t>
  </si>
  <si>
    <t>-1,55*2</t>
  </si>
  <si>
    <t>"1.08</t>
  </si>
  <si>
    <t>(6,15+6)*2*3,8</t>
  </si>
  <si>
    <t>-2,44*2,52</t>
  </si>
  <si>
    <t>-2,25*2,4</t>
  </si>
  <si>
    <t>"1.09</t>
  </si>
  <si>
    <t>(11,75+6,35)*2*3,8</t>
  </si>
  <si>
    <t>0,25*(3,8-0,32)</t>
  </si>
  <si>
    <t>-5,5*2*(3,8-0,32)</t>
  </si>
  <si>
    <t>"1.11</t>
  </si>
  <si>
    <t>5,9*2*3,8</t>
  </si>
  <si>
    <t>-0,9*2,05</t>
  </si>
  <si>
    <t>"1.12</t>
  </si>
  <si>
    <t>(2,93+6,5+0,25)*3,8+2,65*0,32</t>
  </si>
  <si>
    <t>"1.13</t>
  </si>
  <si>
    <t>(2,97+6,5+0,25)*3,8+2,72*0,32</t>
  </si>
  <si>
    <t>"1.14</t>
  </si>
  <si>
    <t>(3,135+2,15+3,135)*3,8</t>
  </si>
  <si>
    <t>-0,9*1,97</t>
  </si>
  <si>
    <t>-1*2,15</t>
  </si>
  <si>
    <t>"1.16</t>
  </si>
  <si>
    <t>(3,135+6,25)*2*3,8</t>
  </si>
  <si>
    <t>-2,45*(3,8-0,32)</t>
  </si>
  <si>
    <t>"1.17</t>
  </si>
  <si>
    <t>(2,115+2,47)*2*3,8</t>
  </si>
  <si>
    <t>-0,95*1,97</t>
  </si>
  <si>
    <t>-1,785*(3,8-0,32)</t>
  </si>
  <si>
    <t>"2.01 + 3.02</t>
  </si>
  <si>
    <t>2,515*7,94</t>
  </si>
  <si>
    <t>1,705*2*3,16</t>
  </si>
  <si>
    <t>1,705*2*4,65</t>
  </si>
  <si>
    <t>3,1*1,59+3,1*0,57</t>
  </si>
  <si>
    <t>"2.02</t>
  </si>
  <si>
    <t>(0,595+0,25+0,5+24+0,5+0,5+6,5+2,22)*3</t>
  </si>
  <si>
    <t>2,15*7*0,32</t>
  </si>
  <si>
    <t>-0,9*2,15</t>
  </si>
  <si>
    <t>"2.03</t>
  </si>
  <si>
    <t>(4,73+0,5)*3</t>
  </si>
  <si>
    <t>2,15*0,32</t>
  </si>
  <si>
    <t>"2.04</t>
  </si>
  <si>
    <t>5,9*2*3+2,15*0,32</t>
  </si>
  <si>
    <t>"2.05</t>
  </si>
  <si>
    <t>(3,085+0,2+0,4+0,5)*3</t>
  </si>
  <si>
    <t>2,7*0,32</t>
  </si>
  <si>
    <t>"2.06</t>
  </si>
  <si>
    <t>(0,4+3,115)*3+2,15*0,32</t>
  </si>
  <si>
    <t>"2.07</t>
  </si>
  <si>
    <t>(0,43+3,215+5,7+0,5+0,5+0,5)*3</t>
  </si>
  <si>
    <t>2,715*2*0,32</t>
  </si>
  <si>
    <t>"2.08, 2.09, 2.10</t>
  </si>
  <si>
    <t>(14,965+8,65)*3+0,25*3*(3-0,32)</t>
  </si>
  <si>
    <t>0,5*16*0,32</t>
  </si>
  <si>
    <t>(5,5+5,5+5,5+5,5+2,15+2,15+2,15+2,15)*0,32</t>
  </si>
  <si>
    <t>"2.11</t>
  </si>
  <si>
    <t>(2,97+6,2+0,25)*3+2,72*0,32</t>
  </si>
  <si>
    <t>"2.12, 2.13, 2.14, 2.15</t>
  </si>
  <si>
    <t>(0,2+3,18+0,4+6,29)*3</t>
  </si>
  <si>
    <t>(0,5*26)*3</t>
  </si>
  <si>
    <t>(2,655+5,5*10+2,15+2,15)*0,32</t>
  </si>
  <si>
    <t>"3.01</t>
  </si>
  <si>
    <t>(0,6+0,25+0,5+0,25+5,895+0,15+2,22)*3</t>
  </si>
  <si>
    <t>2,15*2*0,32</t>
  </si>
  <si>
    <t>0,8*2,15</t>
  </si>
  <si>
    <t>"3.03, 3.05, 3.06</t>
  </si>
  <si>
    <t>(6,25+4,84+0,3+4,84+0,5*4+6,3+0,35)*3</t>
  </si>
  <si>
    <t>(5,5*3+2,15)*0,32</t>
  </si>
  <si>
    <t>"3.04</t>
  </si>
  <si>
    <t>13,825*2*3</t>
  </si>
  <si>
    <t>"3.08</t>
  </si>
  <si>
    <t>(9,975+0,5+6,81+8,65+0,25+0,5*8)*3</t>
  </si>
  <si>
    <t>(2,15*2+3,225+5,5*3)*0,32</t>
  </si>
  <si>
    <t>"3.09</t>
  </si>
  <si>
    <t>(6,25+8,95)*3</t>
  </si>
  <si>
    <t>2,15*3*0,32</t>
  </si>
  <si>
    <t>"3.10, 3.11, 3.12</t>
  </si>
  <si>
    <t>(6,25+0,25+6,25+0,25+0,25+15,2+28*0,5)*3</t>
  </si>
  <si>
    <t>(5,5*11+2,15*5)*0,32</t>
  </si>
  <si>
    <t>978071251.S</t>
  </si>
  <si>
    <t xml:space="preserve">Odsekanie a odstránenie izolácie vodorovnej,  -0,07300t</t>
  </si>
  <si>
    <t>1269253244</t>
  </si>
  <si>
    <t>"B13"0,7*0,7*2</t>
  </si>
  <si>
    <t>979011121.S</t>
  </si>
  <si>
    <t>Zvislá doprava sutiny a vybúraných hmôt za každé ďalšie podlažie</t>
  </si>
  <si>
    <t>1272695605</t>
  </si>
  <si>
    <t>341,395*10 'Prepočítané koeficientom množstva</t>
  </si>
  <si>
    <t>341,395-azbest</t>
  </si>
  <si>
    <t>979089412.S</t>
  </si>
  <si>
    <t>Poplatok za skladovanie - izolačné materiály a materiály obsahujúce azbest (17 06), ostatné (komplet likvidácia)</t>
  </si>
  <si>
    <t>16,393+11,355</t>
  </si>
  <si>
    <t>-149931551</t>
  </si>
  <si>
    <t>-634484021</t>
  </si>
  <si>
    <t>713</t>
  </si>
  <si>
    <t>Izolácie tepelné</t>
  </si>
  <si>
    <t>713000034.S</t>
  </si>
  <si>
    <t>Odstránenie tepelnej izolácie stien uchytené pribitím, kotvením z vláknitých materiálov hr. do 10 cm -0,0054t"ozn B1</t>
  </si>
  <si>
    <t>908731055</t>
  </si>
  <si>
    <t>998713202.S</t>
  </si>
  <si>
    <t>Presun hmôt pre izolácie tepelné v objektoch výšky nad 6 m do 12 m</t>
  </si>
  <si>
    <t>1834959598</t>
  </si>
  <si>
    <t>762</t>
  </si>
  <si>
    <t>Konštrukcie tesárske</t>
  </si>
  <si>
    <t>762522812.S</t>
  </si>
  <si>
    <t>Demontáž podláh s vankúšmi z dosiek hr. 32 - 50 mm, -0,03000 t, demontáž dreveného pódia komplet</t>
  </si>
  <si>
    <t>-140552599</t>
  </si>
  <si>
    <t>"demontáž dreveného pódia, 2.np"2,19*1,505*1,1+1,535*2*1,1+(1,09*1+4,04*2,08+0,8*1,28)*1,1</t>
  </si>
  <si>
    <t>998762202.S</t>
  </si>
  <si>
    <t>Presun hmôt pre konštrukcie tesárske v objektoch výšky do 12 m</t>
  </si>
  <si>
    <t>-1069117222</t>
  </si>
  <si>
    <t>764421870.S</t>
  </si>
  <si>
    <t xml:space="preserve">Demontáž oplechovania ríms rš od 400 do 500 mm,  -0,00252t</t>
  </si>
  <si>
    <t>227141997</t>
  </si>
  <si>
    <t>"B4"(5,94+5,94+18)*1,1</t>
  </si>
  <si>
    <t>1971332606</t>
  </si>
  <si>
    <t>767411801.S</t>
  </si>
  <si>
    <t xml:space="preserve">Demontáž opláštenia stenovými panelmi vrátane OK,  -0,0110t "ozn B1, viď technická správa (demontáž vyžaduje zvýšenú pracnosť)</t>
  </si>
  <si>
    <t>395133548</t>
  </si>
  <si>
    <t>"B01 - demontáž ľahkého obvodového plášťa, vrátane všetkých exterierových doplnkov</t>
  </si>
  <si>
    <t>"plocha fasády"(54,46+9,06)*11,35*1,05</t>
  </si>
  <si>
    <t>767132811.S</t>
  </si>
  <si>
    <t xml:space="preserve">Demontáž stien a priečok z plechu skrutkovaných,  -0,01800t</t>
  </si>
  <si>
    <t>-1421335492</t>
  </si>
  <si>
    <t>"demontáž oceľových kabínok</t>
  </si>
  <si>
    <t>"1.np"(1,2*2+2,8+1,2*2+1,9)*2*1,1</t>
  </si>
  <si>
    <t>"2.np"(1,2*2+1,9)*2*2*1,1</t>
  </si>
  <si>
    <t>"3.np"(1,2*2*1,9)*2*2*1,1+(1,7*5+3,66)*2*1,1</t>
  </si>
  <si>
    <t>-1558562999</t>
  </si>
  <si>
    <t>776</t>
  </si>
  <si>
    <t>Podlahy povlakové</t>
  </si>
  <si>
    <t>776200811.S</t>
  </si>
  <si>
    <t>Odstránenie povlakových podláh zo schodiskových stupňov lepených -0,0010t</t>
  </si>
  <si>
    <t>-1769789390</t>
  </si>
  <si>
    <t>(15,54+25*1,5*0,2+13,14+20*1,5*0,2)*1,1</t>
  </si>
  <si>
    <t>776511820.S</t>
  </si>
  <si>
    <t xml:space="preserve">Odstránenie povlakových podláh z nášľapnej plochy lepených s podložkou, vrátane sokla  -0,00100t</t>
  </si>
  <si>
    <t>120714551</t>
  </si>
  <si>
    <t>"1.np"(8,94+18,24+120,56)*1,1</t>
  </si>
  <si>
    <t>"2.np"(27,11+32,19)*1,1</t>
  </si>
  <si>
    <t>"3.np"54,13*1,1</t>
  </si>
  <si>
    <t>776511825.S</t>
  </si>
  <si>
    <t xml:space="preserve">Odstránenie povlakových podláh z nášľapnej plochy PU liata podlaha,  -0,00100t</t>
  </si>
  <si>
    <t>-429381342</t>
  </si>
  <si>
    <t>"1.np"(33,44+10,34++14,36+12,84+19,12+6,74)*1,1</t>
  </si>
  <si>
    <t>"2.np"(57,09+10,67+12,69+6,7+61,91+17,83+51,82+61,03)*1,1</t>
  </si>
  <si>
    <t>"3.np"(23,69+14,07+10,73+29,72+80,09+19,24+135,68)*1,1</t>
  </si>
  <si>
    <t>998776201.S</t>
  </si>
  <si>
    <t>Presun hmôt pre podlahy povlakové v objektoch výšky do 6 m</t>
  </si>
  <si>
    <t>-759181785</t>
  </si>
  <si>
    <t>787</t>
  </si>
  <si>
    <t>Zasklievanie</t>
  </si>
  <si>
    <t>787700804.S</t>
  </si>
  <si>
    <t xml:space="preserve">Vysklievanie výkladov skla plochého nad 6 m2,  -0,02000t"ozn B1</t>
  </si>
  <si>
    <t>-380149895</t>
  </si>
  <si>
    <t>debnenie_doska</t>
  </si>
  <si>
    <t>5,668</t>
  </si>
  <si>
    <t>499,031</t>
  </si>
  <si>
    <t>F2</t>
  </si>
  <si>
    <t>70,321</t>
  </si>
  <si>
    <t>F21</t>
  </si>
  <si>
    <t>73,92</t>
  </si>
  <si>
    <t>F3</t>
  </si>
  <si>
    <t>137,718</t>
  </si>
  <si>
    <t>F31</t>
  </si>
  <si>
    <t>22,953</t>
  </si>
  <si>
    <t>HI</t>
  </si>
  <si>
    <t>26,012</t>
  </si>
  <si>
    <t>jama</t>
  </si>
  <si>
    <t>4,183</t>
  </si>
  <si>
    <t>keram_obklad</t>
  </si>
  <si>
    <t>454,697</t>
  </si>
  <si>
    <t>02.02 - SO04 - nový stav</t>
  </si>
  <si>
    <t>keramsokel</t>
  </si>
  <si>
    <t>233,464</t>
  </si>
  <si>
    <t>761,124</t>
  </si>
  <si>
    <t>2991,285</t>
  </si>
  <si>
    <t>omietka_strop</t>
  </si>
  <si>
    <t>1333,785</t>
  </si>
  <si>
    <t>P1</t>
  </si>
  <si>
    <t>85,657</t>
  </si>
  <si>
    <t>P2</t>
  </si>
  <si>
    <t>27,269</t>
  </si>
  <si>
    <t>P2a</t>
  </si>
  <si>
    <t>32,319</t>
  </si>
  <si>
    <t>P2b</t>
  </si>
  <si>
    <t>128,247</t>
  </si>
  <si>
    <t>P3</t>
  </si>
  <si>
    <t>568,557</t>
  </si>
  <si>
    <t>P3a</t>
  </si>
  <si>
    <t>27,291</t>
  </si>
  <si>
    <t>P3b</t>
  </si>
  <si>
    <t>188,133</t>
  </si>
  <si>
    <t>P4</t>
  </si>
  <si>
    <t>75,372</t>
  </si>
  <si>
    <t>P5</t>
  </si>
  <si>
    <t>128,986</t>
  </si>
  <si>
    <t>P6</t>
  </si>
  <si>
    <t>119,625</t>
  </si>
  <si>
    <t>P7</t>
  </si>
  <si>
    <t>46,398</t>
  </si>
  <si>
    <t>podlahováplocha</t>
  </si>
  <si>
    <t>1333,7</t>
  </si>
  <si>
    <t>27,261</t>
  </si>
  <si>
    <t>SDK</t>
  </si>
  <si>
    <t>83,92</t>
  </si>
  <si>
    <t>185,136</t>
  </si>
  <si>
    <t>18,81</t>
  </si>
  <si>
    <t>ZP</t>
  </si>
  <si>
    <t>2,808</t>
  </si>
  <si>
    <t xml:space="preserve">    2 - Zakladanie</t>
  </si>
  <si>
    <t xml:space="preserve">    721 - Zdravotechnika</t>
  </si>
  <si>
    <t xml:space="preserve">    725 - Zdravotechnika - zariaďovacie predmety</t>
  </si>
  <si>
    <t xml:space="preserve">    731 - Ústredné kúrenie - kotolne</t>
  </si>
  <si>
    <t xml:space="preserve">    771 - Podlahy z dlaždíc</t>
  </si>
  <si>
    <t xml:space="preserve">    777 - Podlahy syntetické</t>
  </si>
  <si>
    <t xml:space="preserve">    781 - Obklady</t>
  </si>
  <si>
    <t>VRN - Vedľajšie rozpočtové náklady</t>
  </si>
  <si>
    <t>131211101.S</t>
  </si>
  <si>
    <t xml:space="preserve">Hĺbenie jám v  hornine tr.3 súdržných - ručným náradím</t>
  </si>
  <si>
    <t>"N6 -vstup"((5,915*2,64+2,35*1,5)+5,915*0,3)*0,2</t>
  </si>
  <si>
    <t>131211119.S</t>
  </si>
  <si>
    <t>Príplatok za lepivosť pri hĺbení jám ručným náradím v hornine tr. 3</t>
  </si>
  <si>
    <t>-728658394</t>
  </si>
  <si>
    <t>jama*0,3 "odhad 30%</t>
  </si>
  <si>
    <t>-45468909</t>
  </si>
  <si>
    <t>(13,9*0,6+3,65*0,6+4,2*1+1,8*1,8+(2,5+11,5+3,4+9,65)*0,6)*0,65*1,1</t>
  </si>
  <si>
    <t>"základy pod schodisko</t>
  </si>
  <si>
    <t>2,35*0,3*((1,13+0,84)/2)*2+5,915*0,3*0,8</t>
  </si>
  <si>
    <t>jama+ryha-zásyp</t>
  </si>
  <si>
    <t>(jama+ryha-zásyp)*10 "Přepočítané koeficientom množstva</t>
  </si>
  <si>
    <t>jama+ryha</t>
  </si>
  <si>
    <t>(jama+ryha-zásyp)*1,6 "Přepočítané koeficientom množstva</t>
  </si>
  <si>
    <t>(13,9*0,6+3,65*0,6+4,2*1+1,8*1,8+(2,5+11,5+3,4+9,65)*0,6)*0,5*1,1</t>
  </si>
  <si>
    <t>Zakladanie</t>
  </si>
  <si>
    <t>271533001.S</t>
  </si>
  <si>
    <t xml:space="preserve">Násyp pod základové konštrukcie so zhutnením z  kameniva hrubého drveného fr.32-63 mm</t>
  </si>
  <si>
    <t>-1829878945</t>
  </si>
  <si>
    <t>"N6 -vstup"((5,915*2,64+2,35*1,5)+5,915*0,3)*0,15</t>
  </si>
  <si>
    <t>273362512.S</t>
  </si>
  <si>
    <t>Dodatočné vystužovanie betónových konštrukcií betonárskou oceľovou chemickou injektážnou kotvou VME, D 12 mm -0.00001t</t>
  </si>
  <si>
    <t>cm</t>
  </si>
  <si>
    <t>-198822417</t>
  </si>
  <si>
    <t>(5,2)*5*20 "prepojenie základovej dosky</t>
  </si>
  <si>
    <t>589510002400.S</t>
  </si>
  <si>
    <t>Výstuž do betónu z ocele 10 505 (B500) D 12 mm</t>
  </si>
  <si>
    <t>-805077286</t>
  </si>
  <si>
    <t>(5,2)*5*0,5*0,89*0,001</t>
  </si>
  <si>
    <t>274321311.S</t>
  </si>
  <si>
    <t>Betón základových pásov, železový (bez výstuže), tr. C 16/20</t>
  </si>
  <si>
    <t>"základový pás vstupu"2,35*0,3*((1,13+0,84)/2)*2+5,915*0,3*0,8</t>
  </si>
  <si>
    <t>274361821.S</t>
  </si>
  <si>
    <t>Výstuž základových pásov z ocele B500 (10505)</t>
  </si>
  <si>
    <t>ZP*0,075 "odhad 75kg/m3</t>
  </si>
  <si>
    <t>273321515.S</t>
  </si>
  <si>
    <t>Betón základových dosiek, železový (bez výstuže), tr. C 30/37, vodostavebný, metličkovaný + impregnačný náter</t>
  </si>
  <si>
    <t>-1453242340</t>
  </si>
  <si>
    <t>"N6 -vstup"(5,915*2,64+2,35*1,5)*0,3+5,915*0,3*0,15</t>
  </si>
  <si>
    <t>273351215.S</t>
  </si>
  <si>
    <t>Debnenie stien základových dosiek, zhotovenie-dielce</t>
  </si>
  <si>
    <t>(5,915+2,94*2+2,35*2+1,5)*0,3*1,05</t>
  </si>
  <si>
    <t>273351216.S</t>
  </si>
  <si>
    <t>Debnenie stien základových dosiek, odstránenie-dielce</t>
  </si>
  <si>
    <t>273362422.S</t>
  </si>
  <si>
    <t>Výstuž základových dosiek zo zvár. sietí KARI, priemer drôtu 6/6 mm, veľkosť oka 150x150 mm</t>
  </si>
  <si>
    <t>1443561349</t>
  </si>
  <si>
    <t>"N6 -vstup"((5,915*2,64+2,35*1,5)+5,915*0,3)*1,35*2</t>
  </si>
  <si>
    <t>311208451.S</t>
  </si>
  <si>
    <t>Dodatočná izolácia vlhkého muriva tlakovou injektážou kremičitým roztokom pre hrúbku muriva do 150 mm</t>
  </si>
  <si>
    <t>-399953559</t>
  </si>
  <si>
    <t>2,15+2,95+6,5+5,5+6,5+2,95+3,1+5,5+2,215+2,07</t>
  </si>
  <si>
    <t>311208453.S</t>
  </si>
  <si>
    <t>Dodatočná izolácia vlhkého muriva tlakovou injektážou kremičitým roztokom pre hrúbku muriva do 250 mm</t>
  </si>
  <si>
    <t>-617154164</t>
  </si>
  <si>
    <t>2,15+5,5+5,5*7+4,8+3,135+8,65+6,5*2+17,45+54,65</t>
  </si>
  <si>
    <t>311275121.S</t>
  </si>
  <si>
    <t>Murivo nosné (m3) z pórobetónových tvárnic PD pevnosti P2 až P4, nad 400 do 600 kg/m3 hrúbky 250 mm</t>
  </si>
  <si>
    <t>(11,5+5,5+5,75+2,45+2,63+8,15)*0,25*3,6*1,05 "obvodová stena na 1.np</t>
  </si>
  <si>
    <t>-1,15*3,48*9*0,25-1,8*2,65*0,25 "odpočet otvorov na 1.np</t>
  </si>
  <si>
    <t>(54+5,5+2,15)*0,25*2,75*1,05 "obvodová stena na 2.np</t>
  </si>
  <si>
    <t>-1,15*2,68*0,25*18"odpočet otvorov na 2.np</t>
  </si>
  <si>
    <t>(54+5,5+2,15)*0,25*2,75*1,05 "obvodová stena na 3.np</t>
  </si>
  <si>
    <t>-1,15*2,68*0,25*18"odpočet otvorov na 3.np</t>
  </si>
  <si>
    <t>312275121.S</t>
  </si>
  <si>
    <t>Murivo výplňové (m3) z pórobetónových tvárnic PD pevnosti P2 až P4, nad 400 do 600 kg/m3 hrúbky 250 mm</t>
  </si>
  <si>
    <t>(1,67*3,05)*0,25*1,05"zamurovanie otvorov a výplňové murivo 2.np</t>
  </si>
  <si>
    <t>(1,76*3,1)*0,25*1,05"zamurovanie otvorov a výplňové murivo 3.np</t>
  </si>
  <si>
    <t>342272021.S</t>
  </si>
  <si>
    <t>Priečky z pórobetónových tvárnic hladkých s objemovou hmotnosťou do 600 kg/m3 hrúbky 75 mm</t>
  </si>
  <si>
    <t>"N01</t>
  </si>
  <si>
    <t>(0,35+0,35+0,3+0,625)*3,9*1,05 "1.np</t>
  </si>
  <si>
    <t>(0,3+0,675+0,65+0,325*2+0,275+0,55+0,3+0,625+0,35+0,5)*3,05*1,05 "2.np</t>
  </si>
  <si>
    <t>(0,3+0,5+0,3+0,625+0,375+0,375+0,635+0,3+0,625+0,3+0,5+0,3)*3,1*1,05 "3.np</t>
  </si>
  <si>
    <t>342272031.S</t>
  </si>
  <si>
    <t>Priečky z pórobetónových tvárnic hladkých s objemovou hmotnosťou do 600 kg/m3 hrúbky 100 mm, vrátane ukotvenia</t>
  </si>
  <si>
    <t>0,8*2,1*1,05"1.np</t>
  </si>
  <si>
    <t>342272051.S</t>
  </si>
  <si>
    <t>Priečky z pórobetónových tvárnic hladkých s objemovou hmotnosťou do 600 kg/m3 hrúbky 150 mm, vrátane ukotvenia</t>
  </si>
  <si>
    <t>(2,52+2,58+6,25)*3,9*1,05 "1.np</t>
  </si>
  <si>
    <t>-0,9*2,1*1 "odpočet otvorov</t>
  </si>
  <si>
    <t>(2,15+5,5*5+8,65+2,69+6,35+2,66+2,075*2+2,78+6,35+3,095+5,5+2,7+8,65)*3,05*1,05"2.np</t>
  </si>
  <si>
    <t>-1,55*2,15*3-0,9*2,15*6-0,9*2,1*2"odpočet otvorov</t>
  </si>
  <si>
    <t>(2,28+2,3+2,15+3,1+6,25+2,95+5,5+1,25+2,15+2,745+6,25+3,2+5,5+2,15+2,15+5,5)*3,1*1,05 "3.np</t>
  </si>
  <si>
    <t>-1,7*2,15*3-0,9*2,15*5-0,9*2,1*2 "odpočet otvorov</t>
  </si>
  <si>
    <t>317161314.S</t>
  </si>
  <si>
    <t>Pórobetónový preklad nenosný šírky 150 mm, výšky 249 mm, dĺžky 1250 mm</t>
  </si>
  <si>
    <t>110262873</t>
  </si>
  <si>
    <t>1+9+7</t>
  </si>
  <si>
    <t>317161235.S</t>
  </si>
  <si>
    <t>Pórobetónový preklad nenosný šírky 150 mm, výšky 124 mm, dĺžky 2500 mm</t>
  </si>
  <si>
    <t>1453991646</t>
  </si>
  <si>
    <t>3+3</t>
  </si>
  <si>
    <t>1881507760</t>
  </si>
  <si>
    <t>1,15*3,48*9+2,35*2,45+1,75*3,48+2,48*2,43*2+1,8*0,6*2+2,45*0,4*3 "1.np</t>
  </si>
  <si>
    <t>1,15*2,68*18 "2.np</t>
  </si>
  <si>
    <t>1,15*2,68*18 "3.np</t>
  </si>
  <si>
    <t>F2+F21+F3+F31</t>
  </si>
  <si>
    <t>2064151134</t>
  </si>
  <si>
    <t>F1+F2+F21+F3+F31</t>
  </si>
  <si>
    <t>86</t>
  </si>
  <si>
    <t>sklotex+F1+F2+F21+F3+F31</t>
  </si>
  <si>
    <t>-(54,65+9,05+0,3)*0,6*1,05 "odpočet pod terénom</t>
  </si>
  <si>
    <t>3425988</t>
  </si>
  <si>
    <t>((3,48+1,15+3,48)*9+(2,45+2,35+2,45)+(3,48+1,75+3,48)+(2,48+2,48+2,43)*2+(0,4+1,8+0,4)*2+(0,4+2,45+0,4)*3)*0,2 "1.np</t>
  </si>
  <si>
    <t>((2,68+1,15+2,68)*18)*0,2 "2.np</t>
  </si>
  <si>
    <t>((2,68+1,15+2,68)*18)*0,2 "3.np</t>
  </si>
  <si>
    <t>"bočná časť fasádneho prvku</t>
  </si>
  <si>
    <t>477,2*0,12*2</t>
  </si>
  <si>
    <t>625250550.S</t>
  </si>
  <si>
    <t>Kontaktný zatepľovací systém soklovej alebo vodou namáhanej časti hr. 120 mm, vrátane kotvenia a sklotextilnej sieťky</t>
  </si>
  <si>
    <t>-1273511447</t>
  </si>
  <si>
    <t>"F3.1</t>
  </si>
  <si>
    <t>54,65*0,4*1,05</t>
  </si>
  <si>
    <t>90</t>
  </si>
  <si>
    <t>(54,65+9,05+0,3)*1,1*1,05</t>
  </si>
  <si>
    <t>94</t>
  </si>
  <si>
    <t>"F1</t>
  </si>
  <si>
    <t>((54,65+9,05)*11,1+0,3*9,2)*1,05</t>
  </si>
  <si>
    <t>"odpočet F2"-F2</t>
  </si>
  <si>
    <t>-(1,15*3,48*9+2,35*2,45+1,75*3,48+2,48*2,43*2+1,8*0,6*2+2,45*0,4*3) "1.np</t>
  </si>
  <si>
    <t>-(1,15*2,68*18) "2.np</t>
  </si>
  <si>
    <t>-(1,15*2,68*18) "3.np</t>
  </si>
  <si>
    <t>(6,5*2+17,45)*3,2*1,05</t>
  </si>
  <si>
    <t>-(2,35*2,4+1,7*3,48+1,15*3,48+2,48*2,43*2+1,8*0,4*2+2,45*0,4*3)</t>
  </si>
  <si>
    <t>"F3</t>
  </si>
  <si>
    <t>54,65*2,4*1,05</t>
  </si>
  <si>
    <t>625.0001</t>
  </si>
  <si>
    <t>Fasádny prvok z XPS komplet, vrátane kotvenia a príplatku za pracnosť, viď detail</t>
  </si>
  <si>
    <t>bm</t>
  </si>
  <si>
    <t>468265413</t>
  </si>
  <si>
    <t>11,6*47-4*17</t>
  </si>
  <si>
    <t>625250205.S</t>
  </si>
  <si>
    <t>Kontaktný zatepľovací systém z bieleho EPS hr. 70 mm, vrátane kotvenia a sklotextilnej sieťky (vyplnenie odskoku na strope)</t>
  </si>
  <si>
    <t>1245412092</t>
  </si>
  <si>
    <t>(5,5*10+2,15)*0,25*3</t>
  </si>
  <si>
    <t>-292188301</t>
  </si>
  <si>
    <t>"spodná vrstva odkvapové chodníka"(13,9*0,6+3,65*0,6+4,2*1+1,8*1,8+(2,5+11,5+3,4+9,65)*0,6)*0,2*1,1</t>
  </si>
  <si>
    <t>649851058</t>
  </si>
  <si>
    <t>"vrchná vrstva odkvapové chodníka"(13,9*0,6+3,65*0,6+4,2*1+1,8*1,8+(2,5+11,5+3,4+9,65)*0,6)*0,18*1,1</t>
  </si>
  <si>
    <t>-1460608419</t>
  </si>
  <si>
    <t>"1.np"</t>
  </si>
  <si>
    <t>"1.01"(2,15+4,7)*2*3,8"odpočet otvorov"-1,75*3,48-1,1*2,1-1,75*2,1+"špalety"(3,48+1,75+3,48)*0,25</t>
  </si>
  <si>
    <t>"1.02"(21,135+3,85)*2*3,8"odpočet otvorov"-1,75*2,1-0,9*2,05*5-1*2,02-1,7*2,85</t>
  </si>
  <si>
    <t>"1.03,1.04"(3,1*2+4,7*2)*3,8"odpočet otvorov"-0,9*2,05</t>
  </si>
  <si>
    <t>"1.05ab"(3,8*2+2,52*3)*3,8"odpočet otvorov"-0,9*2,02-0,9*2,1</t>
  </si>
  <si>
    <t>"1.06"(2,3*2+0,25)*3,8"odpočet otvorov"-1,1*2,15</t>
  </si>
  <si>
    <t>"1.07"(6,25*2+2,73)*3,8"odpočet otvorov"-1,7*2,85</t>
  </si>
  <si>
    <t>"1.08"(5,85*2+2,45*2)*3,8"odpočet otvorov"-1,45*2,05*3</t>
  </si>
  <si>
    <t>"1.09"(6,15*2+6*2)*3,8"odpočet otvorov"-2,35*2,45-2,44*2,52-1,45*2,05+"špalety"(2,45+2,35+2,45)*0,25</t>
  </si>
  <si>
    <t>"1.10"(6,35*2+11,75+0,5*3)*3,8"odpočet otvorov"-2,44*2,52</t>
  </si>
  <si>
    <t>"1.11"(12,1*2+2,5*2)*3,8"odpočet otvorov"-1,45*2,02</t>
  </si>
  <si>
    <t>"1.12ab"(2,58+6,25+0,25)*3,8"odpočet otvorov"-0,9*2,02</t>
  </si>
  <si>
    <t>"1.13"(3,095+6,25+0,25)*3,8"odpočet otvorov"-0,9*2,02</t>
  </si>
  <si>
    <t>"1.14"(3,135*2+6,25*2)*3,8 "odpočet otvorov"-0,9*2,02*2-1,15*3,48+"špalety"(3,48+1,15+3,48)*0,25</t>
  </si>
  <si>
    <t>"1.15"(2,115*2+2,47*2)*3,8"odpočet otvorov"-1,8*0,4-0,9*2,02+"špalety"(0,4+1,8+0,4)*0,25</t>
  </si>
  <si>
    <t>"1.16"(14,365*2+8,65+0,5*10+0,25*2)*3,8"odpočet otvorov"-1,1*2,02-2,45*0,4*3-1,8*0,4*2-2,48*2,43*2+"špalety"(0,4*2+2,45)*0,25*3+(0,4*2+1,8)*0,25*2+3,7</t>
  </si>
  <si>
    <t>"2.np"(8,65+0,25*6+54,15+0,5*53+5,5*2*4)*3"odpočet otvorov"-0,9*2,15*4-0,9*2,02*4</t>
  </si>
  <si>
    <t>"3.np"(2,15+5,5*15+0,5*56+0,25*6)*3"odpočet otvorov"-1,1*2,02-1,25*2,2-0,9*2,15*2-0,9*2,02</t>
  </si>
  <si>
    <t>"1.np</t>
  </si>
  <si>
    <t>(2,15+4,7)*2*3,3</t>
  </si>
  <si>
    <t>-1,6*2,65</t>
  </si>
  <si>
    <t>-1*2,1</t>
  </si>
  <si>
    <t>"šalety</t>
  </si>
  <si>
    <t>(2,65+1,6+2,65)*0,25</t>
  </si>
  <si>
    <t>(3,83+21,135)*2*3,3</t>
  </si>
  <si>
    <t>-0,8*1,97*4</t>
  </si>
  <si>
    <t>-1,75*2</t>
  </si>
  <si>
    <t>-0,9*1,97*2</t>
  </si>
  <si>
    <t>-1,5*3,3</t>
  </si>
  <si>
    <t>"1.03, 2.01, 3.01 - schodisko</t>
  </si>
  <si>
    <t>4,235*2*10,4</t>
  </si>
  <si>
    <t>3,1*7,94</t>
  </si>
  <si>
    <t>-1,15*2,68*2</t>
  </si>
  <si>
    <t>(2,68+1,15+2,68)*0,25*2</t>
  </si>
  <si>
    <t>1,28*2,33+1,28*3,8</t>
  </si>
  <si>
    <t>9,4*2 "schodisko</t>
  </si>
  <si>
    <t>"1.05a</t>
  </si>
  <si>
    <t>(2,52+1,9)*2*3,8</t>
  </si>
  <si>
    <t>-0,9*2,1</t>
  </si>
  <si>
    <t>"1.05b</t>
  </si>
  <si>
    <t>(2,52+1,8)*2*3,8</t>
  </si>
  <si>
    <t>"1.06</t>
  </si>
  <si>
    <t>(2,52+2,52)*2*3,8</t>
  </si>
  <si>
    <t>-2,1*1</t>
  </si>
  <si>
    <t>-1,15*3,48</t>
  </si>
  <si>
    <t>(3,48+1,15+3,48)*0,25</t>
  </si>
  <si>
    <t>(2,73+6,25)*2*3,8</t>
  </si>
  <si>
    <t>-1,7*2,85</t>
  </si>
  <si>
    <t>(5,85+2,45)*2*3,3</t>
  </si>
  <si>
    <t>-1,45*1,97*2</t>
  </si>
  <si>
    <t>(6,45+6)*2*3,8</t>
  </si>
  <si>
    <t>-1,45*2,05</t>
  </si>
  <si>
    <t>(2,4+2,25+2,4)*0,25</t>
  </si>
  <si>
    <t>"1.10</t>
  </si>
  <si>
    <t>(11,75+6,35)*2*3,8+0,5*2*3</t>
  </si>
  <si>
    <t>6*2*0,32</t>
  </si>
  <si>
    <t>-1,15*3,48*4</t>
  </si>
  <si>
    <t>(3,48+1,15+3,48)*0,25*4</t>
  </si>
  <si>
    <t>"1.12a</t>
  </si>
  <si>
    <t>(2,68+1,8)*2*3,8</t>
  </si>
  <si>
    <t>"1.12b</t>
  </si>
  <si>
    <t>(2,58+4,3)*2*3,8</t>
  </si>
  <si>
    <t>(2,97+6,25)*2*3,8</t>
  </si>
  <si>
    <t>"1.15</t>
  </si>
  <si>
    <t>-1,8*0,4</t>
  </si>
  <si>
    <t>(0,4+1,8+0,4)*0,25</t>
  </si>
  <si>
    <t>(5,5+2,15)*3,8</t>
  </si>
  <si>
    <t>"2.np</t>
  </si>
  <si>
    <t>(2,275+11,59+2,15+29,89+2,15+15,2+2,275)*3</t>
  </si>
  <si>
    <t>-0,8*2,1*8</t>
  </si>
  <si>
    <t>-1,45*2,1*2</t>
  </si>
  <si>
    <t>(1,975+2,700)*2*3</t>
  </si>
  <si>
    <t>-0,8*2,1*2</t>
  </si>
  <si>
    <t>(2,075+3,5)*2*3</t>
  </si>
  <si>
    <t>-0,8*2,1</t>
  </si>
  <si>
    <t>-1,15*2,68</t>
  </si>
  <si>
    <t>(2,688+1,15+2,68)*0,25</t>
  </si>
  <si>
    <t>"2.05a</t>
  </si>
  <si>
    <t>(2,835+2,55)*2*3</t>
  </si>
  <si>
    <t>"2.05b</t>
  </si>
  <si>
    <t>(2,66+3,5)*2*3</t>
  </si>
  <si>
    <t>(3,065+6,2)*2*3</t>
  </si>
  <si>
    <t>(2,69+6,35)*2*3</t>
  </si>
  <si>
    <t>"2.08</t>
  </si>
  <si>
    <t>(9,01+8,65)*2*3+0,5*6*3</t>
  </si>
  <si>
    <t>8,65*2*0,32</t>
  </si>
  <si>
    <t>-1,15*2,68*3</t>
  </si>
  <si>
    <t>(2,688+1,15+2,68)*0,25*3</t>
  </si>
  <si>
    <t>"2.09</t>
  </si>
  <si>
    <t>(5,75+8,65)*2*3</t>
  </si>
  <si>
    <t>-1,45*2,1</t>
  </si>
  <si>
    <t>(2,688+1,15+2,68)*0,25*2</t>
  </si>
  <si>
    <t>"2.10a</t>
  </si>
  <si>
    <t>(2,705+1,8)*2*3</t>
  </si>
  <si>
    <t>"2.10b</t>
  </si>
  <si>
    <t>(2,605+4,275)*2*3</t>
  </si>
  <si>
    <t>(3,095+3)*2*3</t>
  </si>
  <si>
    <t>"2.12</t>
  </si>
  <si>
    <t>(3,095+3,05)*2*3</t>
  </si>
  <si>
    <t>"2.13</t>
  </si>
  <si>
    <t>(5,5+6,35)*2*3</t>
  </si>
  <si>
    <t>"2.14</t>
  </si>
  <si>
    <t>(3,05+6,35)*2*3</t>
  </si>
  <si>
    <t>"2.15</t>
  </si>
  <si>
    <t>(8,9+8,65)*2*3+0,5*6*3</t>
  </si>
  <si>
    <t>"3.np</t>
  </si>
  <si>
    <t>"3.02</t>
  </si>
  <si>
    <t>(2,265+17,025+2,15+26,5+2,15+6,375+2,265)*3</t>
  </si>
  <si>
    <t>-1,25*2,2</t>
  </si>
  <si>
    <t>-1,68*2,14*2</t>
  </si>
  <si>
    <t>"3.03a</t>
  </si>
  <si>
    <t>(2,15+2,925)*2*3</t>
  </si>
  <si>
    <t>-0,9*3</t>
  </si>
  <si>
    <t>(3+0,9+3)*0,125</t>
  </si>
  <si>
    <t>"3.03b</t>
  </si>
  <si>
    <t>(2,15+3,25)*2*3</t>
  </si>
  <si>
    <t>-1,17*2,68</t>
  </si>
  <si>
    <t>(2,688+1,17+2,68)*0,25</t>
  </si>
  <si>
    <t>"3.04a</t>
  </si>
  <si>
    <t>(2,95+2,925)*2*3</t>
  </si>
  <si>
    <t>"3.04b</t>
  </si>
  <si>
    <t>(2,95+3,25)*2*3</t>
  </si>
  <si>
    <t>"3.05</t>
  </si>
  <si>
    <t>(3+3,625)*2*3</t>
  </si>
  <si>
    <t>"3.06</t>
  </si>
  <si>
    <t>(3+2,55)*2*3</t>
  </si>
  <si>
    <t>(9,475+8,65)*2*3+0,4*3*2+0,5*2*3</t>
  </si>
  <si>
    <t>6*2*3</t>
  </si>
  <si>
    <t>-1*1,97</t>
  </si>
  <si>
    <t>-1,68*2,14</t>
  </si>
  <si>
    <t>(3,95+2,23)*2*3</t>
  </si>
  <si>
    <t>"3.10</t>
  </si>
  <si>
    <t>(2,18*2,15)*2*3</t>
  </si>
  <si>
    <t>"3.11a</t>
  </si>
  <si>
    <t>(2,78+1,825)*2*3</t>
  </si>
  <si>
    <t>"3.11b</t>
  </si>
  <si>
    <t>(2,78+4,3)*2*3</t>
  </si>
  <si>
    <t>"3.12</t>
  </si>
  <si>
    <t>(3,07+2,25)*2*3</t>
  </si>
  <si>
    <t>"3.13</t>
  </si>
  <si>
    <t>(3,07+3,875)*2*3</t>
  </si>
  <si>
    <t>"3.14</t>
  </si>
  <si>
    <t>(17,75+8,65)*2*3</t>
  </si>
  <si>
    <t>0,5*3*8+0,3*2*3</t>
  </si>
  <si>
    <t>5,5*4*0,32+2,15*2*0,32</t>
  </si>
  <si>
    <t>-1,7*2,15</t>
  </si>
  <si>
    <t>-1,15*2,68*6</t>
  </si>
  <si>
    <t>(2,688+1,15+2,68)*0,25*6</t>
  </si>
  <si>
    <t>"3.15</t>
  </si>
  <si>
    <t>(6,125+2,5)*2*3</t>
  </si>
  <si>
    <t>-1,7*2,1</t>
  </si>
  <si>
    <t>"rezerva 5%" 2848,843*1,05</t>
  </si>
  <si>
    <t>-803856683</t>
  </si>
  <si>
    <t>(1,15+3,48+1,15)*9+(1,15+2,68+1,15)*18+(1,15+2,68+1,15)*18+(2,35+2,45+2,35)+(1,75+3,15+1,75)+(2,43+2,48+2,43)*2+(0,4+1,8+0,4)*2+(0,4+2,45+0,4)*3</t>
  </si>
  <si>
    <t>1596654068</t>
  </si>
  <si>
    <t>274,73*3,3+24*3,8+33*3+36*3</t>
  </si>
  <si>
    <t>omietka_steny-keram_obklad</t>
  </si>
  <si>
    <t>611421221.S</t>
  </si>
  <si>
    <t>Oprava vnútorných vápenných omietok stropov, opravovaná plocha nad 5 do 10 %,hladká</t>
  </si>
  <si>
    <t>888029473</t>
  </si>
  <si>
    <t>612460129.S</t>
  </si>
  <si>
    <t>Príprava vnútorného podkladu stropov penetráciou základnou</t>
  </si>
  <si>
    <t>611481119.S</t>
  </si>
  <si>
    <t>Potiahnutie vnútorných stropov sklotextilnou mriežkou s celoplošným prilepením</t>
  </si>
  <si>
    <t>622460125.S</t>
  </si>
  <si>
    <t>Príprava vnutorného podkladu stropov penetráciou pod omietky a nátery</t>
  </si>
  <si>
    <t>84</t>
  </si>
  <si>
    <t>612460383.S.1</t>
  </si>
  <si>
    <t>Vnútorná omietka stropov vápennocementová štuková (jemná), hr. 3 mm</t>
  </si>
  <si>
    <t>(448,58-10,11-53,4)*1.05 "1.np</t>
  </si>
  <si>
    <t>(441,67)*1,05 "2.np</t>
  </si>
  <si>
    <t>(443,53)*1,05 "3.np</t>
  </si>
  <si>
    <t>631312141.S</t>
  </si>
  <si>
    <t>Doplnenie existujúcich mazanín prostým betónom (s dodaním hmôt) bez poteru rýh v mazaninách</t>
  </si>
  <si>
    <t>-676320975</t>
  </si>
  <si>
    <t>"okrajová časť"(5,5*10+2,15)*0,25*0,1*3</t>
  </si>
  <si>
    <t>632001051.S</t>
  </si>
  <si>
    <t>Zhotovenie jednonásobného penetračného náteru pre potery a stierky</t>
  </si>
  <si>
    <t>98</t>
  </si>
  <si>
    <t>P1+P2+P2a+P2b+P3+P3a+P3b+P4+P7</t>
  </si>
  <si>
    <t>585520003305.S</t>
  </si>
  <si>
    <t>Disperzná penetrácia na hladké a nepriepustné podklady s karbónovou technológiou</t>
  </si>
  <si>
    <t>l</t>
  </si>
  <si>
    <t>-1005781548</t>
  </si>
  <si>
    <t>1179,243*0,3 'Prepočítané koeficientom množstva</t>
  </si>
  <si>
    <t>632001011.S</t>
  </si>
  <si>
    <t>Zhotovenie separačnej fólie v podlahových vrstvách z PE</t>
  </si>
  <si>
    <t>1722449828</t>
  </si>
  <si>
    <t>P2a+P2b+P3a+P3b</t>
  </si>
  <si>
    <t>283230007500.S</t>
  </si>
  <si>
    <t>Oddeľovacia fólia na potery</t>
  </si>
  <si>
    <t>388851071</t>
  </si>
  <si>
    <t>632451671.S</t>
  </si>
  <si>
    <t>Vyspravenie betonových schodiskových stupňov a podest rýchlotuhnúcim reprofilačným polymerom hr. 10 mm</t>
  </si>
  <si>
    <t>993019107</t>
  </si>
  <si>
    <t>632452288.S</t>
  </si>
  <si>
    <t>Cementový poter, pevnosti v tlaku 30 MPa, hr. 40 mm</t>
  </si>
  <si>
    <t>-1111909585</t>
  </si>
  <si>
    <t>P2b+P3b</t>
  </si>
  <si>
    <t>632452290.S</t>
  </si>
  <si>
    <t>Cementový poter, pevnosti v tlaku 30 MPa, hr. 50 mm</t>
  </si>
  <si>
    <t>-2109988513</t>
  </si>
  <si>
    <t>(P1+P2+P3)*0,3+P2a+P3b</t>
  </si>
  <si>
    <t>632452684.S</t>
  </si>
  <si>
    <t>Cementová samonivelizačná stierka, pevnosti v tlaku 30 MPa, hr. 5 mm</t>
  </si>
  <si>
    <t>104</t>
  </si>
  <si>
    <t>P2+P2a+P2b+P3+P3a+P3b+P4</t>
  </si>
  <si>
    <t>108</t>
  </si>
  <si>
    <t>0,6+14+0,6+0,6+3,7+2,3+0,6+2+11,5+0,6+0,6+4+9,5+0,6</t>
  </si>
  <si>
    <t>110</t>
  </si>
  <si>
    <t>116</t>
  </si>
  <si>
    <t>(1+54,65+1+1+9,05+1)*(11,7-1,8)*1,05+(54,65)*(2,8-1,8)*1,05</t>
  </si>
  <si>
    <t>118</t>
  </si>
  <si>
    <t>lešenie*10 "odhad 10 týždňov</t>
  </si>
  <si>
    <t>120</t>
  </si>
  <si>
    <t>953945314.S</t>
  </si>
  <si>
    <t>Hliníkový soklový profil šírky 153 mm</t>
  </si>
  <si>
    <t>1432370939</t>
  </si>
  <si>
    <t>54,65</t>
  </si>
  <si>
    <t>953995401.S</t>
  </si>
  <si>
    <t>Nasadzovacia lišta (okapnička) na soklový profil s integrovanou mriežkou</t>
  </si>
  <si>
    <t>-1498302298</t>
  </si>
  <si>
    <t>-957702363</t>
  </si>
  <si>
    <t>(3,48+1,15+3,48)*9+(2,45+2,35+2,45)+(3,48+1,75+3,48)+(2,48+2,48+2,43)*2+(0,4+1,8+0,4)*2+(0,4+2,45+0,4)*3+(2,68+1,15+2,68)*(18+18)</t>
  </si>
  <si>
    <t>1979816362</t>
  </si>
  <si>
    <t>1,15*9+2,35+1,75+2,48*2+1,8*2+2,45*3+1,15*(18+18)</t>
  </si>
  <si>
    <t>953995421.1.S</t>
  </si>
  <si>
    <t>Rohový profil s integrovanou sieťovinou - pevný, vnútorný roh</t>
  </si>
  <si>
    <t>-1682349101</t>
  </si>
  <si>
    <t>477,2*2-((3,48*2)*9+(2,68*2)*18*2) "na fasádnom prvku</t>
  </si>
  <si>
    <t>1098931618</t>
  </si>
  <si>
    <t>477,2*2-((3,48*2)*9+(2,68*2)*18*2)"na fasádnom prvku</t>
  </si>
  <si>
    <t>953995428.S</t>
  </si>
  <si>
    <t>Dilatačný profil univerzálny (priebežný/rohový)</t>
  </si>
  <si>
    <t>-1754112395</t>
  </si>
  <si>
    <t>10,5*2</t>
  </si>
  <si>
    <t>952901111.S</t>
  </si>
  <si>
    <t>Vyčistenie budov pri výške podlaží do 4 m</t>
  </si>
  <si>
    <t>122</t>
  </si>
  <si>
    <t>448,58+441,64+443,48</t>
  </si>
  <si>
    <t>941955001.S</t>
  </si>
  <si>
    <t>Lešenie ľahké pracovné pomocné, s výškou lešeňovej podlahy do 1,20 m</t>
  </si>
  <si>
    <t>-723163289</t>
  </si>
  <si>
    <t>441,64+443,48</t>
  </si>
  <si>
    <t>941955002.S</t>
  </si>
  <si>
    <t>Lešenie ľahké pracovné pomocné s výškou lešeňovej podlahy nad 1,20 do 1,90 m</t>
  </si>
  <si>
    <t>823191968</t>
  </si>
  <si>
    <t>448,58</t>
  </si>
  <si>
    <t>962022340.S</t>
  </si>
  <si>
    <t>Prierazy cez strop pre ZTI,ELI,VZT</t>
  </si>
  <si>
    <t>kpl</t>
  </si>
  <si>
    <t>132</t>
  </si>
  <si>
    <t>136</t>
  </si>
  <si>
    <t>711113131.S</t>
  </si>
  <si>
    <t>D+M Izolácie proti zemnej vlhkosti a povrchovej vode 2-zložkovou stierkou hydroizolačnou minerálnou pružnou hr. 2 mm na ploche vodorovnej</t>
  </si>
  <si>
    <t>458749412</t>
  </si>
  <si>
    <t>"1.np"448,58</t>
  </si>
  <si>
    <t>711113141.S</t>
  </si>
  <si>
    <t>D+M Izolácia proti zemnej vlhkosti a povrchovej vodeI 2-zložkovou stierkou hydroizolačnou minerálnou pružnou hr. 2 mm na ploche zvislej</t>
  </si>
  <si>
    <t>-1453501635</t>
  </si>
  <si>
    <t>"vytiahnutie na žb stĺpy"0,5*4*0,2*20</t>
  </si>
  <si>
    <t>711111001.S</t>
  </si>
  <si>
    <t>Zhotovenie izolácie proti zemnej vlhkosti vodorovná náterom penetračným za studena</t>
  </si>
  <si>
    <t>1012019086</t>
  </si>
  <si>
    <t>83</t>
  </si>
  <si>
    <t>246170000950.S</t>
  </si>
  <si>
    <t>Lak asfaltový penetračný, organický</t>
  </si>
  <si>
    <t>kg</t>
  </si>
  <si>
    <t>-386672855</t>
  </si>
  <si>
    <t>26,012*0,3 'Prepočítané koeficientom množstva</t>
  </si>
  <si>
    <t>711141559.S</t>
  </si>
  <si>
    <t xml:space="preserve">Zhotovenie  izolácie proti zemnej vlhkosti a tlakovej vode vodorovná NAIP pritavením</t>
  </si>
  <si>
    <t>2011269032</t>
  </si>
  <si>
    <t>"hydroizolácia pod bové steny a priečky"(11,5+5,5+5,75+2,45+2,63+8,15+2,52+2,58+6,215)*0,5*1,1</t>
  </si>
  <si>
    <t>85</t>
  </si>
  <si>
    <t>628310001000.S</t>
  </si>
  <si>
    <t>Pás asfaltový s posypom hr. 3,5 mm vystužený sklenenou rohožou</t>
  </si>
  <si>
    <t>-1222798677</t>
  </si>
  <si>
    <t>26,012*1,15 'Prepočítané koeficientom množstva</t>
  </si>
  <si>
    <t>711131103.S</t>
  </si>
  <si>
    <t>Položene separačnej podložky</t>
  </si>
  <si>
    <t>-1041627975</t>
  </si>
  <si>
    <t>87</t>
  </si>
  <si>
    <t>283230003155.S</t>
  </si>
  <si>
    <t>Podložka separačná hr.5mm</t>
  </si>
  <si>
    <t>-810242686</t>
  </si>
  <si>
    <t>375,99*1,15 'Prepočítané koeficientom množstva</t>
  </si>
  <si>
    <t>88</t>
  </si>
  <si>
    <t>113459342</t>
  </si>
  <si>
    <t>"odvapový chodník"(13,9*0,6+3,65*0,6+4,2*1+1,8*1,8+(2,5+11,5+3,4+9,65)*0,6)*1,1</t>
  </si>
  <si>
    <t>89</t>
  </si>
  <si>
    <t>1876288026</t>
  </si>
  <si>
    <t>37,62*1,15 'Prepočítané koeficientom množstva</t>
  </si>
  <si>
    <t>711210120.S</t>
  </si>
  <si>
    <t>Zhotovenie dvojnásobného izol. náteru pod keramické obklady v interiéri na ploche vodorovnej</t>
  </si>
  <si>
    <t>-940571138</t>
  </si>
  <si>
    <t>"2.04"1*1+"2.12"1*1</t>
  </si>
  <si>
    <t>"3.06"1*1+"3.13"1*3</t>
  </si>
  <si>
    <t>91</t>
  </si>
  <si>
    <t>711210125.S</t>
  </si>
  <si>
    <t>Zhotovenie dvojnásobného izol. náteru pod keramické obklady v interiéri na ploche zvislej</t>
  </si>
  <si>
    <t>-1757679222</t>
  </si>
  <si>
    <t>"2.04"2*2,2+"2.12"2*2,2</t>
  </si>
  <si>
    <t>"3.06"2*2,2+"3.13"4*2,2</t>
  </si>
  <si>
    <t>92</t>
  </si>
  <si>
    <t>245660000550.S</t>
  </si>
  <si>
    <t>Náter hydroizolačný tekutá vodonepriepustná membrána na báze živice</t>
  </si>
  <si>
    <t>-2139592560</t>
  </si>
  <si>
    <t>28*1,35 'Prepočítané koeficientom množstva</t>
  </si>
  <si>
    <t>93</t>
  </si>
  <si>
    <t>-1625441988</t>
  </si>
  <si>
    <t>D+M L profil, kútový uholník, r.š.100 mm, ohyb 90°, ozn. K1 a K14</t>
  </si>
  <si>
    <t>-1802021911</t>
  </si>
  <si>
    <t>"K1"54,3+"K14"133,4</t>
  </si>
  <si>
    <t>95</t>
  </si>
  <si>
    <t>712973780.S</t>
  </si>
  <si>
    <t>D+M Stenová lišta, stenový kotviaci pásik, r.š.50 mm, ozn. K2 a K15</t>
  </si>
  <si>
    <t>-196864118</t>
  </si>
  <si>
    <t>"K2"54,3+"K15"4,8</t>
  </si>
  <si>
    <t>96</t>
  </si>
  <si>
    <t>712973870.S</t>
  </si>
  <si>
    <t>D+M Odkvapové lemovanie zastrešenia vstupov, rš 310 mm, ozn. K4</t>
  </si>
  <si>
    <t>1519597782</t>
  </si>
  <si>
    <t>"K4"23,6</t>
  </si>
  <si>
    <t>97</t>
  </si>
  <si>
    <t>712973767.S</t>
  </si>
  <si>
    <t>D+M Oplechovanie na styku steny a zastrešenia hlavného vstupu, r.š.260mm, ozn. K5</t>
  </si>
  <si>
    <t>550962867</t>
  </si>
  <si>
    <t>"K5"5,8</t>
  </si>
  <si>
    <t>7129737691.S</t>
  </si>
  <si>
    <t>D+M Odkvapové čela zastrešenia hlavného vstupu, r.š.170-345mm, ozn. K6</t>
  </si>
  <si>
    <t>1564584887</t>
  </si>
  <si>
    <t>"K6"5,8</t>
  </si>
  <si>
    <t>712973875.S</t>
  </si>
  <si>
    <t>D+M Odkvapové lemovanie zastrešenia hlavného vstupu, r.š.80mm, ozn. K7 a K12</t>
  </si>
  <si>
    <t>996486271</t>
  </si>
  <si>
    <t>"K7"2,2+"K12"4</t>
  </si>
  <si>
    <t>100</t>
  </si>
  <si>
    <t>712973768.S</t>
  </si>
  <si>
    <t>D+M Oplechovanie bočnej steny hlavného vstupu, r.š.290mm, ozn. K8</t>
  </si>
  <si>
    <t>501173279</t>
  </si>
  <si>
    <t>"K8"2,2</t>
  </si>
  <si>
    <t>101</t>
  </si>
  <si>
    <t>7129737661.S</t>
  </si>
  <si>
    <t>D+M Oplechovanie styku steny a zastrešenmia vedlajších vstupov, r.š.260mm, ozn. K11</t>
  </si>
  <si>
    <t>574961834</t>
  </si>
  <si>
    <t>"K11"17,9</t>
  </si>
  <si>
    <t>102</t>
  </si>
  <si>
    <t>D+M Záveterná lišta atiky, r.š. 250mm, ozn. K13</t>
  </si>
  <si>
    <t>-524367453</t>
  </si>
  <si>
    <t>"K13"128,6</t>
  </si>
  <si>
    <t>103</t>
  </si>
  <si>
    <t>71217239.S</t>
  </si>
  <si>
    <t>Montáž vetracej hlavice pre HT potrubie DN 125</t>
  </si>
  <si>
    <t>174</t>
  </si>
  <si>
    <t>429720001300.S</t>
  </si>
  <si>
    <t>Hlavica vetracia dl 300 mm</t>
  </si>
  <si>
    <t>176</t>
  </si>
  <si>
    <t>105</t>
  </si>
  <si>
    <t>71227411..S</t>
  </si>
  <si>
    <t>Montáž ventilačných turbín - iných typov vr. nadmurovania vent. šachty výšky do 500 mm por.tvár. hr. 100 mm a záklopu OSB hr. 22 mm, vrátane hydroizolačnej fólie</t>
  </si>
  <si>
    <t>178</t>
  </si>
  <si>
    <t>106</t>
  </si>
  <si>
    <t>42972033.S</t>
  </si>
  <si>
    <t>Ventilačná turbína samoťahová d200</t>
  </si>
  <si>
    <t>180</t>
  </si>
  <si>
    <t>107</t>
  </si>
  <si>
    <t>198</t>
  </si>
  <si>
    <t>713132210.S</t>
  </si>
  <si>
    <t>Montáž tepelnej izolácie podzemných stien a základov xps bodovým prilepením</t>
  </si>
  <si>
    <t>-2120196772</t>
  </si>
  <si>
    <t>"dilatácia vstupu</t>
  </si>
  <si>
    <t>0,3*0,84*2+0,3*1,13*2</t>
  </si>
  <si>
    <t>109</t>
  </si>
  <si>
    <t>283750000500.S</t>
  </si>
  <si>
    <t>Doska XPS hr. 30 mm, zateplenie soklov, suterénov, podláh</t>
  </si>
  <si>
    <t>442497506</t>
  </si>
  <si>
    <t>0,341*1,02 "Přepočítané koeficientom množstva</t>
  </si>
  <si>
    <t>216</t>
  </si>
  <si>
    <t>721</t>
  </si>
  <si>
    <t>Zdravotechnika</t>
  </si>
  <si>
    <t>111</t>
  </si>
  <si>
    <t>721.S</t>
  </si>
  <si>
    <t>ZTI- viď samostatná príloha</t>
  </si>
  <si>
    <t>218</t>
  </si>
  <si>
    <t>725</t>
  </si>
  <si>
    <t>Zdravotechnika - zariaďovacie predmety</t>
  </si>
  <si>
    <t>112</t>
  </si>
  <si>
    <t>725245.S</t>
  </si>
  <si>
    <t>Montáž deliacich priečok HP, komplet</t>
  </si>
  <si>
    <t>220</t>
  </si>
  <si>
    <t>"HP1"(0,9*2+1,2)*2,05*2</t>
  </si>
  <si>
    <t>"HP2"(0,9*2+1,2)*2,05*3</t>
  </si>
  <si>
    <t>"HP3"(0,9*3+1,2*2)*2,05*1</t>
  </si>
  <si>
    <t>"HP4"(0,95+0,95)*2,05*2</t>
  </si>
  <si>
    <t>"HP5"(0,95+0,95)*2,05*1</t>
  </si>
  <si>
    <t>"HP6"(0,95*4+1*2)*2,05*1</t>
  </si>
  <si>
    <t>"HP7"(2,775)*2,05*1</t>
  </si>
  <si>
    <t>"HP8"(0,6*2)*0,9</t>
  </si>
  <si>
    <t>113</t>
  </si>
  <si>
    <t>725.HP01</t>
  </si>
  <si>
    <t>Deliaca priečka HPL hr. 11mm, nožičky 150 mm, biela, hyg.zámok rozmer a špecifikácia viď PD ozn. HP1</t>
  </si>
  <si>
    <t>222</t>
  </si>
  <si>
    <t>114</t>
  </si>
  <si>
    <t>725.HP02</t>
  </si>
  <si>
    <t>Deliaca priečka HPL hr. 11mm, nožičky 150 mm, biela, hyg.zámok rozmer a špecifikácia viď PD ozn. HP2</t>
  </si>
  <si>
    <t>224</t>
  </si>
  <si>
    <t>115</t>
  </si>
  <si>
    <t>725.HP03</t>
  </si>
  <si>
    <t>Deliaca priečka HPL hr. 11mm, nožičky 150 mm, biela, hyg.zámok rozmer a špecifikácia viď PD ozn. HP3</t>
  </si>
  <si>
    <t>226</t>
  </si>
  <si>
    <t>725.HP04</t>
  </si>
  <si>
    <t>Deliaca priečka HPL hr. 11mm, nožičky 150 mm, biela, hyg.zámok rozmer a špecifikácia viď PD ozn. HP4</t>
  </si>
  <si>
    <t>228</t>
  </si>
  <si>
    <t>117</t>
  </si>
  <si>
    <t>725.HP05</t>
  </si>
  <si>
    <t>Deliaca priečka HPL hr. 11mm, nožičky 150 mm, biela, hyg.zámok rozmer a špecifikácia viď PD ozn. HP5</t>
  </si>
  <si>
    <t>230</t>
  </si>
  <si>
    <t>725.HP06</t>
  </si>
  <si>
    <t>Deliaca priečka HPL hr. 11mm, nožičky 150 mm, biela, hyg.zámok rozmer a špecifikácia viď PD ozn. HP6</t>
  </si>
  <si>
    <t>232</t>
  </si>
  <si>
    <t>119</t>
  </si>
  <si>
    <t>725.HP07</t>
  </si>
  <si>
    <t>Deliaca priečka HPL hr. 11mm, nožičky 150 mm, biela, hyg.zámok rozmer a špecifikácia viď PD ozn. HP7</t>
  </si>
  <si>
    <t>234</t>
  </si>
  <si>
    <t>725.HP08</t>
  </si>
  <si>
    <t>Pisoárová zástena, rozmer a špecifikácia viď PD ozn. HP8</t>
  </si>
  <si>
    <t>236</t>
  </si>
  <si>
    <t>121</t>
  </si>
  <si>
    <t>998725202.S</t>
  </si>
  <si>
    <t>Presun hmôt pre zariaďovacie predmety v objektoch výšky nad 6 do 12 m</t>
  </si>
  <si>
    <t>2069576344</t>
  </si>
  <si>
    <t>731</t>
  </si>
  <si>
    <t>Ústredné kúrenie - kotolne</t>
  </si>
  <si>
    <t>731.S</t>
  </si>
  <si>
    <t>Vykurovanie, viď samostatná príloha</t>
  </si>
  <si>
    <t>244</t>
  </si>
  <si>
    <t>123</t>
  </si>
  <si>
    <t>762.F4</t>
  </si>
  <si>
    <t>D+M Vonkajšia stena F4 (cementotriesková doska s finálnou úpravou,2x podkladný rost, OSB doska hr.15mm kontralatovanie z termodreva 42x42mm, obklad z termodreva 26x68mm)</t>
  </si>
  <si>
    <t>246</t>
  </si>
  <si>
    <t>2,2*3,9*1,05</t>
  </si>
  <si>
    <t>124</t>
  </si>
  <si>
    <t>762.S2</t>
  </si>
  <si>
    <t>D+M Strecha prístrešku ( mPVC folia, EPS150, OSB 22mm, kontralaty, OSB 15mm, termodrevo ) komplet skladba S2</t>
  </si>
  <si>
    <t>248</t>
  </si>
  <si>
    <t>5,795*2,13*1,05</t>
  </si>
  <si>
    <t>125</t>
  </si>
  <si>
    <t>762.S3</t>
  </si>
  <si>
    <t>D+M Strecha prístrešku ( mPVC folia, OSB 22mm, kontralaty, OSB 15mm, termodrevo ) komplet skladba S3</t>
  </si>
  <si>
    <t>568667568</t>
  </si>
  <si>
    <t>(3,51+14,295)*1*1,05</t>
  </si>
  <si>
    <t>126</t>
  </si>
  <si>
    <t>423276266</t>
  </si>
  <si>
    <t>127</t>
  </si>
  <si>
    <t>763120011.S</t>
  </si>
  <si>
    <t>D+M Sadrokartónová inštalačná predstena pre sanitárne zariadenia, dvojité opláštenie, 2xdoska do vlhkého prostredia 12,5 mm ozn. IS, vrátane tmelenia</t>
  </si>
  <si>
    <t>252</t>
  </si>
  <si>
    <t>"Výmera IP</t>
  </si>
  <si>
    <t>"1.np"(1,8+1,5+4,3)*3,8*1,05</t>
  </si>
  <si>
    <t>"2.np"(2,275+3,5+2,7+1,5*2+4,25+3,35)*3</t>
  </si>
  <si>
    <t>"3.np"(2,5+2,5+3,225+2,975+1,525*2+4,275+2,25+3,85)*3</t>
  </si>
  <si>
    <t>128</t>
  </si>
  <si>
    <t>763138223.S</t>
  </si>
  <si>
    <t xml:space="preserve">D+M Podhľad SDK  RB/RBI 12.5 mm závesný, dvojúrovňová oceľová podkonštrukcia CD - znížená podľa pôdorysu, vrátane tmelenia</t>
  </si>
  <si>
    <t>254</t>
  </si>
  <si>
    <t>"SkP"</t>
  </si>
  <si>
    <t>"1.np, 1.01, 1.02, 1.08"</t>
  </si>
  <si>
    <t>10,11+53,4+14,36</t>
  </si>
  <si>
    <t>"obloženie kanalizačného potrubia</t>
  </si>
  <si>
    <t>"2.np"5,5*(0,3+0,5+0,3)</t>
  </si>
  <si>
    <t>129</t>
  </si>
  <si>
    <t>258</t>
  </si>
  <si>
    <t>130</t>
  </si>
  <si>
    <t>262</t>
  </si>
  <si>
    <t>1,15*9+1,8*2+2,45*1,15*18*2</t>
  </si>
  <si>
    <t>131</t>
  </si>
  <si>
    <t>764430435.S</t>
  </si>
  <si>
    <t>D+M Oplechovanie fasádnych prvkov z pozinkovaného farbeného PZf plechu, vrátane podkladného plechu r.š.200+170mm "K3</t>
  </si>
  <si>
    <t>-25239070</t>
  </si>
  <si>
    <t>"K3"46</t>
  </si>
  <si>
    <t>764352421.S</t>
  </si>
  <si>
    <t>D+M Žľaby z pozinkovaného farbeného PZf plechu, pododkvapové polkruhové r.š. 200 mm, vrátane príslušenstva "K9</t>
  </si>
  <si>
    <t>-1621710066</t>
  </si>
  <si>
    <t>"K9"2,2</t>
  </si>
  <si>
    <t>133</t>
  </si>
  <si>
    <t>764359411.S</t>
  </si>
  <si>
    <t>D+M Kotlík kónický z pozinkovaného farbeného PZf plechu, pre rúry s priemerom 60 mm "K9</t>
  </si>
  <si>
    <t>-264369920</t>
  </si>
  <si>
    <t>"K9"1</t>
  </si>
  <si>
    <t>134</t>
  </si>
  <si>
    <t>764454451.S</t>
  </si>
  <si>
    <t>D+M Zvodové rúry z pozinkovaného farbeného PZf plechu, kruhové priemer 60 mm, vrátane príslušenstva "K10</t>
  </si>
  <si>
    <t>1086276342</t>
  </si>
  <si>
    <t>"K10"4,1</t>
  </si>
  <si>
    <t>135</t>
  </si>
  <si>
    <t>280</t>
  </si>
  <si>
    <t>766621081.S</t>
  </si>
  <si>
    <t>Montáž okna plastového na PUR penu - interiér</t>
  </si>
  <si>
    <t>282</t>
  </si>
  <si>
    <t>(1,12+0,82)*2</t>
  </si>
  <si>
    <t>137</t>
  </si>
  <si>
    <t>766.O101</t>
  </si>
  <si>
    <t>Plastové okno 1120x820 pevné, PVC rám; výplň: dvojsklo (číre sklo); predsadená montáž do murovanej steny z CDm tehál ozn. O105</t>
  </si>
  <si>
    <t>286</t>
  </si>
  <si>
    <t>138</t>
  </si>
  <si>
    <t>308</t>
  </si>
  <si>
    <t>(1,15+3,48)*2*1+(1,15+3,48)*2*8+(1,8+0,4)*2*2+(2,45+0,4)*2*3+(1,15+2,68)*2*(12+5+1+12+5+1)</t>
  </si>
  <si>
    <t>139</t>
  </si>
  <si>
    <t>310</t>
  </si>
  <si>
    <t>385*1,05 'Prepočítané koeficientom množstva</t>
  </si>
  <si>
    <t>140</t>
  </si>
  <si>
    <t>312</t>
  </si>
  <si>
    <t>141</t>
  </si>
  <si>
    <t>766.O102</t>
  </si>
  <si>
    <t>Plastové okno trojkrídlové 1150x3480. 1x otváravo-sklopné, 2x pevné, PVC rám; celoobvodové kovanie; výplň: izolačné trojsklo (bezpečnostné mliečne sklo typu VSG prípadne ESG); predsadená montáž do tepelnej izolácie na tesniace pásky; ozn. O102</t>
  </si>
  <si>
    <t>314</t>
  </si>
  <si>
    <t>142</t>
  </si>
  <si>
    <t>766.O103</t>
  </si>
  <si>
    <t>Plastové okno jednokrídlové 1800x400 sklopné, PVC rám; celoobvodové kovanie; výplň: izolačné trojsklo (číre sklo); predsadená montáž do tepelnej izolácie na tesniace pásky; ozn. O103</t>
  </si>
  <si>
    <t>316</t>
  </si>
  <si>
    <t>143</t>
  </si>
  <si>
    <t>766.O104</t>
  </si>
  <si>
    <t>Plastové okno jednokrídlové 2450x400 sklopné, PVC rám; celoobvodové kovanie; výplň: izolačné trojsklo (číre sklo); predsadená montáž do tepelnej izolácie na tesniace pásky; ozn. O104</t>
  </si>
  <si>
    <t>318</t>
  </si>
  <si>
    <t>144</t>
  </si>
  <si>
    <t>766.O201</t>
  </si>
  <si>
    <t>Plastové okno dvojkrídlové 1150x2680. 1x otváravo-sklopné, 1x pevné, PVC rám; celoobvodové kovanie; výplň: izolačné trojsklo (sklopno-otváravá časť - číre sklo, spodná časť - bezpečnostné mliečne sklo typu VSG prípadne ESG); predsadená montáž, ozn.O201</t>
  </si>
  <si>
    <t>-993754003</t>
  </si>
  <si>
    <t>145</t>
  </si>
  <si>
    <t>766.O202</t>
  </si>
  <si>
    <t>Plastové okno dvojkrídlové 1150x2680. 1x otváravo-sklopné, 1x pevné, PVC rám; celoobvodové kovanie; výplň: izolačné trojsklo (bezpečnostné mliečne sklo typu VSG prípadne ESG); predsadená montáž do tepelnej izolácie na tesniace pásky; ozn. O202</t>
  </si>
  <si>
    <t>702893512</t>
  </si>
  <si>
    <t>146</t>
  </si>
  <si>
    <t>766.O203</t>
  </si>
  <si>
    <t>Plastové okno dvojkrídlové 1150x2680. 1x otváravo-sklopné, 1x pevné, PVC rám; celoobvodové kovanie; výplň: izolačné trojsklo (sklopno-otváravá časť - číre sklo, vrchná pevná časť - bezpečnostné mliečne sklo typu VSG prípadne ESG); predsadená montáž,O203</t>
  </si>
  <si>
    <t>-390108354</t>
  </si>
  <si>
    <t>147</t>
  </si>
  <si>
    <t>766.O301</t>
  </si>
  <si>
    <t>Plastové okno dvojkrídlové 1150x2680. 1x otváravo-sklopné, 1x pevné, PVC rám; celoobvodové kovanie; výplň: izolačné trojsklo (sklopno-otváravá časť - číre sklo, spodná časť - bezpečnostné mliečne sklo typu VSG prípadne ESG); predsadená montáž; ozn.O301</t>
  </si>
  <si>
    <t>-305031533</t>
  </si>
  <si>
    <t>148</t>
  </si>
  <si>
    <t>766.O302</t>
  </si>
  <si>
    <t>Plastové okno dvojkrídlové 1150x2680. 1x otváravo-sklopné, 1x pevné, PVC rám; celoobvodové kovanie; výplň: izolačné trojsklo (bezpečnostné mliečne sklo typu VSG prípadne ESG); predsadená montáž,ozn.O302</t>
  </si>
  <si>
    <t>-716017295</t>
  </si>
  <si>
    <t>149</t>
  </si>
  <si>
    <t>766.O303</t>
  </si>
  <si>
    <t>Plastové okno dvojkrídlové 1150x2680. 1x otváravo-sklopné, 1x pevné, PVC rám; celoobvodové kovanie; výplň: izolačné trojsklo - číre sklo; predsadená montáž do tepelnej izolácie na tesniace pásky; ozn. O303</t>
  </si>
  <si>
    <t>1878509394</t>
  </si>
  <si>
    <t>150</t>
  </si>
  <si>
    <t>766694142.S</t>
  </si>
  <si>
    <t>Montáž parapetnej dosky plastovej šírky do 300 mm, dĺžky 1000-1600 mm</t>
  </si>
  <si>
    <t>368</t>
  </si>
  <si>
    <t>2+9+12+5+1+12+5+1</t>
  </si>
  <si>
    <t>151</t>
  </si>
  <si>
    <t>766694143.S</t>
  </si>
  <si>
    <t>Montáž parapetnej dosky plastovej šírky do 300 mm, dĺžky 1600-2600 mm</t>
  </si>
  <si>
    <t>-1297947916</t>
  </si>
  <si>
    <t>2+3</t>
  </si>
  <si>
    <t>152</t>
  </si>
  <si>
    <t>611560000100.S</t>
  </si>
  <si>
    <t>Parapetná doska plastová, šírka 100 mm</t>
  </si>
  <si>
    <t>370</t>
  </si>
  <si>
    <t>1,12*2</t>
  </si>
  <si>
    <t>2,24*1,05 'Prepočítané koeficientom množstva</t>
  </si>
  <si>
    <t>153</t>
  </si>
  <si>
    <t>611560000300.S</t>
  </si>
  <si>
    <t>Parapetná doska plastová, šírka 250 mm</t>
  </si>
  <si>
    <t>297333557</t>
  </si>
  <si>
    <t>+1,15*9+1,8*2+2,45*3+1,15*(12+5+1+12+5+1)</t>
  </si>
  <si>
    <t>62,7*1,05 'Prepočítané koeficientom množstva</t>
  </si>
  <si>
    <t>154</t>
  </si>
  <si>
    <t>766.D101</t>
  </si>
  <si>
    <t xml:space="preserve">D+M Exteriérové dvere s hliníkovým rámom 1750x3460, (farba: RAL 7004), neotváravý nadsvetlík, transparentná výplň - číre sklo,  samozatvárač, špecifikácia viď.PD ozn. D101, </t>
  </si>
  <si>
    <t>-714427790</t>
  </si>
  <si>
    <t>155</t>
  </si>
  <si>
    <t>766.D102</t>
  </si>
  <si>
    <t>D+M Exteriérové oceľové dvere 2350x2450, pozinkované (farba: RAL 7004), osadenie do oceľovej zárubne (farba: RAL 7004), špecifikácia viď PD ozn. D102</t>
  </si>
  <si>
    <t>-1564141113</t>
  </si>
  <si>
    <t>156</t>
  </si>
  <si>
    <t>766.D103</t>
  </si>
  <si>
    <t>D+M Exteriérové oceľové dvere 2480x2430, pozinkované (farba: RAL 7004), osadenie do oceľovej zárubne (farba: RAL 7004), špecifikácia viď PD ozn. D103</t>
  </si>
  <si>
    <t>238422611</t>
  </si>
  <si>
    <t>157</t>
  </si>
  <si>
    <t>766.D104</t>
  </si>
  <si>
    <t>D+M Interiérové dvere s nadsvetlíkom (nadsvetlík neotváravý), 1700x3850mm, PVC rám (farba - RAL 7004), transparentná výplň - číre sklo (vrchná časť svetlíka - netransparentná výplň bielej farby), smozatvárač, špecifikácia viď.PD ozn. D104</t>
  </si>
  <si>
    <t>-705103013</t>
  </si>
  <si>
    <t>158</t>
  </si>
  <si>
    <t>766.D105</t>
  </si>
  <si>
    <t xml:space="preserve">D+M Interiérové dvere s bočným svetlíkom (svetlík neotváravý), 1450x2020mm, PVC rám (farba - RAL 7004), transparentná výplň - číre sklo, špecifikácia viď.PD  ozn. D105</t>
  </si>
  <si>
    <t>-1846922041</t>
  </si>
  <si>
    <t>159</t>
  </si>
  <si>
    <t>766.D106</t>
  </si>
  <si>
    <t xml:space="preserve">D+M Interiérové dvere protipožiarne EW30/D3-C s bočným svetlíkom (svetlík neotváravý), 1450x2020mm, PVC rám (farba - RAL 7004), transparentná výplň - číre sklo, samozatvárač, špecifikácia viď.PD  ozn. D106</t>
  </si>
  <si>
    <t>-1926916173</t>
  </si>
  <si>
    <t>160</t>
  </si>
  <si>
    <t>766.D107</t>
  </si>
  <si>
    <t>D+M Interiérové dvere s bočným svetlíkom a nadsvetlíkom (svetlíky neotváravé), 1700x2850mm, PVC rám (farba - RAL 7004), transparentná výplň - číre sklo, špecifikácia viď.PD ozn. D107</t>
  </si>
  <si>
    <t>754119331</t>
  </si>
  <si>
    <t>161</t>
  </si>
  <si>
    <t>766.D108</t>
  </si>
  <si>
    <t>D+M Interierové dvere, 1100x2150mm, DTD výplň + opláštenie s HDF dosky (RAL 7004), vrátane drevenej obložkovej zárubne, špecifikácia viď.PD ozn. D108</t>
  </si>
  <si>
    <t>1817154056</t>
  </si>
  <si>
    <t>162</t>
  </si>
  <si>
    <t>766.D109</t>
  </si>
  <si>
    <t>D+M Interierové dvere protipožiarne EW30/D3-C, 1000x2020mm, DTD výplň + opláštenie s HDF dosky (RAL 7004), vrátane oceľovej zárubne, samozatvárač, špecifikácia viď.PD ozn. D109</t>
  </si>
  <si>
    <t>171244994</t>
  </si>
  <si>
    <t>163</t>
  </si>
  <si>
    <t>766.D110</t>
  </si>
  <si>
    <t>D+M Interierové dvere, 1000x2020mm, DTD výplň + opláštenie s HDF dosky (RAL 7004), vrátane drevenej obložkovej zárubne, špecifikácia viď.PD ozn. D110</t>
  </si>
  <si>
    <t>-938050319</t>
  </si>
  <si>
    <t>164</t>
  </si>
  <si>
    <t>766.D111</t>
  </si>
  <si>
    <t>D+M Interierové dvere protipožiarne EW30/D3-C, 1000x2020mm, oceľova pozinkovaná výplň (RAL 7004), vrátane oceľovej zárubne, samozatvárač, špecifikácia viď.PD ozn. D111</t>
  </si>
  <si>
    <t>205154305</t>
  </si>
  <si>
    <t>165</t>
  </si>
  <si>
    <t>766.D112</t>
  </si>
  <si>
    <t>D+M Interierové dvere, 900x2020mm, DTD výplň + opláštenie s HDF dosky (RAL 7004), vrátane drevenej obložkovej zárubne, špecifikácia viď.PD ozn. D112</t>
  </si>
  <si>
    <t>1325007872</t>
  </si>
  <si>
    <t>166</t>
  </si>
  <si>
    <t>766.D113</t>
  </si>
  <si>
    <t>D+M Interierové dvere, 900x2020mm, DTD výplň + opláštenie s HDF dosky (RAL 7004), vrátane drevenej obložkovej zárubne, špecifikácia viď.PD ozn. D113</t>
  </si>
  <si>
    <t>-1457785751</t>
  </si>
  <si>
    <t>167</t>
  </si>
  <si>
    <t>766.D114</t>
  </si>
  <si>
    <t>D+M Interierové dvere, 900x2020mm, DTD výplň + opláštenie s HDF dosky (RAL 7004), vrátane drevenej obložkovej zárubne, špecifikácia viď.PD ozn. D114</t>
  </si>
  <si>
    <t>-731827481</t>
  </si>
  <si>
    <t>168</t>
  </si>
  <si>
    <t>766.D115</t>
  </si>
  <si>
    <t>D+M Interierové dvere, 700x2020mm, DTD výplň + opláštenie s HDF dosky (RAL 7004), vrátane drevenej obložkovej zárubne, špecifikácia viď.PD ozn. D115</t>
  </si>
  <si>
    <t>869405210</t>
  </si>
  <si>
    <t>169</t>
  </si>
  <si>
    <t>766.D116</t>
  </si>
  <si>
    <t>D+M Interiérové protipožiarne dvere s odolnosťou EW 30/D3-C, 1700x2020mm, drevené (farba: RAL 7004), oceľová zárubňa (farba: RAL 7004), samozatvárač, špecifikácia viď.PD ozn. D116</t>
  </si>
  <si>
    <t>1412559253</t>
  </si>
  <si>
    <t>170</t>
  </si>
  <si>
    <t>766.D117</t>
  </si>
  <si>
    <t>D+M Interiérové protipožiarne dvere s odolnosťou EW 30/D3-C, 1550x2020mm, drevené (farba: RAL 7004), oceľová zárubňa (farba: RAL 7004), samozatvárač, špecifikácia viď.PD ozn. D117</t>
  </si>
  <si>
    <t>51647309</t>
  </si>
  <si>
    <t>171</t>
  </si>
  <si>
    <t>766.D118</t>
  </si>
  <si>
    <t>D+M Interiérové protipožiarne dvere s odolnosťou EW 30/D3-C, 1550x2150mm, drevené (farba: RAL 7004), transparentná výplň - číre sklo,oceľová zárubňa (farba: RAL 7004), ozn. D118</t>
  </si>
  <si>
    <t>-585749294</t>
  </si>
  <si>
    <t>172</t>
  </si>
  <si>
    <t>766.D201</t>
  </si>
  <si>
    <t>D+M Interiérové dvere, 1550x2150mm, PVC rám (farba - RAL 7004), transparentná výplň - číre sklo, špecifikácia viď.PD ozn. D201</t>
  </si>
  <si>
    <t>-2079633007</t>
  </si>
  <si>
    <t>173</t>
  </si>
  <si>
    <t>766.D202</t>
  </si>
  <si>
    <t>D+M Interierové dvere, 900x2150mm, DTD výplň + opláštenie s HDF dosky (RAL 7004), vrátane drevenej obložkovej zárubne, špecifikácia viď.PD ozn. D202</t>
  </si>
  <si>
    <t>1077131496</t>
  </si>
  <si>
    <t>766.D203</t>
  </si>
  <si>
    <t>D+M Interierové dvere, 900x2150mm, DTD výplň + opláštenie s HDF dosky (RAL 7004), vrátane drevenej obložkovej zárubne, špecifikácia viď.PD ozn. D203</t>
  </si>
  <si>
    <t>-1532094755</t>
  </si>
  <si>
    <t>175</t>
  </si>
  <si>
    <t>766.D204</t>
  </si>
  <si>
    <t>D+M Interierové dvere, 900x2150mm, DTD výplň + opláštenie s HDF dosky (RAL 7004), vrátane drevenej obložkovej zárubne, špecifikácia viď.PD ozn. D204</t>
  </si>
  <si>
    <t>-364793397</t>
  </si>
  <si>
    <t>766.D205</t>
  </si>
  <si>
    <t>D+M Interierové dvere, 900x2150mm, DTD výplň + opláštenie s HDF dosky (RAL 7004), vrátane drevenej obložkovej zárubne, špecifikácia viď.PD ozn. D205</t>
  </si>
  <si>
    <t>-783352104</t>
  </si>
  <si>
    <t>177</t>
  </si>
  <si>
    <t>766.D301</t>
  </si>
  <si>
    <t>D+M Interiérové dvere, 1680x2140mm, PVC rám (farba - RAL 7004), transparentná výplň - číre sklo, špecifikácia viď.PD ozn. D301</t>
  </si>
  <si>
    <t>-1650690769</t>
  </si>
  <si>
    <t>766.D302</t>
  </si>
  <si>
    <t>D+M Interiérové dvere, 1700x2150mm, PVC rám (farba - RAL 7004), transparentná výplň - mliečne sklo, špecifikácia viď.PD ozn. D302</t>
  </si>
  <si>
    <t>-1376215001</t>
  </si>
  <si>
    <t>179</t>
  </si>
  <si>
    <t>766.D303</t>
  </si>
  <si>
    <t>D+M Interiérové dvere, 1250x2200mm, PVC rám (farba - RAL 7004), transparentná výplň - číre sklo, špecifikácia viď.PD ozn. D303</t>
  </si>
  <si>
    <t>915522765</t>
  </si>
  <si>
    <t>766.D304</t>
  </si>
  <si>
    <t>D+M Interierové dvere, 900x2150mm, DTD výplň + opláštenie s HDF dosky (RAL 7004), vrátane drevenej obložkovej zárubne, špecifikácia viď.PD ozn. D304</t>
  </si>
  <si>
    <t>-1259999593</t>
  </si>
  <si>
    <t>181</t>
  </si>
  <si>
    <t>766.D305</t>
  </si>
  <si>
    <t>D+M Interierové dvere, 900x2150mm, DTD výplň + opláštenie s HDF dosky (RAL 7004), vrátane drevenej obložkovej zárubne, špecifikácia viď.PD ozn. D305</t>
  </si>
  <si>
    <t>188814035</t>
  </si>
  <si>
    <t>182</t>
  </si>
  <si>
    <t>766.D306</t>
  </si>
  <si>
    <t>D+M Interierové dvere, 900x2150mm, DTD výplň + opláštenie s HDF dosky (RAL 7004), vrátane drevenej obložkovej zárubne, špecifikácia viď.PD ozn. D306</t>
  </si>
  <si>
    <t>-975025640</t>
  </si>
  <si>
    <t>183</t>
  </si>
  <si>
    <t>766.D307</t>
  </si>
  <si>
    <t>D+M Interierové dvere, 900x2150mm, DTD výplň + opláštenie s HDF dosky (RAL 7004), vrátane drevenej obložkovej zárubne, špecifikácia viď.PD ozn. D307</t>
  </si>
  <si>
    <t>796718189</t>
  </si>
  <si>
    <t>184</t>
  </si>
  <si>
    <t>766.D308</t>
  </si>
  <si>
    <t>D+M Interiérové dvere, 1100x2020mm, PVC rám (farba - RAL 7004), transparentná výplň - číre sklo, špecifikácia viď.PD ozn. D308</t>
  </si>
  <si>
    <t>2078811400</t>
  </si>
  <si>
    <t>185</t>
  </si>
  <si>
    <t>766.D309</t>
  </si>
  <si>
    <t>D+M Interiérové dvere, 900x2150mm, PVC rám (farba - RAL 7004), transparentná výplň - číre sklo, vetracia mriežka, špecifikácia viď.PD ozn. D309</t>
  </si>
  <si>
    <t>391058654</t>
  </si>
  <si>
    <t>186</t>
  </si>
  <si>
    <t>688767339</t>
  </si>
  <si>
    <t>187</t>
  </si>
  <si>
    <t>767.SP1</t>
  </si>
  <si>
    <t>D+M Interierová skleneá stena, zasklenie ESG10, kotvenie do podlahy a stropu cez hliníkové profily, rozmer 2,15x2,95m, ozn. SP1</t>
  </si>
  <si>
    <t>2055311902</t>
  </si>
  <si>
    <t>188</t>
  </si>
  <si>
    <t>767.SP2</t>
  </si>
  <si>
    <t>D+M Interierová skleneá stena, zasklenie ESG10, kotvenie do podlahy a stropu cez hliníkové profily, rozmer 3,47x3,0m, ozn. SP2</t>
  </si>
  <si>
    <t>1126856339</t>
  </si>
  <si>
    <t>189</t>
  </si>
  <si>
    <t>767.Z01</t>
  </si>
  <si>
    <t>D+M Oceľové zábradlie schodiska - vrátene žiarového zinkovania a 2x polyuretánového náteru+ kotvenie, dl. 4,9+0,2*3+3,1+3,1+3,1+1,615m, ozn.Z1</t>
  </si>
  <si>
    <t>-1769325387</t>
  </si>
  <si>
    <t>"Z1"355,82</t>
  </si>
  <si>
    <t>190</t>
  </si>
  <si>
    <t>767.Z02</t>
  </si>
  <si>
    <t>D+M Oceľové zábradlie rampy - vrátene žiarového zinkovania a 2x polyuretánového náteru+ kotvenie, dl. 2,62m, ozn. Z2</t>
  </si>
  <si>
    <t>19578667</t>
  </si>
  <si>
    <t>"Z2"47,54</t>
  </si>
  <si>
    <t>191</t>
  </si>
  <si>
    <t>767.Z03</t>
  </si>
  <si>
    <t>D+M Oceľové zábradlie rampy - vrátene žiarového zinkovania a 2x polyuretánového náteru+ kotvenie, dl. 2,55+1,065m, ozn.Z3</t>
  </si>
  <si>
    <t>647616762</t>
  </si>
  <si>
    <t>"Z3"68,7</t>
  </si>
  <si>
    <t>192</t>
  </si>
  <si>
    <t>767.Z4</t>
  </si>
  <si>
    <t>D+M Oceľové prvky vstupov, vrátane výroby, povrchovej úpravy a kotvenia</t>
  </si>
  <si>
    <t>-1851888919</t>
  </si>
  <si>
    <t>"viď výpis nosných oceľových prvkov vstupov"438,22</t>
  </si>
  <si>
    <t>193</t>
  </si>
  <si>
    <t>767.N2</t>
  </si>
  <si>
    <t>D+M šikmej schodiskovej plošiny s min. nosnosťou 300kg, elektromagnetický pohon, vyrovená v zmysle STN EN 81-40:2011-04</t>
  </si>
  <si>
    <t>sub</t>
  </si>
  <si>
    <t>1038760506</t>
  </si>
  <si>
    <t>194</t>
  </si>
  <si>
    <t>767.NR</t>
  </si>
  <si>
    <t>Prekládka strešného rebríka, ošetrenie a vrátane nového náteru</t>
  </si>
  <si>
    <t>400</t>
  </si>
  <si>
    <t>195</t>
  </si>
  <si>
    <t>412</t>
  </si>
  <si>
    <t>196</t>
  </si>
  <si>
    <t>769.S</t>
  </si>
  <si>
    <t>Vzduchotechnika, viď samostatná príloha</t>
  </si>
  <si>
    <t>416</t>
  </si>
  <si>
    <t>771</t>
  </si>
  <si>
    <t>Podlahy z dlaždíc</t>
  </si>
  <si>
    <t>197</t>
  </si>
  <si>
    <t>771415004.S</t>
  </si>
  <si>
    <t>Montáž soklíkov z obkladačiek do tmelu</t>
  </si>
  <si>
    <t>418</t>
  </si>
  <si>
    <t>(2,52+1,9)*2*-0,8*-0,9 "1.05a</t>
  </si>
  <si>
    <t>(2,52+1,8)*2-0,9 "1.05b</t>
  </si>
  <si>
    <t>(2,52+2,3)*2-1 "1.06</t>
  </si>
  <si>
    <t>1,2 "1.07 za umývadlom</t>
  </si>
  <si>
    <t>(2,68+1,8)*2-0,8-0,9 "1.12a</t>
  </si>
  <si>
    <t>(2,58+4,3)*2-0,9 "1.12b</t>
  </si>
  <si>
    <t>(2,97+6,25)*2-0,8 "1.13</t>
  </si>
  <si>
    <t>(2,075+3,5)*2-0,8 "2.04</t>
  </si>
  <si>
    <t>(2,835+2,55)*2-0,9-0,8 "2.05a</t>
  </si>
  <si>
    <t>(2,66+3,5)*2-0,9 "2.05b</t>
  </si>
  <si>
    <t>1,425 "1.08 za umývadlom</t>
  </si>
  <si>
    <t>1,2 "1.09 za umývadlom</t>
  </si>
  <si>
    <t>(2,705+1,8)*2-0,9-0,8 "2.10a</t>
  </si>
  <si>
    <t>(2,705+4,275)*2-0,9 "2.10b</t>
  </si>
  <si>
    <t>(3,095+3,05)*2-0,8 "2.12</t>
  </si>
  <si>
    <t>1,2 "2.15 za umývadlom</t>
  </si>
  <si>
    <t>(1,975+2,875)*2-0,8-0,9 "3.03a</t>
  </si>
  <si>
    <t>(2,875+2,875)*2-0,8-0,9 "3.04a</t>
  </si>
  <si>
    <t>(2,775+3,225)*2-0,9 "3.04b</t>
  </si>
  <si>
    <t>(3,025+2,5)*2-0,8 "3.06</t>
  </si>
  <si>
    <t>0,96 "3.07 za umývadlom</t>
  </si>
  <si>
    <t>1,5 "3.08 za umývadlom</t>
  </si>
  <si>
    <t>(2,67+1,825)*2-0,9-0,8 "3.11a</t>
  </si>
  <si>
    <t>(2,57+4,275)*2-0,9 "3.11b</t>
  </si>
  <si>
    <t>(3,13+2,25)*2-0,8*2 "3.12</t>
  </si>
  <si>
    <t>(3,13+3,85)*2-0,8 "3.13</t>
  </si>
  <si>
    <t>212,24*1,1 "rezerva 10%</t>
  </si>
  <si>
    <t>597640005800.S</t>
  </si>
  <si>
    <t>Sokel keramický, lxvxhr 598x95x10 mm, resp. plastová lišta</t>
  </si>
  <si>
    <t>420</t>
  </si>
  <si>
    <t>keramsokel*1,75</t>
  </si>
  <si>
    <t>199</t>
  </si>
  <si>
    <t>771575131.S</t>
  </si>
  <si>
    <t>Montáž podláh z dlaždíc keramických do tmelu v obmedzenom priestore veľ. 600 x 600 mm</t>
  </si>
  <si>
    <t>422</t>
  </si>
  <si>
    <t>"v miestach sprchových kútov vrátane tekutej hydroizoláci"</t>
  </si>
  <si>
    <t>"P2"("2.np"5,33+7,26+"3.np"6,45+6,93)*1,05</t>
  </si>
  <si>
    <t>"P2a"("1.np"4,84+4,54+5,67+4,76+10,97)*1,05</t>
  </si>
  <si>
    <t>"P2b"("2.np"7,36+9,82+4,99+10,95+8,49+10,19+"3.np"8,39+9,34+10,71+7,39+4,81+10,86+6,96+11,88)*1,05</t>
  </si>
  <si>
    <t>200</t>
  </si>
  <si>
    <t>597740003300.S</t>
  </si>
  <si>
    <t>Dlaždice keramické, lxvxhr 598x598x10 mm, tr. protišmyku R10-A (v sprchách R10-B)</t>
  </si>
  <si>
    <t>424</t>
  </si>
  <si>
    <t>187,835*1,05 'Prepočítané koeficientom množstva</t>
  </si>
  <si>
    <t>201</t>
  </si>
  <si>
    <t>585820001800.S</t>
  </si>
  <si>
    <t>Stavebné lepidlo, trieda C2TE S1</t>
  </si>
  <si>
    <t>194270018</t>
  </si>
  <si>
    <t>187,835*3,5 'Prepočítané koeficientom množstva</t>
  </si>
  <si>
    <t>202</t>
  </si>
  <si>
    <t>585860000800.S</t>
  </si>
  <si>
    <t>Škárovacia hmota cementová, flexibilná</t>
  </si>
  <si>
    <t>1526085831</t>
  </si>
  <si>
    <t>187,835*0,5 'Prepočítané koeficientom množstva</t>
  </si>
  <si>
    <t>203</t>
  </si>
  <si>
    <t>998771201.S</t>
  </si>
  <si>
    <t>Presun hmôt pre podlahy z dlaždíc v objektoch výšky do 6m</t>
  </si>
  <si>
    <t>426</t>
  </si>
  <si>
    <t>204</t>
  </si>
  <si>
    <t>776992220.S</t>
  </si>
  <si>
    <t>Príprava podkladu frézovaním existujúcej podlahy, otryskanie degradovaného betónu oceľovými guličkami</t>
  </si>
  <si>
    <t>-753561304</t>
  </si>
  <si>
    <t>P1+P3+P3a+P3b+P6</t>
  </si>
  <si>
    <t>205</t>
  </si>
  <si>
    <t>776992200.S</t>
  </si>
  <si>
    <t>Príprava podkladu prebrúsením strojne brúskou na betón</t>
  </si>
  <si>
    <t>1107509696</t>
  </si>
  <si>
    <t>P1+P2+P2a+P2b+P3+P3a+P3b+P4+P5+P6</t>
  </si>
  <si>
    <t>206</t>
  </si>
  <si>
    <t>776990105.S</t>
  </si>
  <si>
    <t>Vysávanie podkladu pred kladením povlakových podláh</t>
  </si>
  <si>
    <t>1850761105</t>
  </si>
  <si>
    <t>207</t>
  </si>
  <si>
    <t>776992125.S</t>
  </si>
  <si>
    <t>Tmelenie podkladu, stierkovanie vyrovnávacím tmelom hr. do 20 mm lokálne</t>
  </si>
  <si>
    <t>-1882502416</t>
  </si>
  <si>
    <t>208</t>
  </si>
  <si>
    <t>776521200.S</t>
  </si>
  <si>
    <t xml:space="preserve">Lepenie povlakových podláh PVC </t>
  </si>
  <si>
    <t>-1902764202</t>
  </si>
  <si>
    <t>"P3"("1.np"9,03+19,28+"2.np"71,29+18,76+17,15+77,34+49,49+19,07+76,1+"3.np"63,94+66,43+9,42+4,58+14,99)*1,1</t>
  </si>
  <si>
    <t>"P3a"("1.np"19,59+5,22)*1,1</t>
  </si>
  <si>
    <t>"P3b"("2.np"34,93+"3.np"136,1)*1,1</t>
  </si>
  <si>
    <t>209</t>
  </si>
  <si>
    <t>776000633568.S</t>
  </si>
  <si>
    <t>PVC podlaha hr.10mm, Marmoleum RAL 7035</t>
  </si>
  <si>
    <t>1658688293</t>
  </si>
  <si>
    <t>783,981*1,03 'Prepočítané koeficientom množstva</t>
  </si>
  <si>
    <t>210</t>
  </si>
  <si>
    <t>776591015.S</t>
  </si>
  <si>
    <t>Lepenie povlakových podláh hrúbky nad 5 mm, EPDM granulátová podlaha</t>
  </si>
  <si>
    <t>1381883533</t>
  </si>
  <si>
    <t>"P4"("1.np"17,34+"3.np"51,18)*1,1</t>
  </si>
  <si>
    <t>211</t>
  </si>
  <si>
    <t>284170006605.S</t>
  </si>
  <si>
    <t>Granulátová podlaha z EPDM, puzzle hrúbka 10 mm</t>
  </si>
  <si>
    <t>386112593</t>
  </si>
  <si>
    <t>75,372*1,03 'Prepočítané koeficientom množstva</t>
  </si>
  <si>
    <t>212</t>
  </si>
  <si>
    <t>776420011.S</t>
  </si>
  <si>
    <t>Lepenie podlahových soklov z PVC vytiahnutím</t>
  </si>
  <si>
    <t>-544946946</t>
  </si>
  <si>
    <t>"1.04"3,1*2+4,7*2-0,8+"1.13"3,095*2+6,2*2-0,8+"1.14"3,135*2+6,25*2-0,9*2+"1.15"2,115*2+2,47*2-0,9</t>
  </si>
  <si>
    <t>"1.07"2,73*2+6,25*-1,7</t>
  </si>
  <si>
    <t>"2.02"29,89*2+8,65*2-0,8*8-1,55*2+"2.06"3,065*2+6,25*2-0,8+"2.07"2,69*2+6,35*2-0,8*2+"2.08"9,01*2+8,65*2+0,5*6+0,35*2-1,5*2-0,8</t>
  </si>
  <si>
    <t>"2.09"5,75*2+8,65*2+0,25*2-1,5+"2.13"5,5*2+6,35*2-0,8+"2.14"3,05*2+6,35*2-0,8+"2.15"8,9*2+8,65*2+0,5*6+0,25*2-1,55</t>
  </si>
  <si>
    <t>"3.02"26,475*2+8,65*2-1,7*2-0,8*5+"3.08,3.09"9,475*2+8,65*2+0,5*4+0,8*2-1,7-0,8-1+"3.10"2,13*2+2,15*2-0,8</t>
  </si>
  <si>
    <t>"3.14"17,75*2+8,65*2+0,5*7+0,7*2-1,7*2-0,8+"3.15"6,1*2+2,5*2-1,7</t>
  </si>
  <si>
    <t>"3.07"8,125*2+6,35*2+0,35*2+0,5*2-1</t>
  </si>
  <si>
    <t>213</t>
  </si>
  <si>
    <t>284110002100.S</t>
  </si>
  <si>
    <t>Podlaha PVC, hrúbka do 2,5 mm, na sokel</t>
  </si>
  <si>
    <t>-505695678</t>
  </si>
  <si>
    <t>501,135*0,102 'Prepočítané koeficientom množstva</t>
  </si>
  <si>
    <t>214</t>
  </si>
  <si>
    <t>776572225.S</t>
  </si>
  <si>
    <t>Montáž antistatických ESD podlahových rohoží</t>
  </si>
  <si>
    <t>87801283</t>
  </si>
  <si>
    <t>"P5"("1.16"117,26)*1,1</t>
  </si>
  <si>
    <t>215</t>
  </si>
  <si>
    <t>284130000155.S</t>
  </si>
  <si>
    <t>Antistatické ESD podlahové rohože, ral 7035, formát 600x900mm, vrátane uzemňovacej sústavy, hr.9mm</t>
  </si>
  <si>
    <t>412144316</t>
  </si>
  <si>
    <t>128,986*1,05 'Prepočítané koeficientom množstva</t>
  </si>
  <si>
    <t>238453416</t>
  </si>
  <si>
    <t>777</t>
  </si>
  <si>
    <t>Podlahy syntetické</t>
  </si>
  <si>
    <t>217</t>
  </si>
  <si>
    <t>777531015.S</t>
  </si>
  <si>
    <t>D+M Polyuretánová samonivelačná stierka hr. 3 mm, penetrácia, 1x stierka s kremičitým pieskom, uzatvárací náter (napr. MasterTop 1325 alebo ekvivalent) "P1</t>
  </si>
  <si>
    <t>-2020364699</t>
  </si>
  <si>
    <t>777511050.S</t>
  </si>
  <si>
    <t>D+M Epoxidová samonivelačná stierka hr. 2,5 mm, penetrácia, 2x náter s kremičitým pieskom, vrátane soklíka "P6</t>
  </si>
  <si>
    <t>1700556959</t>
  </si>
  <si>
    <t>"P6"</t>
  </si>
  <si>
    <t>"1.np"(36,7+72,05)*1,1</t>
  </si>
  <si>
    <t>219</t>
  </si>
  <si>
    <t>777610032.S</t>
  </si>
  <si>
    <t>D+M Epoxidový štrukturovaný valčekovaný náter s protišmykovou odolnosťou, penetračný náter, 2x vrchný náter, kremičitý piesok (napr.MasterTop P622 + MasterTop TC 428 alebo ekvivalent) "P7</t>
  </si>
  <si>
    <t>-152842553</t>
  </si>
  <si>
    <t>"P7</t>
  </si>
  <si>
    <t>998777201.S</t>
  </si>
  <si>
    <t>Presun hmôt pre podlahy syntetické v objektoch výšky do 6 m</t>
  </si>
  <si>
    <t>442</t>
  </si>
  <si>
    <t>781</t>
  </si>
  <si>
    <t>Obklady</t>
  </si>
  <si>
    <t>221</t>
  </si>
  <si>
    <t>781445018.S</t>
  </si>
  <si>
    <t>Montáž obkladov vnútor. stien z obkladačiek kladených do tmelu(vrátane lepidla a škárovacej hmoty)</t>
  </si>
  <si>
    <t>444</t>
  </si>
  <si>
    <t>(2,52+1,9)*2*2,1-0,8*1,97-0,9*2,1 "1.05a</t>
  </si>
  <si>
    <t>(2,52+1,8)*2*2,1-0,9*2,1 "1.05b</t>
  </si>
  <si>
    <t>(2,52+2,3)*2*2,1-1*2,1-1,15*2,1 "1.06</t>
  </si>
  <si>
    <t>2,1*2*0,25 "špalety 1.06</t>
  </si>
  <si>
    <t>1,2*2,1 "1.07 za umývadlom</t>
  </si>
  <si>
    <t>(2,68+1,8)*2*2,1-0,8*1,97-0,9*2,1 "1.12a</t>
  </si>
  <si>
    <t>(2,58+4,3)*2*2,1-0,9*2,1-1,15*2,1 "1.12b</t>
  </si>
  <si>
    <t>2,1*2*0,25 "špalety 1.12b</t>
  </si>
  <si>
    <t>(2,97+6,25)*2*2,1-0,8*1,97-1,15*2,1 "1.13</t>
  </si>
  <si>
    <t>2,1*2*0,25 "špalety 1.13</t>
  </si>
  <si>
    <t>(2,075+3,5)*2*2,1-0,8*2,1-1,15*2,1 "2.04</t>
  </si>
  <si>
    <t>2,1*2*0,25 "špalety 2.04</t>
  </si>
  <si>
    <t>(2,835+2,55)*2*2,1-0,9*2,1-0,8*2,1 "2.05a</t>
  </si>
  <si>
    <t>(2,66+3,5)*2*2,1-0,9*2,1-1,15*2,1 "2.05b</t>
  </si>
  <si>
    <t>2,1*2*0,25 "špalety 2.05b</t>
  </si>
  <si>
    <t>1,425*2,1 "1.08 za umývadlom</t>
  </si>
  <si>
    <t>1,2*2,1 "1.09 za umývadlom</t>
  </si>
  <si>
    <t>(2,705+1,8)*2*2,1-0,9*2,1-0,8*2,1 "2.10a</t>
  </si>
  <si>
    <t>(2,705+4,275)*2*2,1-0,9*2,1-1,15*2,1 "2.10b</t>
  </si>
  <si>
    <t>2,1*2*0,25 "špalety 2.10b</t>
  </si>
  <si>
    <t>(3,095+3,05)*2*2,1-0,8*2,1-1,15*2,1 "2.12</t>
  </si>
  <si>
    <t>2,1*2*0,25 "špalety 2.12</t>
  </si>
  <si>
    <t>1,2*2,1 "2.15 za umývadlom</t>
  </si>
  <si>
    <t>(1,975+2,875)*2*2,1-0,8*1,97-0,9*2,1 "3.03a</t>
  </si>
  <si>
    <t>(2,875+2,875)*2*2,1-0,8*1,97-0,9*2,1 "3.04a</t>
  </si>
  <si>
    <t>(2,775+3,225)*2*2,1-0,9*2,1-1,15*2,1 "3.04b</t>
  </si>
  <si>
    <t>2,1*2*0,25 "špalety 3.04b</t>
  </si>
  <si>
    <t>(3,025+2,5)*2*2,1-0,8*1,97-1,15*2,1 "3.06</t>
  </si>
  <si>
    <t>2,1*2*0,25 "špalety 3.06</t>
  </si>
  <si>
    <t>0,96*2,1 "3.07 za umývadlom</t>
  </si>
  <si>
    <t>1,5*2,1 "3.08 za umývadlom</t>
  </si>
  <si>
    <t>(2,67+1,825)*2*2,1-0,9*2,1-0,8*1,97 "3.11a</t>
  </si>
  <si>
    <t>(2,57+4,275)*2*2,1-0,9*2,1-1,15*2,1 "3.11b</t>
  </si>
  <si>
    <t>2,1*2*0,25 "špalety 3.11b</t>
  </si>
  <si>
    <t>(3,13+2,25)*2*2,1-0,8*2,1*2 "3.12</t>
  </si>
  <si>
    <t>(3,13+3,85)*2*2,1-0,8*2,1-1,15*2,1 "3.13</t>
  </si>
  <si>
    <t>2,1*2*0,25 "špalety 3.13</t>
  </si>
  <si>
    <t>"rezerva 5%"433,045*1,05</t>
  </si>
  <si>
    <t>597640000400.S</t>
  </si>
  <si>
    <t>Obkladačky keramické glazované jednofarebné hladké (cena v závislosti od výberu)</t>
  </si>
  <si>
    <t>446</t>
  </si>
  <si>
    <t>keram_obklad*1,02 "Přepočítané koeficientom množstva</t>
  </si>
  <si>
    <t>223</t>
  </si>
  <si>
    <t>982974177</t>
  </si>
  <si>
    <t>454,69695588242*3,5 'Prepočítané koeficientom množstva</t>
  </si>
  <si>
    <t>-1086406915</t>
  </si>
  <si>
    <t>454,69695588242*0,5 'Prepočítané koeficientom množstva</t>
  </si>
  <si>
    <t>225</t>
  </si>
  <si>
    <t>998781202.S</t>
  </si>
  <si>
    <t>Presun hmôt pre obklady keramické v objektoch výšky nad 6 do 12 m</t>
  </si>
  <si>
    <t>1334934864</t>
  </si>
  <si>
    <t>958874875</t>
  </si>
  <si>
    <t>227</t>
  </si>
  <si>
    <t>1736737973</t>
  </si>
  <si>
    <t>75309749</t>
  </si>
  <si>
    <t>229</t>
  </si>
  <si>
    <t>389437003</t>
  </si>
  <si>
    <t>"podhľad schodiska"(15,54+13,14)*1,8</t>
  </si>
  <si>
    <t>-268490553</t>
  </si>
  <si>
    <t>231</t>
  </si>
  <si>
    <t>-392467010</t>
  </si>
  <si>
    <t>1334603306</t>
  </si>
  <si>
    <t>omietka_steny-keram_obklad+omietka_strop+SDK</t>
  </si>
  <si>
    <t>233</t>
  </si>
  <si>
    <t>1425203926</t>
  </si>
  <si>
    <t>452</t>
  </si>
  <si>
    <t>235</t>
  </si>
  <si>
    <t>210.01</t>
  </si>
  <si>
    <t>454</t>
  </si>
  <si>
    <t>210.02</t>
  </si>
  <si>
    <t>D+M Montáž bezpečnostnej kamery vrátane pripojenia novou kabelažov do rack-u</t>
  </si>
  <si>
    <t>-1591286673</t>
  </si>
  <si>
    <t>237</t>
  </si>
  <si>
    <t>210.03</t>
  </si>
  <si>
    <t>D+M Zvonček</t>
  </si>
  <si>
    <t>-583151265</t>
  </si>
  <si>
    <t>VRN</t>
  </si>
  <si>
    <t>Vedľajšie rozpočtové náklady</t>
  </si>
  <si>
    <t>238</t>
  </si>
  <si>
    <t>000600013.S</t>
  </si>
  <si>
    <t>Hasiaci prístroj práškový vratane konzoly na stenu</t>
  </si>
  <si>
    <t>460</t>
  </si>
  <si>
    <t>5+2+2</t>
  </si>
  <si>
    <t>239</t>
  </si>
  <si>
    <t>000600012.S</t>
  </si>
  <si>
    <t>Demontáž a opätovná pamätnej tabule na konzoly</t>
  </si>
  <si>
    <t>462</t>
  </si>
  <si>
    <t>240</t>
  </si>
  <si>
    <t>000600011.S</t>
  </si>
  <si>
    <t>Zariadenie staveniska</t>
  </si>
  <si>
    <t>466</t>
  </si>
  <si>
    <t>241</t>
  </si>
  <si>
    <t>001000011.S</t>
  </si>
  <si>
    <t>Inžinierska činnosť (zhánanie certifikátov, vyhlásení o zhode,...)</t>
  </si>
  <si>
    <t>468</t>
  </si>
  <si>
    <t>ZOZNAM FIGÚR</t>
  </si>
  <si>
    <t>Výmera</t>
  </si>
  <si>
    <t xml:space="preserve"> 01/ 01.01</t>
  </si>
  <si>
    <t>ST01</t>
  </si>
  <si>
    <t>ST02</t>
  </si>
  <si>
    <t xml:space="preserve"> 01/ 01.02</t>
  </si>
  <si>
    <t>Použitie figúry:</t>
  </si>
  <si>
    <t>omietka_steny_1</t>
  </si>
  <si>
    <t xml:space="preserve"> 02/ 02.01</t>
  </si>
  <si>
    <t xml:space="preserve"> 02/ 02.02</t>
  </si>
  <si>
    <t>latex_náter</t>
  </si>
  <si>
    <t>P01</t>
  </si>
  <si>
    <t>P01_1</t>
  </si>
  <si>
    <t>P02</t>
  </si>
  <si>
    <t>(12,58+46,48+9,42+10,17+90,2+43,25+46,36+9,67+9,42+18,65+19,14+12,58)*1,1"1.np</t>
  </si>
  <si>
    <t>(20,36+20,53+16,74+38,06+18,02+18,06+12,8+34,84+36,72+17,98+52,77)*1,1 "2.np</t>
  </si>
  <si>
    <t>(51,9+18,2+52,9+35,77+56,88+17,08+36,43+35,16+18,3+51,74)*1,1 "3.np</t>
  </si>
  <si>
    <t>P03</t>
  </si>
  <si>
    <t>34,04+51,56+12,69 "P3</t>
  </si>
  <si>
    <t>P04</t>
  </si>
  <si>
    <t>(5,6*1,1+6,2*1,4)*1,1 "P4</t>
  </si>
  <si>
    <t>P05</t>
  </si>
  <si>
    <t>(1,5*1,2+3,4*1,5+6,165*1,11+6,2*1,42+0,3*1,08+6,2*0,2*2)*1,1 "P5</t>
  </si>
  <si>
    <t>P06</t>
  </si>
  <si>
    <t>"P6, schodisko</t>
  </si>
  <si>
    <t>(1,5*3,92+3,1*1,83+1,5+2,545+1,5*25*0,2)*2</t>
  </si>
  <si>
    <t>(1,5*2,545*2+3,1*1,83+1,5*20*0,2)*2</t>
  </si>
  <si>
    <t>"P1" vrátane vytvorenia soklíka</t>
  </si>
  <si>
    <t>"1.np"(10,11+53,4+14,36)*1,1</t>
  </si>
  <si>
    <t>plocha_HI</t>
  </si>
  <si>
    <t>"plocha strešného plášťa</t>
  </si>
  <si>
    <t>54,8*9,55+30,7*9,05 "vodorovná časť</t>
  </si>
  <si>
    <t>0,3*(54+8,69*2+8,69*2+30)*1,05 "zvislá časť atiky, D3</t>
  </si>
  <si>
    <t>0,3*(54+30)*1,05 "zvislá časť na stenu, D4</t>
  </si>
  <si>
    <t>plocha_TI</t>
  </si>
  <si>
    <t>8,69*54,25*1,05+8,69*30,275*1,05</t>
  </si>
  <si>
    <t>ZD</t>
  </si>
  <si>
    <t>"P5"</t>
  </si>
  <si>
    <t>(1,5*1,2+3,4*1,5+6,165*1,11+6,2*1,42+0,3*1,08)*0,25*1,1</t>
  </si>
  <si>
    <t>ZD1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</si>
</sst>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7</v>
      </c>
    </row>
    <row r="4" s="1" customFormat="1" ht="24.96" customHeight="1">
      <c r="B4" s="22"/>
      <c r="D4" s="23" t="s">
        <v>8</v>
      </c>
      <c r="AR4" s="22"/>
      <c r="AS4" s="24" t="s">
        <v>9</v>
      </c>
      <c r="BE4" s="25" t="s">
        <v>10</v>
      </c>
      <c r="BS4" s="19" t="s">
        <v>11</v>
      </c>
    </row>
    <row r="5" s="1" customFormat="1" ht="12" customHeight="1">
      <c r="B5" s="22"/>
      <c r="D5" s="26" t="s">
        <v>12</v>
      </c>
      <c r="K5" s="27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14</v>
      </c>
      <c r="BS5" s="19" t="s">
        <v>6</v>
      </c>
    </row>
    <row r="6" s="1" customFormat="1" ht="36.96" customHeight="1">
      <c r="B6" s="22"/>
      <c r="D6" s="29" t="s">
        <v>15</v>
      </c>
      <c r="K6" s="30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17</v>
      </c>
      <c r="K7" s="27" t="s">
        <v>1</v>
      </c>
      <c r="AK7" s="32" t="s">
        <v>18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19</v>
      </c>
      <c r="K8" s="27" t="s">
        <v>20</v>
      </c>
      <c r="AK8" s="32" t="s">
        <v>21</v>
      </c>
      <c r="AN8" s="33" t="s">
        <v>22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23</v>
      </c>
      <c r="AK10" s="32" t="s">
        <v>24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25</v>
      </c>
      <c r="AK11" s="32" t="s">
        <v>26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27</v>
      </c>
      <c r="AK13" s="32" t="s">
        <v>24</v>
      </c>
      <c r="AN13" s="34" t="s">
        <v>28</v>
      </c>
      <c r="AR13" s="22"/>
      <c r="BE13" s="31"/>
      <c r="BS13" s="19" t="s">
        <v>6</v>
      </c>
    </row>
    <row r="14">
      <c r="B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N14" s="34" t="s">
        <v>28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29</v>
      </c>
      <c r="AK16" s="32" t="s">
        <v>24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30</v>
      </c>
      <c r="AK17" s="32" t="s">
        <v>26</v>
      </c>
      <c r="AN17" s="27" t="s">
        <v>1</v>
      </c>
      <c r="AR17" s="22"/>
      <c r="BE17" s="31"/>
      <c r="BS17" s="19" t="s">
        <v>31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32</v>
      </c>
      <c r="AK19" s="32" t="s">
        <v>24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33</v>
      </c>
      <c r="AK20" s="32" t="s">
        <v>26</v>
      </c>
      <c r="AN20" s="27" t="s">
        <v>1</v>
      </c>
      <c r="AR20" s="22"/>
      <c r="BE20" s="31"/>
      <c r="BS20" s="19" t="s">
        <v>31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34</v>
      </c>
      <c r="AR22" s="22"/>
      <c r="BE22" s="31"/>
    </row>
    <row r="23" s="1" customFormat="1" ht="35.25" customHeight="1">
      <c r="B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40</v>
      </c>
      <c r="E29" s="3"/>
      <c r="F29" s="45" t="s">
        <v>41</v>
      </c>
      <c r="G29" s="3"/>
      <c r="H29" s="3"/>
      <c r="I29" s="3"/>
      <c r="J29" s="3"/>
      <c r="K29" s="3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47"/>
      <c r="AT29" s="47"/>
      <c r="AU29" s="47"/>
      <c r="AV29" s="47"/>
      <c r="AW29" s="47"/>
      <c r="AX29" s="47"/>
      <c r="AY29" s="47"/>
      <c r="AZ29" s="47"/>
      <c r="BE29" s="50"/>
    </row>
    <row r="30" s="3" customFormat="1" ht="14.4" customHeight="1">
      <c r="A30" s="3"/>
      <c r="B30" s="44"/>
      <c r="C30" s="3"/>
      <c r="D30" s="3"/>
      <c r="E30" s="3"/>
      <c r="F30" s="45" t="s">
        <v>42</v>
      </c>
      <c r="G30" s="3"/>
      <c r="H30" s="3"/>
      <c r="I30" s="3"/>
      <c r="J30" s="3"/>
      <c r="K30" s="3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47"/>
      <c r="AT30" s="47"/>
      <c r="AU30" s="47"/>
      <c r="AV30" s="47"/>
      <c r="AW30" s="47"/>
      <c r="AX30" s="47"/>
      <c r="AY30" s="47"/>
      <c r="AZ30" s="47"/>
      <c r="BE30" s="50"/>
    </row>
    <row r="31" hidden="1" s="3" customFormat="1" ht="14.4" customHeight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5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2">
        <v>0</v>
      </c>
      <c r="AL31" s="3"/>
      <c r="AM31" s="3"/>
      <c r="AN31" s="3"/>
      <c r="AO31" s="3"/>
      <c r="AP31" s="3"/>
      <c r="AQ31" s="3"/>
      <c r="AR31" s="44"/>
      <c r="BE31" s="50"/>
    </row>
    <row r="32" hidden="1" s="3" customFormat="1" ht="14.4" customHeight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5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2">
        <v>0</v>
      </c>
      <c r="AL32" s="3"/>
      <c r="AM32" s="3"/>
      <c r="AN32" s="3"/>
      <c r="AO32" s="3"/>
      <c r="AP32" s="3"/>
      <c r="AQ32" s="3"/>
      <c r="AR32" s="44"/>
      <c r="BE32" s="50"/>
    </row>
    <row r="33" hidden="1" s="3" customFormat="1" ht="14.4" customHeight="1">
      <c r="A33" s="3"/>
      <c r="B33" s="44"/>
      <c r="C33" s="3"/>
      <c r="D33" s="3"/>
      <c r="E33" s="3"/>
      <c r="F33" s="45" t="s">
        <v>45</v>
      </c>
      <c r="G33" s="3"/>
      <c r="H33" s="3"/>
      <c r="I33" s="3"/>
      <c r="J33" s="3"/>
      <c r="K33" s="3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47"/>
      <c r="AT33" s="47"/>
      <c r="AU33" s="47"/>
      <c r="AV33" s="47"/>
      <c r="AW33" s="47"/>
      <c r="AX33" s="47"/>
      <c r="AY33" s="47"/>
      <c r="AZ33" s="47"/>
      <c r="BE33" s="50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R49" s="60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61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1" t="s">
        <v>54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39"/>
      <c r="B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39"/>
      <c r="BE81" s="38"/>
    </row>
    <row r="82" s="2" customFormat="1" ht="24.96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9"/>
      <c r="C84" s="32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C041_2022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9"/>
      <c r="BE84" s="4"/>
    </row>
    <row r="85" s="5" customFormat="1" ht="36.96" customHeight="1">
      <c r="A85" s="5"/>
      <c r="B85" s="70"/>
      <c r="C85" s="71" t="s">
        <v>15</v>
      </c>
      <c r="D85" s="5"/>
      <c r="E85" s="5"/>
      <c r="F85" s="5"/>
      <c r="G85" s="5"/>
      <c r="H85" s="5"/>
      <c r="I85" s="5"/>
      <c r="J85" s="5"/>
      <c r="K85" s="5"/>
      <c r="L85" s="72" t="str">
        <f>K6</f>
        <v>Rekonštrukcia budovy dielní praktického vyučovania SŠ v Detve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0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19</v>
      </c>
      <c r="D87" s="38"/>
      <c r="E87" s="38"/>
      <c r="F87" s="38"/>
      <c r="G87" s="38"/>
      <c r="H87" s="38"/>
      <c r="I87" s="38"/>
      <c r="J87" s="38"/>
      <c r="K87" s="38"/>
      <c r="L87" s="73" t="str">
        <f>IF(K8="","",K8)</f>
        <v>p.č.5079, k.ú.Detva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21</v>
      </c>
      <c r="AJ87" s="38"/>
      <c r="AK87" s="38"/>
      <c r="AL87" s="38"/>
      <c r="AM87" s="74" t="str">
        <f>IF(AN8= "","",AN8)</f>
        <v>10. 7. 2022</v>
      </c>
      <c r="AN87" s="74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15.15" customHeight="1">
      <c r="A89" s="38"/>
      <c r="B89" s="39"/>
      <c r="C89" s="32" t="s">
        <v>23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Spojená škola v Detve, Štúrová 848, 962 12 Detva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29</v>
      </c>
      <c r="AJ89" s="38"/>
      <c r="AK89" s="38"/>
      <c r="AL89" s="38"/>
      <c r="AM89" s="75" t="str">
        <f>IF(E17="","",E17)</f>
        <v>REGEC ARCHITEKTI s.r.o.</v>
      </c>
      <c r="AN89" s="4"/>
      <c r="AO89" s="4"/>
      <c r="AP89" s="4"/>
      <c r="AQ89" s="38"/>
      <c r="AR89" s="39"/>
      <c r="AS89" s="76" t="s">
        <v>56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  <c r="BE89" s="38"/>
    </row>
    <row r="90" s="2" customFormat="1" ht="15.15" customHeight="1">
      <c r="A90" s="38"/>
      <c r="B90" s="39"/>
      <c r="C90" s="32" t="s">
        <v>27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32</v>
      </c>
      <c r="AJ90" s="38"/>
      <c r="AK90" s="38"/>
      <c r="AL90" s="38"/>
      <c r="AM90" s="75" t="str">
        <f>IF(E20="","",E20)</f>
        <v>Stavebný cenár, s.r.o.</v>
      </c>
      <c r="AN90" s="4"/>
      <c r="AO90" s="4"/>
      <c r="AP90" s="4"/>
      <c r="AQ90" s="38"/>
      <c r="AR90" s="39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  <c r="BE91" s="38"/>
    </row>
    <row r="92" s="2" customFormat="1" ht="29.28" customHeight="1">
      <c r="A92" s="38"/>
      <c r="B92" s="39"/>
      <c r="C92" s="84" t="s">
        <v>57</v>
      </c>
      <c r="D92" s="85"/>
      <c r="E92" s="85"/>
      <c r="F92" s="85"/>
      <c r="G92" s="85"/>
      <c r="H92" s="86"/>
      <c r="I92" s="87" t="s">
        <v>58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59</v>
      </c>
      <c r="AH92" s="85"/>
      <c r="AI92" s="85"/>
      <c r="AJ92" s="85"/>
      <c r="AK92" s="85"/>
      <c r="AL92" s="85"/>
      <c r="AM92" s="85"/>
      <c r="AN92" s="87" t="s">
        <v>60</v>
      </c>
      <c r="AO92" s="85"/>
      <c r="AP92" s="89"/>
      <c r="AQ92" s="90" t="s">
        <v>61</v>
      </c>
      <c r="AR92" s="39"/>
      <c r="AS92" s="91" t="s">
        <v>62</v>
      </c>
      <c r="AT92" s="92" t="s">
        <v>63</v>
      </c>
      <c r="AU92" s="92" t="s">
        <v>64</v>
      </c>
      <c r="AV92" s="92" t="s">
        <v>65</v>
      </c>
      <c r="AW92" s="92" t="s">
        <v>66</v>
      </c>
      <c r="AX92" s="92" t="s">
        <v>67</v>
      </c>
      <c r="AY92" s="92" t="s">
        <v>68</v>
      </c>
      <c r="AZ92" s="92" t="s">
        <v>69</v>
      </c>
      <c r="BA92" s="92" t="s">
        <v>70</v>
      </c>
      <c r="BB92" s="92" t="s">
        <v>71</v>
      </c>
      <c r="BC92" s="92" t="s">
        <v>72</v>
      </c>
      <c r="BD92" s="93" t="s">
        <v>73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  <c r="BE93" s="38"/>
    </row>
    <row r="94" s="6" customFormat="1" ht="32.4" customHeight="1">
      <c r="A94" s="6"/>
      <c r="B94" s="97"/>
      <c r="C94" s="98" t="s">
        <v>74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ROUND(AG95+AG98,2)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97"/>
      <c r="AS94" s="103">
        <f>ROUND(AS95+AS98,2)</f>
        <v>0</v>
      </c>
      <c r="AT94" s="104">
        <f>ROUND(SUM(AV94:AW94),2)</f>
        <v>0</v>
      </c>
      <c r="AU94" s="105">
        <f>ROUND(AU95+AU98,5)</f>
        <v>0</v>
      </c>
      <c r="AV94" s="104">
        <f>ROUND(AZ94*L29,2)</f>
        <v>0</v>
      </c>
      <c r="AW94" s="104">
        <f>ROUND(BA94*L30,2)</f>
        <v>0</v>
      </c>
      <c r="AX94" s="104">
        <f>ROUND(BB94*L29,2)</f>
        <v>0</v>
      </c>
      <c r="AY94" s="104">
        <f>ROUND(BC94*L30,2)</f>
        <v>0</v>
      </c>
      <c r="AZ94" s="104">
        <f>ROUND(AZ95+AZ98,2)</f>
        <v>0</v>
      </c>
      <c r="BA94" s="104">
        <f>ROUND(BA95+BA98,2)</f>
        <v>0</v>
      </c>
      <c r="BB94" s="104">
        <f>ROUND(BB95+BB98,2)</f>
        <v>0</v>
      </c>
      <c r="BC94" s="104">
        <f>ROUND(BC95+BC98,2)</f>
        <v>0</v>
      </c>
      <c r="BD94" s="106">
        <f>ROUND(BD95+BD98,2)</f>
        <v>0</v>
      </c>
      <c r="BE94" s="6"/>
      <c r="BS94" s="107" t="s">
        <v>75</v>
      </c>
      <c r="BT94" s="107" t="s">
        <v>76</v>
      </c>
      <c r="BU94" s="108" t="s">
        <v>77</v>
      </c>
      <c r="BV94" s="107" t="s">
        <v>78</v>
      </c>
      <c r="BW94" s="107" t="s">
        <v>4</v>
      </c>
      <c r="BX94" s="107" t="s">
        <v>79</v>
      </c>
      <c r="CL94" s="107" t="s">
        <v>1</v>
      </c>
    </row>
    <row r="95" s="7" customFormat="1" ht="16.5" customHeight="1">
      <c r="A95" s="7"/>
      <c r="B95" s="109"/>
      <c r="C95" s="110"/>
      <c r="D95" s="111" t="s">
        <v>80</v>
      </c>
      <c r="E95" s="111"/>
      <c r="F95" s="111"/>
      <c r="G95" s="111"/>
      <c r="H95" s="111"/>
      <c r="I95" s="112"/>
      <c r="J95" s="111" t="s">
        <v>81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ROUND(SUM(AG96:AG97),2)</f>
        <v>0</v>
      </c>
      <c r="AH95" s="112"/>
      <c r="AI95" s="112"/>
      <c r="AJ95" s="112"/>
      <c r="AK95" s="112"/>
      <c r="AL95" s="112"/>
      <c r="AM95" s="112"/>
      <c r="AN95" s="114">
        <f>SUM(AG95,AT95)</f>
        <v>0</v>
      </c>
      <c r="AO95" s="112"/>
      <c r="AP95" s="112"/>
      <c r="AQ95" s="115" t="s">
        <v>82</v>
      </c>
      <c r="AR95" s="109"/>
      <c r="AS95" s="116">
        <f>ROUND(SUM(AS96:AS97),2)</f>
        <v>0</v>
      </c>
      <c r="AT95" s="117">
        <f>ROUND(SUM(AV95:AW95),2)</f>
        <v>0</v>
      </c>
      <c r="AU95" s="118">
        <f>ROUND(SUM(AU96:AU97),5)</f>
        <v>0</v>
      </c>
      <c r="AV95" s="117">
        <f>ROUND(AZ95*L29,2)</f>
        <v>0</v>
      </c>
      <c r="AW95" s="117">
        <f>ROUND(BA95*L30,2)</f>
        <v>0</v>
      </c>
      <c r="AX95" s="117">
        <f>ROUND(BB95*L29,2)</f>
        <v>0</v>
      </c>
      <c r="AY95" s="117">
        <f>ROUND(BC95*L30,2)</f>
        <v>0</v>
      </c>
      <c r="AZ95" s="117">
        <f>ROUND(SUM(AZ96:AZ97),2)</f>
        <v>0</v>
      </c>
      <c r="BA95" s="117">
        <f>ROUND(SUM(BA96:BA97),2)</f>
        <v>0</v>
      </c>
      <c r="BB95" s="117">
        <f>ROUND(SUM(BB96:BB97),2)</f>
        <v>0</v>
      </c>
      <c r="BC95" s="117">
        <f>ROUND(SUM(BC96:BC97),2)</f>
        <v>0</v>
      </c>
      <c r="BD95" s="119">
        <f>ROUND(SUM(BD96:BD97),2)</f>
        <v>0</v>
      </c>
      <c r="BE95" s="7"/>
      <c r="BS95" s="120" t="s">
        <v>75</v>
      </c>
      <c r="BT95" s="120" t="s">
        <v>83</v>
      </c>
      <c r="BU95" s="120" t="s">
        <v>77</v>
      </c>
      <c r="BV95" s="120" t="s">
        <v>78</v>
      </c>
      <c r="BW95" s="120" t="s">
        <v>84</v>
      </c>
      <c r="BX95" s="120" t="s">
        <v>4</v>
      </c>
      <c r="CL95" s="120" t="s">
        <v>1</v>
      </c>
      <c r="CM95" s="120" t="s">
        <v>76</v>
      </c>
    </row>
    <row r="96" s="4" customFormat="1" ht="16.5" customHeight="1">
      <c r="A96" s="121" t="s">
        <v>85</v>
      </c>
      <c r="B96" s="69"/>
      <c r="C96" s="10"/>
      <c r="D96" s="10"/>
      <c r="E96" s="122" t="s">
        <v>86</v>
      </c>
      <c r="F96" s="122"/>
      <c r="G96" s="122"/>
      <c r="H96" s="122"/>
      <c r="I96" s="122"/>
      <c r="J96" s="10"/>
      <c r="K96" s="122" t="s">
        <v>87</v>
      </c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3">
        <f>'01.01 - SO01 - búracie práce'!J32</f>
        <v>0</v>
      </c>
      <c r="AH96" s="10"/>
      <c r="AI96" s="10"/>
      <c r="AJ96" s="10"/>
      <c r="AK96" s="10"/>
      <c r="AL96" s="10"/>
      <c r="AM96" s="10"/>
      <c r="AN96" s="123">
        <f>SUM(AG96,AT96)</f>
        <v>0</v>
      </c>
      <c r="AO96" s="10"/>
      <c r="AP96" s="10"/>
      <c r="AQ96" s="124" t="s">
        <v>88</v>
      </c>
      <c r="AR96" s="69"/>
      <c r="AS96" s="125">
        <v>0</v>
      </c>
      <c r="AT96" s="126">
        <f>ROUND(SUM(AV96:AW96),2)</f>
        <v>0</v>
      </c>
      <c r="AU96" s="127">
        <f>'01.01 - SO01 - búracie práce'!P128</f>
        <v>0</v>
      </c>
      <c r="AV96" s="126">
        <f>'01.01 - SO01 - búracie práce'!J35</f>
        <v>0</v>
      </c>
      <c r="AW96" s="126">
        <f>'01.01 - SO01 - búracie práce'!J36</f>
        <v>0</v>
      </c>
      <c r="AX96" s="126">
        <f>'01.01 - SO01 - búracie práce'!J37</f>
        <v>0</v>
      </c>
      <c r="AY96" s="126">
        <f>'01.01 - SO01 - búracie práce'!J38</f>
        <v>0</v>
      </c>
      <c r="AZ96" s="126">
        <f>'01.01 - SO01 - búracie práce'!F35</f>
        <v>0</v>
      </c>
      <c r="BA96" s="126">
        <f>'01.01 - SO01 - búracie práce'!F36</f>
        <v>0</v>
      </c>
      <c r="BB96" s="126">
        <f>'01.01 - SO01 - búracie práce'!F37</f>
        <v>0</v>
      </c>
      <c r="BC96" s="126">
        <f>'01.01 - SO01 - búracie práce'!F38</f>
        <v>0</v>
      </c>
      <c r="BD96" s="128">
        <f>'01.01 - SO01 - búracie práce'!F39</f>
        <v>0</v>
      </c>
      <c r="BE96" s="4"/>
      <c r="BT96" s="27" t="s">
        <v>89</v>
      </c>
      <c r="BV96" s="27" t="s">
        <v>78</v>
      </c>
      <c r="BW96" s="27" t="s">
        <v>90</v>
      </c>
      <c r="BX96" s="27" t="s">
        <v>84</v>
      </c>
      <c r="CL96" s="27" t="s">
        <v>1</v>
      </c>
    </row>
    <row r="97" s="4" customFormat="1" ht="16.5" customHeight="1">
      <c r="A97" s="121" t="s">
        <v>85</v>
      </c>
      <c r="B97" s="69"/>
      <c r="C97" s="10"/>
      <c r="D97" s="10"/>
      <c r="E97" s="122" t="s">
        <v>91</v>
      </c>
      <c r="F97" s="122"/>
      <c r="G97" s="122"/>
      <c r="H97" s="122"/>
      <c r="I97" s="122"/>
      <c r="J97" s="10"/>
      <c r="K97" s="122" t="s">
        <v>92</v>
      </c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3">
        <f>'01.02 - SO01 - nový stav'!J32</f>
        <v>0</v>
      </c>
      <c r="AH97" s="10"/>
      <c r="AI97" s="10"/>
      <c r="AJ97" s="10"/>
      <c r="AK97" s="10"/>
      <c r="AL97" s="10"/>
      <c r="AM97" s="10"/>
      <c r="AN97" s="123">
        <f>SUM(AG97,AT97)</f>
        <v>0</v>
      </c>
      <c r="AO97" s="10"/>
      <c r="AP97" s="10"/>
      <c r="AQ97" s="124" t="s">
        <v>88</v>
      </c>
      <c r="AR97" s="69"/>
      <c r="AS97" s="125">
        <v>0</v>
      </c>
      <c r="AT97" s="126">
        <f>ROUND(SUM(AV97:AW97),2)</f>
        <v>0</v>
      </c>
      <c r="AU97" s="127">
        <f>'01.02 - SO01 - nový stav'!P138</f>
        <v>0</v>
      </c>
      <c r="AV97" s="126">
        <f>'01.02 - SO01 - nový stav'!J35</f>
        <v>0</v>
      </c>
      <c r="AW97" s="126">
        <f>'01.02 - SO01 - nový stav'!J36</f>
        <v>0</v>
      </c>
      <c r="AX97" s="126">
        <f>'01.02 - SO01 - nový stav'!J37</f>
        <v>0</v>
      </c>
      <c r="AY97" s="126">
        <f>'01.02 - SO01 - nový stav'!J38</f>
        <v>0</v>
      </c>
      <c r="AZ97" s="126">
        <f>'01.02 - SO01 - nový stav'!F35</f>
        <v>0</v>
      </c>
      <c r="BA97" s="126">
        <f>'01.02 - SO01 - nový stav'!F36</f>
        <v>0</v>
      </c>
      <c r="BB97" s="126">
        <f>'01.02 - SO01 - nový stav'!F37</f>
        <v>0</v>
      </c>
      <c r="BC97" s="126">
        <f>'01.02 - SO01 - nový stav'!F38</f>
        <v>0</v>
      </c>
      <c r="BD97" s="128">
        <f>'01.02 - SO01 - nový stav'!F39</f>
        <v>0</v>
      </c>
      <c r="BE97" s="4"/>
      <c r="BT97" s="27" t="s">
        <v>89</v>
      </c>
      <c r="BV97" s="27" t="s">
        <v>78</v>
      </c>
      <c r="BW97" s="27" t="s">
        <v>93</v>
      </c>
      <c r="BX97" s="27" t="s">
        <v>84</v>
      </c>
      <c r="CL97" s="27" t="s">
        <v>1</v>
      </c>
    </row>
    <row r="98" s="7" customFormat="1" ht="16.5" customHeight="1">
      <c r="A98" s="7"/>
      <c r="B98" s="109"/>
      <c r="C98" s="110"/>
      <c r="D98" s="111" t="s">
        <v>94</v>
      </c>
      <c r="E98" s="111"/>
      <c r="F98" s="111"/>
      <c r="G98" s="111"/>
      <c r="H98" s="111"/>
      <c r="I98" s="112"/>
      <c r="J98" s="111" t="s">
        <v>95</v>
      </c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>
        <f>ROUND(SUM(AG99:AG100),2)</f>
        <v>0</v>
      </c>
      <c r="AH98" s="112"/>
      <c r="AI98" s="112"/>
      <c r="AJ98" s="112"/>
      <c r="AK98" s="112"/>
      <c r="AL98" s="112"/>
      <c r="AM98" s="112"/>
      <c r="AN98" s="114">
        <f>SUM(AG98,AT98)</f>
        <v>0</v>
      </c>
      <c r="AO98" s="112"/>
      <c r="AP98" s="112"/>
      <c r="AQ98" s="115" t="s">
        <v>82</v>
      </c>
      <c r="AR98" s="109"/>
      <c r="AS98" s="116">
        <f>ROUND(SUM(AS99:AS100),2)</f>
        <v>0</v>
      </c>
      <c r="AT98" s="117">
        <f>ROUND(SUM(AV98:AW98),2)</f>
        <v>0</v>
      </c>
      <c r="AU98" s="118">
        <f>ROUND(SUM(AU99:AU100),5)</f>
        <v>0</v>
      </c>
      <c r="AV98" s="117">
        <f>ROUND(AZ98*L29,2)</f>
        <v>0</v>
      </c>
      <c r="AW98" s="117">
        <f>ROUND(BA98*L30,2)</f>
        <v>0</v>
      </c>
      <c r="AX98" s="117">
        <f>ROUND(BB98*L29,2)</f>
        <v>0</v>
      </c>
      <c r="AY98" s="117">
        <f>ROUND(BC98*L30,2)</f>
        <v>0</v>
      </c>
      <c r="AZ98" s="117">
        <f>ROUND(SUM(AZ99:AZ100),2)</f>
        <v>0</v>
      </c>
      <c r="BA98" s="117">
        <f>ROUND(SUM(BA99:BA100),2)</f>
        <v>0</v>
      </c>
      <c r="BB98" s="117">
        <f>ROUND(SUM(BB99:BB100),2)</f>
        <v>0</v>
      </c>
      <c r="BC98" s="117">
        <f>ROUND(SUM(BC99:BC100),2)</f>
        <v>0</v>
      </c>
      <c r="BD98" s="119">
        <f>ROUND(SUM(BD99:BD100),2)</f>
        <v>0</v>
      </c>
      <c r="BE98" s="7"/>
      <c r="BS98" s="120" t="s">
        <v>75</v>
      </c>
      <c r="BT98" s="120" t="s">
        <v>83</v>
      </c>
      <c r="BU98" s="120" t="s">
        <v>77</v>
      </c>
      <c r="BV98" s="120" t="s">
        <v>78</v>
      </c>
      <c r="BW98" s="120" t="s">
        <v>96</v>
      </c>
      <c r="BX98" s="120" t="s">
        <v>4</v>
      </c>
      <c r="CL98" s="120" t="s">
        <v>1</v>
      </c>
      <c r="CM98" s="120" t="s">
        <v>76</v>
      </c>
    </row>
    <row r="99" s="4" customFormat="1" ht="16.5" customHeight="1">
      <c r="A99" s="121" t="s">
        <v>85</v>
      </c>
      <c r="B99" s="69"/>
      <c r="C99" s="10"/>
      <c r="D99" s="10"/>
      <c r="E99" s="122" t="s">
        <v>97</v>
      </c>
      <c r="F99" s="122"/>
      <c r="G99" s="122"/>
      <c r="H99" s="122"/>
      <c r="I99" s="122"/>
      <c r="J99" s="10"/>
      <c r="K99" s="122" t="s">
        <v>98</v>
      </c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3">
        <f>'02.01 - SO04 - búracie práce'!J32</f>
        <v>0</v>
      </c>
      <c r="AH99" s="10"/>
      <c r="AI99" s="10"/>
      <c r="AJ99" s="10"/>
      <c r="AK99" s="10"/>
      <c r="AL99" s="10"/>
      <c r="AM99" s="10"/>
      <c r="AN99" s="123">
        <f>SUM(AG99,AT99)</f>
        <v>0</v>
      </c>
      <c r="AO99" s="10"/>
      <c r="AP99" s="10"/>
      <c r="AQ99" s="124" t="s">
        <v>88</v>
      </c>
      <c r="AR99" s="69"/>
      <c r="AS99" s="125">
        <v>0</v>
      </c>
      <c r="AT99" s="126">
        <f>ROUND(SUM(AV99:AW99),2)</f>
        <v>0</v>
      </c>
      <c r="AU99" s="127">
        <f>'02.01 - SO04 - búracie práce'!P133</f>
        <v>0</v>
      </c>
      <c r="AV99" s="126">
        <f>'02.01 - SO04 - búracie práce'!J35</f>
        <v>0</v>
      </c>
      <c r="AW99" s="126">
        <f>'02.01 - SO04 - búracie práce'!J36</f>
        <v>0</v>
      </c>
      <c r="AX99" s="126">
        <f>'02.01 - SO04 - búracie práce'!J37</f>
        <v>0</v>
      </c>
      <c r="AY99" s="126">
        <f>'02.01 - SO04 - búracie práce'!J38</f>
        <v>0</v>
      </c>
      <c r="AZ99" s="126">
        <f>'02.01 - SO04 - búracie práce'!F35</f>
        <v>0</v>
      </c>
      <c r="BA99" s="126">
        <f>'02.01 - SO04 - búracie práce'!F36</f>
        <v>0</v>
      </c>
      <c r="BB99" s="126">
        <f>'02.01 - SO04 - búracie práce'!F37</f>
        <v>0</v>
      </c>
      <c r="BC99" s="126">
        <f>'02.01 - SO04 - búracie práce'!F38</f>
        <v>0</v>
      </c>
      <c r="BD99" s="128">
        <f>'02.01 - SO04 - búracie práce'!F39</f>
        <v>0</v>
      </c>
      <c r="BE99" s="4"/>
      <c r="BT99" s="27" t="s">
        <v>89</v>
      </c>
      <c r="BV99" s="27" t="s">
        <v>78</v>
      </c>
      <c r="BW99" s="27" t="s">
        <v>99</v>
      </c>
      <c r="BX99" s="27" t="s">
        <v>96</v>
      </c>
      <c r="CL99" s="27" t="s">
        <v>1</v>
      </c>
    </row>
    <row r="100" s="4" customFormat="1" ht="16.5" customHeight="1">
      <c r="A100" s="121" t="s">
        <v>85</v>
      </c>
      <c r="B100" s="69"/>
      <c r="C100" s="10"/>
      <c r="D100" s="10"/>
      <c r="E100" s="122" t="s">
        <v>100</v>
      </c>
      <c r="F100" s="122"/>
      <c r="G100" s="122"/>
      <c r="H100" s="122"/>
      <c r="I100" s="122"/>
      <c r="J100" s="10"/>
      <c r="K100" s="122" t="s">
        <v>101</v>
      </c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3">
        <f>'02.02 - SO04 - nový stav'!J32</f>
        <v>0</v>
      </c>
      <c r="AH100" s="10"/>
      <c r="AI100" s="10"/>
      <c r="AJ100" s="10"/>
      <c r="AK100" s="10"/>
      <c r="AL100" s="10"/>
      <c r="AM100" s="10"/>
      <c r="AN100" s="123">
        <f>SUM(AG100,AT100)</f>
        <v>0</v>
      </c>
      <c r="AO100" s="10"/>
      <c r="AP100" s="10"/>
      <c r="AQ100" s="124" t="s">
        <v>88</v>
      </c>
      <c r="AR100" s="69"/>
      <c r="AS100" s="129">
        <v>0</v>
      </c>
      <c r="AT100" s="130">
        <f>ROUND(SUM(AV100:AW100),2)</f>
        <v>0</v>
      </c>
      <c r="AU100" s="131">
        <f>'02.02 - SO04 - nový stav'!P149</f>
        <v>0</v>
      </c>
      <c r="AV100" s="130">
        <f>'02.02 - SO04 - nový stav'!J35</f>
        <v>0</v>
      </c>
      <c r="AW100" s="130">
        <f>'02.02 - SO04 - nový stav'!J36</f>
        <v>0</v>
      </c>
      <c r="AX100" s="130">
        <f>'02.02 - SO04 - nový stav'!J37</f>
        <v>0</v>
      </c>
      <c r="AY100" s="130">
        <f>'02.02 - SO04 - nový stav'!J38</f>
        <v>0</v>
      </c>
      <c r="AZ100" s="130">
        <f>'02.02 - SO04 - nový stav'!F35</f>
        <v>0</v>
      </c>
      <c r="BA100" s="130">
        <f>'02.02 - SO04 - nový stav'!F36</f>
        <v>0</v>
      </c>
      <c r="BB100" s="130">
        <f>'02.02 - SO04 - nový stav'!F37</f>
        <v>0</v>
      </c>
      <c r="BC100" s="130">
        <f>'02.02 - SO04 - nový stav'!F38</f>
        <v>0</v>
      </c>
      <c r="BD100" s="132">
        <f>'02.02 - SO04 - nový stav'!F39</f>
        <v>0</v>
      </c>
      <c r="BE100" s="4"/>
      <c r="BT100" s="27" t="s">
        <v>89</v>
      </c>
      <c r="BV100" s="27" t="s">
        <v>78</v>
      </c>
      <c r="BW100" s="27" t="s">
        <v>102</v>
      </c>
      <c r="BX100" s="27" t="s">
        <v>96</v>
      </c>
      <c r="CL100" s="27" t="s">
        <v>1</v>
      </c>
    </row>
    <row r="101" s="2" customFormat="1" ht="30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9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39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.01 - SO01 - búracie práce'!C2" display="/"/>
    <hyperlink ref="A97" location="'01.02 - SO01 - nový stav'!C2" display="/"/>
    <hyperlink ref="A99" location="'02.01 - SO04 - búracie práce'!C2" display="/"/>
    <hyperlink ref="A100" location="'02.02 - SO04 - nový stav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</row>
    <row r="4" s="1" customFormat="1" ht="24.96" customHeight="1">
      <c r="B4" s="22"/>
      <c r="D4" s="23" t="s">
        <v>103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34" t="str">
        <f>'Rekapitulácia stavby'!K6</f>
        <v>Rekonštrukcia budovy dielní praktického vyučovania SŠ v Detve</v>
      </c>
      <c r="F7" s="32"/>
      <c r="G7" s="32"/>
      <c r="H7" s="32"/>
      <c r="L7" s="22"/>
    </row>
    <row r="8" s="1" customFormat="1" ht="12" customHeight="1">
      <c r="B8" s="22"/>
      <c r="D8" s="32" t="s">
        <v>104</v>
      </c>
      <c r="L8" s="22"/>
    </row>
    <row r="9" s="2" customFormat="1" ht="16.5" customHeight="1">
      <c r="A9" s="38"/>
      <c r="B9" s="39"/>
      <c r="C9" s="38"/>
      <c r="D9" s="38"/>
      <c r="E9" s="134" t="s">
        <v>105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106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39"/>
      <c r="C11" s="38"/>
      <c r="D11" s="38"/>
      <c r="E11" s="72" t="s">
        <v>107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17</v>
      </c>
      <c r="E13" s="38"/>
      <c r="F13" s="27" t="s">
        <v>1</v>
      </c>
      <c r="G13" s="38"/>
      <c r="H13" s="38"/>
      <c r="I13" s="32" t="s">
        <v>18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19</v>
      </c>
      <c r="E14" s="38"/>
      <c r="F14" s="27" t="s">
        <v>20</v>
      </c>
      <c r="G14" s="38"/>
      <c r="H14" s="38"/>
      <c r="I14" s="32" t="s">
        <v>21</v>
      </c>
      <c r="J14" s="74" t="str">
        <f>'Rekapitulácia stavby'!AN8</f>
        <v>10. 7. 2022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23</v>
      </c>
      <c r="E16" s="38"/>
      <c r="F16" s="38"/>
      <c r="G16" s="38"/>
      <c r="H16" s="38"/>
      <c r="I16" s="32" t="s">
        <v>24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25</v>
      </c>
      <c r="F17" s="38"/>
      <c r="G17" s="38"/>
      <c r="H17" s="38"/>
      <c r="I17" s="32" t="s">
        <v>26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24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26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24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30</v>
      </c>
      <c r="F23" s="38"/>
      <c r="G23" s="38"/>
      <c r="H23" s="38"/>
      <c r="I23" s="32" t="s">
        <v>26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24</v>
      </c>
      <c r="J25" s="27" t="s">
        <v>1</v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">
        <v>33</v>
      </c>
      <c r="F26" s="38"/>
      <c r="G26" s="38"/>
      <c r="H26" s="38"/>
      <c r="I26" s="32" t="s">
        <v>26</v>
      </c>
      <c r="J26" s="27" t="s">
        <v>1</v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47.25" customHeight="1">
      <c r="A29" s="135"/>
      <c r="B29" s="136"/>
      <c r="C29" s="135"/>
      <c r="D29" s="135"/>
      <c r="E29" s="36" t="s">
        <v>35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36</v>
      </c>
      <c r="E32" s="38"/>
      <c r="F32" s="38"/>
      <c r="G32" s="38"/>
      <c r="H32" s="38"/>
      <c r="I32" s="38"/>
      <c r="J32" s="101">
        <f>ROUND(J128,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40</v>
      </c>
      <c r="E35" s="45" t="s">
        <v>41</v>
      </c>
      <c r="F35" s="140">
        <f>ROUND((SUM(BE128:BE169)),  2)</f>
        <v>0</v>
      </c>
      <c r="G35" s="141"/>
      <c r="H35" s="141"/>
      <c r="I35" s="142">
        <v>0.20000000000000001</v>
      </c>
      <c r="J35" s="140">
        <f>ROUND(((SUM(BE128:BE169))*I35),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42</v>
      </c>
      <c r="F36" s="140">
        <f>ROUND((SUM(BF128:BF169)),  2)</f>
        <v>0</v>
      </c>
      <c r="G36" s="141"/>
      <c r="H36" s="141"/>
      <c r="I36" s="142">
        <v>0.20000000000000001</v>
      </c>
      <c r="J36" s="140">
        <f>ROUND(((SUM(BF128:BF169))*I36),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43</v>
      </c>
      <c r="F37" s="143">
        <f>ROUND((SUM(BG128:BG169)),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44</v>
      </c>
      <c r="F38" s="143">
        <f>ROUND((SUM(BH128:BH169)),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45</v>
      </c>
      <c r="F39" s="140">
        <f>ROUND((SUM(BI128:BI169)),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46</v>
      </c>
      <c r="E41" s="86"/>
      <c r="F41" s="86"/>
      <c r="G41" s="147" t="s">
        <v>47</v>
      </c>
      <c r="H41" s="148" t="s">
        <v>48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49</v>
      </c>
      <c r="E50" s="62"/>
      <c r="F50" s="62"/>
      <c r="G50" s="61" t="s">
        <v>50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51</v>
      </c>
      <c r="E61" s="41"/>
      <c r="F61" s="151" t="s">
        <v>52</v>
      </c>
      <c r="G61" s="63" t="s">
        <v>51</v>
      </c>
      <c r="H61" s="41"/>
      <c r="I61" s="41"/>
      <c r="J61" s="152" t="s">
        <v>52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53</v>
      </c>
      <c r="E65" s="64"/>
      <c r="F65" s="64"/>
      <c r="G65" s="61" t="s">
        <v>54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51</v>
      </c>
      <c r="E76" s="41"/>
      <c r="F76" s="151" t="s">
        <v>52</v>
      </c>
      <c r="G76" s="63" t="s">
        <v>51</v>
      </c>
      <c r="H76" s="41"/>
      <c r="I76" s="41"/>
      <c r="J76" s="152" t="s">
        <v>52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Rekonštrukcia budovy dielní praktického vyučovania SŠ v Detve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104</v>
      </c>
      <c r="L86" s="22"/>
    </row>
    <row r="87" s="2" customFormat="1" ht="16.5" customHeight="1">
      <c r="A87" s="38"/>
      <c r="B87" s="39"/>
      <c r="C87" s="38"/>
      <c r="D87" s="38"/>
      <c r="E87" s="134" t="s">
        <v>105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106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38"/>
      <c r="D89" s="38"/>
      <c r="E89" s="72" t="str">
        <f>E11</f>
        <v>01.01 - SO01 - búracie práce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38"/>
      <c r="E91" s="38"/>
      <c r="F91" s="27" t="str">
        <f>F14</f>
        <v>p.č.5079, k.ú.Detva</v>
      </c>
      <c r="G91" s="38"/>
      <c r="H91" s="38"/>
      <c r="I91" s="32" t="s">
        <v>21</v>
      </c>
      <c r="J91" s="74" t="str">
        <f>IF(J14="","",J14)</f>
        <v>10. 7. 2022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38"/>
      <c r="E93" s="38"/>
      <c r="F93" s="27" t="str">
        <f>E17</f>
        <v>Spojená škola v Detve, Štúrová 848, 962 12 Detva</v>
      </c>
      <c r="G93" s="38"/>
      <c r="H93" s="38"/>
      <c r="I93" s="32" t="s">
        <v>29</v>
      </c>
      <c r="J93" s="36" t="str">
        <f>E23</f>
        <v>REGEC ARCHITEKTI s.r.o.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>Stavebný cenár, s.r.o.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109</v>
      </c>
      <c r="D96" s="145"/>
      <c r="E96" s="145"/>
      <c r="F96" s="145"/>
      <c r="G96" s="145"/>
      <c r="H96" s="145"/>
      <c r="I96" s="145"/>
      <c r="J96" s="154" t="s">
        <v>110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111</v>
      </c>
      <c r="D98" s="38"/>
      <c r="E98" s="38"/>
      <c r="F98" s="38"/>
      <c r="G98" s="38"/>
      <c r="H98" s="38"/>
      <c r="I98" s="38"/>
      <c r="J98" s="101">
        <f>J128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112</v>
      </c>
    </row>
    <row r="99" s="9" customFormat="1" ht="24.96" customHeight="1">
      <c r="A99" s="9"/>
      <c r="B99" s="156"/>
      <c r="C99" s="9"/>
      <c r="D99" s="157" t="s">
        <v>113</v>
      </c>
      <c r="E99" s="158"/>
      <c r="F99" s="158"/>
      <c r="G99" s="158"/>
      <c r="H99" s="158"/>
      <c r="I99" s="158"/>
      <c r="J99" s="159">
        <f>J129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114</v>
      </c>
      <c r="E100" s="162"/>
      <c r="F100" s="162"/>
      <c r="G100" s="162"/>
      <c r="H100" s="162"/>
      <c r="I100" s="162"/>
      <c r="J100" s="163">
        <f>J130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115</v>
      </c>
      <c r="E101" s="162"/>
      <c r="F101" s="162"/>
      <c r="G101" s="162"/>
      <c r="H101" s="162"/>
      <c r="I101" s="162"/>
      <c r="J101" s="163">
        <f>J133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6"/>
      <c r="C102" s="9"/>
      <c r="D102" s="157" t="s">
        <v>116</v>
      </c>
      <c r="E102" s="158"/>
      <c r="F102" s="158"/>
      <c r="G102" s="158"/>
      <c r="H102" s="158"/>
      <c r="I102" s="158"/>
      <c r="J102" s="159">
        <f>J149</f>
        <v>0</v>
      </c>
      <c r="K102" s="9"/>
      <c r="L102" s="15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60"/>
      <c r="C103" s="10"/>
      <c r="D103" s="161" t="s">
        <v>117</v>
      </c>
      <c r="E103" s="162"/>
      <c r="F103" s="162"/>
      <c r="G103" s="162"/>
      <c r="H103" s="162"/>
      <c r="I103" s="162"/>
      <c r="J103" s="163">
        <f>J150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118</v>
      </c>
      <c r="E104" s="162"/>
      <c r="F104" s="162"/>
      <c r="G104" s="162"/>
      <c r="H104" s="162"/>
      <c r="I104" s="162"/>
      <c r="J104" s="163">
        <f>J157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60"/>
      <c r="C105" s="10"/>
      <c r="D105" s="161" t="s">
        <v>119</v>
      </c>
      <c r="E105" s="162"/>
      <c r="F105" s="162"/>
      <c r="G105" s="162"/>
      <c r="H105" s="162"/>
      <c r="I105" s="162"/>
      <c r="J105" s="163">
        <f>J163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6"/>
      <c r="C106" s="9"/>
      <c r="D106" s="157" t="s">
        <v>120</v>
      </c>
      <c r="E106" s="158"/>
      <c r="F106" s="158"/>
      <c r="G106" s="158"/>
      <c r="H106" s="158"/>
      <c r="I106" s="158"/>
      <c r="J106" s="159">
        <f>J167</f>
        <v>0</v>
      </c>
      <c r="K106" s="9"/>
      <c r="L106" s="15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60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121</v>
      </c>
      <c r="D113" s="38"/>
      <c r="E113" s="38"/>
      <c r="F113" s="38"/>
      <c r="G113" s="38"/>
      <c r="H113" s="38"/>
      <c r="I113" s="38"/>
      <c r="J113" s="38"/>
      <c r="K113" s="38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15</v>
      </c>
      <c r="D115" s="38"/>
      <c r="E115" s="38"/>
      <c r="F115" s="38"/>
      <c r="G115" s="38"/>
      <c r="H115" s="38"/>
      <c r="I115" s="38"/>
      <c r="J115" s="38"/>
      <c r="K115" s="38"/>
      <c r="L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38"/>
      <c r="D116" s="38"/>
      <c r="E116" s="134" t="str">
        <f>E7</f>
        <v>Rekonštrukcia budovy dielní praktického vyučovania SŠ v Detve</v>
      </c>
      <c r="F116" s="32"/>
      <c r="G116" s="32"/>
      <c r="H116" s="32"/>
      <c r="I116" s="38"/>
      <c r="J116" s="38"/>
      <c r="K116" s="38"/>
      <c r="L116" s="60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2"/>
      <c r="C117" s="32" t="s">
        <v>104</v>
      </c>
      <c r="L117" s="22"/>
    </row>
    <row r="118" s="2" customFormat="1" ht="16.5" customHeight="1">
      <c r="A118" s="38"/>
      <c r="B118" s="39"/>
      <c r="C118" s="38"/>
      <c r="D118" s="38"/>
      <c r="E118" s="134" t="s">
        <v>105</v>
      </c>
      <c r="F118" s="38"/>
      <c r="G118" s="38"/>
      <c r="H118" s="38"/>
      <c r="I118" s="38"/>
      <c r="J118" s="38"/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106</v>
      </c>
      <c r="D119" s="38"/>
      <c r="E119" s="38"/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38"/>
      <c r="D120" s="38"/>
      <c r="E120" s="72" t="str">
        <f>E11</f>
        <v>01.01 - SO01 - búracie práce</v>
      </c>
      <c r="F120" s="38"/>
      <c r="G120" s="38"/>
      <c r="H120" s="38"/>
      <c r="I120" s="38"/>
      <c r="J120" s="38"/>
      <c r="K120" s="3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19</v>
      </c>
      <c r="D122" s="38"/>
      <c r="E122" s="38"/>
      <c r="F122" s="27" t="str">
        <f>F14</f>
        <v>p.č.5079, k.ú.Detva</v>
      </c>
      <c r="G122" s="38"/>
      <c r="H122" s="38"/>
      <c r="I122" s="32" t="s">
        <v>21</v>
      </c>
      <c r="J122" s="74" t="str">
        <f>IF(J14="","",J14)</f>
        <v>10. 7. 2022</v>
      </c>
      <c r="K122" s="38"/>
      <c r="L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23</v>
      </c>
      <c r="D124" s="38"/>
      <c r="E124" s="38"/>
      <c r="F124" s="27" t="str">
        <f>E17</f>
        <v>Spojená škola v Detve, Štúrová 848, 962 12 Detva</v>
      </c>
      <c r="G124" s="38"/>
      <c r="H124" s="38"/>
      <c r="I124" s="32" t="s">
        <v>29</v>
      </c>
      <c r="J124" s="36" t="str">
        <f>E23</f>
        <v>REGEC ARCHITEKTI s.r.o.</v>
      </c>
      <c r="K124" s="38"/>
      <c r="L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27</v>
      </c>
      <c r="D125" s="38"/>
      <c r="E125" s="38"/>
      <c r="F125" s="27" t="str">
        <f>IF(E20="","",E20)</f>
        <v>Vyplň údaj</v>
      </c>
      <c r="G125" s="38"/>
      <c r="H125" s="38"/>
      <c r="I125" s="32" t="s">
        <v>32</v>
      </c>
      <c r="J125" s="36" t="str">
        <f>E26</f>
        <v>Stavebný cenár, s.r.o.</v>
      </c>
      <c r="K125" s="38"/>
      <c r="L125" s="60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64"/>
      <c r="B127" s="165"/>
      <c r="C127" s="166" t="s">
        <v>122</v>
      </c>
      <c r="D127" s="167" t="s">
        <v>61</v>
      </c>
      <c r="E127" s="167" t="s">
        <v>57</v>
      </c>
      <c r="F127" s="167" t="s">
        <v>58</v>
      </c>
      <c r="G127" s="167" t="s">
        <v>123</v>
      </c>
      <c r="H127" s="167" t="s">
        <v>124</v>
      </c>
      <c r="I127" s="167" t="s">
        <v>125</v>
      </c>
      <c r="J127" s="168" t="s">
        <v>110</v>
      </c>
      <c r="K127" s="169" t="s">
        <v>126</v>
      </c>
      <c r="L127" s="170"/>
      <c r="M127" s="91" t="s">
        <v>1</v>
      </c>
      <c r="N127" s="92" t="s">
        <v>40</v>
      </c>
      <c r="O127" s="92" t="s">
        <v>127</v>
      </c>
      <c r="P127" s="92" t="s">
        <v>128</v>
      </c>
      <c r="Q127" s="92" t="s">
        <v>129</v>
      </c>
      <c r="R127" s="92" t="s">
        <v>130</v>
      </c>
      <c r="S127" s="92" t="s">
        <v>131</v>
      </c>
      <c r="T127" s="93" t="s">
        <v>132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="2" customFormat="1" ht="22.8" customHeight="1">
      <c r="A128" s="38"/>
      <c r="B128" s="39"/>
      <c r="C128" s="98" t="s">
        <v>111</v>
      </c>
      <c r="D128" s="38"/>
      <c r="E128" s="38"/>
      <c r="F128" s="38"/>
      <c r="G128" s="38"/>
      <c r="H128" s="38"/>
      <c r="I128" s="38"/>
      <c r="J128" s="171">
        <f>BK128</f>
        <v>0</v>
      </c>
      <c r="K128" s="38"/>
      <c r="L128" s="39"/>
      <c r="M128" s="94"/>
      <c r="N128" s="78"/>
      <c r="O128" s="95"/>
      <c r="P128" s="172">
        <f>P129+P149+P167</f>
        <v>0</v>
      </c>
      <c r="Q128" s="95"/>
      <c r="R128" s="172">
        <f>R129+R149+R167</f>
        <v>0</v>
      </c>
      <c r="S128" s="95"/>
      <c r="T128" s="173">
        <f>T129+T149+T167</f>
        <v>70.121442000000002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75</v>
      </c>
      <c r="AU128" s="19" t="s">
        <v>112</v>
      </c>
      <c r="BK128" s="174">
        <f>BK129+BK149+BK167</f>
        <v>0</v>
      </c>
    </row>
    <row r="129" s="12" customFormat="1" ht="25.92" customHeight="1">
      <c r="A129" s="12"/>
      <c r="B129" s="175"/>
      <c r="C129" s="12"/>
      <c r="D129" s="176" t="s">
        <v>75</v>
      </c>
      <c r="E129" s="177" t="s">
        <v>133</v>
      </c>
      <c r="F129" s="177" t="s">
        <v>134</v>
      </c>
      <c r="G129" s="12"/>
      <c r="H129" s="12"/>
      <c r="I129" s="178"/>
      <c r="J129" s="179">
        <f>BK129</f>
        <v>0</v>
      </c>
      <c r="K129" s="12"/>
      <c r="L129" s="175"/>
      <c r="M129" s="180"/>
      <c r="N129" s="181"/>
      <c r="O129" s="181"/>
      <c r="P129" s="182">
        <f>P130+P133</f>
        <v>0</v>
      </c>
      <c r="Q129" s="181"/>
      <c r="R129" s="182">
        <f>R130+R133</f>
        <v>0</v>
      </c>
      <c r="S129" s="181"/>
      <c r="T129" s="183">
        <f>T130+T133</f>
        <v>34.662106999999999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6" t="s">
        <v>83</v>
      </c>
      <c r="AT129" s="184" t="s">
        <v>75</v>
      </c>
      <c r="AU129" s="184" t="s">
        <v>76</v>
      </c>
      <c r="AY129" s="176" t="s">
        <v>135</v>
      </c>
      <c r="BK129" s="185">
        <f>BK130+BK133</f>
        <v>0</v>
      </c>
    </row>
    <row r="130" s="12" customFormat="1" ht="22.8" customHeight="1">
      <c r="A130" s="12"/>
      <c r="B130" s="175"/>
      <c r="C130" s="12"/>
      <c r="D130" s="176" t="s">
        <v>75</v>
      </c>
      <c r="E130" s="186" t="s">
        <v>83</v>
      </c>
      <c r="F130" s="186" t="s">
        <v>136</v>
      </c>
      <c r="G130" s="12"/>
      <c r="H130" s="12"/>
      <c r="I130" s="178"/>
      <c r="J130" s="187">
        <f>BK130</f>
        <v>0</v>
      </c>
      <c r="K130" s="12"/>
      <c r="L130" s="175"/>
      <c r="M130" s="180"/>
      <c r="N130" s="181"/>
      <c r="O130" s="181"/>
      <c r="P130" s="182">
        <f>SUM(P131:P132)</f>
        <v>0</v>
      </c>
      <c r="Q130" s="181"/>
      <c r="R130" s="182">
        <f>SUM(R131:R132)</f>
        <v>0</v>
      </c>
      <c r="S130" s="181"/>
      <c r="T130" s="183">
        <f>SUM(T131:T132)</f>
        <v>11.167199999999999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6" t="s">
        <v>83</v>
      </c>
      <c r="AT130" s="184" t="s">
        <v>75</v>
      </c>
      <c r="AU130" s="184" t="s">
        <v>83</v>
      </c>
      <c r="AY130" s="176" t="s">
        <v>135</v>
      </c>
      <c r="BK130" s="185">
        <f>SUM(BK131:BK132)</f>
        <v>0</v>
      </c>
    </row>
    <row r="131" s="2" customFormat="1" ht="33" customHeight="1">
      <c r="A131" s="38"/>
      <c r="B131" s="188"/>
      <c r="C131" s="189" t="s">
        <v>83</v>
      </c>
      <c r="D131" s="189" t="s">
        <v>137</v>
      </c>
      <c r="E131" s="190" t="s">
        <v>138</v>
      </c>
      <c r="F131" s="191" t="s">
        <v>139</v>
      </c>
      <c r="G131" s="192" t="s">
        <v>140</v>
      </c>
      <c r="H131" s="193">
        <v>49.631999999999998</v>
      </c>
      <c r="I131" s="194"/>
      <c r="J131" s="195">
        <f>ROUND(I131*H131,2)</f>
        <v>0</v>
      </c>
      <c r="K131" s="196"/>
      <c r="L131" s="39"/>
      <c r="M131" s="197" t="s">
        <v>1</v>
      </c>
      <c r="N131" s="198" t="s">
        <v>42</v>
      </c>
      <c r="O131" s="82"/>
      <c r="P131" s="199">
        <f>O131*H131</f>
        <v>0</v>
      </c>
      <c r="Q131" s="199">
        <v>0</v>
      </c>
      <c r="R131" s="199">
        <f>Q131*H131</f>
        <v>0</v>
      </c>
      <c r="S131" s="199">
        <v>0.22500000000000001</v>
      </c>
      <c r="T131" s="200">
        <f>S131*H131</f>
        <v>11.167199999999999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1" t="s">
        <v>141</v>
      </c>
      <c r="AT131" s="201" t="s">
        <v>137</v>
      </c>
      <c r="AU131" s="201" t="s">
        <v>89</v>
      </c>
      <c r="AY131" s="19" t="s">
        <v>135</v>
      </c>
      <c r="BE131" s="202">
        <f>IF(N131="základná",J131,0)</f>
        <v>0</v>
      </c>
      <c r="BF131" s="202">
        <f>IF(N131="znížená",J131,0)</f>
        <v>0</v>
      </c>
      <c r="BG131" s="202">
        <f>IF(N131="zákl. prenesená",J131,0)</f>
        <v>0</v>
      </c>
      <c r="BH131" s="202">
        <f>IF(N131="zníž. prenesená",J131,0)</f>
        <v>0</v>
      </c>
      <c r="BI131" s="202">
        <f>IF(N131="nulová",J131,0)</f>
        <v>0</v>
      </c>
      <c r="BJ131" s="19" t="s">
        <v>89</v>
      </c>
      <c r="BK131" s="202">
        <f>ROUND(I131*H131,2)</f>
        <v>0</v>
      </c>
      <c r="BL131" s="19" t="s">
        <v>141</v>
      </c>
      <c r="BM131" s="201" t="s">
        <v>142</v>
      </c>
    </row>
    <row r="132" s="13" customFormat="1">
      <c r="A132" s="13"/>
      <c r="B132" s="203"/>
      <c r="C132" s="13"/>
      <c r="D132" s="204" t="s">
        <v>143</v>
      </c>
      <c r="E132" s="205" t="s">
        <v>1</v>
      </c>
      <c r="F132" s="206" t="s">
        <v>144</v>
      </c>
      <c r="G132" s="13"/>
      <c r="H132" s="207">
        <v>49.631999999999998</v>
      </c>
      <c r="I132" s="208"/>
      <c r="J132" s="13"/>
      <c r="K132" s="13"/>
      <c r="L132" s="203"/>
      <c r="M132" s="209"/>
      <c r="N132" s="210"/>
      <c r="O132" s="210"/>
      <c r="P132" s="210"/>
      <c r="Q132" s="210"/>
      <c r="R132" s="210"/>
      <c r="S132" s="210"/>
      <c r="T132" s="21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5" t="s">
        <v>143</v>
      </c>
      <c r="AU132" s="205" t="s">
        <v>89</v>
      </c>
      <c r="AV132" s="13" t="s">
        <v>89</v>
      </c>
      <c r="AW132" s="13" t="s">
        <v>31</v>
      </c>
      <c r="AX132" s="13" t="s">
        <v>83</v>
      </c>
      <c r="AY132" s="205" t="s">
        <v>135</v>
      </c>
    </row>
    <row r="133" s="12" customFormat="1" ht="22.8" customHeight="1">
      <c r="A133" s="12"/>
      <c r="B133" s="175"/>
      <c r="C133" s="12"/>
      <c r="D133" s="176" t="s">
        <v>75</v>
      </c>
      <c r="E133" s="186" t="s">
        <v>145</v>
      </c>
      <c r="F133" s="186" t="s">
        <v>146</v>
      </c>
      <c r="G133" s="12"/>
      <c r="H133" s="12"/>
      <c r="I133" s="178"/>
      <c r="J133" s="187">
        <f>BK133</f>
        <v>0</v>
      </c>
      <c r="K133" s="12"/>
      <c r="L133" s="175"/>
      <c r="M133" s="180"/>
      <c r="N133" s="181"/>
      <c r="O133" s="181"/>
      <c r="P133" s="182">
        <f>SUM(P134:P148)</f>
        <v>0</v>
      </c>
      <c r="Q133" s="181"/>
      <c r="R133" s="182">
        <f>SUM(R134:R148)</f>
        <v>0</v>
      </c>
      <c r="S133" s="181"/>
      <c r="T133" s="183">
        <f>SUM(T134:T148)</f>
        <v>23.494907000000001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6" t="s">
        <v>83</v>
      </c>
      <c r="AT133" s="184" t="s">
        <v>75</v>
      </c>
      <c r="AU133" s="184" t="s">
        <v>83</v>
      </c>
      <c r="AY133" s="176" t="s">
        <v>135</v>
      </c>
      <c r="BK133" s="185">
        <f>SUM(BK134:BK148)</f>
        <v>0</v>
      </c>
    </row>
    <row r="134" s="2" customFormat="1" ht="44.25" customHeight="1">
      <c r="A134" s="38"/>
      <c r="B134" s="188"/>
      <c r="C134" s="189" t="s">
        <v>89</v>
      </c>
      <c r="D134" s="189" t="s">
        <v>137</v>
      </c>
      <c r="E134" s="190" t="s">
        <v>147</v>
      </c>
      <c r="F134" s="191" t="s">
        <v>148</v>
      </c>
      <c r="G134" s="192" t="s">
        <v>149</v>
      </c>
      <c r="H134" s="193">
        <v>9.827</v>
      </c>
      <c r="I134" s="194"/>
      <c r="J134" s="195">
        <f>ROUND(I134*H134,2)</f>
        <v>0</v>
      </c>
      <c r="K134" s="196"/>
      <c r="L134" s="39"/>
      <c r="M134" s="197" t="s">
        <v>1</v>
      </c>
      <c r="N134" s="198" t="s">
        <v>42</v>
      </c>
      <c r="O134" s="82"/>
      <c r="P134" s="199">
        <f>O134*H134</f>
        <v>0</v>
      </c>
      <c r="Q134" s="199">
        <v>0</v>
      </c>
      <c r="R134" s="199">
        <f>Q134*H134</f>
        <v>0</v>
      </c>
      <c r="S134" s="199">
        <v>1.905</v>
      </c>
      <c r="T134" s="200">
        <f>S134*H134</f>
        <v>18.720435000000002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1" t="s">
        <v>141</v>
      </c>
      <c r="AT134" s="201" t="s">
        <v>137</v>
      </c>
      <c r="AU134" s="201" t="s">
        <v>89</v>
      </c>
      <c r="AY134" s="19" t="s">
        <v>135</v>
      </c>
      <c r="BE134" s="202">
        <f>IF(N134="základná",J134,0)</f>
        <v>0</v>
      </c>
      <c r="BF134" s="202">
        <f>IF(N134="znížená",J134,0)</f>
        <v>0</v>
      </c>
      <c r="BG134" s="202">
        <f>IF(N134="zákl. prenesená",J134,0)</f>
        <v>0</v>
      </c>
      <c r="BH134" s="202">
        <f>IF(N134="zníž. prenesená",J134,0)</f>
        <v>0</v>
      </c>
      <c r="BI134" s="202">
        <f>IF(N134="nulová",J134,0)</f>
        <v>0</v>
      </c>
      <c r="BJ134" s="19" t="s">
        <v>89</v>
      </c>
      <c r="BK134" s="202">
        <f>ROUND(I134*H134,2)</f>
        <v>0</v>
      </c>
      <c r="BL134" s="19" t="s">
        <v>141</v>
      </c>
      <c r="BM134" s="201" t="s">
        <v>150</v>
      </c>
    </row>
    <row r="135" s="13" customFormat="1">
      <c r="A135" s="13"/>
      <c r="B135" s="203"/>
      <c r="C135" s="13"/>
      <c r="D135" s="204" t="s">
        <v>143</v>
      </c>
      <c r="E135" s="205" t="s">
        <v>1</v>
      </c>
      <c r="F135" s="206" t="s">
        <v>151</v>
      </c>
      <c r="G135" s="13"/>
      <c r="H135" s="207">
        <v>9.827</v>
      </c>
      <c r="I135" s="208"/>
      <c r="J135" s="13"/>
      <c r="K135" s="13"/>
      <c r="L135" s="203"/>
      <c r="M135" s="209"/>
      <c r="N135" s="210"/>
      <c r="O135" s="210"/>
      <c r="P135" s="210"/>
      <c r="Q135" s="210"/>
      <c r="R135" s="210"/>
      <c r="S135" s="210"/>
      <c r="T135" s="21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5" t="s">
        <v>143</v>
      </c>
      <c r="AU135" s="205" t="s">
        <v>89</v>
      </c>
      <c r="AV135" s="13" t="s">
        <v>89</v>
      </c>
      <c r="AW135" s="13" t="s">
        <v>31</v>
      </c>
      <c r="AX135" s="13" t="s">
        <v>76</v>
      </c>
      <c r="AY135" s="205" t="s">
        <v>135</v>
      </c>
    </row>
    <row r="136" s="14" customFormat="1">
      <c r="A136" s="14"/>
      <c r="B136" s="212"/>
      <c r="C136" s="14"/>
      <c r="D136" s="204" t="s">
        <v>143</v>
      </c>
      <c r="E136" s="213" t="s">
        <v>1</v>
      </c>
      <c r="F136" s="214" t="s">
        <v>152</v>
      </c>
      <c r="G136" s="14"/>
      <c r="H136" s="215">
        <v>9.827</v>
      </c>
      <c r="I136" s="216"/>
      <c r="J136" s="14"/>
      <c r="K136" s="14"/>
      <c r="L136" s="212"/>
      <c r="M136" s="217"/>
      <c r="N136" s="218"/>
      <c r="O136" s="218"/>
      <c r="P136" s="218"/>
      <c r="Q136" s="218"/>
      <c r="R136" s="218"/>
      <c r="S136" s="218"/>
      <c r="T136" s="21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3" t="s">
        <v>143</v>
      </c>
      <c r="AU136" s="213" t="s">
        <v>89</v>
      </c>
      <c r="AV136" s="14" t="s">
        <v>141</v>
      </c>
      <c r="AW136" s="14" t="s">
        <v>31</v>
      </c>
      <c r="AX136" s="14" t="s">
        <v>83</v>
      </c>
      <c r="AY136" s="213" t="s">
        <v>135</v>
      </c>
    </row>
    <row r="137" s="2" customFormat="1" ht="21.75" customHeight="1">
      <c r="A137" s="38"/>
      <c r="B137" s="188"/>
      <c r="C137" s="189" t="s">
        <v>153</v>
      </c>
      <c r="D137" s="189" t="s">
        <v>137</v>
      </c>
      <c r="E137" s="190" t="s">
        <v>154</v>
      </c>
      <c r="F137" s="191" t="s">
        <v>155</v>
      </c>
      <c r="G137" s="192" t="s">
        <v>140</v>
      </c>
      <c r="H137" s="193">
        <v>36.637999999999998</v>
      </c>
      <c r="I137" s="194"/>
      <c r="J137" s="195">
        <f>ROUND(I137*H137,2)</f>
        <v>0</v>
      </c>
      <c r="K137" s="196"/>
      <c r="L137" s="39"/>
      <c r="M137" s="197" t="s">
        <v>1</v>
      </c>
      <c r="N137" s="198" t="s">
        <v>42</v>
      </c>
      <c r="O137" s="82"/>
      <c r="P137" s="199">
        <f>O137*H137</f>
        <v>0</v>
      </c>
      <c r="Q137" s="199">
        <v>0</v>
      </c>
      <c r="R137" s="199">
        <f>Q137*H137</f>
        <v>0</v>
      </c>
      <c r="S137" s="199">
        <v>0.066000000000000003</v>
      </c>
      <c r="T137" s="200">
        <f>S137*H137</f>
        <v>2.4181080000000001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1" t="s">
        <v>141</v>
      </c>
      <c r="AT137" s="201" t="s">
        <v>137</v>
      </c>
      <c r="AU137" s="201" t="s">
        <v>89</v>
      </c>
      <c r="AY137" s="19" t="s">
        <v>135</v>
      </c>
      <c r="BE137" s="202">
        <f>IF(N137="základná",J137,0)</f>
        <v>0</v>
      </c>
      <c r="BF137" s="202">
        <f>IF(N137="znížená",J137,0)</f>
        <v>0</v>
      </c>
      <c r="BG137" s="202">
        <f>IF(N137="zákl. prenesená",J137,0)</f>
        <v>0</v>
      </c>
      <c r="BH137" s="202">
        <f>IF(N137="zníž. prenesená",J137,0)</f>
        <v>0</v>
      </c>
      <c r="BI137" s="202">
        <f>IF(N137="nulová",J137,0)</f>
        <v>0</v>
      </c>
      <c r="BJ137" s="19" t="s">
        <v>89</v>
      </c>
      <c r="BK137" s="202">
        <f>ROUND(I137*H137,2)</f>
        <v>0</v>
      </c>
      <c r="BL137" s="19" t="s">
        <v>141</v>
      </c>
      <c r="BM137" s="201" t="s">
        <v>156</v>
      </c>
    </row>
    <row r="138" s="13" customFormat="1">
      <c r="A138" s="13"/>
      <c r="B138" s="203"/>
      <c r="C138" s="13"/>
      <c r="D138" s="204" t="s">
        <v>143</v>
      </c>
      <c r="E138" s="205" t="s">
        <v>1</v>
      </c>
      <c r="F138" s="206" t="s">
        <v>157</v>
      </c>
      <c r="G138" s="13"/>
      <c r="H138" s="207">
        <v>36.637999999999998</v>
      </c>
      <c r="I138" s="208"/>
      <c r="J138" s="13"/>
      <c r="K138" s="13"/>
      <c r="L138" s="203"/>
      <c r="M138" s="209"/>
      <c r="N138" s="210"/>
      <c r="O138" s="210"/>
      <c r="P138" s="210"/>
      <c r="Q138" s="210"/>
      <c r="R138" s="210"/>
      <c r="S138" s="210"/>
      <c r="T138" s="21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5" t="s">
        <v>143</v>
      </c>
      <c r="AU138" s="205" t="s">
        <v>89</v>
      </c>
      <c r="AV138" s="13" t="s">
        <v>89</v>
      </c>
      <c r="AW138" s="13" t="s">
        <v>31</v>
      </c>
      <c r="AX138" s="13" t="s">
        <v>83</v>
      </c>
      <c r="AY138" s="205" t="s">
        <v>135</v>
      </c>
    </row>
    <row r="139" s="2" customFormat="1" ht="24.15" customHeight="1">
      <c r="A139" s="38"/>
      <c r="B139" s="188"/>
      <c r="C139" s="189" t="s">
        <v>141</v>
      </c>
      <c r="D139" s="189" t="s">
        <v>137</v>
      </c>
      <c r="E139" s="190" t="s">
        <v>158</v>
      </c>
      <c r="F139" s="191" t="s">
        <v>159</v>
      </c>
      <c r="G139" s="192" t="s">
        <v>160</v>
      </c>
      <c r="H139" s="193">
        <v>8.673</v>
      </c>
      <c r="I139" s="194"/>
      <c r="J139" s="195">
        <f>ROUND(I139*H139,2)</f>
        <v>0</v>
      </c>
      <c r="K139" s="196"/>
      <c r="L139" s="39"/>
      <c r="M139" s="197" t="s">
        <v>1</v>
      </c>
      <c r="N139" s="198" t="s">
        <v>42</v>
      </c>
      <c r="O139" s="82"/>
      <c r="P139" s="199">
        <f>O139*H139</f>
        <v>0</v>
      </c>
      <c r="Q139" s="199">
        <v>0</v>
      </c>
      <c r="R139" s="199">
        <f>Q139*H139</f>
        <v>0</v>
      </c>
      <c r="S139" s="199">
        <v>0.012</v>
      </c>
      <c r="T139" s="200">
        <f>S139*H139</f>
        <v>0.104076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1" t="s">
        <v>141</v>
      </c>
      <c r="AT139" s="201" t="s">
        <v>137</v>
      </c>
      <c r="AU139" s="201" t="s">
        <v>89</v>
      </c>
      <c r="AY139" s="19" t="s">
        <v>135</v>
      </c>
      <c r="BE139" s="202">
        <f>IF(N139="základná",J139,0)</f>
        <v>0</v>
      </c>
      <c r="BF139" s="202">
        <f>IF(N139="znížená",J139,0)</f>
        <v>0</v>
      </c>
      <c r="BG139" s="202">
        <f>IF(N139="zákl. prenesená",J139,0)</f>
        <v>0</v>
      </c>
      <c r="BH139" s="202">
        <f>IF(N139="zníž. prenesená",J139,0)</f>
        <v>0</v>
      </c>
      <c r="BI139" s="202">
        <f>IF(N139="nulová",J139,0)</f>
        <v>0</v>
      </c>
      <c r="BJ139" s="19" t="s">
        <v>89</v>
      </c>
      <c r="BK139" s="202">
        <f>ROUND(I139*H139,2)</f>
        <v>0</v>
      </c>
      <c r="BL139" s="19" t="s">
        <v>141</v>
      </c>
      <c r="BM139" s="201" t="s">
        <v>161</v>
      </c>
    </row>
    <row r="140" s="13" customFormat="1">
      <c r="A140" s="13"/>
      <c r="B140" s="203"/>
      <c r="C140" s="13"/>
      <c r="D140" s="204" t="s">
        <v>143</v>
      </c>
      <c r="E140" s="205" t="s">
        <v>1</v>
      </c>
      <c r="F140" s="206" t="s">
        <v>162</v>
      </c>
      <c r="G140" s="13"/>
      <c r="H140" s="207">
        <v>8.673</v>
      </c>
      <c r="I140" s="208"/>
      <c r="J140" s="13"/>
      <c r="K140" s="13"/>
      <c r="L140" s="203"/>
      <c r="M140" s="209"/>
      <c r="N140" s="210"/>
      <c r="O140" s="210"/>
      <c r="P140" s="210"/>
      <c r="Q140" s="210"/>
      <c r="R140" s="210"/>
      <c r="S140" s="210"/>
      <c r="T140" s="21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5" t="s">
        <v>143</v>
      </c>
      <c r="AU140" s="205" t="s">
        <v>89</v>
      </c>
      <c r="AV140" s="13" t="s">
        <v>89</v>
      </c>
      <c r="AW140" s="13" t="s">
        <v>31</v>
      </c>
      <c r="AX140" s="13" t="s">
        <v>83</v>
      </c>
      <c r="AY140" s="205" t="s">
        <v>135</v>
      </c>
    </row>
    <row r="141" s="2" customFormat="1" ht="33" customHeight="1">
      <c r="A141" s="38"/>
      <c r="B141" s="188"/>
      <c r="C141" s="189" t="s">
        <v>163</v>
      </c>
      <c r="D141" s="189" t="s">
        <v>137</v>
      </c>
      <c r="E141" s="190" t="s">
        <v>164</v>
      </c>
      <c r="F141" s="191" t="s">
        <v>165</v>
      </c>
      <c r="G141" s="192" t="s">
        <v>140</v>
      </c>
      <c r="H141" s="193">
        <v>563.072</v>
      </c>
      <c r="I141" s="194"/>
      <c r="J141" s="195">
        <f>ROUND(I141*H141,2)</f>
        <v>0</v>
      </c>
      <c r="K141" s="196"/>
      <c r="L141" s="39"/>
      <c r="M141" s="197" t="s">
        <v>1</v>
      </c>
      <c r="N141" s="198" t="s">
        <v>42</v>
      </c>
      <c r="O141" s="82"/>
      <c r="P141" s="199">
        <f>O141*H141</f>
        <v>0</v>
      </c>
      <c r="Q141" s="199">
        <v>0</v>
      </c>
      <c r="R141" s="199">
        <f>Q141*H141</f>
        <v>0</v>
      </c>
      <c r="S141" s="199">
        <v>0.0040000000000000001</v>
      </c>
      <c r="T141" s="200">
        <f>S141*H141</f>
        <v>2.2522880000000001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1" t="s">
        <v>141</v>
      </c>
      <c r="AT141" s="201" t="s">
        <v>137</v>
      </c>
      <c r="AU141" s="201" t="s">
        <v>89</v>
      </c>
      <c r="AY141" s="19" t="s">
        <v>135</v>
      </c>
      <c r="BE141" s="202">
        <f>IF(N141="základná",J141,0)</f>
        <v>0</v>
      </c>
      <c r="BF141" s="202">
        <f>IF(N141="znížená",J141,0)</f>
        <v>0</v>
      </c>
      <c r="BG141" s="202">
        <f>IF(N141="zákl. prenesená",J141,0)</f>
        <v>0</v>
      </c>
      <c r="BH141" s="202">
        <f>IF(N141="zníž. prenesená",J141,0)</f>
        <v>0</v>
      </c>
      <c r="BI141" s="202">
        <f>IF(N141="nulová",J141,0)</f>
        <v>0</v>
      </c>
      <c r="BJ141" s="19" t="s">
        <v>89</v>
      </c>
      <c r="BK141" s="202">
        <f>ROUND(I141*H141,2)</f>
        <v>0</v>
      </c>
      <c r="BL141" s="19" t="s">
        <v>141</v>
      </c>
      <c r="BM141" s="201" t="s">
        <v>166</v>
      </c>
    </row>
    <row r="142" s="13" customFormat="1">
      <c r="A142" s="13"/>
      <c r="B142" s="203"/>
      <c r="C142" s="13"/>
      <c r="D142" s="204" t="s">
        <v>143</v>
      </c>
      <c r="E142" s="205" t="s">
        <v>1</v>
      </c>
      <c r="F142" s="206" t="s">
        <v>167</v>
      </c>
      <c r="G142" s="13"/>
      <c r="H142" s="207">
        <v>563.072</v>
      </c>
      <c r="I142" s="208"/>
      <c r="J142" s="13"/>
      <c r="K142" s="13"/>
      <c r="L142" s="203"/>
      <c r="M142" s="209"/>
      <c r="N142" s="210"/>
      <c r="O142" s="210"/>
      <c r="P142" s="210"/>
      <c r="Q142" s="210"/>
      <c r="R142" s="210"/>
      <c r="S142" s="210"/>
      <c r="T142" s="21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5" t="s">
        <v>143</v>
      </c>
      <c r="AU142" s="205" t="s">
        <v>89</v>
      </c>
      <c r="AV142" s="13" t="s">
        <v>89</v>
      </c>
      <c r="AW142" s="13" t="s">
        <v>31</v>
      </c>
      <c r="AX142" s="13" t="s">
        <v>83</v>
      </c>
      <c r="AY142" s="205" t="s">
        <v>135</v>
      </c>
    </row>
    <row r="143" s="2" customFormat="1" ht="24.15" customHeight="1">
      <c r="A143" s="38"/>
      <c r="B143" s="188"/>
      <c r="C143" s="189" t="s">
        <v>168</v>
      </c>
      <c r="D143" s="189" t="s">
        <v>137</v>
      </c>
      <c r="E143" s="190" t="s">
        <v>169</v>
      </c>
      <c r="F143" s="191" t="s">
        <v>170</v>
      </c>
      <c r="G143" s="192" t="s">
        <v>171</v>
      </c>
      <c r="H143" s="193">
        <v>70.120999999999995</v>
      </c>
      <c r="I143" s="194"/>
      <c r="J143" s="195">
        <f>ROUND(I143*H143,2)</f>
        <v>0</v>
      </c>
      <c r="K143" s="196"/>
      <c r="L143" s="39"/>
      <c r="M143" s="197" t="s">
        <v>1</v>
      </c>
      <c r="N143" s="198" t="s">
        <v>42</v>
      </c>
      <c r="O143" s="82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1" t="s">
        <v>141</v>
      </c>
      <c r="AT143" s="201" t="s">
        <v>137</v>
      </c>
      <c r="AU143" s="201" t="s">
        <v>89</v>
      </c>
      <c r="AY143" s="19" t="s">
        <v>135</v>
      </c>
      <c r="BE143" s="202">
        <f>IF(N143="základná",J143,0)</f>
        <v>0</v>
      </c>
      <c r="BF143" s="202">
        <f>IF(N143="znížená",J143,0)</f>
        <v>0</v>
      </c>
      <c r="BG143" s="202">
        <f>IF(N143="zákl. prenesená",J143,0)</f>
        <v>0</v>
      </c>
      <c r="BH143" s="202">
        <f>IF(N143="zníž. prenesená",J143,0)</f>
        <v>0</v>
      </c>
      <c r="BI143" s="202">
        <f>IF(N143="nulová",J143,0)</f>
        <v>0</v>
      </c>
      <c r="BJ143" s="19" t="s">
        <v>89</v>
      </c>
      <c r="BK143" s="202">
        <f>ROUND(I143*H143,2)</f>
        <v>0</v>
      </c>
      <c r="BL143" s="19" t="s">
        <v>141</v>
      </c>
      <c r="BM143" s="201" t="s">
        <v>172</v>
      </c>
    </row>
    <row r="144" s="2" customFormat="1" ht="24.15" customHeight="1">
      <c r="A144" s="38"/>
      <c r="B144" s="188"/>
      <c r="C144" s="189" t="s">
        <v>173</v>
      </c>
      <c r="D144" s="189" t="s">
        <v>137</v>
      </c>
      <c r="E144" s="190" t="s">
        <v>174</v>
      </c>
      <c r="F144" s="191" t="s">
        <v>175</v>
      </c>
      <c r="G144" s="192" t="s">
        <v>171</v>
      </c>
      <c r="H144" s="193">
        <v>70.120999999999995</v>
      </c>
      <c r="I144" s="194"/>
      <c r="J144" s="195">
        <f>ROUND(I144*H144,2)</f>
        <v>0</v>
      </c>
      <c r="K144" s="196"/>
      <c r="L144" s="39"/>
      <c r="M144" s="197" t="s">
        <v>1</v>
      </c>
      <c r="N144" s="198" t="s">
        <v>42</v>
      </c>
      <c r="O144" s="82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1" t="s">
        <v>141</v>
      </c>
      <c r="AT144" s="201" t="s">
        <v>137</v>
      </c>
      <c r="AU144" s="201" t="s">
        <v>89</v>
      </c>
      <c r="AY144" s="19" t="s">
        <v>135</v>
      </c>
      <c r="BE144" s="202">
        <f>IF(N144="základná",J144,0)</f>
        <v>0</v>
      </c>
      <c r="BF144" s="202">
        <f>IF(N144="znížená",J144,0)</f>
        <v>0</v>
      </c>
      <c r="BG144" s="202">
        <f>IF(N144="zákl. prenesená",J144,0)</f>
        <v>0</v>
      </c>
      <c r="BH144" s="202">
        <f>IF(N144="zníž. prenesená",J144,0)</f>
        <v>0</v>
      </c>
      <c r="BI144" s="202">
        <f>IF(N144="nulová",J144,0)</f>
        <v>0</v>
      </c>
      <c r="BJ144" s="19" t="s">
        <v>89</v>
      </c>
      <c r="BK144" s="202">
        <f>ROUND(I144*H144,2)</f>
        <v>0</v>
      </c>
      <c r="BL144" s="19" t="s">
        <v>141</v>
      </c>
      <c r="BM144" s="201" t="s">
        <v>176</v>
      </c>
    </row>
    <row r="145" s="2" customFormat="1" ht="24.15" customHeight="1">
      <c r="A145" s="38"/>
      <c r="B145" s="188"/>
      <c r="C145" s="189" t="s">
        <v>177</v>
      </c>
      <c r="D145" s="189" t="s">
        <v>137</v>
      </c>
      <c r="E145" s="190" t="s">
        <v>178</v>
      </c>
      <c r="F145" s="191" t="s">
        <v>179</v>
      </c>
      <c r="G145" s="192" t="s">
        <v>171</v>
      </c>
      <c r="H145" s="193">
        <v>701.21000000000004</v>
      </c>
      <c r="I145" s="194"/>
      <c r="J145" s="195">
        <f>ROUND(I145*H145,2)</f>
        <v>0</v>
      </c>
      <c r="K145" s="196"/>
      <c r="L145" s="39"/>
      <c r="M145" s="197" t="s">
        <v>1</v>
      </c>
      <c r="N145" s="198" t="s">
        <v>42</v>
      </c>
      <c r="O145" s="82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1" t="s">
        <v>141</v>
      </c>
      <c r="AT145" s="201" t="s">
        <v>137</v>
      </c>
      <c r="AU145" s="201" t="s">
        <v>89</v>
      </c>
      <c r="AY145" s="19" t="s">
        <v>135</v>
      </c>
      <c r="BE145" s="202">
        <f>IF(N145="základná",J145,0)</f>
        <v>0</v>
      </c>
      <c r="BF145" s="202">
        <f>IF(N145="znížená",J145,0)</f>
        <v>0</v>
      </c>
      <c r="BG145" s="202">
        <f>IF(N145="zákl. prenesená",J145,0)</f>
        <v>0</v>
      </c>
      <c r="BH145" s="202">
        <f>IF(N145="zníž. prenesená",J145,0)</f>
        <v>0</v>
      </c>
      <c r="BI145" s="202">
        <f>IF(N145="nulová",J145,0)</f>
        <v>0</v>
      </c>
      <c r="BJ145" s="19" t="s">
        <v>89</v>
      </c>
      <c r="BK145" s="202">
        <f>ROUND(I145*H145,2)</f>
        <v>0</v>
      </c>
      <c r="BL145" s="19" t="s">
        <v>141</v>
      </c>
      <c r="BM145" s="201" t="s">
        <v>180</v>
      </c>
    </row>
    <row r="146" s="13" customFormat="1">
      <c r="A146" s="13"/>
      <c r="B146" s="203"/>
      <c r="C146" s="13"/>
      <c r="D146" s="204" t="s">
        <v>143</v>
      </c>
      <c r="E146" s="13"/>
      <c r="F146" s="206" t="s">
        <v>181</v>
      </c>
      <c r="G146" s="13"/>
      <c r="H146" s="207">
        <v>701.21000000000004</v>
      </c>
      <c r="I146" s="208"/>
      <c r="J146" s="13"/>
      <c r="K146" s="13"/>
      <c r="L146" s="203"/>
      <c r="M146" s="209"/>
      <c r="N146" s="210"/>
      <c r="O146" s="210"/>
      <c r="P146" s="210"/>
      <c r="Q146" s="210"/>
      <c r="R146" s="210"/>
      <c r="S146" s="210"/>
      <c r="T146" s="21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143</v>
      </c>
      <c r="AU146" s="205" t="s">
        <v>89</v>
      </c>
      <c r="AV146" s="13" t="s">
        <v>89</v>
      </c>
      <c r="AW146" s="13" t="s">
        <v>3</v>
      </c>
      <c r="AX146" s="13" t="s">
        <v>83</v>
      </c>
      <c r="AY146" s="205" t="s">
        <v>135</v>
      </c>
    </row>
    <row r="147" s="2" customFormat="1" ht="24.15" customHeight="1">
      <c r="A147" s="38"/>
      <c r="B147" s="188"/>
      <c r="C147" s="189" t="s">
        <v>145</v>
      </c>
      <c r="D147" s="189" t="s">
        <v>137</v>
      </c>
      <c r="E147" s="190" t="s">
        <v>182</v>
      </c>
      <c r="F147" s="191" t="s">
        <v>183</v>
      </c>
      <c r="G147" s="192" t="s">
        <v>171</v>
      </c>
      <c r="H147" s="193">
        <v>70.120999999999995</v>
      </c>
      <c r="I147" s="194"/>
      <c r="J147" s="195">
        <f>ROUND(I147*H147,2)</f>
        <v>0</v>
      </c>
      <c r="K147" s="196"/>
      <c r="L147" s="39"/>
      <c r="M147" s="197" t="s">
        <v>1</v>
      </c>
      <c r="N147" s="198" t="s">
        <v>42</v>
      </c>
      <c r="O147" s="82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1" t="s">
        <v>141</v>
      </c>
      <c r="AT147" s="201" t="s">
        <v>137</v>
      </c>
      <c r="AU147" s="201" t="s">
        <v>89</v>
      </c>
      <c r="AY147" s="19" t="s">
        <v>135</v>
      </c>
      <c r="BE147" s="202">
        <f>IF(N147="základná",J147,0)</f>
        <v>0</v>
      </c>
      <c r="BF147" s="202">
        <f>IF(N147="znížená",J147,0)</f>
        <v>0</v>
      </c>
      <c r="BG147" s="202">
        <f>IF(N147="zákl. prenesená",J147,0)</f>
        <v>0</v>
      </c>
      <c r="BH147" s="202">
        <f>IF(N147="zníž. prenesená",J147,0)</f>
        <v>0</v>
      </c>
      <c r="BI147" s="202">
        <f>IF(N147="nulová",J147,0)</f>
        <v>0</v>
      </c>
      <c r="BJ147" s="19" t="s">
        <v>89</v>
      </c>
      <c r="BK147" s="202">
        <f>ROUND(I147*H147,2)</f>
        <v>0</v>
      </c>
      <c r="BL147" s="19" t="s">
        <v>141</v>
      </c>
      <c r="BM147" s="201" t="s">
        <v>184</v>
      </c>
    </row>
    <row r="148" s="2" customFormat="1" ht="16.5" customHeight="1">
      <c r="A148" s="38"/>
      <c r="B148" s="188"/>
      <c r="C148" s="189" t="s">
        <v>185</v>
      </c>
      <c r="D148" s="189" t="s">
        <v>137</v>
      </c>
      <c r="E148" s="190" t="s">
        <v>186</v>
      </c>
      <c r="F148" s="191" t="s">
        <v>187</v>
      </c>
      <c r="G148" s="192" t="s">
        <v>188</v>
      </c>
      <c r="H148" s="193">
        <v>10</v>
      </c>
      <c r="I148" s="194"/>
      <c r="J148" s="195">
        <f>ROUND(I148*H148,2)</f>
        <v>0</v>
      </c>
      <c r="K148" s="196"/>
      <c r="L148" s="39"/>
      <c r="M148" s="197" t="s">
        <v>1</v>
      </c>
      <c r="N148" s="198" t="s">
        <v>42</v>
      </c>
      <c r="O148" s="82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1" t="s">
        <v>141</v>
      </c>
      <c r="AT148" s="201" t="s">
        <v>137</v>
      </c>
      <c r="AU148" s="201" t="s">
        <v>89</v>
      </c>
      <c r="AY148" s="19" t="s">
        <v>135</v>
      </c>
      <c r="BE148" s="202">
        <f>IF(N148="základná",J148,0)</f>
        <v>0</v>
      </c>
      <c r="BF148" s="202">
        <f>IF(N148="znížená",J148,0)</f>
        <v>0</v>
      </c>
      <c r="BG148" s="202">
        <f>IF(N148="zákl. prenesená",J148,0)</f>
        <v>0</v>
      </c>
      <c r="BH148" s="202">
        <f>IF(N148="zníž. prenesená",J148,0)</f>
        <v>0</v>
      </c>
      <c r="BI148" s="202">
        <f>IF(N148="nulová",J148,0)</f>
        <v>0</v>
      </c>
      <c r="BJ148" s="19" t="s">
        <v>89</v>
      </c>
      <c r="BK148" s="202">
        <f>ROUND(I148*H148,2)</f>
        <v>0</v>
      </c>
      <c r="BL148" s="19" t="s">
        <v>141</v>
      </c>
      <c r="BM148" s="201" t="s">
        <v>189</v>
      </c>
    </row>
    <row r="149" s="12" customFormat="1" ht="25.92" customHeight="1">
      <c r="A149" s="12"/>
      <c r="B149" s="175"/>
      <c r="C149" s="12"/>
      <c r="D149" s="176" t="s">
        <v>75</v>
      </c>
      <c r="E149" s="177" t="s">
        <v>190</v>
      </c>
      <c r="F149" s="177" t="s">
        <v>191</v>
      </c>
      <c r="G149" s="12"/>
      <c r="H149" s="12"/>
      <c r="I149" s="178"/>
      <c r="J149" s="179">
        <f>BK149</f>
        <v>0</v>
      </c>
      <c r="K149" s="12"/>
      <c r="L149" s="175"/>
      <c r="M149" s="180"/>
      <c r="N149" s="181"/>
      <c r="O149" s="181"/>
      <c r="P149" s="182">
        <f>P150+P157+P163</f>
        <v>0</v>
      </c>
      <c r="Q149" s="181"/>
      <c r="R149" s="182">
        <f>R150+R157+R163</f>
        <v>0</v>
      </c>
      <c r="S149" s="181"/>
      <c r="T149" s="183">
        <f>T150+T157+T163</f>
        <v>35.459334999999996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6" t="s">
        <v>89</v>
      </c>
      <c r="AT149" s="184" t="s">
        <v>75</v>
      </c>
      <c r="AU149" s="184" t="s">
        <v>76</v>
      </c>
      <c r="AY149" s="176" t="s">
        <v>135</v>
      </c>
      <c r="BK149" s="185">
        <f>BK150+BK157+BK163</f>
        <v>0</v>
      </c>
    </row>
    <row r="150" s="12" customFormat="1" ht="22.8" customHeight="1">
      <c r="A150" s="12"/>
      <c r="B150" s="175"/>
      <c r="C150" s="12"/>
      <c r="D150" s="176" t="s">
        <v>75</v>
      </c>
      <c r="E150" s="186" t="s">
        <v>192</v>
      </c>
      <c r="F150" s="186" t="s">
        <v>193</v>
      </c>
      <c r="G150" s="12"/>
      <c r="H150" s="12"/>
      <c r="I150" s="178"/>
      <c r="J150" s="187">
        <f>BK150</f>
        <v>0</v>
      </c>
      <c r="K150" s="12"/>
      <c r="L150" s="175"/>
      <c r="M150" s="180"/>
      <c r="N150" s="181"/>
      <c r="O150" s="181"/>
      <c r="P150" s="182">
        <f>SUM(P151:P156)</f>
        <v>0</v>
      </c>
      <c r="Q150" s="181"/>
      <c r="R150" s="182">
        <f>SUM(R151:R156)</f>
        <v>0</v>
      </c>
      <c r="S150" s="181"/>
      <c r="T150" s="183">
        <f>SUM(T151:T156)</f>
        <v>0.27423500000000001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6" t="s">
        <v>89</v>
      </c>
      <c r="AT150" s="184" t="s">
        <v>75</v>
      </c>
      <c r="AU150" s="184" t="s">
        <v>83</v>
      </c>
      <c r="AY150" s="176" t="s">
        <v>135</v>
      </c>
      <c r="BK150" s="185">
        <f>SUM(BK151:BK156)</f>
        <v>0</v>
      </c>
    </row>
    <row r="151" s="2" customFormat="1" ht="24.15" customHeight="1">
      <c r="A151" s="38"/>
      <c r="B151" s="188"/>
      <c r="C151" s="189" t="s">
        <v>194</v>
      </c>
      <c r="D151" s="189" t="s">
        <v>137</v>
      </c>
      <c r="E151" s="190" t="s">
        <v>195</v>
      </c>
      <c r="F151" s="191" t="s">
        <v>196</v>
      </c>
      <c r="G151" s="192" t="s">
        <v>160</v>
      </c>
      <c r="H151" s="193">
        <v>57.299999999999997</v>
      </c>
      <c r="I151" s="194"/>
      <c r="J151" s="195">
        <f>ROUND(I151*H151,2)</f>
        <v>0</v>
      </c>
      <c r="K151" s="196"/>
      <c r="L151" s="39"/>
      <c r="M151" s="197" t="s">
        <v>1</v>
      </c>
      <c r="N151" s="198" t="s">
        <v>42</v>
      </c>
      <c r="O151" s="82"/>
      <c r="P151" s="199">
        <f>O151*H151</f>
        <v>0</v>
      </c>
      <c r="Q151" s="199">
        <v>0</v>
      </c>
      <c r="R151" s="199">
        <f>Q151*H151</f>
        <v>0</v>
      </c>
      <c r="S151" s="199">
        <v>0.0013500000000000001</v>
      </c>
      <c r="T151" s="200">
        <f>S151*H151</f>
        <v>0.077355000000000007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1" t="s">
        <v>197</v>
      </c>
      <c r="AT151" s="201" t="s">
        <v>137</v>
      </c>
      <c r="AU151" s="201" t="s">
        <v>89</v>
      </c>
      <c r="AY151" s="19" t="s">
        <v>135</v>
      </c>
      <c r="BE151" s="202">
        <f>IF(N151="základná",J151,0)</f>
        <v>0</v>
      </c>
      <c r="BF151" s="202">
        <f>IF(N151="znížená",J151,0)</f>
        <v>0</v>
      </c>
      <c r="BG151" s="202">
        <f>IF(N151="zákl. prenesená",J151,0)</f>
        <v>0</v>
      </c>
      <c r="BH151" s="202">
        <f>IF(N151="zníž. prenesená",J151,0)</f>
        <v>0</v>
      </c>
      <c r="BI151" s="202">
        <f>IF(N151="nulová",J151,0)</f>
        <v>0</v>
      </c>
      <c r="BJ151" s="19" t="s">
        <v>89</v>
      </c>
      <c r="BK151" s="202">
        <f>ROUND(I151*H151,2)</f>
        <v>0</v>
      </c>
      <c r="BL151" s="19" t="s">
        <v>197</v>
      </c>
      <c r="BM151" s="201" t="s">
        <v>198</v>
      </c>
    </row>
    <row r="152" s="13" customFormat="1">
      <c r="A152" s="13"/>
      <c r="B152" s="203"/>
      <c r="C152" s="13"/>
      <c r="D152" s="204" t="s">
        <v>143</v>
      </c>
      <c r="E152" s="205" t="s">
        <v>1</v>
      </c>
      <c r="F152" s="206" t="s">
        <v>199</v>
      </c>
      <c r="G152" s="13"/>
      <c r="H152" s="207">
        <v>57.299999999999997</v>
      </c>
      <c r="I152" s="208"/>
      <c r="J152" s="13"/>
      <c r="K152" s="13"/>
      <c r="L152" s="203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5" t="s">
        <v>143</v>
      </c>
      <c r="AU152" s="205" t="s">
        <v>89</v>
      </c>
      <c r="AV152" s="13" t="s">
        <v>89</v>
      </c>
      <c r="AW152" s="13" t="s">
        <v>31</v>
      </c>
      <c r="AX152" s="13" t="s">
        <v>83</v>
      </c>
      <c r="AY152" s="205" t="s">
        <v>135</v>
      </c>
    </row>
    <row r="153" s="2" customFormat="1" ht="24.15" customHeight="1">
      <c r="A153" s="38"/>
      <c r="B153" s="188"/>
      <c r="C153" s="189" t="s">
        <v>200</v>
      </c>
      <c r="D153" s="189" t="s">
        <v>137</v>
      </c>
      <c r="E153" s="190" t="s">
        <v>201</v>
      </c>
      <c r="F153" s="191" t="s">
        <v>202</v>
      </c>
      <c r="G153" s="192" t="s">
        <v>160</v>
      </c>
      <c r="H153" s="193">
        <v>85.599999999999994</v>
      </c>
      <c r="I153" s="194"/>
      <c r="J153" s="195">
        <f>ROUND(I153*H153,2)</f>
        <v>0</v>
      </c>
      <c r="K153" s="196"/>
      <c r="L153" s="39"/>
      <c r="M153" s="197" t="s">
        <v>1</v>
      </c>
      <c r="N153" s="198" t="s">
        <v>42</v>
      </c>
      <c r="O153" s="82"/>
      <c r="P153" s="199">
        <f>O153*H153</f>
        <v>0</v>
      </c>
      <c r="Q153" s="199">
        <v>0</v>
      </c>
      <c r="R153" s="199">
        <f>Q153*H153</f>
        <v>0</v>
      </c>
      <c r="S153" s="199">
        <v>0.0023</v>
      </c>
      <c r="T153" s="200">
        <f>S153*H153</f>
        <v>0.19687999999999997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1" t="s">
        <v>197</v>
      </c>
      <c r="AT153" s="201" t="s">
        <v>137</v>
      </c>
      <c r="AU153" s="201" t="s">
        <v>89</v>
      </c>
      <c r="AY153" s="19" t="s">
        <v>135</v>
      </c>
      <c r="BE153" s="202">
        <f>IF(N153="základná",J153,0)</f>
        <v>0</v>
      </c>
      <c r="BF153" s="202">
        <f>IF(N153="znížená",J153,0)</f>
        <v>0</v>
      </c>
      <c r="BG153" s="202">
        <f>IF(N153="zákl. prenesená",J153,0)</f>
        <v>0</v>
      </c>
      <c r="BH153" s="202">
        <f>IF(N153="zníž. prenesená",J153,0)</f>
        <v>0</v>
      </c>
      <c r="BI153" s="202">
        <f>IF(N153="nulová",J153,0)</f>
        <v>0</v>
      </c>
      <c r="BJ153" s="19" t="s">
        <v>89</v>
      </c>
      <c r="BK153" s="202">
        <f>ROUND(I153*H153,2)</f>
        <v>0</v>
      </c>
      <c r="BL153" s="19" t="s">
        <v>197</v>
      </c>
      <c r="BM153" s="201" t="s">
        <v>203</v>
      </c>
    </row>
    <row r="154" s="13" customFormat="1">
      <c r="A154" s="13"/>
      <c r="B154" s="203"/>
      <c r="C154" s="13"/>
      <c r="D154" s="204" t="s">
        <v>143</v>
      </c>
      <c r="E154" s="205" t="s">
        <v>1</v>
      </c>
      <c r="F154" s="206" t="s">
        <v>204</v>
      </c>
      <c r="G154" s="13"/>
      <c r="H154" s="207">
        <v>85.599999999999994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143</v>
      </c>
      <c r="AU154" s="205" t="s">
        <v>89</v>
      </c>
      <c r="AV154" s="13" t="s">
        <v>89</v>
      </c>
      <c r="AW154" s="13" t="s">
        <v>31</v>
      </c>
      <c r="AX154" s="13" t="s">
        <v>76</v>
      </c>
      <c r="AY154" s="205" t="s">
        <v>135</v>
      </c>
    </row>
    <row r="155" s="14" customFormat="1">
      <c r="A155" s="14"/>
      <c r="B155" s="212"/>
      <c r="C155" s="14"/>
      <c r="D155" s="204" t="s">
        <v>143</v>
      </c>
      <c r="E155" s="213" t="s">
        <v>1</v>
      </c>
      <c r="F155" s="214" t="s">
        <v>152</v>
      </c>
      <c r="G155" s="14"/>
      <c r="H155" s="215">
        <v>85.599999999999994</v>
      </c>
      <c r="I155" s="216"/>
      <c r="J155" s="14"/>
      <c r="K155" s="14"/>
      <c r="L155" s="212"/>
      <c r="M155" s="217"/>
      <c r="N155" s="218"/>
      <c r="O155" s="218"/>
      <c r="P155" s="218"/>
      <c r="Q155" s="218"/>
      <c r="R155" s="218"/>
      <c r="S155" s="218"/>
      <c r="T155" s="21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3" t="s">
        <v>143</v>
      </c>
      <c r="AU155" s="213" t="s">
        <v>89</v>
      </c>
      <c r="AV155" s="14" t="s">
        <v>141</v>
      </c>
      <c r="AW155" s="14" t="s">
        <v>31</v>
      </c>
      <c r="AX155" s="14" t="s">
        <v>83</v>
      </c>
      <c r="AY155" s="213" t="s">
        <v>135</v>
      </c>
    </row>
    <row r="156" s="2" customFormat="1" ht="24.15" customHeight="1">
      <c r="A156" s="38"/>
      <c r="B156" s="188"/>
      <c r="C156" s="189" t="s">
        <v>205</v>
      </c>
      <c r="D156" s="189" t="s">
        <v>137</v>
      </c>
      <c r="E156" s="190" t="s">
        <v>206</v>
      </c>
      <c r="F156" s="191" t="s">
        <v>207</v>
      </c>
      <c r="G156" s="192" t="s">
        <v>208</v>
      </c>
      <c r="H156" s="220"/>
      <c r="I156" s="194"/>
      <c r="J156" s="195">
        <f>ROUND(I156*H156,2)</f>
        <v>0</v>
      </c>
      <c r="K156" s="196"/>
      <c r="L156" s="39"/>
      <c r="M156" s="197" t="s">
        <v>1</v>
      </c>
      <c r="N156" s="198" t="s">
        <v>42</v>
      </c>
      <c r="O156" s="82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1" t="s">
        <v>197</v>
      </c>
      <c r="AT156" s="201" t="s">
        <v>137</v>
      </c>
      <c r="AU156" s="201" t="s">
        <v>89</v>
      </c>
      <c r="AY156" s="19" t="s">
        <v>135</v>
      </c>
      <c r="BE156" s="202">
        <f>IF(N156="základná",J156,0)</f>
        <v>0</v>
      </c>
      <c r="BF156" s="202">
        <f>IF(N156="znížená",J156,0)</f>
        <v>0</v>
      </c>
      <c r="BG156" s="202">
        <f>IF(N156="zákl. prenesená",J156,0)</f>
        <v>0</v>
      </c>
      <c r="BH156" s="202">
        <f>IF(N156="zníž. prenesená",J156,0)</f>
        <v>0</v>
      </c>
      <c r="BI156" s="202">
        <f>IF(N156="nulová",J156,0)</f>
        <v>0</v>
      </c>
      <c r="BJ156" s="19" t="s">
        <v>89</v>
      </c>
      <c r="BK156" s="202">
        <f>ROUND(I156*H156,2)</f>
        <v>0</v>
      </c>
      <c r="BL156" s="19" t="s">
        <v>197</v>
      </c>
      <c r="BM156" s="201" t="s">
        <v>209</v>
      </c>
    </row>
    <row r="157" s="12" customFormat="1" ht="22.8" customHeight="1">
      <c r="A157" s="12"/>
      <c r="B157" s="175"/>
      <c r="C157" s="12"/>
      <c r="D157" s="176" t="s">
        <v>75</v>
      </c>
      <c r="E157" s="186" t="s">
        <v>210</v>
      </c>
      <c r="F157" s="186" t="s">
        <v>211</v>
      </c>
      <c r="G157" s="12"/>
      <c r="H157" s="12"/>
      <c r="I157" s="178"/>
      <c r="J157" s="187">
        <f>BK157</f>
        <v>0</v>
      </c>
      <c r="K157" s="12"/>
      <c r="L157" s="175"/>
      <c r="M157" s="180"/>
      <c r="N157" s="181"/>
      <c r="O157" s="181"/>
      <c r="P157" s="182">
        <f>SUM(P158:P162)</f>
        <v>0</v>
      </c>
      <c r="Q157" s="181"/>
      <c r="R157" s="182">
        <f>SUM(R158:R162)</f>
        <v>0</v>
      </c>
      <c r="S157" s="181"/>
      <c r="T157" s="183">
        <f>SUM(T158:T162)</f>
        <v>35.042000000000002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76" t="s">
        <v>89</v>
      </c>
      <c r="AT157" s="184" t="s">
        <v>75</v>
      </c>
      <c r="AU157" s="184" t="s">
        <v>83</v>
      </c>
      <c r="AY157" s="176" t="s">
        <v>135</v>
      </c>
      <c r="BK157" s="185">
        <f>SUM(BK158:BK162)</f>
        <v>0</v>
      </c>
    </row>
    <row r="158" s="2" customFormat="1" ht="24.15" customHeight="1">
      <c r="A158" s="38"/>
      <c r="B158" s="188"/>
      <c r="C158" s="189" t="s">
        <v>212</v>
      </c>
      <c r="D158" s="189" t="s">
        <v>137</v>
      </c>
      <c r="E158" s="190" t="s">
        <v>213</v>
      </c>
      <c r="F158" s="191" t="s">
        <v>214</v>
      </c>
      <c r="G158" s="192" t="s">
        <v>140</v>
      </c>
      <c r="H158" s="193">
        <v>163.80000000000001</v>
      </c>
      <c r="I158" s="194"/>
      <c r="J158" s="195">
        <f>ROUND(I158*H158,2)</f>
        <v>0</v>
      </c>
      <c r="K158" s="196"/>
      <c r="L158" s="39"/>
      <c r="M158" s="197" t="s">
        <v>1</v>
      </c>
      <c r="N158" s="198" t="s">
        <v>42</v>
      </c>
      <c r="O158" s="82"/>
      <c r="P158" s="199">
        <f>O158*H158</f>
        <v>0</v>
      </c>
      <c r="Q158" s="199">
        <v>0</v>
      </c>
      <c r="R158" s="199">
        <f>Q158*H158</f>
        <v>0</v>
      </c>
      <c r="S158" s="199">
        <v>0.20999999999999999</v>
      </c>
      <c r="T158" s="200">
        <f>S158*H158</f>
        <v>34.398000000000003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1" t="s">
        <v>197</v>
      </c>
      <c r="AT158" s="201" t="s">
        <v>137</v>
      </c>
      <c r="AU158" s="201" t="s">
        <v>89</v>
      </c>
      <c r="AY158" s="19" t="s">
        <v>135</v>
      </c>
      <c r="BE158" s="202">
        <f>IF(N158="základná",J158,0)</f>
        <v>0</v>
      </c>
      <c r="BF158" s="202">
        <f>IF(N158="znížená",J158,0)</f>
        <v>0</v>
      </c>
      <c r="BG158" s="202">
        <f>IF(N158="zákl. prenesená",J158,0)</f>
        <v>0</v>
      </c>
      <c r="BH158" s="202">
        <f>IF(N158="zníž. prenesená",J158,0)</f>
        <v>0</v>
      </c>
      <c r="BI158" s="202">
        <f>IF(N158="nulová",J158,0)</f>
        <v>0</v>
      </c>
      <c r="BJ158" s="19" t="s">
        <v>89</v>
      </c>
      <c r="BK158" s="202">
        <f>ROUND(I158*H158,2)</f>
        <v>0</v>
      </c>
      <c r="BL158" s="19" t="s">
        <v>197</v>
      </c>
      <c r="BM158" s="201" t="s">
        <v>215</v>
      </c>
    </row>
    <row r="159" s="13" customFormat="1">
      <c r="A159" s="13"/>
      <c r="B159" s="203"/>
      <c r="C159" s="13"/>
      <c r="D159" s="204" t="s">
        <v>143</v>
      </c>
      <c r="E159" s="205" t="s">
        <v>1</v>
      </c>
      <c r="F159" s="206" t="s">
        <v>216</v>
      </c>
      <c r="G159" s="13"/>
      <c r="H159" s="207">
        <v>163.80000000000001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143</v>
      </c>
      <c r="AU159" s="205" t="s">
        <v>89</v>
      </c>
      <c r="AV159" s="13" t="s">
        <v>89</v>
      </c>
      <c r="AW159" s="13" t="s">
        <v>31</v>
      </c>
      <c r="AX159" s="13" t="s">
        <v>83</v>
      </c>
      <c r="AY159" s="205" t="s">
        <v>135</v>
      </c>
    </row>
    <row r="160" s="2" customFormat="1" ht="16.5" customHeight="1">
      <c r="A160" s="38"/>
      <c r="B160" s="188"/>
      <c r="C160" s="189" t="s">
        <v>217</v>
      </c>
      <c r="D160" s="189" t="s">
        <v>137</v>
      </c>
      <c r="E160" s="190" t="s">
        <v>218</v>
      </c>
      <c r="F160" s="191" t="s">
        <v>219</v>
      </c>
      <c r="G160" s="192" t="s">
        <v>160</v>
      </c>
      <c r="H160" s="193">
        <v>18.399999999999999</v>
      </c>
      <c r="I160" s="194"/>
      <c r="J160" s="195">
        <f>ROUND(I160*H160,2)</f>
        <v>0</v>
      </c>
      <c r="K160" s="196"/>
      <c r="L160" s="39"/>
      <c r="M160" s="197" t="s">
        <v>1</v>
      </c>
      <c r="N160" s="198" t="s">
        <v>42</v>
      </c>
      <c r="O160" s="82"/>
      <c r="P160" s="199">
        <f>O160*H160</f>
        <v>0</v>
      </c>
      <c r="Q160" s="199">
        <v>0</v>
      </c>
      <c r="R160" s="199">
        <f>Q160*H160</f>
        <v>0</v>
      </c>
      <c r="S160" s="199">
        <v>0.035000000000000003</v>
      </c>
      <c r="T160" s="200">
        <f>S160*H160</f>
        <v>0.64400000000000002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1" t="s">
        <v>141</v>
      </c>
      <c r="AT160" s="201" t="s">
        <v>137</v>
      </c>
      <c r="AU160" s="201" t="s">
        <v>89</v>
      </c>
      <c r="AY160" s="19" t="s">
        <v>135</v>
      </c>
      <c r="BE160" s="202">
        <f>IF(N160="základná",J160,0)</f>
        <v>0</v>
      </c>
      <c r="BF160" s="202">
        <f>IF(N160="znížená",J160,0)</f>
        <v>0</v>
      </c>
      <c r="BG160" s="202">
        <f>IF(N160="zákl. prenesená",J160,0)</f>
        <v>0</v>
      </c>
      <c r="BH160" s="202">
        <f>IF(N160="zníž. prenesená",J160,0)</f>
        <v>0</v>
      </c>
      <c r="BI160" s="202">
        <f>IF(N160="nulová",J160,0)</f>
        <v>0</v>
      </c>
      <c r="BJ160" s="19" t="s">
        <v>89</v>
      </c>
      <c r="BK160" s="202">
        <f>ROUND(I160*H160,2)</f>
        <v>0</v>
      </c>
      <c r="BL160" s="19" t="s">
        <v>141</v>
      </c>
      <c r="BM160" s="201" t="s">
        <v>220</v>
      </c>
    </row>
    <row r="161" s="13" customFormat="1">
      <c r="A161" s="13"/>
      <c r="B161" s="203"/>
      <c r="C161" s="13"/>
      <c r="D161" s="204" t="s">
        <v>143</v>
      </c>
      <c r="E161" s="205" t="s">
        <v>1</v>
      </c>
      <c r="F161" s="206" t="s">
        <v>221</v>
      </c>
      <c r="G161" s="13"/>
      <c r="H161" s="207">
        <v>18.399999999999999</v>
      </c>
      <c r="I161" s="208"/>
      <c r="J161" s="13"/>
      <c r="K161" s="13"/>
      <c r="L161" s="203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143</v>
      </c>
      <c r="AU161" s="205" t="s">
        <v>89</v>
      </c>
      <c r="AV161" s="13" t="s">
        <v>89</v>
      </c>
      <c r="AW161" s="13" t="s">
        <v>31</v>
      </c>
      <c r="AX161" s="13" t="s">
        <v>83</v>
      </c>
      <c r="AY161" s="205" t="s">
        <v>135</v>
      </c>
    </row>
    <row r="162" s="2" customFormat="1" ht="24.15" customHeight="1">
      <c r="A162" s="38"/>
      <c r="B162" s="188"/>
      <c r="C162" s="189" t="s">
        <v>222</v>
      </c>
      <c r="D162" s="189" t="s">
        <v>137</v>
      </c>
      <c r="E162" s="190" t="s">
        <v>223</v>
      </c>
      <c r="F162" s="191" t="s">
        <v>224</v>
      </c>
      <c r="G162" s="192" t="s">
        <v>208</v>
      </c>
      <c r="H162" s="220"/>
      <c r="I162" s="194"/>
      <c r="J162" s="195">
        <f>ROUND(I162*H162,2)</f>
        <v>0</v>
      </c>
      <c r="K162" s="196"/>
      <c r="L162" s="39"/>
      <c r="M162" s="197" t="s">
        <v>1</v>
      </c>
      <c r="N162" s="198" t="s">
        <v>42</v>
      </c>
      <c r="O162" s="82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1" t="s">
        <v>197</v>
      </c>
      <c r="AT162" s="201" t="s">
        <v>137</v>
      </c>
      <c r="AU162" s="201" t="s">
        <v>89</v>
      </c>
      <c r="AY162" s="19" t="s">
        <v>135</v>
      </c>
      <c r="BE162" s="202">
        <f>IF(N162="základná",J162,0)</f>
        <v>0</v>
      </c>
      <c r="BF162" s="202">
        <f>IF(N162="znížená",J162,0)</f>
        <v>0</v>
      </c>
      <c r="BG162" s="202">
        <f>IF(N162="zákl. prenesená",J162,0)</f>
        <v>0</v>
      </c>
      <c r="BH162" s="202">
        <f>IF(N162="zníž. prenesená",J162,0)</f>
        <v>0</v>
      </c>
      <c r="BI162" s="202">
        <f>IF(N162="nulová",J162,0)</f>
        <v>0</v>
      </c>
      <c r="BJ162" s="19" t="s">
        <v>89</v>
      </c>
      <c r="BK162" s="202">
        <f>ROUND(I162*H162,2)</f>
        <v>0</v>
      </c>
      <c r="BL162" s="19" t="s">
        <v>197</v>
      </c>
      <c r="BM162" s="201" t="s">
        <v>225</v>
      </c>
    </row>
    <row r="163" s="12" customFormat="1" ht="22.8" customHeight="1">
      <c r="A163" s="12"/>
      <c r="B163" s="175"/>
      <c r="C163" s="12"/>
      <c r="D163" s="176" t="s">
        <v>75</v>
      </c>
      <c r="E163" s="186" t="s">
        <v>226</v>
      </c>
      <c r="F163" s="186" t="s">
        <v>227</v>
      </c>
      <c r="G163" s="12"/>
      <c r="H163" s="12"/>
      <c r="I163" s="178"/>
      <c r="J163" s="187">
        <f>BK163</f>
        <v>0</v>
      </c>
      <c r="K163" s="12"/>
      <c r="L163" s="175"/>
      <c r="M163" s="180"/>
      <c r="N163" s="181"/>
      <c r="O163" s="181"/>
      <c r="P163" s="182">
        <f>SUM(P164:P166)</f>
        <v>0</v>
      </c>
      <c r="Q163" s="181"/>
      <c r="R163" s="182">
        <f>SUM(R164:R166)</f>
        <v>0</v>
      </c>
      <c r="S163" s="181"/>
      <c r="T163" s="183">
        <f>SUM(T164:T166)</f>
        <v>0.14310000000000001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6" t="s">
        <v>89</v>
      </c>
      <c r="AT163" s="184" t="s">
        <v>75</v>
      </c>
      <c r="AU163" s="184" t="s">
        <v>83</v>
      </c>
      <c r="AY163" s="176" t="s">
        <v>135</v>
      </c>
      <c r="BK163" s="185">
        <f>SUM(BK164:BK166)</f>
        <v>0</v>
      </c>
    </row>
    <row r="164" s="2" customFormat="1" ht="24.15" customHeight="1">
      <c r="A164" s="38"/>
      <c r="B164" s="188"/>
      <c r="C164" s="189" t="s">
        <v>228</v>
      </c>
      <c r="D164" s="189" t="s">
        <v>137</v>
      </c>
      <c r="E164" s="190" t="s">
        <v>229</v>
      </c>
      <c r="F164" s="191" t="s">
        <v>230</v>
      </c>
      <c r="G164" s="192" t="s">
        <v>188</v>
      </c>
      <c r="H164" s="193">
        <v>9</v>
      </c>
      <c r="I164" s="194"/>
      <c r="J164" s="195">
        <f>ROUND(I164*H164,2)</f>
        <v>0</v>
      </c>
      <c r="K164" s="196"/>
      <c r="L164" s="39"/>
      <c r="M164" s="197" t="s">
        <v>1</v>
      </c>
      <c r="N164" s="198" t="s">
        <v>42</v>
      </c>
      <c r="O164" s="82"/>
      <c r="P164" s="199">
        <f>O164*H164</f>
        <v>0</v>
      </c>
      <c r="Q164" s="199">
        <v>0</v>
      </c>
      <c r="R164" s="199">
        <f>Q164*H164</f>
        <v>0</v>
      </c>
      <c r="S164" s="199">
        <v>0.015900000000000001</v>
      </c>
      <c r="T164" s="200">
        <f>S164*H164</f>
        <v>0.14310000000000001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1" t="s">
        <v>197</v>
      </c>
      <c r="AT164" s="201" t="s">
        <v>137</v>
      </c>
      <c r="AU164" s="201" t="s">
        <v>89</v>
      </c>
      <c r="AY164" s="19" t="s">
        <v>135</v>
      </c>
      <c r="BE164" s="202">
        <f>IF(N164="základná",J164,0)</f>
        <v>0</v>
      </c>
      <c r="BF164" s="202">
        <f>IF(N164="znížená",J164,0)</f>
        <v>0</v>
      </c>
      <c r="BG164" s="202">
        <f>IF(N164="zákl. prenesená",J164,0)</f>
        <v>0</v>
      </c>
      <c r="BH164" s="202">
        <f>IF(N164="zníž. prenesená",J164,0)</f>
        <v>0</v>
      </c>
      <c r="BI164" s="202">
        <f>IF(N164="nulová",J164,0)</f>
        <v>0</v>
      </c>
      <c r="BJ164" s="19" t="s">
        <v>89</v>
      </c>
      <c r="BK164" s="202">
        <f>ROUND(I164*H164,2)</f>
        <v>0</v>
      </c>
      <c r="BL164" s="19" t="s">
        <v>197</v>
      </c>
      <c r="BM164" s="201" t="s">
        <v>231</v>
      </c>
    </row>
    <row r="165" s="13" customFormat="1">
      <c r="A165" s="13"/>
      <c r="B165" s="203"/>
      <c r="C165" s="13"/>
      <c r="D165" s="204" t="s">
        <v>143</v>
      </c>
      <c r="E165" s="205" t="s">
        <v>1</v>
      </c>
      <c r="F165" s="206" t="s">
        <v>232</v>
      </c>
      <c r="G165" s="13"/>
      <c r="H165" s="207">
        <v>9</v>
      </c>
      <c r="I165" s="208"/>
      <c r="J165" s="13"/>
      <c r="K165" s="13"/>
      <c r="L165" s="203"/>
      <c r="M165" s="209"/>
      <c r="N165" s="210"/>
      <c r="O165" s="210"/>
      <c r="P165" s="210"/>
      <c r="Q165" s="210"/>
      <c r="R165" s="210"/>
      <c r="S165" s="210"/>
      <c r="T165" s="21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143</v>
      </c>
      <c r="AU165" s="205" t="s">
        <v>89</v>
      </c>
      <c r="AV165" s="13" t="s">
        <v>89</v>
      </c>
      <c r="AW165" s="13" t="s">
        <v>31</v>
      </c>
      <c r="AX165" s="13" t="s">
        <v>83</v>
      </c>
      <c r="AY165" s="205" t="s">
        <v>135</v>
      </c>
    </row>
    <row r="166" s="2" customFormat="1" ht="33" customHeight="1">
      <c r="A166" s="38"/>
      <c r="B166" s="188"/>
      <c r="C166" s="189" t="s">
        <v>7</v>
      </c>
      <c r="D166" s="189" t="s">
        <v>137</v>
      </c>
      <c r="E166" s="190" t="s">
        <v>233</v>
      </c>
      <c r="F166" s="191" t="s">
        <v>234</v>
      </c>
      <c r="G166" s="192" t="s">
        <v>208</v>
      </c>
      <c r="H166" s="220"/>
      <c r="I166" s="194"/>
      <c r="J166" s="195">
        <f>ROUND(I166*H166,2)</f>
        <v>0</v>
      </c>
      <c r="K166" s="196"/>
      <c r="L166" s="39"/>
      <c r="M166" s="197" t="s">
        <v>1</v>
      </c>
      <c r="N166" s="198" t="s">
        <v>42</v>
      </c>
      <c r="O166" s="82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1" t="s">
        <v>197</v>
      </c>
      <c r="AT166" s="201" t="s">
        <v>137</v>
      </c>
      <c r="AU166" s="201" t="s">
        <v>89</v>
      </c>
      <c r="AY166" s="19" t="s">
        <v>135</v>
      </c>
      <c r="BE166" s="202">
        <f>IF(N166="základná",J166,0)</f>
        <v>0</v>
      </c>
      <c r="BF166" s="202">
        <f>IF(N166="znížená",J166,0)</f>
        <v>0</v>
      </c>
      <c r="BG166" s="202">
        <f>IF(N166="zákl. prenesená",J166,0)</f>
        <v>0</v>
      </c>
      <c r="BH166" s="202">
        <f>IF(N166="zníž. prenesená",J166,0)</f>
        <v>0</v>
      </c>
      <c r="BI166" s="202">
        <f>IF(N166="nulová",J166,0)</f>
        <v>0</v>
      </c>
      <c r="BJ166" s="19" t="s">
        <v>89</v>
      </c>
      <c r="BK166" s="202">
        <f>ROUND(I166*H166,2)</f>
        <v>0</v>
      </c>
      <c r="BL166" s="19" t="s">
        <v>197</v>
      </c>
      <c r="BM166" s="201" t="s">
        <v>235</v>
      </c>
    </row>
    <row r="167" s="12" customFormat="1" ht="25.92" customHeight="1">
      <c r="A167" s="12"/>
      <c r="B167" s="175"/>
      <c r="C167" s="12"/>
      <c r="D167" s="176" t="s">
        <v>75</v>
      </c>
      <c r="E167" s="177" t="s">
        <v>236</v>
      </c>
      <c r="F167" s="177" t="s">
        <v>237</v>
      </c>
      <c r="G167" s="12"/>
      <c r="H167" s="12"/>
      <c r="I167" s="178"/>
      <c r="J167" s="179">
        <f>BK167</f>
        <v>0</v>
      </c>
      <c r="K167" s="12"/>
      <c r="L167" s="175"/>
      <c r="M167" s="180"/>
      <c r="N167" s="181"/>
      <c r="O167" s="181"/>
      <c r="P167" s="182">
        <f>SUM(P168:P169)</f>
        <v>0</v>
      </c>
      <c r="Q167" s="181"/>
      <c r="R167" s="182">
        <f>SUM(R168:R169)</f>
        <v>0</v>
      </c>
      <c r="S167" s="181"/>
      <c r="T167" s="183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6" t="s">
        <v>141</v>
      </c>
      <c r="AT167" s="184" t="s">
        <v>75</v>
      </c>
      <c r="AU167" s="184" t="s">
        <v>76</v>
      </c>
      <c r="AY167" s="176" t="s">
        <v>135</v>
      </c>
      <c r="BK167" s="185">
        <f>SUM(BK168:BK169)</f>
        <v>0</v>
      </c>
    </row>
    <row r="168" s="2" customFormat="1" ht="24.15" customHeight="1">
      <c r="A168" s="38"/>
      <c r="B168" s="188"/>
      <c r="C168" s="189" t="s">
        <v>197</v>
      </c>
      <c r="D168" s="189" t="s">
        <v>137</v>
      </c>
      <c r="E168" s="190" t="s">
        <v>238</v>
      </c>
      <c r="F168" s="191" t="s">
        <v>239</v>
      </c>
      <c r="G168" s="192" t="s">
        <v>240</v>
      </c>
      <c r="H168" s="193">
        <v>50</v>
      </c>
      <c r="I168" s="194"/>
      <c r="J168" s="195">
        <f>ROUND(I168*H168,2)</f>
        <v>0</v>
      </c>
      <c r="K168" s="196"/>
      <c r="L168" s="39"/>
      <c r="M168" s="197" t="s">
        <v>1</v>
      </c>
      <c r="N168" s="198" t="s">
        <v>42</v>
      </c>
      <c r="O168" s="82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1" t="s">
        <v>241</v>
      </c>
      <c r="AT168" s="201" t="s">
        <v>137</v>
      </c>
      <c r="AU168" s="201" t="s">
        <v>83</v>
      </c>
      <c r="AY168" s="19" t="s">
        <v>135</v>
      </c>
      <c r="BE168" s="202">
        <f>IF(N168="základná",J168,0)</f>
        <v>0</v>
      </c>
      <c r="BF168" s="202">
        <f>IF(N168="znížená",J168,0)</f>
        <v>0</v>
      </c>
      <c r="BG168" s="202">
        <f>IF(N168="zákl. prenesená",J168,0)</f>
        <v>0</v>
      </c>
      <c r="BH168" s="202">
        <f>IF(N168="zníž. prenesená",J168,0)</f>
        <v>0</v>
      </c>
      <c r="BI168" s="202">
        <f>IF(N168="nulová",J168,0)</f>
        <v>0</v>
      </c>
      <c r="BJ168" s="19" t="s">
        <v>89</v>
      </c>
      <c r="BK168" s="202">
        <f>ROUND(I168*H168,2)</f>
        <v>0</v>
      </c>
      <c r="BL168" s="19" t="s">
        <v>241</v>
      </c>
      <c r="BM168" s="201" t="s">
        <v>242</v>
      </c>
    </row>
    <row r="169" s="13" customFormat="1">
      <c r="A169" s="13"/>
      <c r="B169" s="203"/>
      <c r="C169" s="13"/>
      <c r="D169" s="204" t="s">
        <v>143</v>
      </c>
      <c r="E169" s="205" t="s">
        <v>1</v>
      </c>
      <c r="F169" s="206" t="s">
        <v>243</v>
      </c>
      <c r="G169" s="13"/>
      <c r="H169" s="207">
        <v>50</v>
      </c>
      <c r="I169" s="208"/>
      <c r="J169" s="13"/>
      <c r="K169" s="13"/>
      <c r="L169" s="203"/>
      <c r="M169" s="221"/>
      <c r="N169" s="222"/>
      <c r="O169" s="222"/>
      <c r="P169" s="222"/>
      <c r="Q169" s="222"/>
      <c r="R169" s="222"/>
      <c r="S169" s="222"/>
      <c r="T169" s="2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143</v>
      </c>
      <c r="AU169" s="205" t="s">
        <v>83</v>
      </c>
      <c r="AV169" s="13" t="s">
        <v>89</v>
      </c>
      <c r="AW169" s="13" t="s">
        <v>31</v>
      </c>
      <c r="AX169" s="13" t="s">
        <v>83</v>
      </c>
      <c r="AY169" s="205" t="s">
        <v>135</v>
      </c>
    </row>
    <row r="170" s="2" customFormat="1" ht="6.96" customHeight="1">
      <c r="A170" s="38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27:K1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224" t="s">
        <v>244</v>
      </c>
      <c r="BA2" s="224" t="s">
        <v>1</v>
      </c>
      <c r="BB2" s="224" t="s">
        <v>1</v>
      </c>
      <c r="BC2" s="224" t="s">
        <v>245</v>
      </c>
      <c r="BD2" s="224" t="s">
        <v>89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  <c r="AZ3" s="224" t="s">
        <v>246</v>
      </c>
      <c r="BA3" s="224" t="s">
        <v>1</v>
      </c>
      <c r="BB3" s="224" t="s">
        <v>1</v>
      </c>
      <c r="BC3" s="224" t="s">
        <v>247</v>
      </c>
      <c r="BD3" s="224" t="s">
        <v>89</v>
      </c>
    </row>
    <row r="4" s="1" customFormat="1" ht="24.96" customHeight="1">
      <c r="B4" s="22"/>
      <c r="D4" s="23" t="s">
        <v>103</v>
      </c>
      <c r="L4" s="22"/>
      <c r="M4" s="133" t="s">
        <v>9</v>
      </c>
      <c r="AT4" s="19" t="s">
        <v>3</v>
      </c>
      <c r="AZ4" s="224" t="s">
        <v>248</v>
      </c>
      <c r="BA4" s="224" t="s">
        <v>1</v>
      </c>
      <c r="BB4" s="224" t="s">
        <v>1</v>
      </c>
      <c r="BC4" s="224" t="s">
        <v>249</v>
      </c>
      <c r="BD4" s="224" t="s">
        <v>89</v>
      </c>
    </row>
    <row r="5" s="1" customFormat="1" ht="6.96" customHeight="1">
      <c r="B5" s="22"/>
      <c r="L5" s="22"/>
      <c r="AZ5" s="224" t="s">
        <v>250</v>
      </c>
      <c r="BA5" s="224" t="s">
        <v>1</v>
      </c>
      <c r="BB5" s="224" t="s">
        <v>1</v>
      </c>
      <c r="BC5" s="224" t="s">
        <v>251</v>
      </c>
      <c r="BD5" s="224" t="s">
        <v>89</v>
      </c>
    </row>
    <row r="6" s="1" customFormat="1" ht="12" customHeight="1">
      <c r="B6" s="22"/>
      <c r="D6" s="32" t="s">
        <v>15</v>
      </c>
      <c r="L6" s="22"/>
      <c r="AZ6" s="224" t="s">
        <v>252</v>
      </c>
      <c r="BA6" s="224" t="s">
        <v>1</v>
      </c>
      <c r="BB6" s="224" t="s">
        <v>1</v>
      </c>
      <c r="BC6" s="224" t="s">
        <v>253</v>
      </c>
      <c r="BD6" s="224" t="s">
        <v>89</v>
      </c>
    </row>
    <row r="7" s="1" customFormat="1" ht="16.5" customHeight="1">
      <c r="B7" s="22"/>
      <c r="E7" s="134" t="str">
        <f>'Rekapitulácia stavby'!K6</f>
        <v>Rekonštrukcia budovy dielní praktického vyučovania SŠ v Detve</v>
      </c>
      <c r="F7" s="32"/>
      <c r="G7" s="32"/>
      <c r="H7" s="32"/>
      <c r="L7" s="22"/>
      <c r="AZ7" s="224" t="s">
        <v>254</v>
      </c>
      <c r="BA7" s="224" t="s">
        <v>1</v>
      </c>
      <c r="BB7" s="224" t="s">
        <v>1</v>
      </c>
      <c r="BC7" s="224" t="s">
        <v>255</v>
      </c>
      <c r="BD7" s="224" t="s">
        <v>89</v>
      </c>
    </row>
    <row r="8" s="1" customFormat="1" ht="12" customHeight="1">
      <c r="B8" s="22"/>
      <c r="D8" s="32" t="s">
        <v>104</v>
      </c>
      <c r="L8" s="22"/>
      <c r="AZ8" s="224" t="s">
        <v>256</v>
      </c>
      <c r="BA8" s="224" t="s">
        <v>1</v>
      </c>
      <c r="BB8" s="224" t="s">
        <v>1</v>
      </c>
      <c r="BC8" s="224" t="s">
        <v>257</v>
      </c>
      <c r="BD8" s="224" t="s">
        <v>89</v>
      </c>
    </row>
    <row r="9" s="2" customFormat="1" ht="16.5" customHeight="1">
      <c r="A9" s="38"/>
      <c r="B9" s="39"/>
      <c r="C9" s="38"/>
      <c r="D9" s="38"/>
      <c r="E9" s="134" t="s">
        <v>105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4" t="s">
        <v>258</v>
      </c>
      <c r="BA9" s="224" t="s">
        <v>1</v>
      </c>
      <c r="BB9" s="224" t="s">
        <v>1</v>
      </c>
      <c r="BC9" s="224" t="s">
        <v>259</v>
      </c>
      <c r="BD9" s="224" t="s">
        <v>89</v>
      </c>
    </row>
    <row r="10" s="2" customFormat="1" ht="12" customHeight="1">
      <c r="A10" s="38"/>
      <c r="B10" s="39"/>
      <c r="C10" s="38"/>
      <c r="D10" s="32" t="s">
        <v>106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39"/>
      <c r="C11" s="38"/>
      <c r="D11" s="38"/>
      <c r="E11" s="72" t="s">
        <v>260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17</v>
      </c>
      <c r="E13" s="38"/>
      <c r="F13" s="27" t="s">
        <v>1</v>
      </c>
      <c r="G13" s="38"/>
      <c r="H13" s="38"/>
      <c r="I13" s="32" t="s">
        <v>18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19</v>
      </c>
      <c r="E14" s="38"/>
      <c r="F14" s="27" t="s">
        <v>20</v>
      </c>
      <c r="G14" s="38"/>
      <c r="H14" s="38"/>
      <c r="I14" s="32" t="s">
        <v>21</v>
      </c>
      <c r="J14" s="74" t="str">
        <f>'Rekapitulácia stavby'!AN8</f>
        <v>10. 7. 2022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23</v>
      </c>
      <c r="E16" s="38"/>
      <c r="F16" s="38"/>
      <c r="G16" s="38"/>
      <c r="H16" s="38"/>
      <c r="I16" s="32" t="s">
        <v>24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25</v>
      </c>
      <c r="F17" s="38"/>
      <c r="G17" s="38"/>
      <c r="H17" s="38"/>
      <c r="I17" s="32" t="s">
        <v>26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24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26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24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30</v>
      </c>
      <c r="F23" s="38"/>
      <c r="G23" s="38"/>
      <c r="H23" s="38"/>
      <c r="I23" s="32" t="s">
        <v>26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24</v>
      </c>
      <c r="J25" s="27" t="s">
        <v>1</v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">
        <v>33</v>
      </c>
      <c r="F26" s="38"/>
      <c r="G26" s="38"/>
      <c r="H26" s="38"/>
      <c r="I26" s="32" t="s">
        <v>26</v>
      </c>
      <c r="J26" s="27" t="s">
        <v>1</v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47.25" customHeight="1">
      <c r="A29" s="135"/>
      <c r="B29" s="136"/>
      <c r="C29" s="135"/>
      <c r="D29" s="135"/>
      <c r="E29" s="36" t="s">
        <v>35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36</v>
      </c>
      <c r="E32" s="38"/>
      <c r="F32" s="38"/>
      <c r="G32" s="38"/>
      <c r="H32" s="38"/>
      <c r="I32" s="38"/>
      <c r="J32" s="101">
        <f>ROUND(J138,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40</v>
      </c>
      <c r="E35" s="45" t="s">
        <v>41</v>
      </c>
      <c r="F35" s="140">
        <f>ROUND((SUM(BE138:BE330)),  2)</f>
        <v>0</v>
      </c>
      <c r="G35" s="141"/>
      <c r="H35" s="141"/>
      <c r="I35" s="142">
        <v>0.20000000000000001</v>
      </c>
      <c r="J35" s="140">
        <f>ROUND(((SUM(BE138:BE330))*I35),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42</v>
      </c>
      <c r="F36" s="140">
        <f>ROUND((SUM(BF138:BF330)),  2)</f>
        <v>0</v>
      </c>
      <c r="G36" s="141"/>
      <c r="H36" s="141"/>
      <c r="I36" s="142">
        <v>0.20000000000000001</v>
      </c>
      <c r="J36" s="140">
        <f>ROUND(((SUM(BF138:BF330))*I36),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43</v>
      </c>
      <c r="F37" s="143">
        <f>ROUND((SUM(BG138:BG330)),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44</v>
      </c>
      <c r="F38" s="143">
        <f>ROUND((SUM(BH138:BH330)),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45</v>
      </c>
      <c r="F39" s="140">
        <f>ROUND((SUM(BI138:BI330)),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46</v>
      </c>
      <c r="E41" s="86"/>
      <c r="F41" s="86"/>
      <c r="G41" s="147" t="s">
        <v>47</v>
      </c>
      <c r="H41" s="148" t="s">
        <v>48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49</v>
      </c>
      <c r="E50" s="62"/>
      <c r="F50" s="62"/>
      <c r="G50" s="61" t="s">
        <v>50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51</v>
      </c>
      <c r="E61" s="41"/>
      <c r="F61" s="151" t="s">
        <v>52</v>
      </c>
      <c r="G61" s="63" t="s">
        <v>51</v>
      </c>
      <c r="H61" s="41"/>
      <c r="I61" s="41"/>
      <c r="J61" s="152" t="s">
        <v>52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53</v>
      </c>
      <c r="E65" s="64"/>
      <c r="F65" s="64"/>
      <c r="G65" s="61" t="s">
        <v>54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51</v>
      </c>
      <c r="E76" s="41"/>
      <c r="F76" s="151" t="s">
        <v>52</v>
      </c>
      <c r="G76" s="63" t="s">
        <v>51</v>
      </c>
      <c r="H76" s="41"/>
      <c r="I76" s="41"/>
      <c r="J76" s="152" t="s">
        <v>52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Rekonštrukcia budovy dielní praktického vyučovania SŠ v Detve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104</v>
      </c>
      <c r="L86" s="22"/>
    </row>
    <row r="87" s="2" customFormat="1" ht="16.5" customHeight="1">
      <c r="A87" s="38"/>
      <c r="B87" s="39"/>
      <c r="C87" s="38"/>
      <c r="D87" s="38"/>
      <c r="E87" s="134" t="s">
        <v>105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106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38"/>
      <c r="D89" s="38"/>
      <c r="E89" s="72" t="str">
        <f>E11</f>
        <v>01.02 - SO01 - nový stav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38"/>
      <c r="E91" s="38"/>
      <c r="F91" s="27" t="str">
        <f>F14</f>
        <v>p.č.5079, k.ú.Detva</v>
      </c>
      <c r="G91" s="38"/>
      <c r="H91" s="38"/>
      <c r="I91" s="32" t="s">
        <v>21</v>
      </c>
      <c r="J91" s="74" t="str">
        <f>IF(J14="","",J14)</f>
        <v>10. 7. 2022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38"/>
      <c r="E93" s="38"/>
      <c r="F93" s="27" t="str">
        <f>E17</f>
        <v>Spojená škola v Detve, Štúrová 848, 962 12 Detva</v>
      </c>
      <c r="G93" s="38"/>
      <c r="H93" s="38"/>
      <c r="I93" s="32" t="s">
        <v>29</v>
      </c>
      <c r="J93" s="36" t="str">
        <f>E23</f>
        <v>REGEC ARCHITEKTI s.r.o.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>Stavebný cenár, s.r.o.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109</v>
      </c>
      <c r="D96" s="145"/>
      <c r="E96" s="145"/>
      <c r="F96" s="145"/>
      <c r="G96" s="145"/>
      <c r="H96" s="145"/>
      <c r="I96" s="145"/>
      <c r="J96" s="154" t="s">
        <v>110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111</v>
      </c>
      <c r="D98" s="38"/>
      <c r="E98" s="38"/>
      <c r="F98" s="38"/>
      <c r="G98" s="38"/>
      <c r="H98" s="38"/>
      <c r="I98" s="38"/>
      <c r="J98" s="101">
        <f>J138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112</v>
      </c>
    </row>
    <row r="99" s="9" customFormat="1" ht="24.96" customHeight="1">
      <c r="A99" s="9"/>
      <c r="B99" s="156"/>
      <c r="C99" s="9"/>
      <c r="D99" s="157" t="s">
        <v>113</v>
      </c>
      <c r="E99" s="158"/>
      <c r="F99" s="158"/>
      <c r="G99" s="158"/>
      <c r="H99" s="158"/>
      <c r="I99" s="158"/>
      <c r="J99" s="159">
        <f>J139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114</v>
      </c>
      <c r="E100" s="162"/>
      <c r="F100" s="162"/>
      <c r="G100" s="162"/>
      <c r="H100" s="162"/>
      <c r="I100" s="162"/>
      <c r="J100" s="163">
        <f>J140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261</v>
      </c>
      <c r="E101" s="162"/>
      <c r="F101" s="162"/>
      <c r="G101" s="162"/>
      <c r="H101" s="162"/>
      <c r="I101" s="162"/>
      <c r="J101" s="163">
        <f>J167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262</v>
      </c>
      <c r="E102" s="162"/>
      <c r="F102" s="162"/>
      <c r="G102" s="162"/>
      <c r="H102" s="162"/>
      <c r="I102" s="162"/>
      <c r="J102" s="163">
        <f>J170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115</v>
      </c>
      <c r="E103" s="162"/>
      <c r="F103" s="162"/>
      <c r="G103" s="162"/>
      <c r="H103" s="162"/>
      <c r="I103" s="162"/>
      <c r="J103" s="163">
        <f>J228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263</v>
      </c>
      <c r="E104" s="162"/>
      <c r="F104" s="162"/>
      <c r="G104" s="162"/>
      <c r="H104" s="162"/>
      <c r="I104" s="162"/>
      <c r="J104" s="163">
        <f>J250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56"/>
      <c r="C105" s="9"/>
      <c r="D105" s="157" t="s">
        <v>116</v>
      </c>
      <c r="E105" s="158"/>
      <c r="F105" s="158"/>
      <c r="G105" s="158"/>
      <c r="H105" s="158"/>
      <c r="I105" s="158"/>
      <c r="J105" s="159">
        <f>J252</f>
        <v>0</v>
      </c>
      <c r="K105" s="9"/>
      <c r="L105" s="15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60"/>
      <c r="C106" s="10"/>
      <c r="D106" s="161" t="s">
        <v>264</v>
      </c>
      <c r="E106" s="162"/>
      <c r="F106" s="162"/>
      <c r="G106" s="162"/>
      <c r="H106" s="162"/>
      <c r="I106" s="162"/>
      <c r="J106" s="163">
        <f>J253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60"/>
      <c r="C107" s="10"/>
      <c r="D107" s="161" t="s">
        <v>265</v>
      </c>
      <c r="E107" s="162"/>
      <c r="F107" s="162"/>
      <c r="G107" s="162"/>
      <c r="H107" s="162"/>
      <c r="I107" s="162"/>
      <c r="J107" s="163">
        <f>J259</f>
        <v>0</v>
      </c>
      <c r="K107" s="10"/>
      <c r="L107" s="16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60"/>
      <c r="C108" s="10"/>
      <c r="D108" s="161" t="s">
        <v>266</v>
      </c>
      <c r="E108" s="162"/>
      <c r="F108" s="162"/>
      <c r="G108" s="162"/>
      <c r="H108" s="162"/>
      <c r="I108" s="162"/>
      <c r="J108" s="163">
        <f>J271</f>
        <v>0</v>
      </c>
      <c r="K108" s="10"/>
      <c r="L108" s="16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60"/>
      <c r="C109" s="10"/>
      <c r="D109" s="161" t="s">
        <v>117</v>
      </c>
      <c r="E109" s="162"/>
      <c r="F109" s="162"/>
      <c r="G109" s="162"/>
      <c r="H109" s="162"/>
      <c r="I109" s="162"/>
      <c r="J109" s="163">
        <f>J276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60"/>
      <c r="C110" s="10"/>
      <c r="D110" s="161" t="s">
        <v>267</v>
      </c>
      <c r="E110" s="162"/>
      <c r="F110" s="162"/>
      <c r="G110" s="162"/>
      <c r="H110" s="162"/>
      <c r="I110" s="162"/>
      <c r="J110" s="163">
        <f>J283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60"/>
      <c r="C111" s="10"/>
      <c r="D111" s="161" t="s">
        <v>118</v>
      </c>
      <c r="E111" s="162"/>
      <c r="F111" s="162"/>
      <c r="G111" s="162"/>
      <c r="H111" s="162"/>
      <c r="I111" s="162"/>
      <c r="J111" s="163">
        <f>J304</f>
        <v>0</v>
      </c>
      <c r="K111" s="10"/>
      <c r="L111" s="16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60"/>
      <c r="C112" s="10"/>
      <c r="D112" s="161" t="s">
        <v>119</v>
      </c>
      <c r="E112" s="162"/>
      <c r="F112" s="162"/>
      <c r="G112" s="162"/>
      <c r="H112" s="162"/>
      <c r="I112" s="162"/>
      <c r="J112" s="163">
        <f>J307</f>
        <v>0</v>
      </c>
      <c r="K112" s="10"/>
      <c r="L112" s="16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60"/>
      <c r="C113" s="10"/>
      <c r="D113" s="161" t="s">
        <v>268</v>
      </c>
      <c r="E113" s="162"/>
      <c r="F113" s="162"/>
      <c r="G113" s="162"/>
      <c r="H113" s="162"/>
      <c r="I113" s="162"/>
      <c r="J113" s="163">
        <f>J312</f>
        <v>0</v>
      </c>
      <c r="K113" s="10"/>
      <c r="L113" s="16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60"/>
      <c r="C114" s="10"/>
      <c r="D114" s="161" t="s">
        <v>269</v>
      </c>
      <c r="E114" s="162"/>
      <c r="F114" s="162"/>
      <c r="G114" s="162"/>
      <c r="H114" s="162"/>
      <c r="I114" s="162"/>
      <c r="J114" s="163">
        <f>J318</f>
        <v>0</v>
      </c>
      <c r="K114" s="10"/>
      <c r="L114" s="16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9" customFormat="1" ht="24.96" customHeight="1">
      <c r="A115" s="9"/>
      <c r="B115" s="156"/>
      <c r="C115" s="9"/>
      <c r="D115" s="157" t="s">
        <v>270</v>
      </c>
      <c r="E115" s="158"/>
      <c r="F115" s="158"/>
      <c r="G115" s="158"/>
      <c r="H115" s="158"/>
      <c r="I115" s="158"/>
      <c r="J115" s="159">
        <f>J328</f>
        <v>0</v>
      </c>
      <c r="K115" s="9"/>
      <c r="L115" s="15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10" customFormat="1" ht="19.92" customHeight="1">
      <c r="A116" s="10"/>
      <c r="B116" s="160"/>
      <c r="C116" s="10"/>
      <c r="D116" s="161" t="s">
        <v>271</v>
      </c>
      <c r="E116" s="162"/>
      <c r="F116" s="162"/>
      <c r="G116" s="162"/>
      <c r="H116" s="162"/>
      <c r="I116" s="162"/>
      <c r="J116" s="163">
        <f>J329</f>
        <v>0</v>
      </c>
      <c r="K116" s="10"/>
      <c r="L116" s="16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2" customFormat="1" ht="21.84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="2" customFormat="1" ht="6.96" customHeight="1">
      <c r="A122" s="38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24.96" customHeight="1">
      <c r="A123" s="38"/>
      <c r="B123" s="39"/>
      <c r="C123" s="23" t="s">
        <v>121</v>
      </c>
      <c r="D123" s="38"/>
      <c r="E123" s="38"/>
      <c r="F123" s="38"/>
      <c r="G123" s="38"/>
      <c r="H123" s="38"/>
      <c r="I123" s="38"/>
      <c r="J123" s="38"/>
      <c r="K123" s="38"/>
      <c r="L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15</v>
      </c>
      <c r="D125" s="38"/>
      <c r="E125" s="38"/>
      <c r="F125" s="38"/>
      <c r="G125" s="38"/>
      <c r="H125" s="38"/>
      <c r="I125" s="38"/>
      <c r="J125" s="38"/>
      <c r="K125" s="38"/>
      <c r="L125" s="60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6.5" customHeight="1">
      <c r="A126" s="38"/>
      <c r="B126" s="39"/>
      <c r="C126" s="38"/>
      <c r="D126" s="38"/>
      <c r="E126" s="134" t="str">
        <f>E7</f>
        <v>Rekonštrukcia budovy dielní praktického vyučovania SŠ v Detve</v>
      </c>
      <c r="F126" s="32"/>
      <c r="G126" s="32"/>
      <c r="H126" s="32"/>
      <c r="I126" s="38"/>
      <c r="J126" s="38"/>
      <c r="K126" s="38"/>
      <c r="L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" customFormat="1" ht="12" customHeight="1">
      <c r="B127" s="22"/>
      <c r="C127" s="32" t="s">
        <v>104</v>
      </c>
      <c r="L127" s="22"/>
    </row>
    <row r="128" s="2" customFormat="1" ht="16.5" customHeight="1">
      <c r="A128" s="38"/>
      <c r="B128" s="39"/>
      <c r="C128" s="38"/>
      <c r="D128" s="38"/>
      <c r="E128" s="134" t="s">
        <v>105</v>
      </c>
      <c r="F128" s="38"/>
      <c r="G128" s="38"/>
      <c r="H128" s="38"/>
      <c r="I128" s="38"/>
      <c r="J128" s="38"/>
      <c r="K128" s="38"/>
      <c r="L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2" customHeight="1">
      <c r="A129" s="38"/>
      <c r="B129" s="39"/>
      <c r="C129" s="32" t="s">
        <v>106</v>
      </c>
      <c r="D129" s="38"/>
      <c r="E129" s="38"/>
      <c r="F129" s="38"/>
      <c r="G129" s="38"/>
      <c r="H129" s="38"/>
      <c r="I129" s="38"/>
      <c r="J129" s="38"/>
      <c r="K129" s="38"/>
      <c r="L129" s="60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6.5" customHeight="1">
      <c r="A130" s="38"/>
      <c r="B130" s="39"/>
      <c r="C130" s="38"/>
      <c r="D130" s="38"/>
      <c r="E130" s="72" t="str">
        <f>E11</f>
        <v>01.02 - SO01 - nový stav</v>
      </c>
      <c r="F130" s="38"/>
      <c r="G130" s="38"/>
      <c r="H130" s="38"/>
      <c r="I130" s="38"/>
      <c r="J130" s="38"/>
      <c r="K130" s="38"/>
      <c r="L130" s="60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6.96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60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2" customHeight="1">
      <c r="A132" s="38"/>
      <c r="B132" s="39"/>
      <c r="C132" s="32" t="s">
        <v>19</v>
      </c>
      <c r="D132" s="38"/>
      <c r="E132" s="38"/>
      <c r="F132" s="27" t="str">
        <f>F14</f>
        <v>p.č.5079, k.ú.Detva</v>
      </c>
      <c r="G132" s="38"/>
      <c r="H132" s="38"/>
      <c r="I132" s="32" t="s">
        <v>21</v>
      </c>
      <c r="J132" s="74" t="str">
        <f>IF(J14="","",J14)</f>
        <v>10. 7. 2022</v>
      </c>
      <c r="K132" s="38"/>
      <c r="L132" s="60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6.96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6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25.65" customHeight="1">
      <c r="A134" s="38"/>
      <c r="B134" s="39"/>
      <c r="C134" s="32" t="s">
        <v>23</v>
      </c>
      <c r="D134" s="38"/>
      <c r="E134" s="38"/>
      <c r="F134" s="27" t="str">
        <f>E17</f>
        <v>Spojená škola v Detve, Štúrová 848, 962 12 Detva</v>
      </c>
      <c r="G134" s="38"/>
      <c r="H134" s="38"/>
      <c r="I134" s="32" t="s">
        <v>29</v>
      </c>
      <c r="J134" s="36" t="str">
        <f>E23</f>
        <v>REGEC ARCHITEKTI s.r.o.</v>
      </c>
      <c r="K134" s="38"/>
      <c r="L134" s="60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5.15" customHeight="1">
      <c r="A135" s="38"/>
      <c r="B135" s="39"/>
      <c r="C135" s="32" t="s">
        <v>27</v>
      </c>
      <c r="D135" s="38"/>
      <c r="E135" s="38"/>
      <c r="F135" s="27" t="str">
        <f>IF(E20="","",E20)</f>
        <v>Vyplň údaj</v>
      </c>
      <c r="G135" s="38"/>
      <c r="H135" s="38"/>
      <c r="I135" s="32" t="s">
        <v>32</v>
      </c>
      <c r="J135" s="36" t="str">
        <f>E26</f>
        <v>Stavebný cenár, s.r.o.</v>
      </c>
      <c r="K135" s="38"/>
      <c r="L135" s="60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2" customFormat="1" ht="10.32" customHeight="1">
      <c r="A136" s="38"/>
      <c r="B136" s="39"/>
      <c r="C136" s="38"/>
      <c r="D136" s="38"/>
      <c r="E136" s="38"/>
      <c r="F136" s="38"/>
      <c r="G136" s="38"/>
      <c r="H136" s="38"/>
      <c r="I136" s="38"/>
      <c r="J136" s="38"/>
      <c r="K136" s="38"/>
      <c r="L136" s="60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="11" customFormat="1" ht="29.28" customHeight="1">
      <c r="A137" s="164"/>
      <c r="B137" s="165"/>
      <c r="C137" s="166" t="s">
        <v>122</v>
      </c>
      <c r="D137" s="167" t="s">
        <v>61</v>
      </c>
      <c r="E137" s="167" t="s">
        <v>57</v>
      </c>
      <c r="F137" s="167" t="s">
        <v>58</v>
      </c>
      <c r="G137" s="167" t="s">
        <v>123</v>
      </c>
      <c r="H137" s="167" t="s">
        <v>124</v>
      </c>
      <c r="I137" s="167" t="s">
        <v>125</v>
      </c>
      <c r="J137" s="168" t="s">
        <v>110</v>
      </c>
      <c r="K137" s="169" t="s">
        <v>126</v>
      </c>
      <c r="L137" s="170"/>
      <c r="M137" s="91" t="s">
        <v>1</v>
      </c>
      <c r="N137" s="92" t="s">
        <v>40</v>
      </c>
      <c r="O137" s="92" t="s">
        <v>127</v>
      </c>
      <c r="P137" s="92" t="s">
        <v>128</v>
      </c>
      <c r="Q137" s="92" t="s">
        <v>129</v>
      </c>
      <c r="R137" s="92" t="s">
        <v>130</v>
      </c>
      <c r="S137" s="92" t="s">
        <v>131</v>
      </c>
      <c r="T137" s="93" t="s">
        <v>132</v>
      </c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</row>
    <row r="138" s="2" customFormat="1" ht="22.8" customHeight="1">
      <c r="A138" s="38"/>
      <c r="B138" s="39"/>
      <c r="C138" s="98" t="s">
        <v>111</v>
      </c>
      <c r="D138" s="38"/>
      <c r="E138" s="38"/>
      <c r="F138" s="38"/>
      <c r="G138" s="38"/>
      <c r="H138" s="38"/>
      <c r="I138" s="38"/>
      <c r="J138" s="171">
        <f>BK138</f>
        <v>0</v>
      </c>
      <c r="K138" s="38"/>
      <c r="L138" s="39"/>
      <c r="M138" s="94"/>
      <c r="N138" s="78"/>
      <c r="O138" s="95"/>
      <c r="P138" s="172">
        <f>P139+P252+P328</f>
        <v>0</v>
      </c>
      <c r="Q138" s="95"/>
      <c r="R138" s="172">
        <f>R139+R252+R328</f>
        <v>251.81955048564998</v>
      </c>
      <c r="S138" s="95"/>
      <c r="T138" s="173">
        <f>T139+T252+T328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75</v>
      </c>
      <c r="AU138" s="19" t="s">
        <v>112</v>
      </c>
      <c r="BK138" s="174">
        <f>BK139+BK252+BK328</f>
        <v>0</v>
      </c>
    </row>
    <row r="139" s="12" customFormat="1" ht="25.92" customHeight="1">
      <c r="A139" s="12"/>
      <c r="B139" s="175"/>
      <c r="C139" s="12"/>
      <c r="D139" s="176" t="s">
        <v>75</v>
      </c>
      <c r="E139" s="177" t="s">
        <v>133</v>
      </c>
      <c r="F139" s="177" t="s">
        <v>134</v>
      </c>
      <c r="G139" s="12"/>
      <c r="H139" s="12"/>
      <c r="I139" s="178"/>
      <c r="J139" s="179">
        <f>BK139</f>
        <v>0</v>
      </c>
      <c r="K139" s="12"/>
      <c r="L139" s="175"/>
      <c r="M139" s="180"/>
      <c r="N139" s="181"/>
      <c r="O139" s="181"/>
      <c r="P139" s="182">
        <f>P140+P167+P170+P228+P250</f>
        <v>0</v>
      </c>
      <c r="Q139" s="181"/>
      <c r="R139" s="182">
        <f>R140+R167+R170+R228+R250</f>
        <v>197.71830892429</v>
      </c>
      <c r="S139" s="181"/>
      <c r="T139" s="183">
        <f>T140+T167+T170+T228+T250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76" t="s">
        <v>83</v>
      </c>
      <c r="AT139" s="184" t="s">
        <v>75</v>
      </c>
      <c r="AU139" s="184" t="s">
        <v>76</v>
      </c>
      <c r="AY139" s="176" t="s">
        <v>135</v>
      </c>
      <c r="BK139" s="185">
        <f>BK140+BK167+BK170+BK228+BK250</f>
        <v>0</v>
      </c>
    </row>
    <row r="140" s="12" customFormat="1" ht="22.8" customHeight="1">
      <c r="A140" s="12"/>
      <c r="B140" s="175"/>
      <c r="C140" s="12"/>
      <c r="D140" s="176" t="s">
        <v>75</v>
      </c>
      <c r="E140" s="186" t="s">
        <v>83</v>
      </c>
      <c r="F140" s="186" t="s">
        <v>136</v>
      </c>
      <c r="G140" s="12"/>
      <c r="H140" s="12"/>
      <c r="I140" s="178"/>
      <c r="J140" s="187">
        <f>BK140</f>
        <v>0</v>
      </c>
      <c r="K140" s="12"/>
      <c r="L140" s="175"/>
      <c r="M140" s="180"/>
      <c r="N140" s="181"/>
      <c r="O140" s="181"/>
      <c r="P140" s="182">
        <f>SUM(P141:P166)</f>
        <v>0</v>
      </c>
      <c r="Q140" s="181"/>
      <c r="R140" s="182">
        <f>SUM(R141:R166)</f>
        <v>0</v>
      </c>
      <c r="S140" s="181"/>
      <c r="T140" s="183">
        <f>SUM(T141:T166)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6" t="s">
        <v>83</v>
      </c>
      <c r="AT140" s="184" t="s">
        <v>75</v>
      </c>
      <c r="AU140" s="184" t="s">
        <v>83</v>
      </c>
      <c r="AY140" s="176" t="s">
        <v>135</v>
      </c>
      <c r="BK140" s="185">
        <f>SUM(BK141:BK166)</f>
        <v>0</v>
      </c>
    </row>
    <row r="141" s="2" customFormat="1" ht="24.15" customHeight="1">
      <c r="A141" s="38"/>
      <c r="B141" s="188"/>
      <c r="C141" s="189" t="s">
        <v>83</v>
      </c>
      <c r="D141" s="189" t="s">
        <v>137</v>
      </c>
      <c r="E141" s="190" t="s">
        <v>272</v>
      </c>
      <c r="F141" s="191" t="s">
        <v>273</v>
      </c>
      <c r="G141" s="192" t="s">
        <v>149</v>
      </c>
      <c r="H141" s="193">
        <v>32.261000000000003</v>
      </c>
      <c r="I141" s="194"/>
      <c r="J141" s="195">
        <f>ROUND(I141*H141,2)</f>
        <v>0</v>
      </c>
      <c r="K141" s="196"/>
      <c r="L141" s="39"/>
      <c r="M141" s="197" t="s">
        <v>1</v>
      </c>
      <c r="N141" s="198" t="s">
        <v>42</v>
      </c>
      <c r="O141" s="82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1" t="s">
        <v>141</v>
      </c>
      <c r="AT141" s="201" t="s">
        <v>137</v>
      </c>
      <c r="AU141" s="201" t="s">
        <v>89</v>
      </c>
      <c r="AY141" s="19" t="s">
        <v>135</v>
      </c>
      <c r="BE141" s="202">
        <f>IF(N141="základná",J141,0)</f>
        <v>0</v>
      </c>
      <c r="BF141" s="202">
        <f>IF(N141="znížená",J141,0)</f>
        <v>0</v>
      </c>
      <c r="BG141" s="202">
        <f>IF(N141="zákl. prenesená",J141,0)</f>
        <v>0</v>
      </c>
      <c r="BH141" s="202">
        <f>IF(N141="zníž. prenesená",J141,0)</f>
        <v>0</v>
      </c>
      <c r="BI141" s="202">
        <f>IF(N141="nulová",J141,0)</f>
        <v>0</v>
      </c>
      <c r="BJ141" s="19" t="s">
        <v>89</v>
      </c>
      <c r="BK141" s="202">
        <f>ROUND(I141*H141,2)</f>
        <v>0</v>
      </c>
      <c r="BL141" s="19" t="s">
        <v>141</v>
      </c>
      <c r="BM141" s="201" t="s">
        <v>274</v>
      </c>
    </row>
    <row r="142" s="15" customFormat="1">
      <c r="A142" s="15"/>
      <c r="B142" s="225"/>
      <c r="C142" s="15"/>
      <c r="D142" s="204" t="s">
        <v>143</v>
      </c>
      <c r="E142" s="226" t="s">
        <v>1</v>
      </c>
      <c r="F142" s="227" t="s">
        <v>275</v>
      </c>
      <c r="G142" s="15"/>
      <c r="H142" s="226" t="s">
        <v>1</v>
      </c>
      <c r="I142" s="228"/>
      <c r="J142" s="15"/>
      <c r="K142" s="15"/>
      <c r="L142" s="225"/>
      <c r="M142" s="229"/>
      <c r="N142" s="230"/>
      <c r="O142" s="230"/>
      <c r="P142" s="230"/>
      <c r="Q142" s="230"/>
      <c r="R142" s="230"/>
      <c r="S142" s="230"/>
      <c r="T142" s="23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26" t="s">
        <v>143</v>
      </c>
      <c r="AU142" s="226" t="s">
        <v>89</v>
      </c>
      <c r="AV142" s="15" t="s">
        <v>83</v>
      </c>
      <c r="AW142" s="15" t="s">
        <v>31</v>
      </c>
      <c r="AX142" s="15" t="s">
        <v>76</v>
      </c>
      <c r="AY142" s="226" t="s">
        <v>135</v>
      </c>
    </row>
    <row r="143" s="13" customFormat="1">
      <c r="A143" s="13"/>
      <c r="B143" s="203"/>
      <c r="C143" s="13"/>
      <c r="D143" s="204" t="s">
        <v>143</v>
      </c>
      <c r="E143" s="205" t="s">
        <v>1</v>
      </c>
      <c r="F143" s="206" t="s">
        <v>276</v>
      </c>
      <c r="G143" s="13"/>
      <c r="H143" s="207">
        <v>32.261000000000003</v>
      </c>
      <c r="I143" s="208"/>
      <c r="J143" s="13"/>
      <c r="K143" s="13"/>
      <c r="L143" s="203"/>
      <c r="M143" s="209"/>
      <c r="N143" s="210"/>
      <c r="O143" s="210"/>
      <c r="P143" s="210"/>
      <c r="Q143" s="210"/>
      <c r="R143" s="210"/>
      <c r="S143" s="210"/>
      <c r="T143" s="21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5" t="s">
        <v>143</v>
      </c>
      <c r="AU143" s="205" t="s">
        <v>89</v>
      </c>
      <c r="AV143" s="13" t="s">
        <v>89</v>
      </c>
      <c r="AW143" s="13" t="s">
        <v>31</v>
      </c>
      <c r="AX143" s="13" t="s">
        <v>76</v>
      </c>
      <c r="AY143" s="205" t="s">
        <v>135</v>
      </c>
    </row>
    <row r="144" s="14" customFormat="1">
      <c r="A144" s="14"/>
      <c r="B144" s="212"/>
      <c r="C144" s="14"/>
      <c r="D144" s="204" t="s">
        <v>143</v>
      </c>
      <c r="E144" s="213" t="s">
        <v>252</v>
      </c>
      <c r="F144" s="214" t="s">
        <v>152</v>
      </c>
      <c r="G144" s="14"/>
      <c r="H144" s="215">
        <v>32.261000000000003</v>
      </c>
      <c r="I144" s="216"/>
      <c r="J144" s="14"/>
      <c r="K144" s="14"/>
      <c r="L144" s="212"/>
      <c r="M144" s="217"/>
      <c r="N144" s="218"/>
      <c r="O144" s="218"/>
      <c r="P144" s="218"/>
      <c r="Q144" s="218"/>
      <c r="R144" s="218"/>
      <c r="S144" s="218"/>
      <c r="T144" s="21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3" t="s">
        <v>143</v>
      </c>
      <c r="AU144" s="213" t="s">
        <v>89</v>
      </c>
      <c r="AV144" s="14" t="s">
        <v>141</v>
      </c>
      <c r="AW144" s="14" t="s">
        <v>31</v>
      </c>
      <c r="AX144" s="14" t="s">
        <v>83</v>
      </c>
      <c r="AY144" s="213" t="s">
        <v>135</v>
      </c>
    </row>
    <row r="145" s="2" customFormat="1" ht="24.15" customHeight="1">
      <c r="A145" s="38"/>
      <c r="B145" s="188"/>
      <c r="C145" s="189" t="s">
        <v>89</v>
      </c>
      <c r="D145" s="189" t="s">
        <v>137</v>
      </c>
      <c r="E145" s="190" t="s">
        <v>277</v>
      </c>
      <c r="F145" s="191" t="s">
        <v>278</v>
      </c>
      <c r="G145" s="192" t="s">
        <v>149</v>
      </c>
      <c r="H145" s="193">
        <v>9.6780000000000008</v>
      </c>
      <c r="I145" s="194"/>
      <c r="J145" s="195">
        <f>ROUND(I145*H145,2)</f>
        <v>0</v>
      </c>
      <c r="K145" s="196"/>
      <c r="L145" s="39"/>
      <c r="M145" s="197" t="s">
        <v>1</v>
      </c>
      <c r="N145" s="198" t="s">
        <v>42</v>
      </c>
      <c r="O145" s="82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1" t="s">
        <v>141</v>
      </c>
      <c r="AT145" s="201" t="s">
        <v>137</v>
      </c>
      <c r="AU145" s="201" t="s">
        <v>89</v>
      </c>
      <c r="AY145" s="19" t="s">
        <v>135</v>
      </c>
      <c r="BE145" s="202">
        <f>IF(N145="základná",J145,0)</f>
        <v>0</v>
      </c>
      <c r="BF145" s="202">
        <f>IF(N145="znížená",J145,0)</f>
        <v>0</v>
      </c>
      <c r="BG145" s="202">
        <f>IF(N145="zákl. prenesená",J145,0)</f>
        <v>0</v>
      </c>
      <c r="BH145" s="202">
        <f>IF(N145="zníž. prenesená",J145,0)</f>
        <v>0</v>
      </c>
      <c r="BI145" s="202">
        <f>IF(N145="nulová",J145,0)</f>
        <v>0</v>
      </c>
      <c r="BJ145" s="19" t="s">
        <v>89</v>
      </c>
      <c r="BK145" s="202">
        <f>ROUND(I145*H145,2)</f>
        <v>0</v>
      </c>
      <c r="BL145" s="19" t="s">
        <v>141</v>
      </c>
      <c r="BM145" s="201" t="s">
        <v>279</v>
      </c>
    </row>
    <row r="146" s="13" customFormat="1">
      <c r="A146" s="13"/>
      <c r="B146" s="203"/>
      <c r="C146" s="13"/>
      <c r="D146" s="204" t="s">
        <v>143</v>
      </c>
      <c r="E146" s="205" t="s">
        <v>1</v>
      </c>
      <c r="F146" s="206" t="s">
        <v>280</v>
      </c>
      <c r="G146" s="13"/>
      <c r="H146" s="207">
        <v>9.6780000000000008</v>
      </c>
      <c r="I146" s="208"/>
      <c r="J146" s="13"/>
      <c r="K146" s="13"/>
      <c r="L146" s="203"/>
      <c r="M146" s="209"/>
      <c r="N146" s="210"/>
      <c r="O146" s="210"/>
      <c r="P146" s="210"/>
      <c r="Q146" s="210"/>
      <c r="R146" s="210"/>
      <c r="S146" s="210"/>
      <c r="T146" s="21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143</v>
      </c>
      <c r="AU146" s="205" t="s">
        <v>89</v>
      </c>
      <c r="AV146" s="13" t="s">
        <v>89</v>
      </c>
      <c r="AW146" s="13" t="s">
        <v>31</v>
      </c>
      <c r="AX146" s="13" t="s">
        <v>83</v>
      </c>
      <c r="AY146" s="205" t="s">
        <v>135</v>
      </c>
    </row>
    <row r="147" s="2" customFormat="1" ht="33" customHeight="1">
      <c r="A147" s="38"/>
      <c r="B147" s="188"/>
      <c r="C147" s="189" t="s">
        <v>153</v>
      </c>
      <c r="D147" s="189" t="s">
        <v>137</v>
      </c>
      <c r="E147" s="190" t="s">
        <v>281</v>
      </c>
      <c r="F147" s="191" t="s">
        <v>282</v>
      </c>
      <c r="G147" s="192" t="s">
        <v>149</v>
      </c>
      <c r="H147" s="193">
        <v>7.4450000000000003</v>
      </c>
      <c r="I147" s="194"/>
      <c r="J147" s="195">
        <f>ROUND(I147*H147,2)</f>
        <v>0</v>
      </c>
      <c r="K147" s="196"/>
      <c r="L147" s="39"/>
      <c r="M147" s="197" t="s">
        <v>1</v>
      </c>
      <c r="N147" s="198" t="s">
        <v>42</v>
      </c>
      <c r="O147" s="82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1" t="s">
        <v>141</v>
      </c>
      <c r="AT147" s="201" t="s">
        <v>137</v>
      </c>
      <c r="AU147" s="201" t="s">
        <v>89</v>
      </c>
      <c r="AY147" s="19" t="s">
        <v>135</v>
      </c>
      <c r="BE147" s="202">
        <f>IF(N147="základná",J147,0)</f>
        <v>0</v>
      </c>
      <c r="BF147" s="202">
        <f>IF(N147="znížená",J147,0)</f>
        <v>0</v>
      </c>
      <c r="BG147" s="202">
        <f>IF(N147="zákl. prenesená",J147,0)</f>
        <v>0</v>
      </c>
      <c r="BH147" s="202">
        <f>IF(N147="zníž. prenesená",J147,0)</f>
        <v>0</v>
      </c>
      <c r="BI147" s="202">
        <f>IF(N147="nulová",J147,0)</f>
        <v>0</v>
      </c>
      <c r="BJ147" s="19" t="s">
        <v>89</v>
      </c>
      <c r="BK147" s="202">
        <f>ROUND(I147*H147,2)</f>
        <v>0</v>
      </c>
      <c r="BL147" s="19" t="s">
        <v>141</v>
      </c>
      <c r="BM147" s="201" t="s">
        <v>283</v>
      </c>
    </row>
    <row r="148" s="13" customFormat="1">
      <c r="A148" s="13"/>
      <c r="B148" s="203"/>
      <c r="C148" s="13"/>
      <c r="D148" s="204" t="s">
        <v>143</v>
      </c>
      <c r="E148" s="205" t="s">
        <v>1</v>
      </c>
      <c r="F148" s="206" t="s">
        <v>284</v>
      </c>
      <c r="G148" s="13"/>
      <c r="H148" s="207">
        <v>7.4450000000000003</v>
      </c>
      <c r="I148" s="208"/>
      <c r="J148" s="13"/>
      <c r="K148" s="13"/>
      <c r="L148" s="203"/>
      <c r="M148" s="209"/>
      <c r="N148" s="210"/>
      <c r="O148" s="210"/>
      <c r="P148" s="210"/>
      <c r="Q148" s="210"/>
      <c r="R148" s="210"/>
      <c r="S148" s="210"/>
      <c r="T148" s="21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5" t="s">
        <v>143</v>
      </c>
      <c r="AU148" s="205" t="s">
        <v>89</v>
      </c>
      <c r="AV148" s="13" t="s">
        <v>89</v>
      </c>
      <c r="AW148" s="13" t="s">
        <v>31</v>
      </c>
      <c r="AX148" s="13" t="s">
        <v>83</v>
      </c>
      <c r="AY148" s="205" t="s">
        <v>135</v>
      </c>
    </row>
    <row r="149" s="2" customFormat="1" ht="37.8" customHeight="1">
      <c r="A149" s="38"/>
      <c r="B149" s="188"/>
      <c r="C149" s="189" t="s">
        <v>141</v>
      </c>
      <c r="D149" s="189" t="s">
        <v>137</v>
      </c>
      <c r="E149" s="190" t="s">
        <v>285</v>
      </c>
      <c r="F149" s="191" t="s">
        <v>286</v>
      </c>
      <c r="G149" s="192" t="s">
        <v>149</v>
      </c>
      <c r="H149" s="193">
        <v>74.450000000000003</v>
      </c>
      <c r="I149" s="194"/>
      <c r="J149" s="195">
        <f>ROUND(I149*H149,2)</f>
        <v>0</v>
      </c>
      <c r="K149" s="196"/>
      <c r="L149" s="39"/>
      <c r="M149" s="197" t="s">
        <v>1</v>
      </c>
      <c r="N149" s="198" t="s">
        <v>42</v>
      </c>
      <c r="O149" s="82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1" t="s">
        <v>141</v>
      </c>
      <c r="AT149" s="201" t="s">
        <v>137</v>
      </c>
      <c r="AU149" s="201" t="s">
        <v>89</v>
      </c>
      <c r="AY149" s="19" t="s">
        <v>135</v>
      </c>
      <c r="BE149" s="202">
        <f>IF(N149="základná",J149,0)</f>
        <v>0</v>
      </c>
      <c r="BF149" s="202">
        <f>IF(N149="znížená",J149,0)</f>
        <v>0</v>
      </c>
      <c r="BG149" s="202">
        <f>IF(N149="zákl. prenesená",J149,0)</f>
        <v>0</v>
      </c>
      <c r="BH149" s="202">
        <f>IF(N149="zníž. prenesená",J149,0)</f>
        <v>0</v>
      </c>
      <c r="BI149" s="202">
        <f>IF(N149="nulová",J149,0)</f>
        <v>0</v>
      </c>
      <c r="BJ149" s="19" t="s">
        <v>89</v>
      </c>
      <c r="BK149" s="202">
        <f>ROUND(I149*H149,2)</f>
        <v>0</v>
      </c>
      <c r="BL149" s="19" t="s">
        <v>141</v>
      </c>
      <c r="BM149" s="201" t="s">
        <v>287</v>
      </c>
    </row>
    <row r="150" s="13" customFormat="1">
      <c r="A150" s="13"/>
      <c r="B150" s="203"/>
      <c r="C150" s="13"/>
      <c r="D150" s="204" t="s">
        <v>143</v>
      </c>
      <c r="E150" s="205" t="s">
        <v>1</v>
      </c>
      <c r="F150" s="206" t="s">
        <v>288</v>
      </c>
      <c r="G150" s="13"/>
      <c r="H150" s="207">
        <v>74.450000000000003</v>
      </c>
      <c r="I150" s="208"/>
      <c r="J150" s="13"/>
      <c r="K150" s="13"/>
      <c r="L150" s="203"/>
      <c r="M150" s="209"/>
      <c r="N150" s="210"/>
      <c r="O150" s="210"/>
      <c r="P150" s="210"/>
      <c r="Q150" s="210"/>
      <c r="R150" s="210"/>
      <c r="S150" s="210"/>
      <c r="T150" s="21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5" t="s">
        <v>143</v>
      </c>
      <c r="AU150" s="205" t="s">
        <v>89</v>
      </c>
      <c r="AV150" s="13" t="s">
        <v>89</v>
      </c>
      <c r="AW150" s="13" t="s">
        <v>31</v>
      </c>
      <c r="AX150" s="13" t="s">
        <v>76</v>
      </c>
      <c r="AY150" s="205" t="s">
        <v>135</v>
      </c>
    </row>
    <row r="151" s="14" customFormat="1">
      <c r="A151" s="14"/>
      <c r="B151" s="212"/>
      <c r="C151" s="14"/>
      <c r="D151" s="204" t="s">
        <v>143</v>
      </c>
      <c r="E151" s="213" t="s">
        <v>1</v>
      </c>
      <c r="F151" s="214" t="s">
        <v>152</v>
      </c>
      <c r="G151" s="14"/>
      <c r="H151" s="215">
        <v>74.450000000000003</v>
      </c>
      <c r="I151" s="216"/>
      <c r="J151" s="14"/>
      <c r="K151" s="14"/>
      <c r="L151" s="212"/>
      <c r="M151" s="217"/>
      <c r="N151" s="218"/>
      <c r="O151" s="218"/>
      <c r="P151" s="218"/>
      <c r="Q151" s="218"/>
      <c r="R151" s="218"/>
      <c r="S151" s="218"/>
      <c r="T151" s="21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3" t="s">
        <v>143</v>
      </c>
      <c r="AU151" s="213" t="s">
        <v>89</v>
      </c>
      <c r="AV151" s="14" t="s">
        <v>141</v>
      </c>
      <c r="AW151" s="14" t="s">
        <v>31</v>
      </c>
      <c r="AX151" s="14" t="s">
        <v>83</v>
      </c>
      <c r="AY151" s="213" t="s">
        <v>135</v>
      </c>
    </row>
    <row r="152" s="2" customFormat="1" ht="24.15" customHeight="1">
      <c r="A152" s="38"/>
      <c r="B152" s="188"/>
      <c r="C152" s="189" t="s">
        <v>163</v>
      </c>
      <c r="D152" s="189" t="s">
        <v>137</v>
      </c>
      <c r="E152" s="190" t="s">
        <v>289</v>
      </c>
      <c r="F152" s="191" t="s">
        <v>290</v>
      </c>
      <c r="G152" s="192" t="s">
        <v>149</v>
      </c>
      <c r="H152" s="193">
        <v>32.261000000000003</v>
      </c>
      <c r="I152" s="194"/>
      <c r="J152" s="195">
        <f>ROUND(I152*H152,2)</f>
        <v>0</v>
      </c>
      <c r="K152" s="196"/>
      <c r="L152" s="39"/>
      <c r="M152" s="197" t="s">
        <v>1</v>
      </c>
      <c r="N152" s="198" t="s">
        <v>42</v>
      </c>
      <c r="O152" s="82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1" t="s">
        <v>141</v>
      </c>
      <c r="AT152" s="201" t="s">
        <v>137</v>
      </c>
      <c r="AU152" s="201" t="s">
        <v>89</v>
      </c>
      <c r="AY152" s="19" t="s">
        <v>135</v>
      </c>
      <c r="BE152" s="202">
        <f>IF(N152="základná",J152,0)</f>
        <v>0</v>
      </c>
      <c r="BF152" s="202">
        <f>IF(N152="znížená",J152,0)</f>
        <v>0</v>
      </c>
      <c r="BG152" s="202">
        <f>IF(N152="zákl. prenesená",J152,0)</f>
        <v>0</v>
      </c>
      <c r="BH152" s="202">
        <f>IF(N152="zníž. prenesená",J152,0)</f>
        <v>0</v>
      </c>
      <c r="BI152" s="202">
        <f>IF(N152="nulová",J152,0)</f>
        <v>0</v>
      </c>
      <c r="BJ152" s="19" t="s">
        <v>89</v>
      </c>
      <c r="BK152" s="202">
        <f>ROUND(I152*H152,2)</f>
        <v>0</v>
      </c>
      <c r="BL152" s="19" t="s">
        <v>141</v>
      </c>
      <c r="BM152" s="201" t="s">
        <v>291</v>
      </c>
    </row>
    <row r="153" s="13" customFormat="1">
      <c r="A153" s="13"/>
      <c r="B153" s="203"/>
      <c r="C153" s="13"/>
      <c r="D153" s="204" t="s">
        <v>143</v>
      </c>
      <c r="E153" s="205" t="s">
        <v>1</v>
      </c>
      <c r="F153" s="206" t="s">
        <v>252</v>
      </c>
      <c r="G153" s="13"/>
      <c r="H153" s="207">
        <v>32.261000000000003</v>
      </c>
      <c r="I153" s="208"/>
      <c r="J153" s="13"/>
      <c r="K153" s="13"/>
      <c r="L153" s="203"/>
      <c r="M153" s="209"/>
      <c r="N153" s="210"/>
      <c r="O153" s="210"/>
      <c r="P153" s="210"/>
      <c r="Q153" s="210"/>
      <c r="R153" s="210"/>
      <c r="S153" s="210"/>
      <c r="T153" s="21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143</v>
      </c>
      <c r="AU153" s="205" t="s">
        <v>89</v>
      </c>
      <c r="AV153" s="13" t="s">
        <v>89</v>
      </c>
      <c r="AW153" s="13" t="s">
        <v>31</v>
      </c>
      <c r="AX153" s="13" t="s">
        <v>76</v>
      </c>
      <c r="AY153" s="205" t="s">
        <v>135</v>
      </c>
    </row>
    <row r="154" s="14" customFormat="1">
      <c r="A154" s="14"/>
      <c r="B154" s="212"/>
      <c r="C154" s="14"/>
      <c r="D154" s="204" t="s">
        <v>143</v>
      </c>
      <c r="E154" s="213" t="s">
        <v>1</v>
      </c>
      <c r="F154" s="214" t="s">
        <v>152</v>
      </c>
      <c r="G154" s="14"/>
      <c r="H154" s="215">
        <v>32.261000000000003</v>
      </c>
      <c r="I154" s="216"/>
      <c r="J154" s="14"/>
      <c r="K154" s="14"/>
      <c r="L154" s="212"/>
      <c r="M154" s="217"/>
      <c r="N154" s="218"/>
      <c r="O154" s="218"/>
      <c r="P154" s="218"/>
      <c r="Q154" s="218"/>
      <c r="R154" s="218"/>
      <c r="S154" s="218"/>
      <c r="T154" s="21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3" t="s">
        <v>143</v>
      </c>
      <c r="AU154" s="213" t="s">
        <v>89</v>
      </c>
      <c r="AV154" s="14" t="s">
        <v>141</v>
      </c>
      <c r="AW154" s="14" t="s">
        <v>31</v>
      </c>
      <c r="AX154" s="14" t="s">
        <v>83</v>
      </c>
      <c r="AY154" s="213" t="s">
        <v>135</v>
      </c>
    </row>
    <row r="155" s="2" customFormat="1" ht="24.15" customHeight="1">
      <c r="A155" s="38"/>
      <c r="B155" s="188"/>
      <c r="C155" s="189" t="s">
        <v>168</v>
      </c>
      <c r="D155" s="189" t="s">
        <v>137</v>
      </c>
      <c r="E155" s="190" t="s">
        <v>292</v>
      </c>
      <c r="F155" s="191" t="s">
        <v>293</v>
      </c>
      <c r="G155" s="192" t="s">
        <v>149</v>
      </c>
      <c r="H155" s="193">
        <v>7.4450000000000003</v>
      </c>
      <c r="I155" s="194"/>
      <c r="J155" s="195">
        <f>ROUND(I155*H155,2)</f>
        <v>0</v>
      </c>
      <c r="K155" s="196"/>
      <c r="L155" s="39"/>
      <c r="M155" s="197" t="s">
        <v>1</v>
      </c>
      <c r="N155" s="198" t="s">
        <v>42</v>
      </c>
      <c r="O155" s="82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1" t="s">
        <v>141</v>
      </c>
      <c r="AT155" s="201" t="s">
        <v>137</v>
      </c>
      <c r="AU155" s="201" t="s">
        <v>89</v>
      </c>
      <c r="AY155" s="19" t="s">
        <v>135</v>
      </c>
      <c r="BE155" s="202">
        <f>IF(N155="základná",J155,0)</f>
        <v>0</v>
      </c>
      <c r="BF155" s="202">
        <f>IF(N155="znížená",J155,0)</f>
        <v>0</v>
      </c>
      <c r="BG155" s="202">
        <f>IF(N155="zákl. prenesená",J155,0)</f>
        <v>0</v>
      </c>
      <c r="BH155" s="202">
        <f>IF(N155="zníž. prenesená",J155,0)</f>
        <v>0</v>
      </c>
      <c r="BI155" s="202">
        <f>IF(N155="nulová",J155,0)</f>
        <v>0</v>
      </c>
      <c r="BJ155" s="19" t="s">
        <v>89</v>
      </c>
      <c r="BK155" s="202">
        <f>ROUND(I155*H155,2)</f>
        <v>0</v>
      </c>
      <c r="BL155" s="19" t="s">
        <v>141</v>
      </c>
      <c r="BM155" s="201" t="s">
        <v>294</v>
      </c>
    </row>
    <row r="156" s="13" customFormat="1">
      <c r="A156" s="13"/>
      <c r="B156" s="203"/>
      <c r="C156" s="13"/>
      <c r="D156" s="204" t="s">
        <v>143</v>
      </c>
      <c r="E156" s="205" t="s">
        <v>1</v>
      </c>
      <c r="F156" s="206" t="s">
        <v>284</v>
      </c>
      <c r="G156" s="13"/>
      <c r="H156" s="207">
        <v>7.4450000000000003</v>
      </c>
      <c r="I156" s="208"/>
      <c r="J156" s="13"/>
      <c r="K156" s="13"/>
      <c r="L156" s="203"/>
      <c r="M156" s="209"/>
      <c r="N156" s="210"/>
      <c r="O156" s="210"/>
      <c r="P156" s="210"/>
      <c r="Q156" s="210"/>
      <c r="R156" s="210"/>
      <c r="S156" s="210"/>
      <c r="T156" s="21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5" t="s">
        <v>143</v>
      </c>
      <c r="AU156" s="205" t="s">
        <v>89</v>
      </c>
      <c r="AV156" s="13" t="s">
        <v>89</v>
      </c>
      <c r="AW156" s="13" t="s">
        <v>31</v>
      </c>
      <c r="AX156" s="13" t="s">
        <v>76</v>
      </c>
      <c r="AY156" s="205" t="s">
        <v>135</v>
      </c>
    </row>
    <row r="157" s="14" customFormat="1">
      <c r="A157" s="14"/>
      <c r="B157" s="212"/>
      <c r="C157" s="14"/>
      <c r="D157" s="204" t="s">
        <v>143</v>
      </c>
      <c r="E157" s="213" t="s">
        <v>1</v>
      </c>
      <c r="F157" s="214" t="s">
        <v>152</v>
      </c>
      <c r="G157" s="14"/>
      <c r="H157" s="215">
        <v>7.4450000000000003</v>
      </c>
      <c r="I157" s="216"/>
      <c r="J157" s="14"/>
      <c r="K157" s="14"/>
      <c r="L157" s="212"/>
      <c r="M157" s="217"/>
      <c r="N157" s="218"/>
      <c r="O157" s="218"/>
      <c r="P157" s="218"/>
      <c r="Q157" s="218"/>
      <c r="R157" s="218"/>
      <c r="S157" s="218"/>
      <c r="T157" s="21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3" t="s">
        <v>143</v>
      </c>
      <c r="AU157" s="213" t="s">
        <v>89</v>
      </c>
      <c r="AV157" s="14" t="s">
        <v>141</v>
      </c>
      <c r="AW157" s="14" t="s">
        <v>31</v>
      </c>
      <c r="AX157" s="14" t="s">
        <v>83</v>
      </c>
      <c r="AY157" s="213" t="s">
        <v>135</v>
      </c>
    </row>
    <row r="158" s="2" customFormat="1" ht="21.75" customHeight="1">
      <c r="A158" s="38"/>
      <c r="B158" s="188"/>
      <c r="C158" s="189" t="s">
        <v>173</v>
      </c>
      <c r="D158" s="189" t="s">
        <v>137</v>
      </c>
      <c r="E158" s="190" t="s">
        <v>295</v>
      </c>
      <c r="F158" s="191" t="s">
        <v>296</v>
      </c>
      <c r="G158" s="192" t="s">
        <v>149</v>
      </c>
      <c r="H158" s="193">
        <v>7.4450000000000003</v>
      </c>
      <c r="I158" s="194"/>
      <c r="J158" s="195">
        <f>ROUND(I158*H158,2)</f>
        <v>0</v>
      </c>
      <c r="K158" s="196"/>
      <c r="L158" s="39"/>
      <c r="M158" s="197" t="s">
        <v>1</v>
      </c>
      <c r="N158" s="198" t="s">
        <v>42</v>
      </c>
      <c r="O158" s="82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1" t="s">
        <v>141</v>
      </c>
      <c r="AT158" s="201" t="s">
        <v>137</v>
      </c>
      <c r="AU158" s="201" t="s">
        <v>89</v>
      </c>
      <c r="AY158" s="19" t="s">
        <v>135</v>
      </c>
      <c r="BE158" s="202">
        <f>IF(N158="základná",J158,0)</f>
        <v>0</v>
      </c>
      <c r="BF158" s="202">
        <f>IF(N158="znížená",J158,0)</f>
        <v>0</v>
      </c>
      <c r="BG158" s="202">
        <f>IF(N158="zákl. prenesená",J158,0)</f>
        <v>0</v>
      </c>
      <c r="BH158" s="202">
        <f>IF(N158="zníž. prenesená",J158,0)</f>
        <v>0</v>
      </c>
      <c r="BI158" s="202">
        <f>IF(N158="nulová",J158,0)</f>
        <v>0</v>
      </c>
      <c r="BJ158" s="19" t="s">
        <v>89</v>
      </c>
      <c r="BK158" s="202">
        <f>ROUND(I158*H158,2)</f>
        <v>0</v>
      </c>
      <c r="BL158" s="19" t="s">
        <v>141</v>
      </c>
      <c r="BM158" s="201" t="s">
        <v>297</v>
      </c>
    </row>
    <row r="159" s="13" customFormat="1">
      <c r="A159" s="13"/>
      <c r="B159" s="203"/>
      <c r="C159" s="13"/>
      <c r="D159" s="204" t="s">
        <v>143</v>
      </c>
      <c r="E159" s="205" t="s">
        <v>1</v>
      </c>
      <c r="F159" s="206" t="s">
        <v>284</v>
      </c>
      <c r="G159" s="13"/>
      <c r="H159" s="207">
        <v>7.4450000000000003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143</v>
      </c>
      <c r="AU159" s="205" t="s">
        <v>89</v>
      </c>
      <c r="AV159" s="13" t="s">
        <v>89</v>
      </c>
      <c r="AW159" s="13" t="s">
        <v>31</v>
      </c>
      <c r="AX159" s="13" t="s">
        <v>83</v>
      </c>
      <c r="AY159" s="205" t="s">
        <v>135</v>
      </c>
    </row>
    <row r="160" s="2" customFormat="1" ht="24.15" customHeight="1">
      <c r="A160" s="38"/>
      <c r="B160" s="188"/>
      <c r="C160" s="189" t="s">
        <v>177</v>
      </c>
      <c r="D160" s="189" t="s">
        <v>137</v>
      </c>
      <c r="E160" s="190" t="s">
        <v>298</v>
      </c>
      <c r="F160" s="191" t="s">
        <v>299</v>
      </c>
      <c r="G160" s="192" t="s">
        <v>171</v>
      </c>
      <c r="H160" s="193">
        <v>11.912000000000001</v>
      </c>
      <c r="I160" s="194"/>
      <c r="J160" s="195">
        <f>ROUND(I160*H160,2)</f>
        <v>0</v>
      </c>
      <c r="K160" s="196"/>
      <c r="L160" s="39"/>
      <c r="M160" s="197" t="s">
        <v>1</v>
      </c>
      <c r="N160" s="198" t="s">
        <v>42</v>
      </c>
      <c r="O160" s="82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1" t="s">
        <v>141</v>
      </c>
      <c r="AT160" s="201" t="s">
        <v>137</v>
      </c>
      <c r="AU160" s="201" t="s">
        <v>89</v>
      </c>
      <c r="AY160" s="19" t="s">
        <v>135</v>
      </c>
      <c r="BE160" s="202">
        <f>IF(N160="základná",J160,0)</f>
        <v>0</v>
      </c>
      <c r="BF160" s="202">
        <f>IF(N160="znížená",J160,0)</f>
        <v>0</v>
      </c>
      <c r="BG160" s="202">
        <f>IF(N160="zákl. prenesená",J160,0)</f>
        <v>0</v>
      </c>
      <c r="BH160" s="202">
        <f>IF(N160="zníž. prenesená",J160,0)</f>
        <v>0</v>
      </c>
      <c r="BI160" s="202">
        <f>IF(N160="nulová",J160,0)</f>
        <v>0</v>
      </c>
      <c r="BJ160" s="19" t="s">
        <v>89</v>
      </c>
      <c r="BK160" s="202">
        <f>ROUND(I160*H160,2)</f>
        <v>0</v>
      </c>
      <c r="BL160" s="19" t="s">
        <v>141</v>
      </c>
      <c r="BM160" s="201" t="s">
        <v>300</v>
      </c>
    </row>
    <row r="161" s="13" customFormat="1">
      <c r="A161" s="13"/>
      <c r="B161" s="203"/>
      <c r="C161" s="13"/>
      <c r="D161" s="204" t="s">
        <v>143</v>
      </c>
      <c r="E161" s="205" t="s">
        <v>1</v>
      </c>
      <c r="F161" s="206" t="s">
        <v>301</v>
      </c>
      <c r="G161" s="13"/>
      <c r="H161" s="207">
        <v>11.912000000000001</v>
      </c>
      <c r="I161" s="208"/>
      <c r="J161" s="13"/>
      <c r="K161" s="13"/>
      <c r="L161" s="203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143</v>
      </c>
      <c r="AU161" s="205" t="s">
        <v>89</v>
      </c>
      <c r="AV161" s="13" t="s">
        <v>89</v>
      </c>
      <c r="AW161" s="13" t="s">
        <v>31</v>
      </c>
      <c r="AX161" s="13" t="s">
        <v>76</v>
      </c>
      <c r="AY161" s="205" t="s">
        <v>135</v>
      </c>
    </row>
    <row r="162" s="14" customFormat="1">
      <c r="A162" s="14"/>
      <c r="B162" s="212"/>
      <c r="C162" s="14"/>
      <c r="D162" s="204" t="s">
        <v>143</v>
      </c>
      <c r="E162" s="213" t="s">
        <v>1</v>
      </c>
      <c r="F162" s="214" t="s">
        <v>152</v>
      </c>
      <c r="G162" s="14"/>
      <c r="H162" s="215">
        <v>11.912000000000001</v>
      </c>
      <c r="I162" s="216"/>
      <c r="J162" s="14"/>
      <c r="K162" s="14"/>
      <c r="L162" s="212"/>
      <c r="M162" s="217"/>
      <c r="N162" s="218"/>
      <c r="O162" s="218"/>
      <c r="P162" s="218"/>
      <c r="Q162" s="218"/>
      <c r="R162" s="218"/>
      <c r="S162" s="218"/>
      <c r="T162" s="21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3" t="s">
        <v>143</v>
      </c>
      <c r="AU162" s="213" t="s">
        <v>89</v>
      </c>
      <c r="AV162" s="14" t="s">
        <v>141</v>
      </c>
      <c r="AW162" s="14" t="s">
        <v>31</v>
      </c>
      <c r="AX162" s="14" t="s">
        <v>83</v>
      </c>
      <c r="AY162" s="213" t="s">
        <v>135</v>
      </c>
    </row>
    <row r="163" s="2" customFormat="1" ht="37.8" customHeight="1">
      <c r="A163" s="38"/>
      <c r="B163" s="188"/>
      <c r="C163" s="189" t="s">
        <v>145</v>
      </c>
      <c r="D163" s="189" t="s">
        <v>137</v>
      </c>
      <c r="E163" s="190" t="s">
        <v>302</v>
      </c>
      <c r="F163" s="191" t="s">
        <v>303</v>
      </c>
      <c r="G163" s="192" t="s">
        <v>149</v>
      </c>
      <c r="H163" s="193">
        <v>24.815999999999999</v>
      </c>
      <c r="I163" s="194"/>
      <c r="J163" s="195">
        <f>ROUND(I163*H163,2)</f>
        <v>0</v>
      </c>
      <c r="K163" s="196"/>
      <c r="L163" s="39"/>
      <c r="M163" s="197" t="s">
        <v>1</v>
      </c>
      <c r="N163" s="198" t="s">
        <v>42</v>
      </c>
      <c r="O163" s="82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1" t="s">
        <v>141</v>
      </c>
      <c r="AT163" s="201" t="s">
        <v>137</v>
      </c>
      <c r="AU163" s="201" t="s">
        <v>89</v>
      </c>
      <c r="AY163" s="19" t="s">
        <v>135</v>
      </c>
      <c r="BE163" s="202">
        <f>IF(N163="základná",J163,0)</f>
        <v>0</v>
      </c>
      <c r="BF163" s="202">
        <f>IF(N163="znížená",J163,0)</f>
        <v>0</v>
      </c>
      <c r="BG163" s="202">
        <f>IF(N163="zákl. prenesená",J163,0)</f>
        <v>0</v>
      </c>
      <c r="BH163" s="202">
        <f>IF(N163="zníž. prenesená",J163,0)</f>
        <v>0</v>
      </c>
      <c r="BI163" s="202">
        <f>IF(N163="nulová",J163,0)</f>
        <v>0</v>
      </c>
      <c r="BJ163" s="19" t="s">
        <v>89</v>
      </c>
      <c r="BK163" s="202">
        <f>ROUND(I163*H163,2)</f>
        <v>0</v>
      </c>
      <c r="BL163" s="19" t="s">
        <v>141</v>
      </c>
      <c r="BM163" s="201" t="s">
        <v>304</v>
      </c>
    </row>
    <row r="164" s="15" customFormat="1">
      <c r="A164" s="15"/>
      <c r="B164" s="225"/>
      <c r="C164" s="15"/>
      <c r="D164" s="204" t="s">
        <v>143</v>
      </c>
      <c r="E164" s="226" t="s">
        <v>1</v>
      </c>
      <c r="F164" s="227" t="s">
        <v>275</v>
      </c>
      <c r="G164" s="15"/>
      <c r="H164" s="226" t="s">
        <v>1</v>
      </c>
      <c r="I164" s="228"/>
      <c r="J164" s="15"/>
      <c r="K164" s="15"/>
      <c r="L164" s="225"/>
      <c r="M164" s="229"/>
      <c r="N164" s="230"/>
      <c r="O164" s="230"/>
      <c r="P164" s="230"/>
      <c r="Q164" s="230"/>
      <c r="R164" s="230"/>
      <c r="S164" s="230"/>
      <c r="T164" s="23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6" t="s">
        <v>143</v>
      </c>
      <c r="AU164" s="226" t="s">
        <v>89</v>
      </c>
      <c r="AV164" s="15" t="s">
        <v>83</v>
      </c>
      <c r="AW164" s="15" t="s">
        <v>31</v>
      </c>
      <c r="AX164" s="15" t="s">
        <v>76</v>
      </c>
      <c r="AY164" s="226" t="s">
        <v>135</v>
      </c>
    </row>
    <row r="165" s="13" customFormat="1">
      <c r="A165" s="13"/>
      <c r="B165" s="203"/>
      <c r="C165" s="13"/>
      <c r="D165" s="204" t="s">
        <v>143</v>
      </c>
      <c r="E165" s="205" t="s">
        <v>1</v>
      </c>
      <c r="F165" s="206" t="s">
        <v>305</v>
      </c>
      <c r="G165" s="13"/>
      <c r="H165" s="207">
        <v>24.815999999999999</v>
      </c>
      <c r="I165" s="208"/>
      <c r="J165" s="13"/>
      <c r="K165" s="13"/>
      <c r="L165" s="203"/>
      <c r="M165" s="209"/>
      <c r="N165" s="210"/>
      <c r="O165" s="210"/>
      <c r="P165" s="210"/>
      <c r="Q165" s="210"/>
      <c r="R165" s="210"/>
      <c r="S165" s="210"/>
      <c r="T165" s="21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143</v>
      </c>
      <c r="AU165" s="205" t="s">
        <v>89</v>
      </c>
      <c r="AV165" s="13" t="s">
        <v>89</v>
      </c>
      <c r="AW165" s="13" t="s">
        <v>31</v>
      </c>
      <c r="AX165" s="13" t="s">
        <v>76</v>
      </c>
      <c r="AY165" s="205" t="s">
        <v>135</v>
      </c>
    </row>
    <row r="166" s="14" customFormat="1">
      <c r="A166" s="14"/>
      <c r="B166" s="212"/>
      <c r="C166" s="14"/>
      <c r="D166" s="204" t="s">
        <v>143</v>
      </c>
      <c r="E166" s="213" t="s">
        <v>258</v>
      </c>
      <c r="F166" s="214" t="s">
        <v>152</v>
      </c>
      <c r="G166" s="14"/>
      <c r="H166" s="215">
        <v>24.815999999999999</v>
      </c>
      <c r="I166" s="216"/>
      <c r="J166" s="14"/>
      <c r="K166" s="14"/>
      <c r="L166" s="212"/>
      <c r="M166" s="217"/>
      <c r="N166" s="218"/>
      <c r="O166" s="218"/>
      <c r="P166" s="218"/>
      <c r="Q166" s="218"/>
      <c r="R166" s="218"/>
      <c r="S166" s="218"/>
      <c r="T166" s="21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13" t="s">
        <v>143</v>
      </c>
      <c r="AU166" s="213" t="s">
        <v>89</v>
      </c>
      <c r="AV166" s="14" t="s">
        <v>141</v>
      </c>
      <c r="AW166" s="14" t="s">
        <v>31</v>
      </c>
      <c r="AX166" s="14" t="s">
        <v>83</v>
      </c>
      <c r="AY166" s="213" t="s">
        <v>135</v>
      </c>
    </row>
    <row r="167" s="12" customFormat="1" ht="22.8" customHeight="1">
      <c r="A167" s="12"/>
      <c r="B167" s="175"/>
      <c r="C167" s="12"/>
      <c r="D167" s="176" t="s">
        <v>75</v>
      </c>
      <c r="E167" s="186" t="s">
        <v>153</v>
      </c>
      <c r="F167" s="186" t="s">
        <v>306</v>
      </c>
      <c r="G167" s="12"/>
      <c r="H167" s="12"/>
      <c r="I167" s="178"/>
      <c r="J167" s="187">
        <f>BK167</f>
        <v>0</v>
      </c>
      <c r="K167" s="12"/>
      <c r="L167" s="175"/>
      <c r="M167" s="180"/>
      <c r="N167" s="181"/>
      <c r="O167" s="181"/>
      <c r="P167" s="182">
        <f>SUM(P168:P169)</f>
        <v>0</v>
      </c>
      <c r="Q167" s="181"/>
      <c r="R167" s="182">
        <f>SUM(R168:R169)</f>
        <v>13.14205344</v>
      </c>
      <c r="S167" s="181"/>
      <c r="T167" s="183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6" t="s">
        <v>83</v>
      </c>
      <c r="AT167" s="184" t="s">
        <v>75</v>
      </c>
      <c r="AU167" s="184" t="s">
        <v>83</v>
      </c>
      <c r="AY167" s="176" t="s">
        <v>135</v>
      </c>
      <c r="BK167" s="185">
        <f>SUM(BK168:BK169)</f>
        <v>0</v>
      </c>
    </row>
    <row r="168" s="2" customFormat="1" ht="24.15" customHeight="1">
      <c r="A168" s="38"/>
      <c r="B168" s="188"/>
      <c r="C168" s="189" t="s">
        <v>185</v>
      </c>
      <c r="D168" s="189" t="s">
        <v>137</v>
      </c>
      <c r="E168" s="190" t="s">
        <v>307</v>
      </c>
      <c r="F168" s="191" t="s">
        <v>308</v>
      </c>
      <c r="G168" s="192" t="s">
        <v>140</v>
      </c>
      <c r="H168" s="193">
        <v>58.896000000000001</v>
      </c>
      <c r="I168" s="194"/>
      <c r="J168" s="195">
        <f>ROUND(I168*H168,2)</f>
        <v>0</v>
      </c>
      <c r="K168" s="196"/>
      <c r="L168" s="39"/>
      <c r="M168" s="197" t="s">
        <v>1</v>
      </c>
      <c r="N168" s="198" t="s">
        <v>42</v>
      </c>
      <c r="O168" s="82"/>
      <c r="P168" s="199">
        <f>O168*H168</f>
        <v>0</v>
      </c>
      <c r="Q168" s="199">
        <v>0.22314000000000001</v>
      </c>
      <c r="R168" s="199">
        <f>Q168*H168</f>
        <v>13.14205344</v>
      </c>
      <c r="S168" s="199">
        <v>0</v>
      </c>
      <c r="T168" s="20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1" t="s">
        <v>141</v>
      </c>
      <c r="AT168" s="201" t="s">
        <v>137</v>
      </c>
      <c r="AU168" s="201" t="s">
        <v>89</v>
      </c>
      <c r="AY168" s="19" t="s">
        <v>135</v>
      </c>
      <c r="BE168" s="202">
        <f>IF(N168="základná",J168,0)</f>
        <v>0</v>
      </c>
      <c r="BF168" s="202">
        <f>IF(N168="znížená",J168,0)</f>
        <v>0</v>
      </c>
      <c r="BG168" s="202">
        <f>IF(N168="zákl. prenesená",J168,0)</f>
        <v>0</v>
      </c>
      <c r="BH168" s="202">
        <f>IF(N168="zníž. prenesená",J168,0)</f>
        <v>0</v>
      </c>
      <c r="BI168" s="202">
        <f>IF(N168="nulová",J168,0)</f>
        <v>0</v>
      </c>
      <c r="BJ168" s="19" t="s">
        <v>89</v>
      </c>
      <c r="BK168" s="202">
        <f>ROUND(I168*H168,2)</f>
        <v>0</v>
      </c>
      <c r="BL168" s="19" t="s">
        <v>141</v>
      </c>
      <c r="BM168" s="201" t="s">
        <v>309</v>
      </c>
    </row>
    <row r="169" s="13" customFormat="1">
      <c r="A169" s="13"/>
      <c r="B169" s="203"/>
      <c r="C169" s="13"/>
      <c r="D169" s="204" t="s">
        <v>143</v>
      </c>
      <c r="E169" s="205" t="s">
        <v>1</v>
      </c>
      <c r="F169" s="206" t="s">
        <v>310</v>
      </c>
      <c r="G169" s="13"/>
      <c r="H169" s="207">
        <v>58.896000000000001</v>
      </c>
      <c r="I169" s="208"/>
      <c r="J169" s="13"/>
      <c r="K169" s="13"/>
      <c r="L169" s="203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143</v>
      </c>
      <c r="AU169" s="205" t="s">
        <v>89</v>
      </c>
      <c r="AV169" s="13" t="s">
        <v>89</v>
      </c>
      <c r="AW169" s="13" t="s">
        <v>31</v>
      </c>
      <c r="AX169" s="13" t="s">
        <v>83</v>
      </c>
      <c r="AY169" s="205" t="s">
        <v>135</v>
      </c>
    </row>
    <row r="170" s="12" customFormat="1" ht="22.8" customHeight="1">
      <c r="A170" s="12"/>
      <c r="B170" s="175"/>
      <c r="C170" s="12"/>
      <c r="D170" s="176" t="s">
        <v>75</v>
      </c>
      <c r="E170" s="186" t="s">
        <v>168</v>
      </c>
      <c r="F170" s="186" t="s">
        <v>311</v>
      </c>
      <c r="G170" s="12"/>
      <c r="H170" s="12"/>
      <c r="I170" s="178"/>
      <c r="J170" s="187">
        <f>BK170</f>
        <v>0</v>
      </c>
      <c r="K170" s="12"/>
      <c r="L170" s="175"/>
      <c r="M170" s="180"/>
      <c r="N170" s="181"/>
      <c r="O170" s="181"/>
      <c r="P170" s="182">
        <f>SUM(P171:P227)</f>
        <v>0</v>
      </c>
      <c r="Q170" s="181"/>
      <c r="R170" s="182">
        <f>SUM(R171:R227)</f>
        <v>81.036371069959998</v>
      </c>
      <c r="S170" s="181"/>
      <c r="T170" s="183">
        <f>SUM(T171:T227)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76" t="s">
        <v>83</v>
      </c>
      <c r="AT170" s="184" t="s">
        <v>75</v>
      </c>
      <c r="AU170" s="184" t="s">
        <v>83</v>
      </c>
      <c r="AY170" s="176" t="s">
        <v>135</v>
      </c>
      <c r="BK170" s="185">
        <f>SUM(BK171:BK227)</f>
        <v>0</v>
      </c>
    </row>
    <row r="171" s="2" customFormat="1" ht="37.8" customHeight="1">
      <c r="A171" s="38"/>
      <c r="B171" s="188"/>
      <c r="C171" s="189" t="s">
        <v>194</v>
      </c>
      <c r="D171" s="189" t="s">
        <v>137</v>
      </c>
      <c r="E171" s="190" t="s">
        <v>312</v>
      </c>
      <c r="F171" s="191" t="s">
        <v>313</v>
      </c>
      <c r="G171" s="192" t="s">
        <v>140</v>
      </c>
      <c r="H171" s="193">
        <v>244.161</v>
      </c>
      <c r="I171" s="194"/>
      <c r="J171" s="195">
        <f>ROUND(I171*H171,2)</f>
        <v>0</v>
      </c>
      <c r="K171" s="196"/>
      <c r="L171" s="39"/>
      <c r="M171" s="197" t="s">
        <v>1</v>
      </c>
      <c r="N171" s="198" t="s">
        <v>42</v>
      </c>
      <c r="O171" s="82"/>
      <c r="P171" s="199">
        <f>O171*H171</f>
        <v>0</v>
      </c>
      <c r="Q171" s="199">
        <v>0.00019236000000000001</v>
      </c>
      <c r="R171" s="199">
        <f>Q171*H171</f>
        <v>0.046966809960000001</v>
      </c>
      <c r="S171" s="199">
        <v>0</v>
      </c>
      <c r="T171" s="20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1" t="s">
        <v>141</v>
      </c>
      <c r="AT171" s="201" t="s">
        <v>137</v>
      </c>
      <c r="AU171" s="201" t="s">
        <v>89</v>
      </c>
      <c r="AY171" s="19" t="s">
        <v>135</v>
      </c>
      <c r="BE171" s="202">
        <f>IF(N171="základná",J171,0)</f>
        <v>0</v>
      </c>
      <c r="BF171" s="202">
        <f>IF(N171="znížená",J171,0)</f>
        <v>0</v>
      </c>
      <c r="BG171" s="202">
        <f>IF(N171="zákl. prenesená",J171,0)</f>
        <v>0</v>
      </c>
      <c r="BH171" s="202">
        <f>IF(N171="zníž. prenesená",J171,0)</f>
        <v>0</v>
      </c>
      <c r="BI171" s="202">
        <f>IF(N171="nulová",J171,0)</f>
        <v>0</v>
      </c>
      <c r="BJ171" s="19" t="s">
        <v>89</v>
      </c>
      <c r="BK171" s="202">
        <f>ROUND(I171*H171,2)</f>
        <v>0</v>
      </c>
      <c r="BL171" s="19" t="s">
        <v>141</v>
      </c>
      <c r="BM171" s="201" t="s">
        <v>314</v>
      </c>
    </row>
    <row r="172" s="13" customFormat="1">
      <c r="A172" s="13"/>
      <c r="B172" s="203"/>
      <c r="C172" s="13"/>
      <c r="D172" s="204" t="s">
        <v>143</v>
      </c>
      <c r="E172" s="205" t="s">
        <v>1</v>
      </c>
      <c r="F172" s="206" t="s">
        <v>315</v>
      </c>
      <c r="G172" s="13"/>
      <c r="H172" s="207">
        <v>137.22300000000001</v>
      </c>
      <c r="I172" s="208"/>
      <c r="J172" s="13"/>
      <c r="K172" s="13"/>
      <c r="L172" s="203"/>
      <c r="M172" s="209"/>
      <c r="N172" s="210"/>
      <c r="O172" s="210"/>
      <c r="P172" s="210"/>
      <c r="Q172" s="210"/>
      <c r="R172" s="210"/>
      <c r="S172" s="210"/>
      <c r="T172" s="21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5" t="s">
        <v>143</v>
      </c>
      <c r="AU172" s="205" t="s">
        <v>89</v>
      </c>
      <c r="AV172" s="13" t="s">
        <v>89</v>
      </c>
      <c r="AW172" s="13" t="s">
        <v>31</v>
      </c>
      <c r="AX172" s="13" t="s">
        <v>76</v>
      </c>
      <c r="AY172" s="205" t="s">
        <v>135</v>
      </c>
    </row>
    <row r="173" s="13" customFormat="1">
      <c r="A173" s="13"/>
      <c r="B173" s="203"/>
      <c r="C173" s="13"/>
      <c r="D173" s="204" t="s">
        <v>143</v>
      </c>
      <c r="E173" s="205" t="s">
        <v>1</v>
      </c>
      <c r="F173" s="206" t="s">
        <v>316</v>
      </c>
      <c r="G173" s="13"/>
      <c r="H173" s="207">
        <v>106.938</v>
      </c>
      <c r="I173" s="208"/>
      <c r="J173" s="13"/>
      <c r="K173" s="13"/>
      <c r="L173" s="203"/>
      <c r="M173" s="209"/>
      <c r="N173" s="210"/>
      <c r="O173" s="210"/>
      <c r="P173" s="210"/>
      <c r="Q173" s="210"/>
      <c r="R173" s="210"/>
      <c r="S173" s="210"/>
      <c r="T173" s="21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5" t="s">
        <v>143</v>
      </c>
      <c r="AU173" s="205" t="s">
        <v>89</v>
      </c>
      <c r="AV173" s="13" t="s">
        <v>89</v>
      </c>
      <c r="AW173" s="13" t="s">
        <v>31</v>
      </c>
      <c r="AX173" s="13" t="s">
        <v>76</v>
      </c>
      <c r="AY173" s="205" t="s">
        <v>135</v>
      </c>
    </row>
    <row r="174" s="14" customFormat="1">
      <c r="A174" s="14"/>
      <c r="B174" s="212"/>
      <c r="C174" s="14"/>
      <c r="D174" s="204" t="s">
        <v>143</v>
      </c>
      <c r="E174" s="213" t="s">
        <v>1</v>
      </c>
      <c r="F174" s="214" t="s">
        <v>152</v>
      </c>
      <c r="G174" s="14"/>
      <c r="H174" s="215">
        <v>244.161</v>
      </c>
      <c r="I174" s="216"/>
      <c r="J174" s="14"/>
      <c r="K174" s="14"/>
      <c r="L174" s="212"/>
      <c r="M174" s="217"/>
      <c r="N174" s="218"/>
      <c r="O174" s="218"/>
      <c r="P174" s="218"/>
      <c r="Q174" s="218"/>
      <c r="R174" s="218"/>
      <c r="S174" s="218"/>
      <c r="T174" s="21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13" t="s">
        <v>143</v>
      </c>
      <c r="AU174" s="213" t="s">
        <v>89</v>
      </c>
      <c r="AV174" s="14" t="s">
        <v>141</v>
      </c>
      <c r="AW174" s="14" t="s">
        <v>31</v>
      </c>
      <c r="AX174" s="14" t="s">
        <v>83</v>
      </c>
      <c r="AY174" s="213" t="s">
        <v>135</v>
      </c>
    </row>
    <row r="175" s="2" customFormat="1" ht="33" customHeight="1">
      <c r="A175" s="38"/>
      <c r="B175" s="188"/>
      <c r="C175" s="189" t="s">
        <v>200</v>
      </c>
      <c r="D175" s="189" t="s">
        <v>137</v>
      </c>
      <c r="E175" s="190" t="s">
        <v>317</v>
      </c>
      <c r="F175" s="191" t="s">
        <v>318</v>
      </c>
      <c r="G175" s="192" t="s">
        <v>140</v>
      </c>
      <c r="H175" s="193">
        <v>641.67399999999998</v>
      </c>
      <c r="I175" s="194"/>
      <c r="J175" s="195">
        <f>ROUND(I175*H175,2)</f>
        <v>0</v>
      </c>
      <c r="K175" s="196"/>
      <c r="L175" s="39"/>
      <c r="M175" s="197" t="s">
        <v>1</v>
      </c>
      <c r="N175" s="198" t="s">
        <v>42</v>
      </c>
      <c r="O175" s="82"/>
      <c r="P175" s="199">
        <f>O175*H175</f>
        <v>0</v>
      </c>
      <c r="Q175" s="199">
        <v>0.0048719999999999996</v>
      </c>
      <c r="R175" s="199">
        <f>Q175*H175</f>
        <v>3.1262357279999997</v>
      </c>
      <c r="S175" s="199">
        <v>0</v>
      </c>
      <c r="T175" s="20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1" t="s">
        <v>141</v>
      </c>
      <c r="AT175" s="201" t="s">
        <v>137</v>
      </c>
      <c r="AU175" s="201" t="s">
        <v>89</v>
      </c>
      <c r="AY175" s="19" t="s">
        <v>135</v>
      </c>
      <c r="BE175" s="202">
        <f>IF(N175="základná",J175,0)</f>
        <v>0</v>
      </c>
      <c r="BF175" s="202">
        <f>IF(N175="znížená",J175,0)</f>
        <v>0</v>
      </c>
      <c r="BG175" s="202">
        <f>IF(N175="zákl. prenesená",J175,0)</f>
        <v>0</v>
      </c>
      <c r="BH175" s="202">
        <f>IF(N175="zníž. prenesená",J175,0)</f>
        <v>0</v>
      </c>
      <c r="BI175" s="202">
        <f>IF(N175="nulová",J175,0)</f>
        <v>0</v>
      </c>
      <c r="BJ175" s="19" t="s">
        <v>89</v>
      </c>
      <c r="BK175" s="202">
        <f>ROUND(I175*H175,2)</f>
        <v>0</v>
      </c>
      <c r="BL175" s="19" t="s">
        <v>141</v>
      </c>
      <c r="BM175" s="201" t="s">
        <v>319</v>
      </c>
    </row>
    <row r="176" s="13" customFormat="1">
      <c r="A176" s="13"/>
      <c r="B176" s="203"/>
      <c r="C176" s="13"/>
      <c r="D176" s="204" t="s">
        <v>143</v>
      </c>
      <c r="E176" s="205" t="s">
        <v>1</v>
      </c>
      <c r="F176" s="206" t="s">
        <v>320</v>
      </c>
      <c r="G176" s="13"/>
      <c r="H176" s="207">
        <v>641.67399999999998</v>
      </c>
      <c r="I176" s="208"/>
      <c r="J176" s="13"/>
      <c r="K176" s="13"/>
      <c r="L176" s="203"/>
      <c r="M176" s="209"/>
      <c r="N176" s="210"/>
      <c r="O176" s="210"/>
      <c r="P176" s="210"/>
      <c r="Q176" s="210"/>
      <c r="R176" s="210"/>
      <c r="S176" s="210"/>
      <c r="T176" s="21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5" t="s">
        <v>143</v>
      </c>
      <c r="AU176" s="205" t="s">
        <v>89</v>
      </c>
      <c r="AV176" s="13" t="s">
        <v>89</v>
      </c>
      <c r="AW176" s="13" t="s">
        <v>31</v>
      </c>
      <c r="AX176" s="13" t="s">
        <v>83</v>
      </c>
      <c r="AY176" s="205" t="s">
        <v>135</v>
      </c>
    </row>
    <row r="177" s="2" customFormat="1" ht="24.15" customHeight="1">
      <c r="A177" s="38"/>
      <c r="B177" s="188"/>
      <c r="C177" s="189" t="s">
        <v>212</v>
      </c>
      <c r="D177" s="189" t="s">
        <v>137</v>
      </c>
      <c r="E177" s="190" t="s">
        <v>321</v>
      </c>
      <c r="F177" s="191" t="s">
        <v>322</v>
      </c>
      <c r="G177" s="192" t="s">
        <v>140</v>
      </c>
      <c r="H177" s="193">
        <v>641.67399999999998</v>
      </c>
      <c r="I177" s="194"/>
      <c r="J177" s="195">
        <f>ROUND(I177*H177,2)</f>
        <v>0</v>
      </c>
      <c r="K177" s="196"/>
      <c r="L177" s="39"/>
      <c r="M177" s="197" t="s">
        <v>1</v>
      </c>
      <c r="N177" s="198" t="s">
        <v>42</v>
      </c>
      <c r="O177" s="82"/>
      <c r="P177" s="199">
        <f>O177*H177</f>
        <v>0</v>
      </c>
      <c r="Q177" s="199">
        <v>0.00022499999999999999</v>
      </c>
      <c r="R177" s="199">
        <f>Q177*H177</f>
        <v>0.14437665</v>
      </c>
      <c r="S177" s="199">
        <v>0</v>
      </c>
      <c r="T177" s="20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1" t="s">
        <v>141</v>
      </c>
      <c r="AT177" s="201" t="s">
        <v>137</v>
      </c>
      <c r="AU177" s="201" t="s">
        <v>89</v>
      </c>
      <c r="AY177" s="19" t="s">
        <v>135</v>
      </c>
      <c r="BE177" s="202">
        <f>IF(N177="základná",J177,0)</f>
        <v>0</v>
      </c>
      <c r="BF177" s="202">
        <f>IF(N177="znížená",J177,0)</f>
        <v>0</v>
      </c>
      <c r="BG177" s="202">
        <f>IF(N177="zákl. prenesená",J177,0)</f>
        <v>0</v>
      </c>
      <c r="BH177" s="202">
        <f>IF(N177="zníž. prenesená",J177,0)</f>
        <v>0</v>
      </c>
      <c r="BI177" s="202">
        <f>IF(N177="nulová",J177,0)</f>
        <v>0</v>
      </c>
      <c r="BJ177" s="19" t="s">
        <v>89</v>
      </c>
      <c r="BK177" s="202">
        <f>ROUND(I177*H177,2)</f>
        <v>0</v>
      </c>
      <c r="BL177" s="19" t="s">
        <v>141</v>
      </c>
      <c r="BM177" s="201" t="s">
        <v>323</v>
      </c>
    </row>
    <row r="178" s="13" customFormat="1">
      <c r="A178" s="13"/>
      <c r="B178" s="203"/>
      <c r="C178" s="13"/>
      <c r="D178" s="204" t="s">
        <v>143</v>
      </c>
      <c r="E178" s="205" t="s">
        <v>1</v>
      </c>
      <c r="F178" s="206" t="s">
        <v>320</v>
      </c>
      <c r="G178" s="13"/>
      <c r="H178" s="207">
        <v>641.67399999999998</v>
      </c>
      <c r="I178" s="208"/>
      <c r="J178" s="13"/>
      <c r="K178" s="13"/>
      <c r="L178" s="203"/>
      <c r="M178" s="209"/>
      <c r="N178" s="210"/>
      <c r="O178" s="210"/>
      <c r="P178" s="210"/>
      <c r="Q178" s="210"/>
      <c r="R178" s="210"/>
      <c r="S178" s="210"/>
      <c r="T178" s="21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5" t="s">
        <v>143</v>
      </c>
      <c r="AU178" s="205" t="s">
        <v>89</v>
      </c>
      <c r="AV178" s="13" t="s">
        <v>89</v>
      </c>
      <c r="AW178" s="13" t="s">
        <v>31</v>
      </c>
      <c r="AX178" s="13" t="s">
        <v>83</v>
      </c>
      <c r="AY178" s="205" t="s">
        <v>135</v>
      </c>
    </row>
    <row r="179" s="2" customFormat="1" ht="24.15" customHeight="1">
      <c r="A179" s="38"/>
      <c r="B179" s="188"/>
      <c r="C179" s="189" t="s">
        <v>217</v>
      </c>
      <c r="D179" s="189" t="s">
        <v>137</v>
      </c>
      <c r="E179" s="190" t="s">
        <v>324</v>
      </c>
      <c r="F179" s="191" t="s">
        <v>325</v>
      </c>
      <c r="G179" s="192" t="s">
        <v>140</v>
      </c>
      <c r="H179" s="193">
        <v>633.02999999999997</v>
      </c>
      <c r="I179" s="194"/>
      <c r="J179" s="195">
        <f>ROUND(I179*H179,2)</f>
        <v>0</v>
      </c>
      <c r="K179" s="196"/>
      <c r="L179" s="39"/>
      <c r="M179" s="197" t="s">
        <v>1</v>
      </c>
      <c r="N179" s="198" t="s">
        <v>42</v>
      </c>
      <c r="O179" s="82"/>
      <c r="P179" s="199">
        <f>O179*H179</f>
        <v>0</v>
      </c>
      <c r="Q179" s="199">
        <v>0.0039199999999999999</v>
      </c>
      <c r="R179" s="199">
        <f>Q179*H179</f>
        <v>2.4814775999999998</v>
      </c>
      <c r="S179" s="199">
        <v>0</v>
      </c>
      <c r="T179" s="20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1" t="s">
        <v>141</v>
      </c>
      <c r="AT179" s="201" t="s">
        <v>137</v>
      </c>
      <c r="AU179" s="201" t="s">
        <v>89</v>
      </c>
      <c r="AY179" s="19" t="s">
        <v>135</v>
      </c>
      <c r="BE179" s="202">
        <f>IF(N179="základná",J179,0)</f>
        <v>0</v>
      </c>
      <c r="BF179" s="202">
        <f>IF(N179="znížená",J179,0)</f>
        <v>0</v>
      </c>
      <c r="BG179" s="202">
        <f>IF(N179="zákl. prenesená",J179,0)</f>
        <v>0</v>
      </c>
      <c r="BH179" s="202">
        <f>IF(N179="zníž. prenesená",J179,0)</f>
        <v>0</v>
      </c>
      <c r="BI179" s="202">
        <f>IF(N179="nulová",J179,0)</f>
        <v>0</v>
      </c>
      <c r="BJ179" s="19" t="s">
        <v>89</v>
      </c>
      <c r="BK179" s="202">
        <f>ROUND(I179*H179,2)</f>
        <v>0</v>
      </c>
      <c r="BL179" s="19" t="s">
        <v>141</v>
      </c>
      <c r="BM179" s="201" t="s">
        <v>326</v>
      </c>
    </row>
    <row r="180" s="13" customFormat="1">
      <c r="A180" s="13"/>
      <c r="B180" s="203"/>
      <c r="C180" s="13"/>
      <c r="D180" s="204" t="s">
        <v>143</v>
      </c>
      <c r="E180" s="205" t="s">
        <v>1</v>
      </c>
      <c r="F180" s="206" t="s">
        <v>327</v>
      </c>
      <c r="G180" s="13"/>
      <c r="H180" s="207">
        <v>686.99000000000001</v>
      </c>
      <c r="I180" s="208"/>
      <c r="J180" s="13"/>
      <c r="K180" s="13"/>
      <c r="L180" s="203"/>
      <c r="M180" s="209"/>
      <c r="N180" s="210"/>
      <c r="O180" s="210"/>
      <c r="P180" s="210"/>
      <c r="Q180" s="210"/>
      <c r="R180" s="210"/>
      <c r="S180" s="210"/>
      <c r="T180" s="21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5" t="s">
        <v>143</v>
      </c>
      <c r="AU180" s="205" t="s">
        <v>89</v>
      </c>
      <c r="AV180" s="13" t="s">
        <v>89</v>
      </c>
      <c r="AW180" s="13" t="s">
        <v>31</v>
      </c>
      <c r="AX180" s="13" t="s">
        <v>76</v>
      </c>
      <c r="AY180" s="205" t="s">
        <v>135</v>
      </c>
    </row>
    <row r="181" s="13" customFormat="1">
      <c r="A181" s="13"/>
      <c r="B181" s="203"/>
      <c r="C181" s="13"/>
      <c r="D181" s="204" t="s">
        <v>143</v>
      </c>
      <c r="E181" s="205" t="s">
        <v>1</v>
      </c>
      <c r="F181" s="206" t="s">
        <v>328</v>
      </c>
      <c r="G181" s="13"/>
      <c r="H181" s="207">
        <v>-53.960000000000001</v>
      </c>
      <c r="I181" s="208"/>
      <c r="J181" s="13"/>
      <c r="K181" s="13"/>
      <c r="L181" s="203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143</v>
      </c>
      <c r="AU181" s="205" t="s">
        <v>89</v>
      </c>
      <c r="AV181" s="13" t="s">
        <v>89</v>
      </c>
      <c r="AW181" s="13" t="s">
        <v>31</v>
      </c>
      <c r="AX181" s="13" t="s">
        <v>76</v>
      </c>
      <c r="AY181" s="205" t="s">
        <v>135</v>
      </c>
    </row>
    <row r="182" s="14" customFormat="1">
      <c r="A182" s="14"/>
      <c r="B182" s="212"/>
      <c r="C182" s="14"/>
      <c r="D182" s="204" t="s">
        <v>143</v>
      </c>
      <c r="E182" s="213" t="s">
        <v>1</v>
      </c>
      <c r="F182" s="214" t="s">
        <v>152</v>
      </c>
      <c r="G182" s="14"/>
      <c r="H182" s="215">
        <v>633.02999999999997</v>
      </c>
      <c r="I182" s="216"/>
      <c r="J182" s="14"/>
      <c r="K182" s="14"/>
      <c r="L182" s="212"/>
      <c r="M182" s="217"/>
      <c r="N182" s="218"/>
      <c r="O182" s="218"/>
      <c r="P182" s="218"/>
      <c r="Q182" s="218"/>
      <c r="R182" s="218"/>
      <c r="S182" s="218"/>
      <c r="T182" s="21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3" t="s">
        <v>143</v>
      </c>
      <c r="AU182" s="213" t="s">
        <v>89</v>
      </c>
      <c r="AV182" s="14" t="s">
        <v>141</v>
      </c>
      <c r="AW182" s="14" t="s">
        <v>31</v>
      </c>
      <c r="AX182" s="14" t="s">
        <v>83</v>
      </c>
      <c r="AY182" s="213" t="s">
        <v>135</v>
      </c>
    </row>
    <row r="183" s="2" customFormat="1" ht="24.15" customHeight="1">
      <c r="A183" s="38"/>
      <c r="B183" s="188"/>
      <c r="C183" s="189" t="s">
        <v>228</v>
      </c>
      <c r="D183" s="189" t="s">
        <v>137</v>
      </c>
      <c r="E183" s="190" t="s">
        <v>329</v>
      </c>
      <c r="F183" s="191" t="s">
        <v>330</v>
      </c>
      <c r="G183" s="192" t="s">
        <v>140</v>
      </c>
      <c r="H183" s="193">
        <v>45.316000000000002</v>
      </c>
      <c r="I183" s="194"/>
      <c r="J183" s="195">
        <f>ROUND(I183*H183,2)</f>
        <v>0</v>
      </c>
      <c r="K183" s="196"/>
      <c r="L183" s="39"/>
      <c r="M183" s="197" t="s">
        <v>1</v>
      </c>
      <c r="N183" s="198" t="s">
        <v>42</v>
      </c>
      <c r="O183" s="82"/>
      <c r="P183" s="199">
        <f>O183*H183</f>
        <v>0</v>
      </c>
      <c r="Q183" s="199">
        <v>0.0051539999999999997</v>
      </c>
      <c r="R183" s="199">
        <f>Q183*H183</f>
        <v>0.233558664</v>
      </c>
      <c r="S183" s="199">
        <v>0</v>
      </c>
      <c r="T183" s="20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1" t="s">
        <v>141</v>
      </c>
      <c r="AT183" s="201" t="s">
        <v>137</v>
      </c>
      <c r="AU183" s="201" t="s">
        <v>89</v>
      </c>
      <c r="AY183" s="19" t="s">
        <v>135</v>
      </c>
      <c r="BE183" s="202">
        <f>IF(N183="základná",J183,0)</f>
        <v>0</v>
      </c>
      <c r="BF183" s="202">
        <f>IF(N183="znížená",J183,0)</f>
        <v>0</v>
      </c>
      <c r="BG183" s="202">
        <f>IF(N183="zákl. prenesená",J183,0)</f>
        <v>0</v>
      </c>
      <c r="BH183" s="202">
        <f>IF(N183="zníž. prenesená",J183,0)</f>
        <v>0</v>
      </c>
      <c r="BI183" s="202">
        <f>IF(N183="nulová",J183,0)</f>
        <v>0</v>
      </c>
      <c r="BJ183" s="19" t="s">
        <v>89</v>
      </c>
      <c r="BK183" s="202">
        <f>ROUND(I183*H183,2)</f>
        <v>0</v>
      </c>
      <c r="BL183" s="19" t="s">
        <v>141</v>
      </c>
      <c r="BM183" s="201" t="s">
        <v>331</v>
      </c>
    </row>
    <row r="184" s="15" customFormat="1">
      <c r="A184" s="15"/>
      <c r="B184" s="225"/>
      <c r="C184" s="15"/>
      <c r="D184" s="204" t="s">
        <v>143</v>
      </c>
      <c r="E184" s="226" t="s">
        <v>1</v>
      </c>
      <c r="F184" s="227" t="s">
        <v>332</v>
      </c>
      <c r="G184" s="15"/>
      <c r="H184" s="226" t="s">
        <v>1</v>
      </c>
      <c r="I184" s="228"/>
      <c r="J184" s="15"/>
      <c r="K184" s="15"/>
      <c r="L184" s="225"/>
      <c r="M184" s="229"/>
      <c r="N184" s="230"/>
      <c r="O184" s="230"/>
      <c r="P184" s="230"/>
      <c r="Q184" s="230"/>
      <c r="R184" s="230"/>
      <c r="S184" s="230"/>
      <c r="T184" s="23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26" t="s">
        <v>143</v>
      </c>
      <c r="AU184" s="226" t="s">
        <v>89</v>
      </c>
      <c r="AV184" s="15" t="s">
        <v>83</v>
      </c>
      <c r="AW184" s="15" t="s">
        <v>31</v>
      </c>
      <c r="AX184" s="15" t="s">
        <v>76</v>
      </c>
      <c r="AY184" s="226" t="s">
        <v>135</v>
      </c>
    </row>
    <row r="185" s="13" customFormat="1">
      <c r="A185" s="13"/>
      <c r="B185" s="203"/>
      <c r="C185" s="13"/>
      <c r="D185" s="204" t="s">
        <v>143</v>
      </c>
      <c r="E185" s="205" t="s">
        <v>1</v>
      </c>
      <c r="F185" s="206" t="s">
        <v>333</v>
      </c>
      <c r="G185" s="13"/>
      <c r="H185" s="207">
        <v>24.988</v>
      </c>
      <c r="I185" s="208"/>
      <c r="J185" s="13"/>
      <c r="K185" s="13"/>
      <c r="L185" s="203"/>
      <c r="M185" s="209"/>
      <c r="N185" s="210"/>
      <c r="O185" s="210"/>
      <c r="P185" s="210"/>
      <c r="Q185" s="210"/>
      <c r="R185" s="210"/>
      <c r="S185" s="210"/>
      <c r="T185" s="21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5" t="s">
        <v>143</v>
      </c>
      <c r="AU185" s="205" t="s">
        <v>89</v>
      </c>
      <c r="AV185" s="13" t="s">
        <v>89</v>
      </c>
      <c r="AW185" s="13" t="s">
        <v>31</v>
      </c>
      <c r="AX185" s="13" t="s">
        <v>76</v>
      </c>
      <c r="AY185" s="205" t="s">
        <v>135</v>
      </c>
    </row>
    <row r="186" s="13" customFormat="1">
      <c r="A186" s="13"/>
      <c r="B186" s="203"/>
      <c r="C186" s="13"/>
      <c r="D186" s="204" t="s">
        <v>143</v>
      </c>
      <c r="E186" s="205" t="s">
        <v>1</v>
      </c>
      <c r="F186" s="206" t="s">
        <v>334</v>
      </c>
      <c r="G186" s="13"/>
      <c r="H186" s="207">
        <v>20.327999999999999</v>
      </c>
      <c r="I186" s="208"/>
      <c r="J186" s="13"/>
      <c r="K186" s="13"/>
      <c r="L186" s="203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5" t="s">
        <v>143</v>
      </c>
      <c r="AU186" s="205" t="s">
        <v>89</v>
      </c>
      <c r="AV186" s="13" t="s">
        <v>89</v>
      </c>
      <c r="AW186" s="13" t="s">
        <v>31</v>
      </c>
      <c r="AX186" s="13" t="s">
        <v>76</v>
      </c>
      <c r="AY186" s="205" t="s">
        <v>135</v>
      </c>
    </row>
    <row r="187" s="14" customFormat="1">
      <c r="A187" s="14"/>
      <c r="B187" s="212"/>
      <c r="C187" s="14"/>
      <c r="D187" s="204" t="s">
        <v>143</v>
      </c>
      <c r="E187" s="213" t="s">
        <v>256</v>
      </c>
      <c r="F187" s="214" t="s">
        <v>152</v>
      </c>
      <c r="G187" s="14"/>
      <c r="H187" s="215">
        <v>45.316000000000002</v>
      </c>
      <c r="I187" s="216"/>
      <c r="J187" s="14"/>
      <c r="K187" s="14"/>
      <c r="L187" s="212"/>
      <c r="M187" s="217"/>
      <c r="N187" s="218"/>
      <c r="O187" s="218"/>
      <c r="P187" s="218"/>
      <c r="Q187" s="218"/>
      <c r="R187" s="218"/>
      <c r="S187" s="218"/>
      <c r="T187" s="21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13" t="s">
        <v>143</v>
      </c>
      <c r="AU187" s="213" t="s">
        <v>89</v>
      </c>
      <c r="AV187" s="14" t="s">
        <v>141</v>
      </c>
      <c r="AW187" s="14" t="s">
        <v>31</v>
      </c>
      <c r="AX187" s="14" t="s">
        <v>83</v>
      </c>
      <c r="AY187" s="213" t="s">
        <v>135</v>
      </c>
    </row>
    <row r="188" s="2" customFormat="1" ht="37.8" customHeight="1">
      <c r="A188" s="38"/>
      <c r="B188" s="188"/>
      <c r="C188" s="189" t="s">
        <v>197</v>
      </c>
      <c r="D188" s="189" t="s">
        <v>137</v>
      </c>
      <c r="E188" s="190" t="s">
        <v>335</v>
      </c>
      <c r="F188" s="191" t="s">
        <v>336</v>
      </c>
      <c r="G188" s="192" t="s">
        <v>140</v>
      </c>
      <c r="H188" s="193">
        <v>98.926000000000002</v>
      </c>
      <c r="I188" s="194"/>
      <c r="J188" s="195">
        <f>ROUND(I188*H188,2)</f>
        <v>0</v>
      </c>
      <c r="K188" s="196"/>
      <c r="L188" s="39"/>
      <c r="M188" s="197" t="s">
        <v>1</v>
      </c>
      <c r="N188" s="198" t="s">
        <v>42</v>
      </c>
      <c r="O188" s="82"/>
      <c r="P188" s="199">
        <f>O188*H188</f>
        <v>0</v>
      </c>
      <c r="Q188" s="199">
        <v>0.014629</v>
      </c>
      <c r="R188" s="199">
        <f>Q188*H188</f>
        <v>1.447188454</v>
      </c>
      <c r="S188" s="199">
        <v>0</v>
      </c>
      <c r="T188" s="20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1" t="s">
        <v>141</v>
      </c>
      <c r="AT188" s="201" t="s">
        <v>137</v>
      </c>
      <c r="AU188" s="201" t="s">
        <v>89</v>
      </c>
      <c r="AY188" s="19" t="s">
        <v>135</v>
      </c>
      <c r="BE188" s="202">
        <f>IF(N188="základná",J188,0)</f>
        <v>0</v>
      </c>
      <c r="BF188" s="202">
        <f>IF(N188="znížená",J188,0)</f>
        <v>0</v>
      </c>
      <c r="BG188" s="202">
        <f>IF(N188="zákl. prenesená",J188,0)</f>
        <v>0</v>
      </c>
      <c r="BH188" s="202">
        <f>IF(N188="zníž. prenesená",J188,0)</f>
        <v>0</v>
      </c>
      <c r="BI188" s="202">
        <f>IF(N188="nulová",J188,0)</f>
        <v>0</v>
      </c>
      <c r="BJ188" s="19" t="s">
        <v>89</v>
      </c>
      <c r="BK188" s="202">
        <f>ROUND(I188*H188,2)</f>
        <v>0</v>
      </c>
      <c r="BL188" s="19" t="s">
        <v>141</v>
      </c>
      <c r="BM188" s="201" t="s">
        <v>337</v>
      </c>
    </row>
    <row r="189" s="15" customFormat="1">
      <c r="A189" s="15"/>
      <c r="B189" s="225"/>
      <c r="C189" s="15"/>
      <c r="D189" s="204" t="s">
        <v>143</v>
      </c>
      <c r="E189" s="226" t="s">
        <v>1</v>
      </c>
      <c r="F189" s="227" t="s">
        <v>338</v>
      </c>
      <c r="G189" s="15"/>
      <c r="H189" s="226" t="s">
        <v>1</v>
      </c>
      <c r="I189" s="228"/>
      <c r="J189" s="15"/>
      <c r="K189" s="15"/>
      <c r="L189" s="225"/>
      <c r="M189" s="229"/>
      <c r="N189" s="230"/>
      <c r="O189" s="230"/>
      <c r="P189" s="230"/>
      <c r="Q189" s="230"/>
      <c r="R189" s="230"/>
      <c r="S189" s="230"/>
      <c r="T189" s="23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26" t="s">
        <v>143</v>
      </c>
      <c r="AU189" s="226" t="s">
        <v>89</v>
      </c>
      <c r="AV189" s="15" t="s">
        <v>83</v>
      </c>
      <c r="AW189" s="15" t="s">
        <v>31</v>
      </c>
      <c r="AX189" s="15" t="s">
        <v>76</v>
      </c>
      <c r="AY189" s="226" t="s">
        <v>135</v>
      </c>
    </row>
    <row r="190" s="13" customFormat="1">
      <c r="A190" s="13"/>
      <c r="B190" s="203"/>
      <c r="C190" s="13"/>
      <c r="D190" s="204" t="s">
        <v>143</v>
      </c>
      <c r="E190" s="205" t="s">
        <v>1</v>
      </c>
      <c r="F190" s="206" t="s">
        <v>339</v>
      </c>
      <c r="G190" s="13"/>
      <c r="H190" s="207">
        <v>98.926000000000002</v>
      </c>
      <c r="I190" s="208"/>
      <c r="J190" s="13"/>
      <c r="K190" s="13"/>
      <c r="L190" s="203"/>
      <c r="M190" s="209"/>
      <c r="N190" s="210"/>
      <c r="O190" s="210"/>
      <c r="P190" s="210"/>
      <c r="Q190" s="210"/>
      <c r="R190" s="210"/>
      <c r="S190" s="210"/>
      <c r="T190" s="21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143</v>
      </c>
      <c r="AU190" s="205" t="s">
        <v>89</v>
      </c>
      <c r="AV190" s="13" t="s">
        <v>89</v>
      </c>
      <c r="AW190" s="13" t="s">
        <v>31</v>
      </c>
      <c r="AX190" s="13" t="s">
        <v>76</v>
      </c>
      <c r="AY190" s="205" t="s">
        <v>135</v>
      </c>
    </row>
    <row r="191" s="14" customFormat="1">
      <c r="A191" s="14"/>
      <c r="B191" s="212"/>
      <c r="C191" s="14"/>
      <c r="D191" s="204" t="s">
        <v>143</v>
      </c>
      <c r="E191" s="213" t="s">
        <v>246</v>
      </c>
      <c r="F191" s="214" t="s">
        <v>152</v>
      </c>
      <c r="G191" s="14"/>
      <c r="H191" s="215">
        <v>98.926000000000002</v>
      </c>
      <c r="I191" s="216"/>
      <c r="J191" s="14"/>
      <c r="K191" s="14"/>
      <c r="L191" s="212"/>
      <c r="M191" s="217"/>
      <c r="N191" s="218"/>
      <c r="O191" s="218"/>
      <c r="P191" s="218"/>
      <c r="Q191" s="218"/>
      <c r="R191" s="218"/>
      <c r="S191" s="218"/>
      <c r="T191" s="21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3" t="s">
        <v>143</v>
      </c>
      <c r="AU191" s="213" t="s">
        <v>89</v>
      </c>
      <c r="AV191" s="14" t="s">
        <v>141</v>
      </c>
      <c r="AW191" s="14" t="s">
        <v>31</v>
      </c>
      <c r="AX191" s="14" t="s">
        <v>83</v>
      </c>
      <c r="AY191" s="213" t="s">
        <v>135</v>
      </c>
    </row>
    <row r="192" s="2" customFormat="1" ht="33" customHeight="1">
      <c r="A192" s="38"/>
      <c r="B192" s="188"/>
      <c r="C192" s="189" t="s">
        <v>340</v>
      </c>
      <c r="D192" s="189" t="s">
        <v>137</v>
      </c>
      <c r="E192" s="190" t="s">
        <v>341</v>
      </c>
      <c r="F192" s="191" t="s">
        <v>342</v>
      </c>
      <c r="G192" s="192" t="s">
        <v>140</v>
      </c>
      <c r="H192" s="193">
        <v>542.74800000000005</v>
      </c>
      <c r="I192" s="194"/>
      <c r="J192" s="195">
        <f>ROUND(I192*H192,2)</f>
        <v>0</v>
      </c>
      <c r="K192" s="196"/>
      <c r="L192" s="39"/>
      <c r="M192" s="197" t="s">
        <v>1</v>
      </c>
      <c r="N192" s="198" t="s">
        <v>42</v>
      </c>
      <c r="O192" s="82"/>
      <c r="P192" s="199">
        <f>O192*H192</f>
        <v>0</v>
      </c>
      <c r="Q192" s="199">
        <v>0.037428999999999997</v>
      </c>
      <c r="R192" s="199">
        <f>Q192*H192</f>
        <v>20.314514892000002</v>
      </c>
      <c r="S192" s="199">
        <v>0</v>
      </c>
      <c r="T192" s="20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1" t="s">
        <v>141</v>
      </c>
      <c r="AT192" s="201" t="s">
        <v>137</v>
      </c>
      <c r="AU192" s="201" t="s">
        <v>89</v>
      </c>
      <c r="AY192" s="19" t="s">
        <v>135</v>
      </c>
      <c r="BE192" s="202">
        <f>IF(N192="základná",J192,0)</f>
        <v>0</v>
      </c>
      <c r="BF192" s="202">
        <f>IF(N192="znížená",J192,0)</f>
        <v>0</v>
      </c>
      <c r="BG192" s="202">
        <f>IF(N192="zákl. prenesená",J192,0)</f>
        <v>0</v>
      </c>
      <c r="BH192" s="202">
        <f>IF(N192="zníž. prenesená",J192,0)</f>
        <v>0</v>
      </c>
      <c r="BI192" s="202">
        <f>IF(N192="nulová",J192,0)</f>
        <v>0</v>
      </c>
      <c r="BJ192" s="19" t="s">
        <v>89</v>
      </c>
      <c r="BK192" s="202">
        <f>ROUND(I192*H192,2)</f>
        <v>0</v>
      </c>
      <c r="BL192" s="19" t="s">
        <v>141</v>
      </c>
      <c r="BM192" s="201" t="s">
        <v>343</v>
      </c>
    </row>
    <row r="193" s="15" customFormat="1">
      <c r="A193" s="15"/>
      <c r="B193" s="225"/>
      <c r="C193" s="15"/>
      <c r="D193" s="204" t="s">
        <v>143</v>
      </c>
      <c r="E193" s="226" t="s">
        <v>1</v>
      </c>
      <c r="F193" s="227" t="s">
        <v>344</v>
      </c>
      <c r="G193" s="15"/>
      <c r="H193" s="226" t="s">
        <v>1</v>
      </c>
      <c r="I193" s="228"/>
      <c r="J193" s="15"/>
      <c r="K193" s="15"/>
      <c r="L193" s="225"/>
      <c r="M193" s="229"/>
      <c r="N193" s="230"/>
      <c r="O193" s="230"/>
      <c r="P193" s="230"/>
      <c r="Q193" s="230"/>
      <c r="R193" s="230"/>
      <c r="S193" s="230"/>
      <c r="T193" s="23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26" t="s">
        <v>143</v>
      </c>
      <c r="AU193" s="226" t="s">
        <v>89</v>
      </c>
      <c r="AV193" s="15" t="s">
        <v>83</v>
      </c>
      <c r="AW193" s="15" t="s">
        <v>31</v>
      </c>
      <c r="AX193" s="15" t="s">
        <v>76</v>
      </c>
      <c r="AY193" s="226" t="s">
        <v>135</v>
      </c>
    </row>
    <row r="194" s="13" customFormat="1">
      <c r="A194" s="13"/>
      <c r="B194" s="203"/>
      <c r="C194" s="13"/>
      <c r="D194" s="204" t="s">
        <v>143</v>
      </c>
      <c r="E194" s="205" t="s">
        <v>1</v>
      </c>
      <c r="F194" s="206" t="s">
        <v>345</v>
      </c>
      <c r="G194" s="13"/>
      <c r="H194" s="207">
        <v>786.90899999999999</v>
      </c>
      <c r="I194" s="208"/>
      <c r="J194" s="13"/>
      <c r="K194" s="13"/>
      <c r="L194" s="203"/>
      <c r="M194" s="209"/>
      <c r="N194" s="210"/>
      <c r="O194" s="210"/>
      <c r="P194" s="210"/>
      <c r="Q194" s="210"/>
      <c r="R194" s="210"/>
      <c r="S194" s="210"/>
      <c r="T194" s="21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143</v>
      </c>
      <c r="AU194" s="205" t="s">
        <v>89</v>
      </c>
      <c r="AV194" s="13" t="s">
        <v>89</v>
      </c>
      <c r="AW194" s="13" t="s">
        <v>31</v>
      </c>
      <c r="AX194" s="13" t="s">
        <v>76</v>
      </c>
      <c r="AY194" s="205" t="s">
        <v>135</v>
      </c>
    </row>
    <row r="195" s="15" customFormat="1">
      <c r="A195" s="15"/>
      <c r="B195" s="225"/>
      <c r="C195" s="15"/>
      <c r="D195" s="204" t="s">
        <v>143</v>
      </c>
      <c r="E195" s="226" t="s">
        <v>1</v>
      </c>
      <c r="F195" s="227" t="s">
        <v>346</v>
      </c>
      <c r="G195" s="15"/>
      <c r="H195" s="226" t="s">
        <v>1</v>
      </c>
      <c r="I195" s="228"/>
      <c r="J195" s="15"/>
      <c r="K195" s="15"/>
      <c r="L195" s="225"/>
      <c r="M195" s="229"/>
      <c r="N195" s="230"/>
      <c r="O195" s="230"/>
      <c r="P195" s="230"/>
      <c r="Q195" s="230"/>
      <c r="R195" s="230"/>
      <c r="S195" s="230"/>
      <c r="T195" s="23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26" t="s">
        <v>143</v>
      </c>
      <c r="AU195" s="226" t="s">
        <v>89</v>
      </c>
      <c r="AV195" s="15" t="s">
        <v>83</v>
      </c>
      <c r="AW195" s="15" t="s">
        <v>31</v>
      </c>
      <c r="AX195" s="15" t="s">
        <v>76</v>
      </c>
      <c r="AY195" s="226" t="s">
        <v>135</v>
      </c>
    </row>
    <row r="196" s="13" customFormat="1">
      <c r="A196" s="13"/>
      <c r="B196" s="203"/>
      <c r="C196" s="13"/>
      <c r="D196" s="204" t="s">
        <v>143</v>
      </c>
      <c r="E196" s="205" t="s">
        <v>1</v>
      </c>
      <c r="F196" s="206" t="s">
        <v>347</v>
      </c>
      <c r="G196" s="13"/>
      <c r="H196" s="207">
        <v>-137.22300000000001</v>
      </c>
      <c r="I196" s="208"/>
      <c r="J196" s="13"/>
      <c r="K196" s="13"/>
      <c r="L196" s="203"/>
      <c r="M196" s="209"/>
      <c r="N196" s="210"/>
      <c r="O196" s="210"/>
      <c r="P196" s="210"/>
      <c r="Q196" s="210"/>
      <c r="R196" s="210"/>
      <c r="S196" s="210"/>
      <c r="T196" s="21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5" t="s">
        <v>143</v>
      </c>
      <c r="AU196" s="205" t="s">
        <v>89</v>
      </c>
      <c r="AV196" s="13" t="s">
        <v>89</v>
      </c>
      <c r="AW196" s="13" t="s">
        <v>31</v>
      </c>
      <c r="AX196" s="13" t="s">
        <v>76</v>
      </c>
      <c r="AY196" s="205" t="s">
        <v>135</v>
      </c>
    </row>
    <row r="197" s="13" customFormat="1">
      <c r="A197" s="13"/>
      <c r="B197" s="203"/>
      <c r="C197" s="13"/>
      <c r="D197" s="204" t="s">
        <v>143</v>
      </c>
      <c r="E197" s="205" t="s">
        <v>1</v>
      </c>
      <c r="F197" s="206" t="s">
        <v>348</v>
      </c>
      <c r="G197" s="13"/>
      <c r="H197" s="207">
        <v>-106.938</v>
      </c>
      <c r="I197" s="208"/>
      <c r="J197" s="13"/>
      <c r="K197" s="13"/>
      <c r="L197" s="203"/>
      <c r="M197" s="209"/>
      <c r="N197" s="210"/>
      <c r="O197" s="210"/>
      <c r="P197" s="210"/>
      <c r="Q197" s="210"/>
      <c r="R197" s="210"/>
      <c r="S197" s="210"/>
      <c r="T197" s="2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143</v>
      </c>
      <c r="AU197" s="205" t="s">
        <v>89</v>
      </c>
      <c r="AV197" s="13" t="s">
        <v>89</v>
      </c>
      <c r="AW197" s="13" t="s">
        <v>31</v>
      </c>
      <c r="AX197" s="13" t="s">
        <v>76</v>
      </c>
      <c r="AY197" s="205" t="s">
        <v>135</v>
      </c>
    </row>
    <row r="198" s="16" customFormat="1">
      <c r="A198" s="16"/>
      <c r="B198" s="232"/>
      <c r="C198" s="16"/>
      <c r="D198" s="204" t="s">
        <v>143</v>
      </c>
      <c r="E198" s="233" t="s">
        <v>244</v>
      </c>
      <c r="F198" s="234" t="s">
        <v>349</v>
      </c>
      <c r="G198" s="16"/>
      <c r="H198" s="235">
        <v>542.74800000000005</v>
      </c>
      <c r="I198" s="236"/>
      <c r="J198" s="16"/>
      <c r="K198" s="16"/>
      <c r="L198" s="232"/>
      <c r="M198" s="237"/>
      <c r="N198" s="238"/>
      <c r="O198" s="238"/>
      <c r="P198" s="238"/>
      <c r="Q198" s="238"/>
      <c r="R198" s="238"/>
      <c r="S198" s="238"/>
      <c r="T198" s="239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33" t="s">
        <v>143</v>
      </c>
      <c r="AU198" s="233" t="s">
        <v>89</v>
      </c>
      <c r="AV198" s="16" t="s">
        <v>153</v>
      </c>
      <c r="AW198" s="16" t="s">
        <v>31</v>
      </c>
      <c r="AX198" s="16" t="s">
        <v>76</v>
      </c>
      <c r="AY198" s="233" t="s">
        <v>135</v>
      </c>
    </row>
    <row r="199" s="14" customFormat="1">
      <c r="A199" s="14"/>
      <c r="B199" s="212"/>
      <c r="C199" s="14"/>
      <c r="D199" s="204" t="s">
        <v>143</v>
      </c>
      <c r="E199" s="213" t="s">
        <v>1</v>
      </c>
      <c r="F199" s="214" t="s">
        <v>152</v>
      </c>
      <c r="G199" s="14"/>
      <c r="H199" s="215">
        <v>542.74800000000005</v>
      </c>
      <c r="I199" s="216"/>
      <c r="J199" s="14"/>
      <c r="K199" s="14"/>
      <c r="L199" s="212"/>
      <c r="M199" s="217"/>
      <c r="N199" s="218"/>
      <c r="O199" s="218"/>
      <c r="P199" s="218"/>
      <c r="Q199" s="218"/>
      <c r="R199" s="218"/>
      <c r="S199" s="218"/>
      <c r="T199" s="21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13" t="s">
        <v>143</v>
      </c>
      <c r="AU199" s="213" t="s">
        <v>89</v>
      </c>
      <c r="AV199" s="14" t="s">
        <v>141</v>
      </c>
      <c r="AW199" s="14" t="s">
        <v>31</v>
      </c>
      <c r="AX199" s="14" t="s">
        <v>83</v>
      </c>
      <c r="AY199" s="213" t="s">
        <v>135</v>
      </c>
    </row>
    <row r="200" s="2" customFormat="1" ht="24.15" customHeight="1">
      <c r="A200" s="38"/>
      <c r="B200" s="188"/>
      <c r="C200" s="189" t="s">
        <v>205</v>
      </c>
      <c r="D200" s="189" t="s">
        <v>137</v>
      </c>
      <c r="E200" s="190" t="s">
        <v>350</v>
      </c>
      <c r="F200" s="191" t="s">
        <v>351</v>
      </c>
      <c r="G200" s="192" t="s">
        <v>140</v>
      </c>
      <c r="H200" s="193">
        <v>563.072</v>
      </c>
      <c r="I200" s="194"/>
      <c r="J200" s="195">
        <f>ROUND(I200*H200,2)</f>
        <v>0</v>
      </c>
      <c r="K200" s="196"/>
      <c r="L200" s="39"/>
      <c r="M200" s="197" t="s">
        <v>1</v>
      </c>
      <c r="N200" s="198" t="s">
        <v>42</v>
      </c>
      <c r="O200" s="82"/>
      <c r="P200" s="199">
        <f>O200*H200</f>
        <v>0</v>
      </c>
      <c r="Q200" s="199">
        <v>0.0038119999999999999</v>
      </c>
      <c r="R200" s="199">
        <f>Q200*H200</f>
        <v>2.1464304639999998</v>
      </c>
      <c r="S200" s="199">
        <v>0</v>
      </c>
      <c r="T200" s="20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1" t="s">
        <v>141</v>
      </c>
      <c r="AT200" s="201" t="s">
        <v>137</v>
      </c>
      <c r="AU200" s="201" t="s">
        <v>89</v>
      </c>
      <c r="AY200" s="19" t="s">
        <v>135</v>
      </c>
      <c r="BE200" s="202">
        <f>IF(N200="základná",J200,0)</f>
        <v>0</v>
      </c>
      <c r="BF200" s="202">
        <f>IF(N200="znížená",J200,0)</f>
        <v>0</v>
      </c>
      <c r="BG200" s="202">
        <f>IF(N200="zákl. prenesená",J200,0)</f>
        <v>0</v>
      </c>
      <c r="BH200" s="202">
        <f>IF(N200="zníž. prenesená",J200,0)</f>
        <v>0</v>
      </c>
      <c r="BI200" s="202">
        <f>IF(N200="nulová",J200,0)</f>
        <v>0</v>
      </c>
      <c r="BJ200" s="19" t="s">
        <v>89</v>
      </c>
      <c r="BK200" s="202">
        <f>ROUND(I200*H200,2)</f>
        <v>0</v>
      </c>
      <c r="BL200" s="19" t="s">
        <v>141</v>
      </c>
      <c r="BM200" s="201" t="s">
        <v>352</v>
      </c>
    </row>
    <row r="201" s="13" customFormat="1">
      <c r="A201" s="13"/>
      <c r="B201" s="203"/>
      <c r="C201" s="13"/>
      <c r="D201" s="204" t="s">
        <v>143</v>
      </c>
      <c r="E201" s="205" t="s">
        <v>1</v>
      </c>
      <c r="F201" s="206" t="s">
        <v>250</v>
      </c>
      <c r="G201" s="13"/>
      <c r="H201" s="207">
        <v>563.072</v>
      </c>
      <c r="I201" s="208"/>
      <c r="J201" s="13"/>
      <c r="K201" s="13"/>
      <c r="L201" s="203"/>
      <c r="M201" s="209"/>
      <c r="N201" s="210"/>
      <c r="O201" s="210"/>
      <c r="P201" s="210"/>
      <c r="Q201" s="210"/>
      <c r="R201" s="210"/>
      <c r="S201" s="210"/>
      <c r="T201" s="21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5" t="s">
        <v>143</v>
      </c>
      <c r="AU201" s="205" t="s">
        <v>89</v>
      </c>
      <c r="AV201" s="13" t="s">
        <v>89</v>
      </c>
      <c r="AW201" s="13" t="s">
        <v>31</v>
      </c>
      <c r="AX201" s="13" t="s">
        <v>83</v>
      </c>
      <c r="AY201" s="205" t="s">
        <v>135</v>
      </c>
    </row>
    <row r="202" s="2" customFormat="1" ht="24.15" customHeight="1">
      <c r="A202" s="38"/>
      <c r="B202" s="188"/>
      <c r="C202" s="189" t="s">
        <v>222</v>
      </c>
      <c r="D202" s="189" t="s">
        <v>137</v>
      </c>
      <c r="E202" s="190" t="s">
        <v>353</v>
      </c>
      <c r="F202" s="191" t="s">
        <v>354</v>
      </c>
      <c r="G202" s="192" t="s">
        <v>140</v>
      </c>
      <c r="H202" s="193">
        <v>563.072</v>
      </c>
      <c r="I202" s="194"/>
      <c r="J202" s="195">
        <f>ROUND(I202*H202,2)</f>
        <v>0</v>
      </c>
      <c r="K202" s="196"/>
      <c r="L202" s="39"/>
      <c r="M202" s="197" t="s">
        <v>1</v>
      </c>
      <c r="N202" s="198" t="s">
        <v>42</v>
      </c>
      <c r="O202" s="82"/>
      <c r="P202" s="199">
        <f>O202*H202</f>
        <v>0</v>
      </c>
      <c r="Q202" s="199">
        <v>0.00022499999999999999</v>
      </c>
      <c r="R202" s="199">
        <f>Q202*H202</f>
        <v>0.1266912</v>
      </c>
      <c r="S202" s="199">
        <v>0</v>
      </c>
      <c r="T202" s="20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1" t="s">
        <v>141</v>
      </c>
      <c r="AT202" s="201" t="s">
        <v>137</v>
      </c>
      <c r="AU202" s="201" t="s">
        <v>89</v>
      </c>
      <c r="AY202" s="19" t="s">
        <v>135</v>
      </c>
      <c r="BE202" s="202">
        <f>IF(N202="základná",J202,0)</f>
        <v>0</v>
      </c>
      <c r="BF202" s="202">
        <f>IF(N202="znížená",J202,0)</f>
        <v>0</v>
      </c>
      <c r="BG202" s="202">
        <f>IF(N202="zákl. prenesená",J202,0)</f>
        <v>0</v>
      </c>
      <c r="BH202" s="202">
        <f>IF(N202="zníž. prenesená",J202,0)</f>
        <v>0</v>
      </c>
      <c r="BI202" s="202">
        <f>IF(N202="nulová",J202,0)</f>
        <v>0</v>
      </c>
      <c r="BJ202" s="19" t="s">
        <v>89</v>
      </c>
      <c r="BK202" s="202">
        <f>ROUND(I202*H202,2)</f>
        <v>0</v>
      </c>
      <c r="BL202" s="19" t="s">
        <v>141</v>
      </c>
      <c r="BM202" s="201" t="s">
        <v>355</v>
      </c>
    </row>
    <row r="203" s="13" customFormat="1">
      <c r="A203" s="13"/>
      <c r="B203" s="203"/>
      <c r="C203" s="13"/>
      <c r="D203" s="204" t="s">
        <v>143</v>
      </c>
      <c r="E203" s="205" t="s">
        <v>1</v>
      </c>
      <c r="F203" s="206" t="s">
        <v>250</v>
      </c>
      <c r="G203" s="13"/>
      <c r="H203" s="207">
        <v>563.072</v>
      </c>
      <c r="I203" s="208"/>
      <c r="J203" s="13"/>
      <c r="K203" s="13"/>
      <c r="L203" s="203"/>
      <c r="M203" s="209"/>
      <c r="N203" s="210"/>
      <c r="O203" s="210"/>
      <c r="P203" s="210"/>
      <c r="Q203" s="210"/>
      <c r="R203" s="210"/>
      <c r="S203" s="210"/>
      <c r="T203" s="21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5" t="s">
        <v>143</v>
      </c>
      <c r="AU203" s="205" t="s">
        <v>89</v>
      </c>
      <c r="AV203" s="13" t="s">
        <v>89</v>
      </c>
      <c r="AW203" s="13" t="s">
        <v>31</v>
      </c>
      <c r="AX203" s="13" t="s">
        <v>83</v>
      </c>
      <c r="AY203" s="205" t="s">
        <v>135</v>
      </c>
    </row>
    <row r="204" s="2" customFormat="1" ht="24.15" customHeight="1">
      <c r="A204" s="38"/>
      <c r="B204" s="188"/>
      <c r="C204" s="189" t="s">
        <v>7</v>
      </c>
      <c r="D204" s="189" t="s">
        <v>137</v>
      </c>
      <c r="E204" s="190" t="s">
        <v>356</v>
      </c>
      <c r="F204" s="191" t="s">
        <v>357</v>
      </c>
      <c r="G204" s="192" t="s">
        <v>140</v>
      </c>
      <c r="H204" s="193">
        <v>563.072</v>
      </c>
      <c r="I204" s="194"/>
      <c r="J204" s="195">
        <f>ROUND(I204*H204,2)</f>
        <v>0</v>
      </c>
      <c r="K204" s="196"/>
      <c r="L204" s="39"/>
      <c r="M204" s="197" t="s">
        <v>1</v>
      </c>
      <c r="N204" s="198" t="s">
        <v>42</v>
      </c>
      <c r="O204" s="82"/>
      <c r="P204" s="199">
        <f>O204*H204</f>
        <v>0</v>
      </c>
      <c r="Q204" s="199">
        <v>0.0051539999999999997</v>
      </c>
      <c r="R204" s="199">
        <f>Q204*H204</f>
        <v>2.9020730879999999</v>
      </c>
      <c r="S204" s="199">
        <v>0</v>
      </c>
      <c r="T204" s="20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1" t="s">
        <v>141</v>
      </c>
      <c r="AT204" s="201" t="s">
        <v>137</v>
      </c>
      <c r="AU204" s="201" t="s">
        <v>89</v>
      </c>
      <c r="AY204" s="19" t="s">
        <v>135</v>
      </c>
      <c r="BE204" s="202">
        <f>IF(N204="základná",J204,0)</f>
        <v>0</v>
      </c>
      <c r="BF204" s="202">
        <f>IF(N204="znížená",J204,0)</f>
        <v>0</v>
      </c>
      <c r="BG204" s="202">
        <f>IF(N204="zákl. prenesená",J204,0)</f>
        <v>0</v>
      </c>
      <c r="BH204" s="202">
        <f>IF(N204="zníž. prenesená",J204,0)</f>
        <v>0</v>
      </c>
      <c r="BI204" s="202">
        <f>IF(N204="nulová",J204,0)</f>
        <v>0</v>
      </c>
      <c r="BJ204" s="19" t="s">
        <v>89</v>
      </c>
      <c r="BK204" s="202">
        <f>ROUND(I204*H204,2)</f>
        <v>0</v>
      </c>
      <c r="BL204" s="19" t="s">
        <v>141</v>
      </c>
      <c r="BM204" s="201" t="s">
        <v>358</v>
      </c>
    </row>
    <row r="205" s="13" customFormat="1">
      <c r="A205" s="13"/>
      <c r="B205" s="203"/>
      <c r="C205" s="13"/>
      <c r="D205" s="204" t="s">
        <v>143</v>
      </c>
      <c r="E205" s="205" t="s">
        <v>1</v>
      </c>
      <c r="F205" s="206" t="s">
        <v>359</v>
      </c>
      <c r="G205" s="13"/>
      <c r="H205" s="207">
        <v>723.77499999999998</v>
      </c>
      <c r="I205" s="208"/>
      <c r="J205" s="13"/>
      <c r="K205" s="13"/>
      <c r="L205" s="203"/>
      <c r="M205" s="209"/>
      <c r="N205" s="210"/>
      <c r="O205" s="210"/>
      <c r="P205" s="210"/>
      <c r="Q205" s="210"/>
      <c r="R205" s="210"/>
      <c r="S205" s="210"/>
      <c r="T205" s="21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143</v>
      </c>
      <c r="AU205" s="205" t="s">
        <v>89</v>
      </c>
      <c r="AV205" s="13" t="s">
        <v>89</v>
      </c>
      <c r="AW205" s="13" t="s">
        <v>31</v>
      </c>
      <c r="AX205" s="13" t="s">
        <v>76</v>
      </c>
      <c r="AY205" s="205" t="s">
        <v>135</v>
      </c>
    </row>
    <row r="206" s="15" customFormat="1">
      <c r="A206" s="15"/>
      <c r="B206" s="225"/>
      <c r="C206" s="15"/>
      <c r="D206" s="204" t="s">
        <v>143</v>
      </c>
      <c r="E206" s="226" t="s">
        <v>1</v>
      </c>
      <c r="F206" s="227" t="s">
        <v>360</v>
      </c>
      <c r="G206" s="15"/>
      <c r="H206" s="226" t="s">
        <v>1</v>
      </c>
      <c r="I206" s="228"/>
      <c r="J206" s="15"/>
      <c r="K206" s="15"/>
      <c r="L206" s="225"/>
      <c r="M206" s="229"/>
      <c r="N206" s="230"/>
      <c r="O206" s="230"/>
      <c r="P206" s="230"/>
      <c r="Q206" s="230"/>
      <c r="R206" s="230"/>
      <c r="S206" s="230"/>
      <c r="T206" s="23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26" t="s">
        <v>143</v>
      </c>
      <c r="AU206" s="226" t="s">
        <v>89</v>
      </c>
      <c r="AV206" s="15" t="s">
        <v>83</v>
      </c>
      <c r="AW206" s="15" t="s">
        <v>31</v>
      </c>
      <c r="AX206" s="15" t="s">
        <v>76</v>
      </c>
      <c r="AY206" s="226" t="s">
        <v>135</v>
      </c>
    </row>
    <row r="207" s="13" customFormat="1">
      <c r="A207" s="13"/>
      <c r="B207" s="203"/>
      <c r="C207" s="13"/>
      <c r="D207" s="204" t="s">
        <v>143</v>
      </c>
      <c r="E207" s="205" t="s">
        <v>1</v>
      </c>
      <c r="F207" s="206" t="s">
        <v>347</v>
      </c>
      <c r="G207" s="13"/>
      <c r="H207" s="207">
        <v>-137.22300000000001</v>
      </c>
      <c r="I207" s="208"/>
      <c r="J207" s="13"/>
      <c r="K207" s="13"/>
      <c r="L207" s="203"/>
      <c r="M207" s="209"/>
      <c r="N207" s="210"/>
      <c r="O207" s="210"/>
      <c r="P207" s="210"/>
      <c r="Q207" s="210"/>
      <c r="R207" s="210"/>
      <c r="S207" s="210"/>
      <c r="T207" s="21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143</v>
      </c>
      <c r="AU207" s="205" t="s">
        <v>89</v>
      </c>
      <c r="AV207" s="13" t="s">
        <v>89</v>
      </c>
      <c r="AW207" s="13" t="s">
        <v>31</v>
      </c>
      <c r="AX207" s="13" t="s">
        <v>76</v>
      </c>
      <c r="AY207" s="205" t="s">
        <v>135</v>
      </c>
    </row>
    <row r="208" s="13" customFormat="1">
      <c r="A208" s="13"/>
      <c r="B208" s="203"/>
      <c r="C208" s="13"/>
      <c r="D208" s="204" t="s">
        <v>143</v>
      </c>
      <c r="E208" s="205" t="s">
        <v>1</v>
      </c>
      <c r="F208" s="206" t="s">
        <v>348</v>
      </c>
      <c r="G208" s="13"/>
      <c r="H208" s="207">
        <v>-106.938</v>
      </c>
      <c r="I208" s="208"/>
      <c r="J208" s="13"/>
      <c r="K208" s="13"/>
      <c r="L208" s="203"/>
      <c r="M208" s="209"/>
      <c r="N208" s="210"/>
      <c r="O208" s="210"/>
      <c r="P208" s="210"/>
      <c r="Q208" s="210"/>
      <c r="R208" s="210"/>
      <c r="S208" s="210"/>
      <c r="T208" s="21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5" t="s">
        <v>143</v>
      </c>
      <c r="AU208" s="205" t="s">
        <v>89</v>
      </c>
      <c r="AV208" s="13" t="s">
        <v>89</v>
      </c>
      <c r="AW208" s="13" t="s">
        <v>31</v>
      </c>
      <c r="AX208" s="13" t="s">
        <v>76</v>
      </c>
      <c r="AY208" s="205" t="s">
        <v>135</v>
      </c>
    </row>
    <row r="209" s="15" customFormat="1">
      <c r="A209" s="15"/>
      <c r="B209" s="225"/>
      <c r="C209" s="15"/>
      <c r="D209" s="204" t="s">
        <v>143</v>
      </c>
      <c r="E209" s="226" t="s">
        <v>1</v>
      </c>
      <c r="F209" s="227" t="s">
        <v>332</v>
      </c>
      <c r="G209" s="15"/>
      <c r="H209" s="226" t="s">
        <v>1</v>
      </c>
      <c r="I209" s="228"/>
      <c r="J209" s="15"/>
      <c r="K209" s="15"/>
      <c r="L209" s="225"/>
      <c r="M209" s="229"/>
      <c r="N209" s="230"/>
      <c r="O209" s="230"/>
      <c r="P209" s="230"/>
      <c r="Q209" s="230"/>
      <c r="R209" s="230"/>
      <c r="S209" s="230"/>
      <c r="T209" s="23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26" t="s">
        <v>143</v>
      </c>
      <c r="AU209" s="226" t="s">
        <v>89</v>
      </c>
      <c r="AV209" s="15" t="s">
        <v>83</v>
      </c>
      <c r="AW209" s="15" t="s">
        <v>31</v>
      </c>
      <c r="AX209" s="15" t="s">
        <v>76</v>
      </c>
      <c r="AY209" s="226" t="s">
        <v>135</v>
      </c>
    </row>
    <row r="210" s="13" customFormat="1">
      <c r="A210" s="13"/>
      <c r="B210" s="203"/>
      <c r="C210" s="13"/>
      <c r="D210" s="204" t="s">
        <v>143</v>
      </c>
      <c r="E210" s="205" t="s">
        <v>1</v>
      </c>
      <c r="F210" s="206" t="s">
        <v>361</v>
      </c>
      <c r="G210" s="13"/>
      <c r="H210" s="207">
        <v>31.234999999999999</v>
      </c>
      <c r="I210" s="208"/>
      <c r="J210" s="13"/>
      <c r="K210" s="13"/>
      <c r="L210" s="203"/>
      <c r="M210" s="209"/>
      <c r="N210" s="210"/>
      <c r="O210" s="210"/>
      <c r="P210" s="210"/>
      <c r="Q210" s="210"/>
      <c r="R210" s="210"/>
      <c r="S210" s="210"/>
      <c r="T210" s="21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143</v>
      </c>
      <c r="AU210" s="205" t="s">
        <v>89</v>
      </c>
      <c r="AV210" s="13" t="s">
        <v>89</v>
      </c>
      <c r="AW210" s="13" t="s">
        <v>31</v>
      </c>
      <c r="AX210" s="13" t="s">
        <v>76</v>
      </c>
      <c r="AY210" s="205" t="s">
        <v>135</v>
      </c>
    </row>
    <row r="211" s="13" customFormat="1">
      <c r="A211" s="13"/>
      <c r="B211" s="203"/>
      <c r="C211" s="13"/>
      <c r="D211" s="204" t="s">
        <v>143</v>
      </c>
      <c r="E211" s="205" t="s">
        <v>1</v>
      </c>
      <c r="F211" s="206" t="s">
        <v>362</v>
      </c>
      <c r="G211" s="13"/>
      <c r="H211" s="207">
        <v>25.41</v>
      </c>
      <c r="I211" s="208"/>
      <c r="J211" s="13"/>
      <c r="K211" s="13"/>
      <c r="L211" s="203"/>
      <c r="M211" s="209"/>
      <c r="N211" s="210"/>
      <c r="O211" s="210"/>
      <c r="P211" s="210"/>
      <c r="Q211" s="210"/>
      <c r="R211" s="210"/>
      <c r="S211" s="210"/>
      <c r="T211" s="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5" t="s">
        <v>143</v>
      </c>
      <c r="AU211" s="205" t="s">
        <v>89</v>
      </c>
      <c r="AV211" s="13" t="s">
        <v>89</v>
      </c>
      <c r="AW211" s="13" t="s">
        <v>31</v>
      </c>
      <c r="AX211" s="13" t="s">
        <v>76</v>
      </c>
      <c r="AY211" s="205" t="s">
        <v>135</v>
      </c>
    </row>
    <row r="212" s="14" customFormat="1">
      <c r="A212" s="14"/>
      <c r="B212" s="212"/>
      <c r="C212" s="14"/>
      <c r="D212" s="204" t="s">
        <v>143</v>
      </c>
      <c r="E212" s="213" t="s">
        <v>1</v>
      </c>
      <c r="F212" s="214" t="s">
        <v>152</v>
      </c>
      <c r="G212" s="14"/>
      <c r="H212" s="215">
        <v>536.25900000000001</v>
      </c>
      <c r="I212" s="216"/>
      <c r="J212" s="14"/>
      <c r="K212" s="14"/>
      <c r="L212" s="212"/>
      <c r="M212" s="217"/>
      <c r="N212" s="218"/>
      <c r="O212" s="218"/>
      <c r="P212" s="218"/>
      <c r="Q212" s="218"/>
      <c r="R212" s="218"/>
      <c r="S212" s="218"/>
      <c r="T212" s="21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3" t="s">
        <v>143</v>
      </c>
      <c r="AU212" s="213" t="s">
        <v>89</v>
      </c>
      <c r="AV212" s="14" t="s">
        <v>141</v>
      </c>
      <c r="AW212" s="14" t="s">
        <v>31</v>
      </c>
      <c r="AX212" s="14" t="s">
        <v>76</v>
      </c>
      <c r="AY212" s="213" t="s">
        <v>135</v>
      </c>
    </row>
    <row r="213" s="13" customFormat="1">
      <c r="A213" s="13"/>
      <c r="B213" s="203"/>
      <c r="C213" s="13"/>
      <c r="D213" s="204" t="s">
        <v>143</v>
      </c>
      <c r="E213" s="205" t="s">
        <v>1</v>
      </c>
      <c r="F213" s="206" t="s">
        <v>363</v>
      </c>
      <c r="G213" s="13"/>
      <c r="H213" s="207">
        <v>563.072</v>
      </c>
      <c r="I213" s="208"/>
      <c r="J213" s="13"/>
      <c r="K213" s="13"/>
      <c r="L213" s="203"/>
      <c r="M213" s="209"/>
      <c r="N213" s="210"/>
      <c r="O213" s="210"/>
      <c r="P213" s="210"/>
      <c r="Q213" s="210"/>
      <c r="R213" s="210"/>
      <c r="S213" s="210"/>
      <c r="T213" s="21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5" t="s">
        <v>143</v>
      </c>
      <c r="AU213" s="205" t="s">
        <v>89</v>
      </c>
      <c r="AV213" s="13" t="s">
        <v>89</v>
      </c>
      <c r="AW213" s="13" t="s">
        <v>31</v>
      </c>
      <c r="AX213" s="13" t="s">
        <v>76</v>
      </c>
      <c r="AY213" s="205" t="s">
        <v>135</v>
      </c>
    </row>
    <row r="214" s="14" customFormat="1">
      <c r="A214" s="14"/>
      <c r="B214" s="212"/>
      <c r="C214" s="14"/>
      <c r="D214" s="204" t="s">
        <v>143</v>
      </c>
      <c r="E214" s="213" t="s">
        <v>250</v>
      </c>
      <c r="F214" s="214" t="s">
        <v>152</v>
      </c>
      <c r="G214" s="14"/>
      <c r="H214" s="215">
        <v>563.072</v>
      </c>
      <c r="I214" s="216"/>
      <c r="J214" s="14"/>
      <c r="K214" s="14"/>
      <c r="L214" s="212"/>
      <c r="M214" s="217"/>
      <c r="N214" s="218"/>
      <c r="O214" s="218"/>
      <c r="P214" s="218"/>
      <c r="Q214" s="218"/>
      <c r="R214" s="218"/>
      <c r="S214" s="218"/>
      <c r="T214" s="21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3" t="s">
        <v>143</v>
      </c>
      <c r="AU214" s="213" t="s">
        <v>89</v>
      </c>
      <c r="AV214" s="14" t="s">
        <v>141</v>
      </c>
      <c r="AW214" s="14" t="s">
        <v>31</v>
      </c>
      <c r="AX214" s="14" t="s">
        <v>83</v>
      </c>
      <c r="AY214" s="213" t="s">
        <v>135</v>
      </c>
    </row>
    <row r="215" s="2" customFormat="1" ht="16.5" customHeight="1">
      <c r="A215" s="38"/>
      <c r="B215" s="188"/>
      <c r="C215" s="189" t="s">
        <v>364</v>
      </c>
      <c r="D215" s="189" t="s">
        <v>137</v>
      </c>
      <c r="E215" s="190" t="s">
        <v>365</v>
      </c>
      <c r="F215" s="191" t="s">
        <v>366</v>
      </c>
      <c r="G215" s="192" t="s">
        <v>160</v>
      </c>
      <c r="H215" s="193">
        <v>226.58000000000001</v>
      </c>
      <c r="I215" s="194"/>
      <c r="J215" s="195">
        <f>ROUND(I215*H215,2)</f>
        <v>0</v>
      </c>
      <c r="K215" s="196"/>
      <c r="L215" s="39"/>
      <c r="M215" s="197" t="s">
        <v>1</v>
      </c>
      <c r="N215" s="198" t="s">
        <v>42</v>
      </c>
      <c r="O215" s="82"/>
      <c r="P215" s="199">
        <f>O215*H215</f>
        <v>0</v>
      </c>
      <c r="Q215" s="199">
        <v>0.0017325000000000001</v>
      </c>
      <c r="R215" s="199">
        <f>Q215*H215</f>
        <v>0.39254985000000003</v>
      </c>
      <c r="S215" s="199">
        <v>0</v>
      </c>
      <c r="T215" s="20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1" t="s">
        <v>141</v>
      </c>
      <c r="AT215" s="201" t="s">
        <v>137</v>
      </c>
      <c r="AU215" s="201" t="s">
        <v>89</v>
      </c>
      <c r="AY215" s="19" t="s">
        <v>135</v>
      </c>
      <c r="BE215" s="202">
        <f>IF(N215="základná",J215,0)</f>
        <v>0</v>
      </c>
      <c r="BF215" s="202">
        <f>IF(N215="znížená",J215,0)</f>
        <v>0</v>
      </c>
      <c r="BG215" s="202">
        <f>IF(N215="zákl. prenesená",J215,0)</f>
        <v>0</v>
      </c>
      <c r="BH215" s="202">
        <f>IF(N215="zníž. prenesená",J215,0)</f>
        <v>0</v>
      </c>
      <c r="BI215" s="202">
        <f>IF(N215="nulová",J215,0)</f>
        <v>0</v>
      </c>
      <c r="BJ215" s="19" t="s">
        <v>89</v>
      </c>
      <c r="BK215" s="202">
        <f>ROUND(I215*H215,2)</f>
        <v>0</v>
      </c>
      <c r="BL215" s="19" t="s">
        <v>141</v>
      </c>
      <c r="BM215" s="201" t="s">
        <v>367</v>
      </c>
    </row>
    <row r="216" s="13" customFormat="1">
      <c r="A216" s="13"/>
      <c r="B216" s="203"/>
      <c r="C216" s="13"/>
      <c r="D216" s="204" t="s">
        <v>143</v>
      </c>
      <c r="E216" s="205" t="s">
        <v>1</v>
      </c>
      <c r="F216" s="206" t="s">
        <v>368</v>
      </c>
      <c r="G216" s="13"/>
      <c r="H216" s="207">
        <v>124.94</v>
      </c>
      <c r="I216" s="208"/>
      <c r="J216" s="13"/>
      <c r="K216" s="13"/>
      <c r="L216" s="203"/>
      <c r="M216" s="209"/>
      <c r="N216" s="210"/>
      <c r="O216" s="210"/>
      <c r="P216" s="210"/>
      <c r="Q216" s="210"/>
      <c r="R216" s="210"/>
      <c r="S216" s="210"/>
      <c r="T216" s="21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5" t="s">
        <v>143</v>
      </c>
      <c r="AU216" s="205" t="s">
        <v>89</v>
      </c>
      <c r="AV216" s="13" t="s">
        <v>89</v>
      </c>
      <c r="AW216" s="13" t="s">
        <v>31</v>
      </c>
      <c r="AX216" s="13" t="s">
        <v>76</v>
      </c>
      <c r="AY216" s="205" t="s">
        <v>135</v>
      </c>
    </row>
    <row r="217" s="13" customFormat="1">
      <c r="A217" s="13"/>
      <c r="B217" s="203"/>
      <c r="C217" s="13"/>
      <c r="D217" s="204" t="s">
        <v>143</v>
      </c>
      <c r="E217" s="205" t="s">
        <v>1</v>
      </c>
      <c r="F217" s="206" t="s">
        <v>369</v>
      </c>
      <c r="G217" s="13"/>
      <c r="H217" s="207">
        <v>101.64</v>
      </c>
      <c r="I217" s="208"/>
      <c r="J217" s="13"/>
      <c r="K217" s="13"/>
      <c r="L217" s="203"/>
      <c r="M217" s="209"/>
      <c r="N217" s="210"/>
      <c r="O217" s="210"/>
      <c r="P217" s="210"/>
      <c r="Q217" s="210"/>
      <c r="R217" s="210"/>
      <c r="S217" s="210"/>
      <c r="T217" s="21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5" t="s">
        <v>143</v>
      </c>
      <c r="AU217" s="205" t="s">
        <v>89</v>
      </c>
      <c r="AV217" s="13" t="s">
        <v>89</v>
      </c>
      <c r="AW217" s="13" t="s">
        <v>31</v>
      </c>
      <c r="AX217" s="13" t="s">
        <v>76</v>
      </c>
      <c r="AY217" s="205" t="s">
        <v>135</v>
      </c>
    </row>
    <row r="218" s="14" customFormat="1">
      <c r="A218" s="14"/>
      <c r="B218" s="212"/>
      <c r="C218" s="14"/>
      <c r="D218" s="204" t="s">
        <v>143</v>
      </c>
      <c r="E218" s="213" t="s">
        <v>1</v>
      </c>
      <c r="F218" s="214" t="s">
        <v>152</v>
      </c>
      <c r="G218" s="14"/>
      <c r="H218" s="215">
        <v>226.58000000000001</v>
      </c>
      <c r="I218" s="216"/>
      <c r="J218" s="14"/>
      <c r="K218" s="14"/>
      <c r="L218" s="212"/>
      <c r="M218" s="217"/>
      <c r="N218" s="218"/>
      <c r="O218" s="218"/>
      <c r="P218" s="218"/>
      <c r="Q218" s="218"/>
      <c r="R218" s="218"/>
      <c r="S218" s="218"/>
      <c r="T218" s="21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13" t="s">
        <v>143</v>
      </c>
      <c r="AU218" s="213" t="s">
        <v>89</v>
      </c>
      <c r="AV218" s="14" t="s">
        <v>141</v>
      </c>
      <c r="AW218" s="14" t="s">
        <v>31</v>
      </c>
      <c r="AX218" s="14" t="s">
        <v>83</v>
      </c>
      <c r="AY218" s="213" t="s">
        <v>135</v>
      </c>
    </row>
    <row r="219" s="2" customFormat="1" ht="16.5" customHeight="1">
      <c r="A219" s="38"/>
      <c r="B219" s="188"/>
      <c r="C219" s="189" t="s">
        <v>370</v>
      </c>
      <c r="D219" s="189" t="s">
        <v>137</v>
      </c>
      <c r="E219" s="190" t="s">
        <v>371</v>
      </c>
      <c r="F219" s="191" t="s">
        <v>372</v>
      </c>
      <c r="G219" s="192" t="s">
        <v>160</v>
      </c>
      <c r="H219" s="193">
        <v>226.58000000000001</v>
      </c>
      <c r="I219" s="194"/>
      <c r="J219" s="195">
        <f>ROUND(I219*H219,2)</f>
        <v>0</v>
      </c>
      <c r="K219" s="196"/>
      <c r="L219" s="39"/>
      <c r="M219" s="197" t="s">
        <v>1</v>
      </c>
      <c r="N219" s="198" t="s">
        <v>42</v>
      </c>
      <c r="O219" s="82"/>
      <c r="P219" s="199">
        <f>O219*H219</f>
        <v>0</v>
      </c>
      <c r="Q219" s="199">
        <v>0.0019215</v>
      </c>
      <c r="R219" s="199">
        <f>Q219*H219</f>
        <v>0.43537347000000004</v>
      </c>
      <c r="S219" s="199">
        <v>0</v>
      </c>
      <c r="T219" s="20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1" t="s">
        <v>141</v>
      </c>
      <c r="AT219" s="201" t="s">
        <v>137</v>
      </c>
      <c r="AU219" s="201" t="s">
        <v>89</v>
      </c>
      <c r="AY219" s="19" t="s">
        <v>135</v>
      </c>
      <c r="BE219" s="202">
        <f>IF(N219="základná",J219,0)</f>
        <v>0</v>
      </c>
      <c r="BF219" s="202">
        <f>IF(N219="znížená",J219,0)</f>
        <v>0</v>
      </c>
      <c r="BG219" s="202">
        <f>IF(N219="zákl. prenesená",J219,0)</f>
        <v>0</v>
      </c>
      <c r="BH219" s="202">
        <f>IF(N219="zníž. prenesená",J219,0)</f>
        <v>0</v>
      </c>
      <c r="BI219" s="202">
        <f>IF(N219="nulová",J219,0)</f>
        <v>0</v>
      </c>
      <c r="BJ219" s="19" t="s">
        <v>89</v>
      </c>
      <c r="BK219" s="202">
        <f>ROUND(I219*H219,2)</f>
        <v>0</v>
      </c>
      <c r="BL219" s="19" t="s">
        <v>141</v>
      </c>
      <c r="BM219" s="201" t="s">
        <v>373</v>
      </c>
    </row>
    <row r="220" s="2" customFormat="1" ht="24.15" customHeight="1">
      <c r="A220" s="38"/>
      <c r="B220" s="188"/>
      <c r="C220" s="189" t="s">
        <v>374</v>
      </c>
      <c r="D220" s="189" t="s">
        <v>137</v>
      </c>
      <c r="E220" s="190" t="s">
        <v>375</v>
      </c>
      <c r="F220" s="191" t="s">
        <v>376</v>
      </c>
      <c r="G220" s="192" t="s">
        <v>140</v>
      </c>
      <c r="H220" s="193">
        <v>563.072</v>
      </c>
      <c r="I220" s="194"/>
      <c r="J220" s="195">
        <f>ROUND(I220*H220,2)</f>
        <v>0</v>
      </c>
      <c r="K220" s="196"/>
      <c r="L220" s="39"/>
      <c r="M220" s="197" t="s">
        <v>1</v>
      </c>
      <c r="N220" s="198" t="s">
        <v>42</v>
      </c>
      <c r="O220" s="82"/>
      <c r="P220" s="199">
        <f>O220*H220</f>
        <v>0</v>
      </c>
      <c r="Q220" s="199">
        <v>0.00040000000000000002</v>
      </c>
      <c r="R220" s="199">
        <f>Q220*H220</f>
        <v>0.22522880000000001</v>
      </c>
      <c r="S220" s="199">
        <v>0</v>
      </c>
      <c r="T220" s="20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1" t="s">
        <v>141</v>
      </c>
      <c r="AT220" s="201" t="s">
        <v>137</v>
      </c>
      <c r="AU220" s="201" t="s">
        <v>89</v>
      </c>
      <c r="AY220" s="19" t="s">
        <v>135</v>
      </c>
      <c r="BE220" s="202">
        <f>IF(N220="základná",J220,0)</f>
        <v>0</v>
      </c>
      <c r="BF220" s="202">
        <f>IF(N220="znížená",J220,0)</f>
        <v>0</v>
      </c>
      <c r="BG220" s="202">
        <f>IF(N220="zákl. prenesená",J220,0)</f>
        <v>0</v>
      </c>
      <c r="BH220" s="202">
        <f>IF(N220="zníž. prenesená",J220,0)</f>
        <v>0</v>
      </c>
      <c r="BI220" s="202">
        <f>IF(N220="nulová",J220,0)</f>
        <v>0</v>
      </c>
      <c r="BJ220" s="19" t="s">
        <v>89</v>
      </c>
      <c r="BK220" s="202">
        <f>ROUND(I220*H220,2)</f>
        <v>0</v>
      </c>
      <c r="BL220" s="19" t="s">
        <v>141</v>
      </c>
      <c r="BM220" s="201" t="s">
        <v>377</v>
      </c>
    </row>
    <row r="221" s="13" customFormat="1">
      <c r="A221" s="13"/>
      <c r="B221" s="203"/>
      <c r="C221" s="13"/>
      <c r="D221" s="204" t="s">
        <v>143</v>
      </c>
      <c r="E221" s="205" t="s">
        <v>1</v>
      </c>
      <c r="F221" s="206" t="s">
        <v>250</v>
      </c>
      <c r="G221" s="13"/>
      <c r="H221" s="207">
        <v>563.072</v>
      </c>
      <c r="I221" s="208"/>
      <c r="J221" s="13"/>
      <c r="K221" s="13"/>
      <c r="L221" s="203"/>
      <c r="M221" s="209"/>
      <c r="N221" s="210"/>
      <c r="O221" s="210"/>
      <c r="P221" s="210"/>
      <c r="Q221" s="210"/>
      <c r="R221" s="210"/>
      <c r="S221" s="210"/>
      <c r="T221" s="21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5" t="s">
        <v>143</v>
      </c>
      <c r="AU221" s="205" t="s">
        <v>89</v>
      </c>
      <c r="AV221" s="13" t="s">
        <v>89</v>
      </c>
      <c r="AW221" s="13" t="s">
        <v>31</v>
      </c>
      <c r="AX221" s="13" t="s">
        <v>83</v>
      </c>
      <c r="AY221" s="205" t="s">
        <v>135</v>
      </c>
    </row>
    <row r="222" s="2" customFormat="1" ht="24.15" customHeight="1">
      <c r="A222" s="38"/>
      <c r="B222" s="188"/>
      <c r="C222" s="189" t="s">
        <v>378</v>
      </c>
      <c r="D222" s="189" t="s">
        <v>137</v>
      </c>
      <c r="E222" s="190" t="s">
        <v>379</v>
      </c>
      <c r="F222" s="191" t="s">
        <v>380</v>
      </c>
      <c r="G222" s="192" t="s">
        <v>140</v>
      </c>
      <c r="H222" s="193">
        <v>563.072</v>
      </c>
      <c r="I222" s="194"/>
      <c r="J222" s="195">
        <f>ROUND(I222*H222,2)</f>
        <v>0</v>
      </c>
      <c r="K222" s="196"/>
      <c r="L222" s="39"/>
      <c r="M222" s="197" t="s">
        <v>1</v>
      </c>
      <c r="N222" s="198" t="s">
        <v>42</v>
      </c>
      <c r="O222" s="82"/>
      <c r="P222" s="199">
        <f>O222*H222</f>
        <v>0</v>
      </c>
      <c r="Q222" s="199">
        <v>0.004725</v>
      </c>
      <c r="R222" s="199">
        <f>Q222*H222</f>
        <v>2.6605151999999999</v>
      </c>
      <c r="S222" s="199">
        <v>0</v>
      </c>
      <c r="T222" s="20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1" t="s">
        <v>141</v>
      </c>
      <c r="AT222" s="201" t="s">
        <v>137</v>
      </c>
      <c r="AU222" s="201" t="s">
        <v>89</v>
      </c>
      <c r="AY222" s="19" t="s">
        <v>135</v>
      </c>
      <c r="BE222" s="202">
        <f>IF(N222="základná",J222,0)</f>
        <v>0</v>
      </c>
      <c r="BF222" s="202">
        <f>IF(N222="znížená",J222,0)</f>
        <v>0</v>
      </c>
      <c r="BG222" s="202">
        <f>IF(N222="zákl. prenesená",J222,0)</f>
        <v>0</v>
      </c>
      <c r="BH222" s="202">
        <f>IF(N222="zníž. prenesená",J222,0)</f>
        <v>0</v>
      </c>
      <c r="BI222" s="202">
        <f>IF(N222="nulová",J222,0)</f>
        <v>0</v>
      </c>
      <c r="BJ222" s="19" t="s">
        <v>89</v>
      </c>
      <c r="BK222" s="202">
        <f>ROUND(I222*H222,2)</f>
        <v>0</v>
      </c>
      <c r="BL222" s="19" t="s">
        <v>141</v>
      </c>
      <c r="BM222" s="201" t="s">
        <v>381</v>
      </c>
    </row>
    <row r="223" s="13" customFormat="1">
      <c r="A223" s="13"/>
      <c r="B223" s="203"/>
      <c r="C223" s="13"/>
      <c r="D223" s="204" t="s">
        <v>143</v>
      </c>
      <c r="E223" s="205" t="s">
        <v>1</v>
      </c>
      <c r="F223" s="206" t="s">
        <v>250</v>
      </c>
      <c r="G223" s="13"/>
      <c r="H223" s="207">
        <v>563.072</v>
      </c>
      <c r="I223" s="208"/>
      <c r="J223" s="13"/>
      <c r="K223" s="13"/>
      <c r="L223" s="203"/>
      <c r="M223" s="209"/>
      <c r="N223" s="210"/>
      <c r="O223" s="210"/>
      <c r="P223" s="210"/>
      <c r="Q223" s="210"/>
      <c r="R223" s="210"/>
      <c r="S223" s="210"/>
      <c r="T223" s="21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5" t="s">
        <v>143</v>
      </c>
      <c r="AU223" s="205" t="s">
        <v>89</v>
      </c>
      <c r="AV223" s="13" t="s">
        <v>89</v>
      </c>
      <c r="AW223" s="13" t="s">
        <v>31</v>
      </c>
      <c r="AX223" s="13" t="s">
        <v>83</v>
      </c>
      <c r="AY223" s="205" t="s">
        <v>135</v>
      </c>
    </row>
    <row r="224" s="2" customFormat="1" ht="37.8" customHeight="1">
      <c r="A224" s="38"/>
      <c r="B224" s="188"/>
      <c r="C224" s="189" t="s">
        <v>382</v>
      </c>
      <c r="D224" s="189" t="s">
        <v>137</v>
      </c>
      <c r="E224" s="190" t="s">
        <v>383</v>
      </c>
      <c r="F224" s="191" t="s">
        <v>384</v>
      </c>
      <c r="G224" s="192" t="s">
        <v>149</v>
      </c>
      <c r="H224" s="193">
        <v>9.9260000000000002</v>
      </c>
      <c r="I224" s="194"/>
      <c r="J224" s="195">
        <f>ROUND(I224*H224,2)</f>
        <v>0</v>
      </c>
      <c r="K224" s="196"/>
      <c r="L224" s="39"/>
      <c r="M224" s="197" t="s">
        <v>1</v>
      </c>
      <c r="N224" s="198" t="s">
        <v>42</v>
      </c>
      <c r="O224" s="82"/>
      <c r="P224" s="199">
        <f>O224*H224</f>
        <v>0</v>
      </c>
      <c r="Q224" s="199">
        <v>1.7126999999999999</v>
      </c>
      <c r="R224" s="199">
        <f>Q224*H224</f>
        <v>17.0002602</v>
      </c>
      <c r="S224" s="199">
        <v>0</v>
      </c>
      <c r="T224" s="20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1" t="s">
        <v>141</v>
      </c>
      <c r="AT224" s="201" t="s">
        <v>137</v>
      </c>
      <c r="AU224" s="201" t="s">
        <v>89</v>
      </c>
      <c r="AY224" s="19" t="s">
        <v>135</v>
      </c>
      <c r="BE224" s="202">
        <f>IF(N224="základná",J224,0)</f>
        <v>0</v>
      </c>
      <c r="BF224" s="202">
        <f>IF(N224="znížená",J224,0)</f>
        <v>0</v>
      </c>
      <c r="BG224" s="202">
        <f>IF(N224="zákl. prenesená",J224,0)</f>
        <v>0</v>
      </c>
      <c r="BH224" s="202">
        <f>IF(N224="zníž. prenesená",J224,0)</f>
        <v>0</v>
      </c>
      <c r="BI224" s="202">
        <f>IF(N224="nulová",J224,0)</f>
        <v>0</v>
      </c>
      <c r="BJ224" s="19" t="s">
        <v>89</v>
      </c>
      <c r="BK224" s="202">
        <f>ROUND(I224*H224,2)</f>
        <v>0</v>
      </c>
      <c r="BL224" s="19" t="s">
        <v>141</v>
      </c>
      <c r="BM224" s="201" t="s">
        <v>385</v>
      </c>
    </row>
    <row r="225" s="13" customFormat="1">
      <c r="A225" s="13"/>
      <c r="B225" s="203"/>
      <c r="C225" s="13"/>
      <c r="D225" s="204" t="s">
        <v>143</v>
      </c>
      <c r="E225" s="205" t="s">
        <v>1</v>
      </c>
      <c r="F225" s="206" t="s">
        <v>386</v>
      </c>
      <c r="G225" s="13"/>
      <c r="H225" s="207">
        <v>9.9260000000000002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143</v>
      </c>
      <c r="AU225" s="205" t="s">
        <v>89</v>
      </c>
      <c r="AV225" s="13" t="s">
        <v>89</v>
      </c>
      <c r="AW225" s="13" t="s">
        <v>31</v>
      </c>
      <c r="AX225" s="13" t="s">
        <v>83</v>
      </c>
      <c r="AY225" s="205" t="s">
        <v>135</v>
      </c>
    </row>
    <row r="226" s="2" customFormat="1" ht="24.15" customHeight="1">
      <c r="A226" s="38"/>
      <c r="B226" s="188"/>
      <c r="C226" s="189" t="s">
        <v>387</v>
      </c>
      <c r="D226" s="189" t="s">
        <v>137</v>
      </c>
      <c r="E226" s="190" t="s">
        <v>388</v>
      </c>
      <c r="F226" s="191" t="s">
        <v>389</v>
      </c>
      <c r="G226" s="192" t="s">
        <v>149</v>
      </c>
      <c r="H226" s="193">
        <v>7.4450000000000003</v>
      </c>
      <c r="I226" s="194"/>
      <c r="J226" s="195">
        <f>ROUND(I226*H226,2)</f>
        <v>0</v>
      </c>
      <c r="K226" s="196"/>
      <c r="L226" s="39"/>
      <c r="M226" s="197" t="s">
        <v>1</v>
      </c>
      <c r="N226" s="198" t="s">
        <v>42</v>
      </c>
      <c r="O226" s="82"/>
      <c r="P226" s="199">
        <f>O226*H226</f>
        <v>0</v>
      </c>
      <c r="Q226" s="199">
        <v>3.6739999999999999</v>
      </c>
      <c r="R226" s="199">
        <f>Q226*H226</f>
        <v>27.352930000000001</v>
      </c>
      <c r="S226" s="199">
        <v>0</v>
      </c>
      <c r="T226" s="20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1" t="s">
        <v>141</v>
      </c>
      <c r="AT226" s="201" t="s">
        <v>137</v>
      </c>
      <c r="AU226" s="201" t="s">
        <v>89</v>
      </c>
      <c r="AY226" s="19" t="s">
        <v>135</v>
      </c>
      <c r="BE226" s="202">
        <f>IF(N226="základná",J226,0)</f>
        <v>0</v>
      </c>
      <c r="BF226" s="202">
        <f>IF(N226="znížená",J226,0)</f>
        <v>0</v>
      </c>
      <c r="BG226" s="202">
        <f>IF(N226="zákl. prenesená",J226,0)</f>
        <v>0</v>
      </c>
      <c r="BH226" s="202">
        <f>IF(N226="zníž. prenesená",J226,0)</f>
        <v>0</v>
      </c>
      <c r="BI226" s="202">
        <f>IF(N226="nulová",J226,0)</f>
        <v>0</v>
      </c>
      <c r="BJ226" s="19" t="s">
        <v>89</v>
      </c>
      <c r="BK226" s="202">
        <f>ROUND(I226*H226,2)</f>
        <v>0</v>
      </c>
      <c r="BL226" s="19" t="s">
        <v>141</v>
      </c>
      <c r="BM226" s="201" t="s">
        <v>390</v>
      </c>
    </row>
    <row r="227" s="13" customFormat="1">
      <c r="A227" s="13"/>
      <c r="B227" s="203"/>
      <c r="C227" s="13"/>
      <c r="D227" s="204" t="s">
        <v>143</v>
      </c>
      <c r="E227" s="205" t="s">
        <v>1</v>
      </c>
      <c r="F227" s="206" t="s">
        <v>391</v>
      </c>
      <c r="G227" s="13"/>
      <c r="H227" s="207">
        <v>7.4450000000000003</v>
      </c>
      <c r="I227" s="208"/>
      <c r="J227" s="13"/>
      <c r="K227" s="13"/>
      <c r="L227" s="203"/>
      <c r="M227" s="209"/>
      <c r="N227" s="210"/>
      <c r="O227" s="210"/>
      <c r="P227" s="210"/>
      <c r="Q227" s="210"/>
      <c r="R227" s="210"/>
      <c r="S227" s="210"/>
      <c r="T227" s="21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5" t="s">
        <v>143</v>
      </c>
      <c r="AU227" s="205" t="s">
        <v>89</v>
      </c>
      <c r="AV227" s="13" t="s">
        <v>89</v>
      </c>
      <c r="AW227" s="13" t="s">
        <v>31</v>
      </c>
      <c r="AX227" s="13" t="s">
        <v>83</v>
      </c>
      <c r="AY227" s="205" t="s">
        <v>135</v>
      </c>
    </row>
    <row r="228" s="12" customFormat="1" ht="22.8" customHeight="1">
      <c r="A228" s="12"/>
      <c r="B228" s="175"/>
      <c r="C228" s="12"/>
      <c r="D228" s="176" t="s">
        <v>75</v>
      </c>
      <c r="E228" s="186" t="s">
        <v>145</v>
      </c>
      <c r="F228" s="186" t="s">
        <v>146</v>
      </c>
      <c r="G228" s="12"/>
      <c r="H228" s="12"/>
      <c r="I228" s="178"/>
      <c r="J228" s="187">
        <f>BK228</f>
        <v>0</v>
      </c>
      <c r="K228" s="12"/>
      <c r="L228" s="175"/>
      <c r="M228" s="180"/>
      <c r="N228" s="181"/>
      <c r="O228" s="181"/>
      <c r="P228" s="182">
        <f>SUM(P229:P249)</f>
        <v>0</v>
      </c>
      <c r="Q228" s="181"/>
      <c r="R228" s="182">
        <f>SUM(R229:R249)</f>
        <v>103.53988441433</v>
      </c>
      <c r="S228" s="181"/>
      <c r="T228" s="183">
        <f>SUM(T229:T249)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6" t="s">
        <v>83</v>
      </c>
      <c r="AT228" s="184" t="s">
        <v>75</v>
      </c>
      <c r="AU228" s="184" t="s">
        <v>83</v>
      </c>
      <c r="AY228" s="176" t="s">
        <v>135</v>
      </c>
      <c r="BK228" s="185">
        <f>SUM(BK229:BK249)</f>
        <v>0</v>
      </c>
    </row>
    <row r="229" s="2" customFormat="1" ht="37.8" customHeight="1">
      <c r="A229" s="38"/>
      <c r="B229" s="188"/>
      <c r="C229" s="189" t="s">
        <v>392</v>
      </c>
      <c r="D229" s="189" t="s">
        <v>137</v>
      </c>
      <c r="E229" s="190" t="s">
        <v>393</v>
      </c>
      <c r="F229" s="191" t="s">
        <v>394</v>
      </c>
      <c r="G229" s="192" t="s">
        <v>160</v>
      </c>
      <c r="H229" s="193">
        <v>78.799999999999997</v>
      </c>
      <c r="I229" s="194"/>
      <c r="J229" s="195">
        <f>ROUND(I229*H229,2)</f>
        <v>0</v>
      </c>
      <c r="K229" s="196"/>
      <c r="L229" s="39"/>
      <c r="M229" s="197" t="s">
        <v>1</v>
      </c>
      <c r="N229" s="198" t="s">
        <v>42</v>
      </c>
      <c r="O229" s="82"/>
      <c r="P229" s="199">
        <f>O229*H229</f>
        <v>0</v>
      </c>
      <c r="Q229" s="199">
        <v>0.098529599999999995</v>
      </c>
      <c r="R229" s="199">
        <f>Q229*H229</f>
        <v>7.7641324799999989</v>
      </c>
      <c r="S229" s="199">
        <v>0</v>
      </c>
      <c r="T229" s="20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1" t="s">
        <v>141</v>
      </c>
      <c r="AT229" s="201" t="s">
        <v>137</v>
      </c>
      <c r="AU229" s="201" t="s">
        <v>89</v>
      </c>
      <c r="AY229" s="19" t="s">
        <v>135</v>
      </c>
      <c r="BE229" s="202">
        <f>IF(N229="základná",J229,0)</f>
        <v>0</v>
      </c>
      <c r="BF229" s="202">
        <f>IF(N229="znížená",J229,0)</f>
        <v>0</v>
      </c>
      <c r="BG229" s="202">
        <f>IF(N229="zákl. prenesená",J229,0)</f>
        <v>0</v>
      </c>
      <c r="BH229" s="202">
        <f>IF(N229="zníž. prenesená",J229,0)</f>
        <v>0</v>
      </c>
      <c r="BI229" s="202">
        <f>IF(N229="nulová",J229,0)</f>
        <v>0</v>
      </c>
      <c r="BJ229" s="19" t="s">
        <v>89</v>
      </c>
      <c r="BK229" s="202">
        <f>ROUND(I229*H229,2)</f>
        <v>0</v>
      </c>
      <c r="BL229" s="19" t="s">
        <v>141</v>
      </c>
      <c r="BM229" s="201" t="s">
        <v>395</v>
      </c>
    </row>
    <row r="230" s="13" customFormat="1">
      <c r="A230" s="13"/>
      <c r="B230" s="203"/>
      <c r="C230" s="13"/>
      <c r="D230" s="204" t="s">
        <v>143</v>
      </c>
      <c r="E230" s="205" t="s">
        <v>1</v>
      </c>
      <c r="F230" s="206" t="s">
        <v>396</v>
      </c>
      <c r="G230" s="13"/>
      <c r="H230" s="207">
        <v>78.799999999999997</v>
      </c>
      <c r="I230" s="208"/>
      <c r="J230" s="13"/>
      <c r="K230" s="13"/>
      <c r="L230" s="203"/>
      <c r="M230" s="209"/>
      <c r="N230" s="210"/>
      <c r="O230" s="210"/>
      <c r="P230" s="210"/>
      <c r="Q230" s="210"/>
      <c r="R230" s="210"/>
      <c r="S230" s="210"/>
      <c r="T230" s="21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5" t="s">
        <v>143</v>
      </c>
      <c r="AU230" s="205" t="s">
        <v>89</v>
      </c>
      <c r="AV230" s="13" t="s">
        <v>89</v>
      </c>
      <c r="AW230" s="13" t="s">
        <v>31</v>
      </c>
      <c r="AX230" s="13" t="s">
        <v>83</v>
      </c>
      <c r="AY230" s="205" t="s">
        <v>135</v>
      </c>
    </row>
    <row r="231" s="2" customFormat="1" ht="21.75" customHeight="1">
      <c r="A231" s="38"/>
      <c r="B231" s="188"/>
      <c r="C231" s="240" t="s">
        <v>397</v>
      </c>
      <c r="D231" s="240" t="s">
        <v>398</v>
      </c>
      <c r="E231" s="241" t="s">
        <v>399</v>
      </c>
      <c r="F231" s="242" t="s">
        <v>400</v>
      </c>
      <c r="G231" s="243" t="s">
        <v>188</v>
      </c>
      <c r="H231" s="244">
        <v>80</v>
      </c>
      <c r="I231" s="245"/>
      <c r="J231" s="246">
        <f>ROUND(I231*H231,2)</f>
        <v>0</v>
      </c>
      <c r="K231" s="247"/>
      <c r="L231" s="248"/>
      <c r="M231" s="249" t="s">
        <v>1</v>
      </c>
      <c r="N231" s="250" t="s">
        <v>42</v>
      </c>
      <c r="O231" s="82"/>
      <c r="P231" s="199">
        <f>O231*H231</f>
        <v>0</v>
      </c>
      <c r="Q231" s="199">
        <v>0.0235</v>
      </c>
      <c r="R231" s="199">
        <f>Q231*H231</f>
        <v>1.8799999999999999</v>
      </c>
      <c r="S231" s="199">
        <v>0</v>
      </c>
      <c r="T231" s="20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1" t="s">
        <v>177</v>
      </c>
      <c r="AT231" s="201" t="s">
        <v>398</v>
      </c>
      <c r="AU231" s="201" t="s">
        <v>89</v>
      </c>
      <c r="AY231" s="19" t="s">
        <v>135</v>
      </c>
      <c r="BE231" s="202">
        <f>IF(N231="základná",J231,0)</f>
        <v>0</v>
      </c>
      <c r="BF231" s="202">
        <f>IF(N231="znížená",J231,0)</f>
        <v>0</v>
      </c>
      <c r="BG231" s="202">
        <f>IF(N231="zákl. prenesená",J231,0)</f>
        <v>0</v>
      </c>
      <c r="BH231" s="202">
        <f>IF(N231="zníž. prenesená",J231,0)</f>
        <v>0</v>
      </c>
      <c r="BI231" s="202">
        <f>IF(N231="nulová",J231,0)</f>
        <v>0</v>
      </c>
      <c r="BJ231" s="19" t="s">
        <v>89</v>
      </c>
      <c r="BK231" s="202">
        <f>ROUND(I231*H231,2)</f>
        <v>0</v>
      </c>
      <c r="BL231" s="19" t="s">
        <v>141</v>
      </c>
      <c r="BM231" s="201" t="s">
        <v>401</v>
      </c>
    </row>
    <row r="232" s="2" customFormat="1" ht="33" customHeight="1">
      <c r="A232" s="38"/>
      <c r="B232" s="188"/>
      <c r="C232" s="189" t="s">
        <v>402</v>
      </c>
      <c r="D232" s="189" t="s">
        <v>137</v>
      </c>
      <c r="E232" s="190" t="s">
        <v>403</v>
      </c>
      <c r="F232" s="191" t="s">
        <v>404</v>
      </c>
      <c r="G232" s="192" t="s">
        <v>140</v>
      </c>
      <c r="H232" s="193">
        <v>1824.069</v>
      </c>
      <c r="I232" s="194"/>
      <c r="J232" s="195">
        <f>ROUND(I232*H232,2)</f>
        <v>0</v>
      </c>
      <c r="K232" s="196"/>
      <c r="L232" s="39"/>
      <c r="M232" s="197" t="s">
        <v>1</v>
      </c>
      <c r="N232" s="198" t="s">
        <v>42</v>
      </c>
      <c r="O232" s="82"/>
      <c r="P232" s="199">
        <f>O232*H232</f>
        <v>0</v>
      </c>
      <c r="Q232" s="199">
        <v>0.025710569999999999</v>
      </c>
      <c r="R232" s="199">
        <f>Q232*H232</f>
        <v>46.897853709329993</v>
      </c>
      <c r="S232" s="199">
        <v>0</v>
      </c>
      <c r="T232" s="20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1" t="s">
        <v>141</v>
      </c>
      <c r="AT232" s="201" t="s">
        <v>137</v>
      </c>
      <c r="AU232" s="201" t="s">
        <v>89</v>
      </c>
      <c r="AY232" s="19" t="s">
        <v>135</v>
      </c>
      <c r="BE232" s="202">
        <f>IF(N232="základná",J232,0)</f>
        <v>0</v>
      </c>
      <c r="BF232" s="202">
        <f>IF(N232="znížená",J232,0)</f>
        <v>0</v>
      </c>
      <c r="BG232" s="202">
        <f>IF(N232="zákl. prenesená",J232,0)</f>
        <v>0</v>
      </c>
      <c r="BH232" s="202">
        <f>IF(N232="zníž. prenesená",J232,0)</f>
        <v>0</v>
      </c>
      <c r="BI232" s="202">
        <f>IF(N232="nulová",J232,0)</f>
        <v>0</v>
      </c>
      <c r="BJ232" s="19" t="s">
        <v>89</v>
      </c>
      <c r="BK232" s="202">
        <f>ROUND(I232*H232,2)</f>
        <v>0</v>
      </c>
      <c r="BL232" s="19" t="s">
        <v>141</v>
      </c>
      <c r="BM232" s="201" t="s">
        <v>405</v>
      </c>
    </row>
    <row r="233" s="13" customFormat="1">
      <c r="A233" s="13"/>
      <c r="B233" s="203"/>
      <c r="C233" s="13"/>
      <c r="D233" s="204" t="s">
        <v>143</v>
      </c>
      <c r="E233" s="205" t="s">
        <v>1</v>
      </c>
      <c r="F233" s="206" t="s">
        <v>406</v>
      </c>
      <c r="G233" s="13"/>
      <c r="H233" s="207">
        <v>1824.069</v>
      </c>
      <c r="I233" s="208"/>
      <c r="J233" s="13"/>
      <c r="K233" s="13"/>
      <c r="L233" s="203"/>
      <c r="M233" s="209"/>
      <c r="N233" s="210"/>
      <c r="O233" s="210"/>
      <c r="P233" s="210"/>
      <c r="Q233" s="210"/>
      <c r="R233" s="210"/>
      <c r="S233" s="210"/>
      <c r="T233" s="21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5" t="s">
        <v>143</v>
      </c>
      <c r="AU233" s="205" t="s">
        <v>89</v>
      </c>
      <c r="AV233" s="13" t="s">
        <v>89</v>
      </c>
      <c r="AW233" s="13" t="s">
        <v>31</v>
      </c>
      <c r="AX233" s="13" t="s">
        <v>76</v>
      </c>
      <c r="AY233" s="205" t="s">
        <v>135</v>
      </c>
    </row>
    <row r="234" s="14" customFormat="1">
      <c r="A234" s="14"/>
      <c r="B234" s="212"/>
      <c r="C234" s="14"/>
      <c r="D234" s="204" t="s">
        <v>143</v>
      </c>
      <c r="E234" s="213" t="s">
        <v>248</v>
      </c>
      <c r="F234" s="214" t="s">
        <v>152</v>
      </c>
      <c r="G234" s="14"/>
      <c r="H234" s="215">
        <v>1824.069</v>
      </c>
      <c r="I234" s="216"/>
      <c r="J234" s="14"/>
      <c r="K234" s="14"/>
      <c r="L234" s="212"/>
      <c r="M234" s="217"/>
      <c r="N234" s="218"/>
      <c r="O234" s="218"/>
      <c r="P234" s="218"/>
      <c r="Q234" s="218"/>
      <c r="R234" s="218"/>
      <c r="S234" s="218"/>
      <c r="T234" s="21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13" t="s">
        <v>143</v>
      </c>
      <c r="AU234" s="213" t="s">
        <v>89</v>
      </c>
      <c r="AV234" s="14" t="s">
        <v>141</v>
      </c>
      <c r="AW234" s="14" t="s">
        <v>31</v>
      </c>
      <c r="AX234" s="14" t="s">
        <v>83</v>
      </c>
      <c r="AY234" s="213" t="s">
        <v>135</v>
      </c>
    </row>
    <row r="235" s="2" customFormat="1" ht="44.25" customHeight="1">
      <c r="A235" s="38"/>
      <c r="B235" s="188"/>
      <c r="C235" s="189" t="s">
        <v>407</v>
      </c>
      <c r="D235" s="189" t="s">
        <v>137</v>
      </c>
      <c r="E235" s="190" t="s">
        <v>408</v>
      </c>
      <c r="F235" s="191" t="s">
        <v>409</v>
      </c>
      <c r="G235" s="192" t="s">
        <v>140</v>
      </c>
      <c r="H235" s="193">
        <v>9120.3449999999993</v>
      </c>
      <c r="I235" s="194"/>
      <c r="J235" s="195">
        <f>ROUND(I235*H235,2)</f>
        <v>0</v>
      </c>
      <c r="K235" s="196"/>
      <c r="L235" s="39"/>
      <c r="M235" s="197" t="s">
        <v>1</v>
      </c>
      <c r="N235" s="198" t="s">
        <v>42</v>
      </c>
      <c r="O235" s="82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1" t="s">
        <v>141</v>
      </c>
      <c r="AT235" s="201" t="s">
        <v>137</v>
      </c>
      <c r="AU235" s="201" t="s">
        <v>89</v>
      </c>
      <c r="AY235" s="19" t="s">
        <v>135</v>
      </c>
      <c r="BE235" s="202">
        <f>IF(N235="základná",J235,0)</f>
        <v>0</v>
      </c>
      <c r="BF235" s="202">
        <f>IF(N235="znížená",J235,0)</f>
        <v>0</v>
      </c>
      <c r="BG235" s="202">
        <f>IF(N235="zákl. prenesená",J235,0)</f>
        <v>0</v>
      </c>
      <c r="BH235" s="202">
        <f>IF(N235="zníž. prenesená",J235,0)</f>
        <v>0</v>
      </c>
      <c r="BI235" s="202">
        <f>IF(N235="nulová",J235,0)</f>
        <v>0</v>
      </c>
      <c r="BJ235" s="19" t="s">
        <v>89</v>
      </c>
      <c r="BK235" s="202">
        <f>ROUND(I235*H235,2)</f>
        <v>0</v>
      </c>
      <c r="BL235" s="19" t="s">
        <v>141</v>
      </c>
      <c r="BM235" s="201" t="s">
        <v>410</v>
      </c>
    </row>
    <row r="236" s="13" customFormat="1">
      <c r="A236" s="13"/>
      <c r="B236" s="203"/>
      <c r="C236" s="13"/>
      <c r="D236" s="204" t="s">
        <v>143</v>
      </c>
      <c r="E236" s="205" t="s">
        <v>1</v>
      </c>
      <c r="F236" s="206" t="s">
        <v>411</v>
      </c>
      <c r="G236" s="13"/>
      <c r="H236" s="207">
        <v>9120.3449999999993</v>
      </c>
      <c r="I236" s="208"/>
      <c r="J236" s="13"/>
      <c r="K236" s="13"/>
      <c r="L236" s="203"/>
      <c r="M236" s="209"/>
      <c r="N236" s="210"/>
      <c r="O236" s="210"/>
      <c r="P236" s="210"/>
      <c r="Q236" s="210"/>
      <c r="R236" s="210"/>
      <c r="S236" s="210"/>
      <c r="T236" s="21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5" t="s">
        <v>143</v>
      </c>
      <c r="AU236" s="205" t="s">
        <v>89</v>
      </c>
      <c r="AV236" s="13" t="s">
        <v>89</v>
      </c>
      <c r="AW236" s="13" t="s">
        <v>31</v>
      </c>
      <c r="AX236" s="13" t="s">
        <v>76</v>
      </c>
      <c r="AY236" s="205" t="s">
        <v>135</v>
      </c>
    </row>
    <row r="237" s="14" customFormat="1">
      <c r="A237" s="14"/>
      <c r="B237" s="212"/>
      <c r="C237" s="14"/>
      <c r="D237" s="204" t="s">
        <v>143</v>
      </c>
      <c r="E237" s="213" t="s">
        <v>1</v>
      </c>
      <c r="F237" s="214" t="s">
        <v>152</v>
      </c>
      <c r="G237" s="14"/>
      <c r="H237" s="215">
        <v>9120.3449999999993</v>
      </c>
      <c r="I237" s="216"/>
      <c r="J237" s="14"/>
      <c r="K237" s="14"/>
      <c r="L237" s="212"/>
      <c r="M237" s="217"/>
      <c r="N237" s="218"/>
      <c r="O237" s="218"/>
      <c r="P237" s="218"/>
      <c r="Q237" s="218"/>
      <c r="R237" s="218"/>
      <c r="S237" s="218"/>
      <c r="T237" s="21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13" t="s">
        <v>143</v>
      </c>
      <c r="AU237" s="213" t="s">
        <v>89</v>
      </c>
      <c r="AV237" s="14" t="s">
        <v>141</v>
      </c>
      <c r="AW237" s="14" t="s">
        <v>31</v>
      </c>
      <c r="AX237" s="14" t="s">
        <v>83</v>
      </c>
      <c r="AY237" s="213" t="s">
        <v>135</v>
      </c>
    </row>
    <row r="238" s="2" customFormat="1" ht="33" customHeight="1">
      <c r="A238" s="38"/>
      <c r="B238" s="188"/>
      <c r="C238" s="189" t="s">
        <v>412</v>
      </c>
      <c r="D238" s="189" t="s">
        <v>137</v>
      </c>
      <c r="E238" s="190" t="s">
        <v>413</v>
      </c>
      <c r="F238" s="191" t="s">
        <v>414</v>
      </c>
      <c r="G238" s="192" t="s">
        <v>140</v>
      </c>
      <c r="H238" s="193">
        <v>1824.069</v>
      </c>
      <c r="I238" s="194"/>
      <c r="J238" s="195">
        <f>ROUND(I238*H238,2)</f>
        <v>0</v>
      </c>
      <c r="K238" s="196"/>
      <c r="L238" s="39"/>
      <c r="M238" s="197" t="s">
        <v>1</v>
      </c>
      <c r="N238" s="198" t="s">
        <v>42</v>
      </c>
      <c r="O238" s="82"/>
      <c r="P238" s="199">
        <f>O238*H238</f>
        <v>0</v>
      </c>
      <c r="Q238" s="199">
        <v>0.02571</v>
      </c>
      <c r="R238" s="199">
        <f>Q238*H238</f>
        <v>46.896813989999998</v>
      </c>
      <c r="S238" s="199">
        <v>0</v>
      </c>
      <c r="T238" s="20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1" t="s">
        <v>141</v>
      </c>
      <c r="AT238" s="201" t="s">
        <v>137</v>
      </c>
      <c r="AU238" s="201" t="s">
        <v>89</v>
      </c>
      <c r="AY238" s="19" t="s">
        <v>135</v>
      </c>
      <c r="BE238" s="202">
        <f>IF(N238="základná",J238,0)</f>
        <v>0</v>
      </c>
      <c r="BF238" s="202">
        <f>IF(N238="znížená",J238,0)</f>
        <v>0</v>
      </c>
      <c r="BG238" s="202">
        <f>IF(N238="zákl. prenesená",J238,0)</f>
        <v>0</v>
      </c>
      <c r="BH238" s="202">
        <f>IF(N238="zníž. prenesená",J238,0)</f>
        <v>0</v>
      </c>
      <c r="BI238" s="202">
        <f>IF(N238="nulová",J238,0)</f>
        <v>0</v>
      </c>
      <c r="BJ238" s="19" t="s">
        <v>89</v>
      </c>
      <c r="BK238" s="202">
        <f>ROUND(I238*H238,2)</f>
        <v>0</v>
      </c>
      <c r="BL238" s="19" t="s">
        <v>141</v>
      </c>
      <c r="BM238" s="201" t="s">
        <v>415</v>
      </c>
    </row>
    <row r="239" s="13" customFormat="1">
      <c r="A239" s="13"/>
      <c r="B239" s="203"/>
      <c r="C239" s="13"/>
      <c r="D239" s="204" t="s">
        <v>143</v>
      </c>
      <c r="E239" s="205" t="s">
        <v>1</v>
      </c>
      <c r="F239" s="206" t="s">
        <v>248</v>
      </c>
      <c r="G239" s="13"/>
      <c r="H239" s="207">
        <v>1824.069</v>
      </c>
      <c r="I239" s="208"/>
      <c r="J239" s="13"/>
      <c r="K239" s="13"/>
      <c r="L239" s="203"/>
      <c r="M239" s="209"/>
      <c r="N239" s="210"/>
      <c r="O239" s="210"/>
      <c r="P239" s="210"/>
      <c r="Q239" s="210"/>
      <c r="R239" s="210"/>
      <c r="S239" s="210"/>
      <c r="T239" s="21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5" t="s">
        <v>143</v>
      </c>
      <c r="AU239" s="205" t="s">
        <v>89</v>
      </c>
      <c r="AV239" s="13" t="s">
        <v>89</v>
      </c>
      <c r="AW239" s="13" t="s">
        <v>31</v>
      </c>
      <c r="AX239" s="13" t="s">
        <v>83</v>
      </c>
      <c r="AY239" s="205" t="s">
        <v>135</v>
      </c>
    </row>
    <row r="240" s="2" customFormat="1" ht="16.5" customHeight="1">
      <c r="A240" s="38"/>
      <c r="B240" s="188"/>
      <c r="C240" s="189" t="s">
        <v>416</v>
      </c>
      <c r="D240" s="189" t="s">
        <v>137</v>
      </c>
      <c r="E240" s="190" t="s">
        <v>417</v>
      </c>
      <c r="F240" s="191" t="s">
        <v>418</v>
      </c>
      <c r="G240" s="192" t="s">
        <v>160</v>
      </c>
      <c r="H240" s="193">
        <v>226.58000000000001</v>
      </c>
      <c r="I240" s="194"/>
      <c r="J240" s="195">
        <f>ROUND(I240*H240,2)</f>
        <v>0</v>
      </c>
      <c r="K240" s="196"/>
      <c r="L240" s="39"/>
      <c r="M240" s="197" t="s">
        <v>1</v>
      </c>
      <c r="N240" s="198" t="s">
        <v>42</v>
      </c>
      <c r="O240" s="82"/>
      <c r="P240" s="199">
        <f>O240*H240</f>
        <v>0</v>
      </c>
      <c r="Q240" s="199">
        <v>0.000231</v>
      </c>
      <c r="R240" s="199">
        <f>Q240*H240</f>
        <v>0.052339980000000001</v>
      </c>
      <c r="S240" s="199">
        <v>0</v>
      </c>
      <c r="T240" s="20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1" t="s">
        <v>141</v>
      </c>
      <c r="AT240" s="201" t="s">
        <v>137</v>
      </c>
      <c r="AU240" s="201" t="s">
        <v>89</v>
      </c>
      <c r="AY240" s="19" t="s">
        <v>135</v>
      </c>
      <c r="BE240" s="202">
        <f>IF(N240="základná",J240,0)</f>
        <v>0</v>
      </c>
      <c r="BF240" s="202">
        <f>IF(N240="znížená",J240,0)</f>
        <v>0</v>
      </c>
      <c r="BG240" s="202">
        <f>IF(N240="zákl. prenesená",J240,0)</f>
        <v>0</v>
      </c>
      <c r="BH240" s="202">
        <f>IF(N240="zníž. prenesená",J240,0)</f>
        <v>0</v>
      </c>
      <c r="BI240" s="202">
        <f>IF(N240="nulová",J240,0)</f>
        <v>0</v>
      </c>
      <c r="BJ240" s="19" t="s">
        <v>89</v>
      </c>
      <c r="BK240" s="202">
        <f>ROUND(I240*H240,2)</f>
        <v>0</v>
      </c>
      <c r="BL240" s="19" t="s">
        <v>141</v>
      </c>
      <c r="BM240" s="201" t="s">
        <v>419</v>
      </c>
    </row>
    <row r="241" s="13" customFormat="1">
      <c r="A241" s="13"/>
      <c r="B241" s="203"/>
      <c r="C241" s="13"/>
      <c r="D241" s="204" t="s">
        <v>143</v>
      </c>
      <c r="E241" s="205" t="s">
        <v>1</v>
      </c>
      <c r="F241" s="206" t="s">
        <v>368</v>
      </c>
      <c r="G241" s="13"/>
      <c r="H241" s="207">
        <v>124.94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143</v>
      </c>
      <c r="AU241" s="205" t="s">
        <v>89</v>
      </c>
      <c r="AV241" s="13" t="s">
        <v>89</v>
      </c>
      <c r="AW241" s="13" t="s">
        <v>31</v>
      </c>
      <c r="AX241" s="13" t="s">
        <v>76</v>
      </c>
      <c r="AY241" s="205" t="s">
        <v>135</v>
      </c>
    </row>
    <row r="242" s="13" customFormat="1">
      <c r="A242" s="13"/>
      <c r="B242" s="203"/>
      <c r="C242" s="13"/>
      <c r="D242" s="204" t="s">
        <v>143</v>
      </c>
      <c r="E242" s="205" t="s">
        <v>1</v>
      </c>
      <c r="F242" s="206" t="s">
        <v>369</v>
      </c>
      <c r="G242" s="13"/>
      <c r="H242" s="207">
        <v>101.64</v>
      </c>
      <c r="I242" s="208"/>
      <c r="J242" s="13"/>
      <c r="K242" s="13"/>
      <c r="L242" s="203"/>
      <c r="M242" s="209"/>
      <c r="N242" s="210"/>
      <c r="O242" s="210"/>
      <c r="P242" s="210"/>
      <c r="Q242" s="210"/>
      <c r="R242" s="210"/>
      <c r="S242" s="210"/>
      <c r="T242" s="21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5" t="s">
        <v>143</v>
      </c>
      <c r="AU242" s="205" t="s">
        <v>89</v>
      </c>
      <c r="AV242" s="13" t="s">
        <v>89</v>
      </c>
      <c r="AW242" s="13" t="s">
        <v>31</v>
      </c>
      <c r="AX242" s="13" t="s">
        <v>76</v>
      </c>
      <c r="AY242" s="205" t="s">
        <v>135</v>
      </c>
    </row>
    <row r="243" s="14" customFormat="1">
      <c r="A243" s="14"/>
      <c r="B243" s="212"/>
      <c r="C243" s="14"/>
      <c r="D243" s="204" t="s">
        <v>143</v>
      </c>
      <c r="E243" s="213" t="s">
        <v>1</v>
      </c>
      <c r="F243" s="214" t="s">
        <v>152</v>
      </c>
      <c r="G243" s="14"/>
      <c r="H243" s="215">
        <v>226.58000000000001</v>
      </c>
      <c r="I243" s="216"/>
      <c r="J243" s="14"/>
      <c r="K243" s="14"/>
      <c r="L243" s="212"/>
      <c r="M243" s="217"/>
      <c r="N243" s="218"/>
      <c r="O243" s="218"/>
      <c r="P243" s="218"/>
      <c r="Q243" s="218"/>
      <c r="R243" s="218"/>
      <c r="S243" s="218"/>
      <c r="T243" s="21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13" t="s">
        <v>143</v>
      </c>
      <c r="AU243" s="213" t="s">
        <v>89</v>
      </c>
      <c r="AV243" s="14" t="s">
        <v>141</v>
      </c>
      <c r="AW243" s="14" t="s">
        <v>31</v>
      </c>
      <c r="AX243" s="14" t="s">
        <v>83</v>
      </c>
      <c r="AY243" s="213" t="s">
        <v>135</v>
      </c>
    </row>
    <row r="244" s="2" customFormat="1" ht="16.5" customHeight="1">
      <c r="A244" s="38"/>
      <c r="B244" s="188"/>
      <c r="C244" s="189" t="s">
        <v>420</v>
      </c>
      <c r="D244" s="189" t="s">
        <v>137</v>
      </c>
      <c r="E244" s="190" t="s">
        <v>421</v>
      </c>
      <c r="F244" s="191" t="s">
        <v>422</v>
      </c>
      <c r="G244" s="192" t="s">
        <v>160</v>
      </c>
      <c r="H244" s="193">
        <v>116.93000000000001</v>
      </c>
      <c r="I244" s="194"/>
      <c r="J244" s="195">
        <f>ROUND(I244*H244,2)</f>
        <v>0</v>
      </c>
      <c r="K244" s="196"/>
      <c r="L244" s="39"/>
      <c r="M244" s="197" t="s">
        <v>1</v>
      </c>
      <c r="N244" s="198" t="s">
        <v>42</v>
      </c>
      <c r="O244" s="82"/>
      <c r="P244" s="199">
        <f>O244*H244</f>
        <v>0</v>
      </c>
      <c r="Q244" s="199">
        <v>0.00026249999999999998</v>
      </c>
      <c r="R244" s="199">
        <f>Q244*H244</f>
        <v>0.030694124999999999</v>
      </c>
      <c r="S244" s="199">
        <v>0</v>
      </c>
      <c r="T244" s="20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1" t="s">
        <v>141</v>
      </c>
      <c r="AT244" s="201" t="s">
        <v>137</v>
      </c>
      <c r="AU244" s="201" t="s">
        <v>89</v>
      </c>
      <c r="AY244" s="19" t="s">
        <v>135</v>
      </c>
      <c r="BE244" s="202">
        <f>IF(N244="základná",J244,0)</f>
        <v>0</v>
      </c>
      <c r="BF244" s="202">
        <f>IF(N244="znížená",J244,0)</f>
        <v>0</v>
      </c>
      <c r="BG244" s="202">
        <f>IF(N244="zákl. prenesená",J244,0)</f>
        <v>0</v>
      </c>
      <c r="BH244" s="202">
        <f>IF(N244="zníž. prenesená",J244,0)</f>
        <v>0</v>
      </c>
      <c r="BI244" s="202">
        <f>IF(N244="nulová",J244,0)</f>
        <v>0</v>
      </c>
      <c r="BJ244" s="19" t="s">
        <v>89</v>
      </c>
      <c r="BK244" s="202">
        <f>ROUND(I244*H244,2)</f>
        <v>0</v>
      </c>
      <c r="BL244" s="19" t="s">
        <v>141</v>
      </c>
      <c r="BM244" s="201" t="s">
        <v>423</v>
      </c>
    </row>
    <row r="245" s="13" customFormat="1">
      <c r="A245" s="13"/>
      <c r="B245" s="203"/>
      <c r="C245" s="13"/>
      <c r="D245" s="204" t="s">
        <v>143</v>
      </c>
      <c r="E245" s="205" t="s">
        <v>1</v>
      </c>
      <c r="F245" s="206" t="s">
        <v>424</v>
      </c>
      <c r="G245" s="13"/>
      <c r="H245" s="207">
        <v>116.93000000000001</v>
      </c>
      <c r="I245" s="208"/>
      <c r="J245" s="13"/>
      <c r="K245" s="13"/>
      <c r="L245" s="203"/>
      <c r="M245" s="209"/>
      <c r="N245" s="210"/>
      <c r="O245" s="210"/>
      <c r="P245" s="210"/>
      <c r="Q245" s="210"/>
      <c r="R245" s="210"/>
      <c r="S245" s="210"/>
      <c r="T245" s="21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5" t="s">
        <v>143</v>
      </c>
      <c r="AU245" s="205" t="s">
        <v>89</v>
      </c>
      <c r="AV245" s="13" t="s">
        <v>89</v>
      </c>
      <c r="AW245" s="13" t="s">
        <v>31</v>
      </c>
      <c r="AX245" s="13" t="s">
        <v>76</v>
      </c>
      <c r="AY245" s="205" t="s">
        <v>135</v>
      </c>
    </row>
    <row r="246" s="14" customFormat="1">
      <c r="A246" s="14"/>
      <c r="B246" s="212"/>
      <c r="C246" s="14"/>
      <c r="D246" s="204" t="s">
        <v>143</v>
      </c>
      <c r="E246" s="213" t="s">
        <v>1</v>
      </c>
      <c r="F246" s="214" t="s">
        <v>152</v>
      </c>
      <c r="G246" s="14"/>
      <c r="H246" s="215">
        <v>116.93000000000001</v>
      </c>
      <c r="I246" s="216"/>
      <c r="J246" s="14"/>
      <c r="K246" s="14"/>
      <c r="L246" s="212"/>
      <c r="M246" s="217"/>
      <c r="N246" s="218"/>
      <c r="O246" s="218"/>
      <c r="P246" s="218"/>
      <c r="Q246" s="218"/>
      <c r="R246" s="218"/>
      <c r="S246" s="218"/>
      <c r="T246" s="21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3" t="s">
        <v>143</v>
      </c>
      <c r="AU246" s="213" t="s">
        <v>89</v>
      </c>
      <c r="AV246" s="14" t="s">
        <v>141</v>
      </c>
      <c r="AW246" s="14" t="s">
        <v>31</v>
      </c>
      <c r="AX246" s="14" t="s">
        <v>83</v>
      </c>
      <c r="AY246" s="213" t="s">
        <v>135</v>
      </c>
    </row>
    <row r="247" s="2" customFormat="1" ht="16.5" customHeight="1">
      <c r="A247" s="38"/>
      <c r="B247" s="188"/>
      <c r="C247" s="189" t="s">
        <v>425</v>
      </c>
      <c r="D247" s="189" t="s">
        <v>137</v>
      </c>
      <c r="E247" s="190" t="s">
        <v>426</v>
      </c>
      <c r="F247" s="191" t="s">
        <v>427</v>
      </c>
      <c r="G247" s="192" t="s">
        <v>160</v>
      </c>
      <c r="H247" s="193">
        <v>245.58000000000001</v>
      </c>
      <c r="I247" s="194"/>
      <c r="J247" s="195">
        <f>ROUND(I247*H247,2)</f>
        <v>0</v>
      </c>
      <c r="K247" s="196"/>
      <c r="L247" s="39"/>
      <c r="M247" s="197" t="s">
        <v>1</v>
      </c>
      <c r="N247" s="198" t="s">
        <v>42</v>
      </c>
      <c r="O247" s="82"/>
      <c r="P247" s="199">
        <f>O247*H247</f>
        <v>0</v>
      </c>
      <c r="Q247" s="199">
        <v>7.3499999999999998E-05</v>
      </c>
      <c r="R247" s="199">
        <f>Q247*H247</f>
        <v>0.018050130000000001</v>
      </c>
      <c r="S247" s="199">
        <v>0</v>
      </c>
      <c r="T247" s="20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1" t="s">
        <v>141</v>
      </c>
      <c r="AT247" s="201" t="s">
        <v>137</v>
      </c>
      <c r="AU247" s="201" t="s">
        <v>89</v>
      </c>
      <c r="AY247" s="19" t="s">
        <v>135</v>
      </c>
      <c r="BE247" s="202">
        <f>IF(N247="základná",J247,0)</f>
        <v>0</v>
      </c>
      <c r="BF247" s="202">
        <f>IF(N247="znížená",J247,0)</f>
        <v>0</v>
      </c>
      <c r="BG247" s="202">
        <f>IF(N247="zákl. prenesená",J247,0)</f>
        <v>0</v>
      </c>
      <c r="BH247" s="202">
        <f>IF(N247="zníž. prenesená",J247,0)</f>
        <v>0</v>
      </c>
      <c r="BI247" s="202">
        <f>IF(N247="nulová",J247,0)</f>
        <v>0</v>
      </c>
      <c r="BJ247" s="19" t="s">
        <v>89</v>
      </c>
      <c r="BK247" s="202">
        <f>ROUND(I247*H247,2)</f>
        <v>0</v>
      </c>
      <c r="BL247" s="19" t="s">
        <v>141</v>
      </c>
      <c r="BM247" s="201" t="s">
        <v>428</v>
      </c>
    </row>
    <row r="248" s="13" customFormat="1">
      <c r="A248" s="13"/>
      <c r="B248" s="203"/>
      <c r="C248" s="13"/>
      <c r="D248" s="204" t="s">
        <v>143</v>
      </c>
      <c r="E248" s="205" t="s">
        <v>1</v>
      </c>
      <c r="F248" s="206" t="s">
        <v>429</v>
      </c>
      <c r="G248" s="13"/>
      <c r="H248" s="207">
        <v>245.58000000000001</v>
      </c>
      <c r="I248" s="208"/>
      <c r="J248" s="13"/>
      <c r="K248" s="13"/>
      <c r="L248" s="203"/>
      <c r="M248" s="209"/>
      <c r="N248" s="210"/>
      <c r="O248" s="210"/>
      <c r="P248" s="210"/>
      <c r="Q248" s="210"/>
      <c r="R248" s="210"/>
      <c r="S248" s="210"/>
      <c r="T248" s="21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5" t="s">
        <v>143</v>
      </c>
      <c r="AU248" s="205" t="s">
        <v>89</v>
      </c>
      <c r="AV248" s="13" t="s">
        <v>89</v>
      </c>
      <c r="AW248" s="13" t="s">
        <v>31</v>
      </c>
      <c r="AX248" s="13" t="s">
        <v>76</v>
      </c>
      <c r="AY248" s="205" t="s">
        <v>135</v>
      </c>
    </row>
    <row r="249" s="14" customFormat="1">
      <c r="A249" s="14"/>
      <c r="B249" s="212"/>
      <c r="C249" s="14"/>
      <c r="D249" s="204" t="s">
        <v>143</v>
      </c>
      <c r="E249" s="213" t="s">
        <v>1</v>
      </c>
      <c r="F249" s="214" t="s">
        <v>152</v>
      </c>
      <c r="G249" s="14"/>
      <c r="H249" s="215">
        <v>245.58000000000001</v>
      </c>
      <c r="I249" s="216"/>
      <c r="J249" s="14"/>
      <c r="K249" s="14"/>
      <c r="L249" s="212"/>
      <c r="M249" s="217"/>
      <c r="N249" s="218"/>
      <c r="O249" s="218"/>
      <c r="P249" s="218"/>
      <c r="Q249" s="218"/>
      <c r="R249" s="218"/>
      <c r="S249" s="218"/>
      <c r="T249" s="21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13" t="s">
        <v>143</v>
      </c>
      <c r="AU249" s="213" t="s">
        <v>89</v>
      </c>
      <c r="AV249" s="14" t="s">
        <v>141</v>
      </c>
      <c r="AW249" s="14" t="s">
        <v>31</v>
      </c>
      <c r="AX249" s="14" t="s">
        <v>83</v>
      </c>
      <c r="AY249" s="213" t="s">
        <v>135</v>
      </c>
    </row>
    <row r="250" s="12" customFormat="1" ht="22.8" customHeight="1">
      <c r="A250" s="12"/>
      <c r="B250" s="175"/>
      <c r="C250" s="12"/>
      <c r="D250" s="176" t="s">
        <v>75</v>
      </c>
      <c r="E250" s="186" t="s">
        <v>430</v>
      </c>
      <c r="F250" s="186" t="s">
        <v>431</v>
      </c>
      <c r="G250" s="12"/>
      <c r="H250" s="12"/>
      <c r="I250" s="178"/>
      <c r="J250" s="187">
        <f>BK250</f>
        <v>0</v>
      </c>
      <c r="K250" s="12"/>
      <c r="L250" s="175"/>
      <c r="M250" s="180"/>
      <c r="N250" s="181"/>
      <c r="O250" s="181"/>
      <c r="P250" s="182">
        <f>P251</f>
        <v>0</v>
      </c>
      <c r="Q250" s="181"/>
      <c r="R250" s="182">
        <f>R251</f>
        <v>0</v>
      </c>
      <c r="S250" s="181"/>
      <c r="T250" s="183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76" t="s">
        <v>83</v>
      </c>
      <c r="AT250" s="184" t="s">
        <v>75</v>
      </c>
      <c r="AU250" s="184" t="s">
        <v>83</v>
      </c>
      <c r="AY250" s="176" t="s">
        <v>135</v>
      </c>
      <c r="BK250" s="185">
        <f>BK251</f>
        <v>0</v>
      </c>
    </row>
    <row r="251" s="2" customFormat="1" ht="24.15" customHeight="1">
      <c r="A251" s="38"/>
      <c r="B251" s="188"/>
      <c r="C251" s="189" t="s">
        <v>432</v>
      </c>
      <c r="D251" s="189" t="s">
        <v>137</v>
      </c>
      <c r="E251" s="190" t="s">
        <v>433</v>
      </c>
      <c r="F251" s="191" t="s">
        <v>434</v>
      </c>
      <c r="G251" s="192" t="s">
        <v>171</v>
      </c>
      <c r="H251" s="193">
        <v>251.81999999999999</v>
      </c>
      <c r="I251" s="194"/>
      <c r="J251" s="195">
        <f>ROUND(I251*H251,2)</f>
        <v>0</v>
      </c>
      <c r="K251" s="196"/>
      <c r="L251" s="39"/>
      <c r="M251" s="197" t="s">
        <v>1</v>
      </c>
      <c r="N251" s="198" t="s">
        <v>42</v>
      </c>
      <c r="O251" s="82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1" t="s">
        <v>141</v>
      </c>
      <c r="AT251" s="201" t="s">
        <v>137</v>
      </c>
      <c r="AU251" s="201" t="s">
        <v>89</v>
      </c>
      <c r="AY251" s="19" t="s">
        <v>135</v>
      </c>
      <c r="BE251" s="202">
        <f>IF(N251="základná",J251,0)</f>
        <v>0</v>
      </c>
      <c r="BF251" s="202">
        <f>IF(N251="znížená",J251,0)</f>
        <v>0</v>
      </c>
      <c r="BG251" s="202">
        <f>IF(N251="zákl. prenesená",J251,0)</f>
        <v>0</v>
      </c>
      <c r="BH251" s="202">
        <f>IF(N251="zníž. prenesená",J251,0)</f>
        <v>0</v>
      </c>
      <c r="BI251" s="202">
        <f>IF(N251="nulová",J251,0)</f>
        <v>0</v>
      </c>
      <c r="BJ251" s="19" t="s">
        <v>89</v>
      </c>
      <c r="BK251" s="202">
        <f>ROUND(I251*H251,2)</f>
        <v>0</v>
      </c>
      <c r="BL251" s="19" t="s">
        <v>141</v>
      </c>
      <c r="BM251" s="201" t="s">
        <v>435</v>
      </c>
    </row>
    <row r="252" s="12" customFormat="1" ht="25.92" customHeight="1">
      <c r="A252" s="12"/>
      <c r="B252" s="175"/>
      <c r="C252" s="12"/>
      <c r="D252" s="176" t="s">
        <v>75</v>
      </c>
      <c r="E252" s="177" t="s">
        <v>190</v>
      </c>
      <c r="F252" s="177" t="s">
        <v>191</v>
      </c>
      <c r="G252" s="12"/>
      <c r="H252" s="12"/>
      <c r="I252" s="178"/>
      <c r="J252" s="179">
        <f>BK252</f>
        <v>0</v>
      </c>
      <c r="K252" s="12"/>
      <c r="L252" s="175"/>
      <c r="M252" s="180"/>
      <c r="N252" s="181"/>
      <c r="O252" s="181"/>
      <c r="P252" s="182">
        <f>P253+P259+P271+P276+P283+P304+P307+P312+P318</f>
        <v>0</v>
      </c>
      <c r="Q252" s="181"/>
      <c r="R252" s="182">
        <f>R253+R259+R271+R276+R283+R304+R307+R312+R318</f>
        <v>54.101241561359984</v>
      </c>
      <c r="S252" s="181"/>
      <c r="T252" s="183">
        <f>T253+T259+T271+T276+T283+T304+T307+T312+T318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76" t="s">
        <v>89</v>
      </c>
      <c r="AT252" s="184" t="s">
        <v>75</v>
      </c>
      <c r="AU252" s="184" t="s">
        <v>76</v>
      </c>
      <c r="AY252" s="176" t="s">
        <v>135</v>
      </c>
      <c r="BK252" s="185">
        <f>BK253+BK259+BK271+BK276+BK283+BK304+BK307+BK312+BK318</f>
        <v>0</v>
      </c>
    </row>
    <row r="253" s="12" customFormat="1" ht="22.8" customHeight="1">
      <c r="A253" s="12"/>
      <c r="B253" s="175"/>
      <c r="C253" s="12"/>
      <c r="D253" s="176" t="s">
        <v>75</v>
      </c>
      <c r="E253" s="186" t="s">
        <v>436</v>
      </c>
      <c r="F253" s="186" t="s">
        <v>437</v>
      </c>
      <c r="G253" s="12"/>
      <c r="H253" s="12"/>
      <c r="I253" s="178"/>
      <c r="J253" s="187">
        <f>BK253</f>
        <v>0</v>
      </c>
      <c r="K253" s="12"/>
      <c r="L253" s="175"/>
      <c r="M253" s="180"/>
      <c r="N253" s="181"/>
      <c r="O253" s="181"/>
      <c r="P253" s="182">
        <f>SUM(P254:P258)</f>
        <v>0</v>
      </c>
      <c r="Q253" s="181"/>
      <c r="R253" s="182">
        <f>SUM(R254:R258)</f>
        <v>0.017123099999999999</v>
      </c>
      <c r="S253" s="181"/>
      <c r="T253" s="183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76" t="s">
        <v>89</v>
      </c>
      <c r="AT253" s="184" t="s">
        <v>75</v>
      </c>
      <c r="AU253" s="184" t="s">
        <v>83</v>
      </c>
      <c r="AY253" s="176" t="s">
        <v>135</v>
      </c>
      <c r="BK253" s="185">
        <f>SUM(BK254:BK258)</f>
        <v>0</v>
      </c>
    </row>
    <row r="254" s="2" customFormat="1" ht="24.15" customHeight="1">
      <c r="A254" s="38"/>
      <c r="B254" s="188"/>
      <c r="C254" s="189" t="s">
        <v>438</v>
      </c>
      <c r="D254" s="189" t="s">
        <v>137</v>
      </c>
      <c r="E254" s="190" t="s">
        <v>439</v>
      </c>
      <c r="F254" s="191" t="s">
        <v>440</v>
      </c>
      <c r="G254" s="192" t="s">
        <v>140</v>
      </c>
      <c r="H254" s="193">
        <v>49.631999999999998</v>
      </c>
      <c r="I254" s="194"/>
      <c r="J254" s="195">
        <f>ROUND(I254*H254,2)</f>
        <v>0</v>
      </c>
      <c r="K254" s="196"/>
      <c r="L254" s="39"/>
      <c r="M254" s="197" t="s">
        <v>1</v>
      </c>
      <c r="N254" s="198" t="s">
        <v>42</v>
      </c>
      <c r="O254" s="82"/>
      <c r="P254" s="199">
        <f>O254*H254</f>
        <v>0</v>
      </c>
      <c r="Q254" s="199">
        <v>0</v>
      </c>
      <c r="R254" s="199">
        <f>Q254*H254</f>
        <v>0</v>
      </c>
      <c r="S254" s="199">
        <v>0</v>
      </c>
      <c r="T254" s="20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1" t="s">
        <v>197</v>
      </c>
      <c r="AT254" s="201" t="s">
        <v>137</v>
      </c>
      <c r="AU254" s="201" t="s">
        <v>89</v>
      </c>
      <c r="AY254" s="19" t="s">
        <v>135</v>
      </c>
      <c r="BE254" s="202">
        <f>IF(N254="základná",J254,0)</f>
        <v>0</v>
      </c>
      <c r="BF254" s="202">
        <f>IF(N254="znížená",J254,0)</f>
        <v>0</v>
      </c>
      <c r="BG254" s="202">
        <f>IF(N254="zákl. prenesená",J254,0)</f>
        <v>0</v>
      </c>
      <c r="BH254" s="202">
        <f>IF(N254="zníž. prenesená",J254,0)</f>
        <v>0</v>
      </c>
      <c r="BI254" s="202">
        <f>IF(N254="nulová",J254,0)</f>
        <v>0</v>
      </c>
      <c r="BJ254" s="19" t="s">
        <v>89</v>
      </c>
      <c r="BK254" s="202">
        <f>ROUND(I254*H254,2)</f>
        <v>0</v>
      </c>
      <c r="BL254" s="19" t="s">
        <v>197</v>
      </c>
      <c r="BM254" s="201" t="s">
        <v>441</v>
      </c>
    </row>
    <row r="255" s="13" customFormat="1">
      <c r="A255" s="13"/>
      <c r="B255" s="203"/>
      <c r="C255" s="13"/>
      <c r="D255" s="204" t="s">
        <v>143</v>
      </c>
      <c r="E255" s="205" t="s">
        <v>1</v>
      </c>
      <c r="F255" s="206" t="s">
        <v>442</v>
      </c>
      <c r="G255" s="13"/>
      <c r="H255" s="207">
        <v>49.631999999999998</v>
      </c>
      <c r="I255" s="208"/>
      <c r="J255" s="13"/>
      <c r="K255" s="13"/>
      <c r="L255" s="203"/>
      <c r="M255" s="209"/>
      <c r="N255" s="210"/>
      <c r="O255" s="210"/>
      <c r="P255" s="210"/>
      <c r="Q255" s="210"/>
      <c r="R255" s="210"/>
      <c r="S255" s="210"/>
      <c r="T255" s="21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5" t="s">
        <v>143</v>
      </c>
      <c r="AU255" s="205" t="s">
        <v>89</v>
      </c>
      <c r="AV255" s="13" t="s">
        <v>89</v>
      </c>
      <c r="AW255" s="13" t="s">
        <v>31</v>
      </c>
      <c r="AX255" s="13" t="s">
        <v>83</v>
      </c>
      <c r="AY255" s="205" t="s">
        <v>135</v>
      </c>
    </row>
    <row r="256" s="2" customFormat="1" ht="16.5" customHeight="1">
      <c r="A256" s="38"/>
      <c r="B256" s="188"/>
      <c r="C256" s="240" t="s">
        <v>443</v>
      </c>
      <c r="D256" s="240" t="s">
        <v>398</v>
      </c>
      <c r="E256" s="241" t="s">
        <v>444</v>
      </c>
      <c r="F256" s="242" t="s">
        <v>445</v>
      </c>
      <c r="G256" s="243" t="s">
        <v>140</v>
      </c>
      <c r="H256" s="244">
        <v>57.076999999999998</v>
      </c>
      <c r="I256" s="245"/>
      <c r="J256" s="246">
        <f>ROUND(I256*H256,2)</f>
        <v>0</v>
      </c>
      <c r="K256" s="247"/>
      <c r="L256" s="248"/>
      <c r="M256" s="249" t="s">
        <v>1</v>
      </c>
      <c r="N256" s="250" t="s">
        <v>42</v>
      </c>
      <c r="O256" s="82"/>
      <c r="P256" s="199">
        <f>O256*H256</f>
        <v>0</v>
      </c>
      <c r="Q256" s="199">
        <v>0.00029999999999999997</v>
      </c>
      <c r="R256" s="199">
        <f>Q256*H256</f>
        <v>0.017123099999999999</v>
      </c>
      <c r="S256" s="199">
        <v>0</v>
      </c>
      <c r="T256" s="20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1" t="s">
        <v>416</v>
      </c>
      <c r="AT256" s="201" t="s">
        <v>398</v>
      </c>
      <c r="AU256" s="201" t="s">
        <v>89</v>
      </c>
      <c r="AY256" s="19" t="s">
        <v>135</v>
      </c>
      <c r="BE256" s="202">
        <f>IF(N256="základná",J256,0)</f>
        <v>0</v>
      </c>
      <c r="BF256" s="202">
        <f>IF(N256="znížená",J256,0)</f>
        <v>0</v>
      </c>
      <c r="BG256" s="202">
        <f>IF(N256="zákl. prenesená",J256,0)</f>
        <v>0</v>
      </c>
      <c r="BH256" s="202">
        <f>IF(N256="zníž. prenesená",J256,0)</f>
        <v>0</v>
      </c>
      <c r="BI256" s="202">
        <f>IF(N256="nulová",J256,0)</f>
        <v>0</v>
      </c>
      <c r="BJ256" s="19" t="s">
        <v>89</v>
      </c>
      <c r="BK256" s="202">
        <f>ROUND(I256*H256,2)</f>
        <v>0</v>
      </c>
      <c r="BL256" s="19" t="s">
        <v>197</v>
      </c>
      <c r="BM256" s="201" t="s">
        <v>446</v>
      </c>
    </row>
    <row r="257" s="13" customFormat="1">
      <c r="A257" s="13"/>
      <c r="B257" s="203"/>
      <c r="C257" s="13"/>
      <c r="D257" s="204" t="s">
        <v>143</v>
      </c>
      <c r="E257" s="13"/>
      <c r="F257" s="206" t="s">
        <v>447</v>
      </c>
      <c r="G257" s="13"/>
      <c r="H257" s="207">
        <v>57.076999999999998</v>
      </c>
      <c r="I257" s="208"/>
      <c r="J257" s="13"/>
      <c r="K257" s="13"/>
      <c r="L257" s="203"/>
      <c r="M257" s="209"/>
      <c r="N257" s="210"/>
      <c r="O257" s="210"/>
      <c r="P257" s="210"/>
      <c r="Q257" s="210"/>
      <c r="R257" s="210"/>
      <c r="S257" s="210"/>
      <c r="T257" s="21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5" t="s">
        <v>143</v>
      </c>
      <c r="AU257" s="205" t="s">
        <v>89</v>
      </c>
      <c r="AV257" s="13" t="s">
        <v>89</v>
      </c>
      <c r="AW257" s="13" t="s">
        <v>3</v>
      </c>
      <c r="AX257" s="13" t="s">
        <v>83</v>
      </c>
      <c r="AY257" s="205" t="s">
        <v>135</v>
      </c>
    </row>
    <row r="258" s="2" customFormat="1" ht="24.15" customHeight="1">
      <c r="A258" s="38"/>
      <c r="B258" s="188"/>
      <c r="C258" s="189" t="s">
        <v>448</v>
      </c>
      <c r="D258" s="189" t="s">
        <v>137</v>
      </c>
      <c r="E258" s="190" t="s">
        <v>449</v>
      </c>
      <c r="F258" s="191" t="s">
        <v>450</v>
      </c>
      <c r="G258" s="192" t="s">
        <v>208</v>
      </c>
      <c r="H258" s="220"/>
      <c r="I258" s="194"/>
      <c r="J258" s="195">
        <f>ROUND(I258*H258,2)</f>
        <v>0</v>
      </c>
      <c r="K258" s="196"/>
      <c r="L258" s="39"/>
      <c r="M258" s="197" t="s">
        <v>1</v>
      </c>
      <c r="N258" s="198" t="s">
        <v>42</v>
      </c>
      <c r="O258" s="82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1" t="s">
        <v>197</v>
      </c>
      <c r="AT258" s="201" t="s">
        <v>137</v>
      </c>
      <c r="AU258" s="201" t="s">
        <v>89</v>
      </c>
      <c r="AY258" s="19" t="s">
        <v>135</v>
      </c>
      <c r="BE258" s="202">
        <f>IF(N258="základná",J258,0)</f>
        <v>0</v>
      </c>
      <c r="BF258" s="202">
        <f>IF(N258="znížená",J258,0)</f>
        <v>0</v>
      </c>
      <c r="BG258" s="202">
        <f>IF(N258="zákl. prenesená",J258,0)</f>
        <v>0</v>
      </c>
      <c r="BH258" s="202">
        <f>IF(N258="zníž. prenesená",J258,0)</f>
        <v>0</v>
      </c>
      <c r="BI258" s="202">
        <f>IF(N258="nulová",J258,0)</f>
        <v>0</v>
      </c>
      <c r="BJ258" s="19" t="s">
        <v>89</v>
      </c>
      <c r="BK258" s="202">
        <f>ROUND(I258*H258,2)</f>
        <v>0</v>
      </c>
      <c r="BL258" s="19" t="s">
        <v>197</v>
      </c>
      <c r="BM258" s="201" t="s">
        <v>451</v>
      </c>
    </row>
    <row r="259" s="12" customFormat="1" ht="22.8" customHeight="1">
      <c r="A259" s="12"/>
      <c r="B259" s="175"/>
      <c r="C259" s="12"/>
      <c r="D259" s="176" t="s">
        <v>75</v>
      </c>
      <c r="E259" s="186" t="s">
        <v>452</v>
      </c>
      <c r="F259" s="186" t="s">
        <v>453</v>
      </c>
      <c r="G259" s="12"/>
      <c r="H259" s="12"/>
      <c r="I259" s="178"/>
      <c r="J259" s="187">
        <f>BK259</f>
        <v>0</v>
      </c>
      <c r="K259" s="12"/>
      <c r="L259" s="175"/>
      <c r="M259" s="180"/>
      <c r="N259" s="181"/>
      <c r="O259" s="181"/>
      <c r="P259" s="182">
        <f>SUM(P260:P270)</f>
        <v>0</v>
      </c>
      <c r="Q259" s="181"/>
      <c r="R259" s="182">
        <f>SUM(R260:R270)</f>
        <v>0.8546404982000001</v>
      </c>
      <c r="S259" s="181"/>
      <c r="T259" s="183">
        <f>SUM(T260:T270)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76" t="s">
        <v>89</v>
      </c>
      <c r="AT259" s="184" t="s">
        <v>75</v>
      </c>
      <c r="AU259" s="184" t="s">
        <v>83</v>
      </c>
      <c r="AY259" s="176" t="s">
        <v>135</v>
      </c>
      <c r="BK259" s="185">
        <f>SUM(BK260:BK270)</f>
        <v>0</v>
      </c>
    </row>
    <row r="260" s="2" customFormat="1" ht="37.8" customHeight="1">
      <c r="A260" s="38"/>
      <c r="B260" s="188"/>
      <c r="C260" s="189" t="s">
        <v>454</v>
      </c>
      <c r="D260" s="189" t="s">
        <v>137</v>
      </c>
      <c r="E260" s="190" t="s">
        <v>455</v>
      </c>
      <c r="F260" s="191" t="s">
        <v>456</v>
      </c>
      <c r="G260" s="192" t="s">
        <v>160</v>
      </c>
      <c r="H260" s="193">
        <v>85.650000000000006</v>
      </c>
      <c r="I260" s="194"/>
      <c r="J260" s="195">
        <f>ROUND(I260*H260,2)</f>
        <v>0</v>
      </c>
      <c r="K260" s="196"/>
      <c r="L260" s="39"/>
      <c r="M260" s="197" t="s">
        <v>1</v>
      </c>
      <c r="N260" s="198" t="s">
        <v>42</v>
      </c>
      <c r="O260" s="82"/>
      <c r="P260" s="199">
        <f>O260*H260</f>
        <v>0</v>
      </c>
      <c r="Q260" s="199">
        <v>3.0000000000000001E-05</v>
      </c>
      <c r="R260" s="199">
        <f>Q260*H260</f>
        <v>0.0025695000000000002</v>
      </c>
      <c r="S260" s="199">
        <v>0</v>
      </c>
      <c r="T260" s="20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1" t="s">
        <v>197</v>
      </c>
      <c r="AT260" s="201" t="s">
        <v>137</v>
      </c>
      <c r="AU260" s="201" t="s">
        <v>89</v>
      </c>
      <c r="AY260" s="19" t="s">
        <v>135</v>
      </c>
      <c r="BE260" s="202">
        <f>IF(N260="základná",J260,0)</f>
        <v>0</v>
      </c>
      <c r="BF260" s="202">
        <f>IF(N260="znížená",J260,0)</f>
        <v>0</v>
      </c>
      <c r="BG260" s="202">
        <f>IF(N260="zákl. prenesená",J260,0)</f>
        <v>0</v>
      </c>
      <c r="BH260" s="202">
        <f>IF(N260="zníž. prenesená",J260,0)</f>
        <v>0</v>
      </c>
      <c r="BI260" s="202">
        <f>IF(N260="nulová",J260,0)</f>
        <v>0</v>
      </c>
      <c r="BJ260" s="19" t="s">
        <v>89</v>
      </c>
      <c r="BK260" s="202">
        <f>ROUND(I260*H260,2)</f>
        <v>0</v>
      </c>
      <c r="BL260" s="19" t="s">
        <v>197</v>
      </c>
      <c r="BM260" s="201" t="s">
        <v>457</v>
      </c>
    </row>
    <row r="261" s="2" customFormat="1" ht="16.5" customHeight="1">
      <c r="A261" s="38"/>
      <c r="B261" s="188"/>
      <c r="C261" s="240" t="s">
        <v>458</v>
      </c>
      <c r="D261" s="240" t="s">
        <v>398</v>
      </c>
      <c r="E261" s="241" t="s">
        <v>459</v>
      </c>
      <c r="F261" s="242" t="s">
        <v>460</v>
      </c>
      <c r="G261" s="243" t="s">
        <v>140</v>
      </c>
      <c r="H261" s="244">
        <v>53.103000000000002</v>
      </c>
      <c r="I261" s="245"/>
      <c r="J261" s="246">
        <f>ROUND(I261*H261,2)</f>
        <v>0</v>
      </c>
      <c r="K261" s="247"/>
      <c r="L261" s="248"/>
      <c r="M261" s="249" t="s">
        <v>1</v>
      </c>
      <c r="N261" s="250" t="s">
        <v>42</v>
      </c>
      <c r="O261" s="82"/>
      <c r="P261" s="199">
        <f>O261*H261</f>
        <v>0</v>
      </c>
      <c r="Q261" s="199">
        <v>0.010999999999999999</v>
      </c>
      <c r="R261" s="199">
        <f>Q261*H261</f>
        <v>0.58413300000000001</v>
      </c>
      <c r="S261" s="199">
        <v>0</v>
      </c>
      <c r="T261" s="20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1" t="s">
        <v>416</v>
      </c>
      <c r="AT261" s="201" t="s">
        <v>398</v>
      </c>
      <c r="AU261" s="201" t="s">
        <v>89</v>
      </c>
      <c r="AY261" s="19" t="s">
        <v>135</v>
      </c>
      <c r="BE261" s="202">
        <f>IF(N261="základná",J261,0)</f>
        <v>0</v>
      </c>
      <c r="BF261" s="202">
        <f>IF(N261="znížená",J261,0)</f>
        <v>0</v>
      </c>
      <c r="BG261" s="202">
        <f>IF(N261="zákl. prenesená",J261,0)</f>
        <v>0</v>
      </c>
      <c r="BH261" s="202">
        <f>IF(N261="zníž. prenesená",J261,0)</f>
        <v>0</v>
      </c>
      <c r="BI261" s="202">
        <f>IF(N261="nulová",J261,0)</f>
        <v>0</v>
      </c>
      <c r="BJ261" s="19" t="s">
        <v>89</v>
      </c>
      <c r="BK261" s="202">
        <f>ROUND(I261*H261,2)</f>
        <v>0</v>
      </c>
      <c r="BL261" s="19" t="s">
        <v>197</v>
      </c>
      <c r="BM261" s="201" t="s">
        <v>461</v>
      </c>
    </row>
    <row r="262" s="2" customFormat="1" ht="24.15" customHeight="1">
      <c r="A262" s="38"/>
      <c r="B262" s="188"/>
      <c r="C262" s="189" t="s">
        <v>462</v>
      </c>
      <c r="D262" s="189" t="s">
        <v>137</v>
      </c>
      <c r="E262" s="190" t="s">
        <v>463</v>
      </c>
      <c r="F262" s="191" t="s">
        <v>464</v>
      </c>
      <c r="G262" s="192" t="s">
        <v>160</v>
      </c>
      <c r="H262" s="193">
        <v>85.700000000000003</v>
      </c>
      <c r="I262" s="194"/>
      <c r="J262" s="195">
        <f>ROUND(I262*H262,2)</f>
        <v>0</v>
      </c>
      <c r="K262" s="196"/>
      <c r="L262" s="39"/>
      <c r="M262" s="197" t="s">
        <v>1</v>
      </c>
      <c r="N262" s="198" t="s">
        <v>42</v>
      </c>
      <c r="O262" s="82"/>
      <c r="P262" s="199">
        <f>O262*H262</f>
        <v>0</v>
      </c>
      <c r="Q262" s="199">
        <v>0.00028712600000000002</v>
      </c>
      <c r="R262" s="199">
        <f>Q262*H262</f>
        <v>0.024606698200000002</v>
      </c>
      <c r="S262" s="199">
        <v>0</v>
      </c>
      <c r="T262" s="20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1" t="s">
        <v>197</v>
      </c>
      <c r="AT262" s="201" t="s">
        <v>137</v>
      </c>
      <c r="AU262" s="201" t="s">
        <v>89</v>
      </c>
      <c r="AY262" s="19" t="s">
        <v>135</v>
      </c>
      <c r="BE262" s="202">
        <f>IF(N262="základná",J262,0)</f>
        <v>0</v>
      </c>
      <c r="BF262" s="202">
        <f>IF(N262="znížená",J262,0)</f>
        <v>0</v>
      </c>
      <c r="BG262" s="202">
        <f>IF(N262="zákl. prenesená",J262,0)</f>
        <v>0</v>
      </c>
      <c r="BH262" s="202">
        <f>IF(N262="zníž. prenesená",J262,0)</f>
        <v>0</v>
      </c>
      <c r="BI262" s="202">
        <f>IF(N262="nulová",J262,0)</f>
        <v>0</v>
      </c>
      <c r="BJ262" s="19" t="s">
        <v>89</v>
      </c>
      <c r="BK262" s="202">
        <f>ROUND(I262*H262,2)</f>
        <v>0</v>
      </c>
      <c r="BL262" s="19" t="s">
        <v>197</v>
      </c>
      <c r="BM262" s="201" t="s">
        <v>465</v>
      </c>
    </row>
    <row r="263" s="13" customFormat="1">
      <c r="A263" s="13"/>
      <c r="B263" s="203"/>
      <c r="C263" s="13"/>
      <c r="D263" s="204" t="s">
        <v>143</v>
      </c>
      <c r="E263" s="205" t="s">
        <v>1</v>
      </c>
      <c r="F263" s="206" t="s">
        <v>466</v>
      </c>
      <c r="G263" s="13"/>
      <c r="H263" s="207">
        <v>85.700000000000003</v>
      </c>
      <c r="I263" s="208"/>
      <c r="J263" s="13"/>
      <c r="K263" s="13"/>
      <c r="L263" s="203"/>
      <c r="M263" s="209"/>
      <c r="N263" s="210"/>
      <c r="O263" s="210"/>
      <c r="P263" s="210"/>
      <c r="Q263" s="210"/>
      <c r="R263" s="210"/>
      <c r="S263" s="210"/>
      <c r="T263" s="21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5" t="s">
        <v>143</v>
      </c>
      <c r="AU263" s="205" t="s">
        <v>89</v>
      </c>
      <c r="AV263" s="13" t="s">
        <v>89</v>
      </c>
      <c r="AW263" s="13" t="s">
        <v>31</v>
      </c>
      <c r="AX263" s="13" t="s">
        <v>83</v>
      </c>
      <c r="AY263" s="205" t="s">
        <v>135</v>
      </c>
    </row>
    <row r="264" s="2" customFormat="1" ht="24.15" customHeight="1">
      <c r="A264" s="38"/>
      <c r="B264" s="188"/>
      <c r="C264" s="189" t="s">
        <v>467</v>
      </c>
      <c r="D264" s="189" t="s">
        <v>137</v>
      </c>
      <c r="E264" s="190" t="s">
        <v>468</v>
      </c>
      <c r="F264" s="191" t="s">
        <v>469</v>
      </c>
      <c r="G264" s="192" t="s">
        <v>160</v>
      </c>
      <c r="H264" s="193">
        <v>85.700000000000003</v>
      </c>
      <c r="I264" s="194"/>
      <c r="J264" s="195">
        <f>ROUND(I264*H264,2)</f>
        <v>0</v>
      </c>
      <c r="K264" s="196"/>
      <c r="L264" s="39"/>
      <c r="M264" s="197" t="s">
        <v>1</v>
      </c>
      <c r="N264" s="198" t="s">
        <v>42</v>
      </c>
      <c r="O264" s="82"/>
      <c r="P264" s="199">
        <f>O264*H264</f>
        <v>0</v>
      </c>
      <c r="Q264" s="199">
        <v>4.3000000000000002E-05</v>
      </c>
      <c r="R264" s="199">
        <f>Q264*H264</f>
        <v>0.0036851000000000002</v>
      </c>
      <c r="S264" s="199">
        <v>0</v>
      </c>
      <c r="T264" s="20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1" t="s">
        <v>197</v>
      </c>
      <c r="AT264" s="201" t="s">
        <v>137</v>
      </c>
      <c r="AU264" s="201" t="s">
        <v>89</v>
      </c>
      <c r="AY264" s="19" t="s">
        <v>135</v>
      </c>
      <c r="BE264" s="202">
        <f>IF(N264="základná",J264,0)</f>
        <v>0</v>
      </c>
      <c r="BF264" s="202">
        <f>IF(N264="znížená",J264,0)</f>
        <v>0</v>
      </c>
      <c r="BG264" s="202">
        <f>IF(N264="zákl. prenesená",J264,0)</f>
        <v>0</v>
      </c>
      <c r="BH264" s="202">
        <f>IF(N264="zníž. prenesená",J264,0)</f>
        <v>0</v>
      </c>
      <c r="BI264" s="202">
        <f>IF(N264="nulová",J264,0)</f>
        <v>0</v>
      </c>
      <c r="BJ264" s="19" t="s">
        <v>89</v>
      </c>
      <c r="BK264" s="202">
        <f>ROUND(I264*H264,2)</f>
        <v>0</v>
      </c>
      <c r="BL264" s="19" t="s">
        <v>197</v>
      </c>
      <c r="BM264" s="201" t="s">
        <v>470</v>
      </c>
    </row>
    <row r="265" s="13" customFormat="1">
      <c r="A265" s="13"/>
      <c r="B265" s="203"/>
      <c r="C265" s="13"/>
      <c r="D265" s="204" t="s">
        <v>143</v>
      </c>
      <c r="E265" s="205" t="s">
        <v>1</v>
      </c>
      <c r="F265" s="206" t="s">
        <v>471</v>
      </c>
      <c r="G265" s="13"/>
      <c r="H265" s="207">
        <v>85.700000000000003</v>
      </c>
      <c r="I265" s="208"/>
      <c r="J265" s="13"/>
      <c r="K265" s="13"/>
      <c r="L265" s="203"/>
      <c r="M265" s="209"/>
      <c r="N265" s="210"/>
      <c r="O265" s="210"/>
      <c r="P265" s="210"/>
      <c r="Q265" s="210"/>
      <c r="R265" s="210"/>
      <c r="S265" s="210"/>
      <c r="T265" s="21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5" t="s">
        <v>143</v>
      </c>
      <c r="AU265" s="205" t="s">
        <v>89</v>
      </c>
      <c r="AV265" s="13" t="s">
        <v>89</v>
      </c>
      <c r="AW265" s="13" t="s">
        <v>31</v>
      </c>
      <c r="AX265" s="13" t="s">
        <v>83</v>
      </c>
      <c r="AY265" s="205" t="s">
        <v>135</v>
      </c>
    </row>
    <row r="266" s="2" customFormat="1" ht="44.25" customHeight="1">
      <c r="A266" s="38"/>
      <c r="B266" s="188"/>
      <c r="C266" s="189" t="s">
        <v>472</v>
      </c>
      <c r="D266" s="189" t="s">
        <v>137</v>
      </c>
      <c r="E266" s="190" t="s">
        <v>473</v>
      </c>
      <c r="F266" s="191" t="s">
        <v>474</v>
      </c>
      <c r="G266" s="192" t="s">
        <v>140</v>
      </c>
      <c r="H266" s="193">
        <v>85.650000000000006</v>
      </c>
      <c r="I266" s="194"/>
      <c r="J266" s="195">
        <f>ROUND(I266*H266,2)</f>
        <v>0</v>
      </c>
      <c r="K266" s="196"/>
      <c r="L266" s="39"/>
      <c r="M266" s="197" t="s">
        <v>1</v>
      </c>
      <c r="N266" s="198" t="s">
        <v>42</v>
      </c>
      <c r="O266" s="82"/>
      <c r="P266" s="199">
        <f>O266*H266</f>
        <v>0</v>
      </c>
      <c r="Q266" s="199">
        <v>0</v>
      </c>
      <c r="R266" s="199">
        <f>Q266*H266</f>
        <v>0</v>
      </c>
      <c r="S266" s="199">
        <v>0</v>
      </c>
      <c r="T266" s="20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1" t="s">
        <v>197</v>
      </c>
      <c r="AT266" s="201" t="s">
        <v>137</v>
      </c>
      <c r="AU266" s="201" t="s">
        <v>89</v>
      </c>
      <c r="AY266" s="19" t="s">
        <v>135</v>
      </c>
      <c r="BE266" s="202">
        <f>IF(N266="základná",J266,0)</f>
        <v>0</v>
      </c>
      <c r="BF266" s="202">
        <f>IF(N266="znížená",J266,0)</f>
        <v>0</v>
      </c>
      <c r="BG266" s="202">
        <f>IF(N266="zákl. prenesená",J266,0)</f>
        <v>0</v>
      </c>
      <c r="BH266" s="202">
        <f>IF(N266="zníž. prenesená",J266,0)</f>
        <v>0</v>
      </c>
      <c r="BI266" s="202">
        <f>IF(N266="nulová",J266,0)</f>
        <v>0</v>
      </c>
      <c r="BJ266" s="19" t="s">
        <v>89</v>
      </c>
      <c r="BK266" s="202">
        <f>ROUND(I266*H266,2)</f>
        <v>0</v>
      </c>
      <c r="BL266" s="19" t="s">
        <v>197</v>
      </c>
      <c r="BM266" s="201" t="s">
        <v>475</v>
      </c>
    </row>
    <row r="267" s="13" customFormat="1">
      <c r="A267" s="13"/>
      <c r="B267" s="203"/>
      <c r="C267" s="13"/>
      <c r="D267" s="204" t="s">
        <v>143</v>
      </c>
      <c r="E267" s="205" t="s">
        <v>1</v>
      </c>
      <c r="F267" s="206" t="s">
        <v>476</v>
      </c>
      <c r="G267" s="13"/>
      <c r="H267" s="207">
        <v>85.650000000000006</v>
      </c>
      <c r="I267" s="208"/>
      <c r="J267" s="13"/>
      <c r="K267" s="13"/>
      <c r="L267" s="203"/>
      <c r="M267" s="209"/>
      <c r="N267" s="210"/>
      <c r="O267" s="210"/>
      <c r="P267" s="210"/>
      <c r="Q267" s="210"/>
      <c r="R267" s="210"/>
      <c r="S267" s="210"/>
      <c r="T267" s="21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143</v>
      </c>
      <c r="AU267" s="205" t="s">
        <v>89</v>
      </c>
      <c r="AV267" s="13" t="s">
        <v>89</v>
      </c>
      <c r="AW267" s="13" t="s">
        <v>31</v>
      </c>
      <c r="AX267" s="13" t="s">
        <v>83</v>
      </c>
      <c r="AY267" s="205" t="s">
        <v>135</v>
      </c>
    </row>
    <row r="268" s="2" customFormat="1" ht="24.15" customHeight="1">
      <c r="A268" s="38"/>
      <c r="B268" s="188"/>
      <c r="C268" s="240" t="s">
        <v>477</v>
      </c>
      <c r="D268" s="240" t="s">
        <v>398</v>
      </c>
      <c r="E268" s="241" t="s">
        <v>478</v>
      </c>
      <c r="F268" s="242" t="s">
        <v>479</v>
      </c>
      <c r="G268" s="243" t="s">
        <v>140</v>
      </c>
      <c r="H268" s="244">
        <v>98.498000000000005</v>
      </c>
      <c r="I268" s="245"/>
      <c r="J268" s="246">
        <f>ROUND(I268*H268,2)</f>
        <v>0</v>
      </c>
      <c r="K268" s="247"/>
      <c r="L268" s="248"/>
      <c r="M268" s="249" t="s">
        <v>1</v>
      </c>
      <c r="N268" s="250" t="s">
        <v>42</v>
      </c>
      <c r="O268" s="82"/>
      <c r="P268" s="199">
        <f>O268*H268</f>
        <v>0</v>
      </c>
      <c r="Q268" s="199">
        <v>0.0019</v>
      </c>
      <c r="R268" s="199">
        <f>Q268*H268</f>
        <v>0.18714620000000001</v>
      </c>
      <c r="S268" s="199">
        <v>0</v>
      </c>
      <c r="T268" s="20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1" t="s">
        <v>416</v>
      </c>
      <c r="AT268" s="201" t="s">
        <v>398</v>
      </c>
      <c r="AU268" s="201" t="s">
        <v>89</v>
      </c>
      <c r="AY268" s="19" t="s">
        <v>135</v>
      </c>
      <c r="BE268" s="202">
        <f>IF(N268="základná",J268,0)</f>
        <v>0</v>
      </c>
      <c r="BF268" s="202">
        <f>IF(N268="znížená",J268,0)</f>
        <v>0</v>
      </c>
      <c r="BG268" s="202">
        <f>IF(N268="zákl. prenesená",J268,0)</f>
        <v>0</v>
      </c>
      <c r="BH268" s="202">
        <f>IF(N268="zníž. prenesená",J268,0)</f>
        <v>0</v>
      </c>
      <c r="BI268" s="202">
        <f>IF(N268="nulová",J268,0)</f>
        <v>0</v>
      </c>
      <c r="BJ268" s="19" t="s">
        <v>89</v>
      </c>
      <c r="BK268" s="202">
        <f>ROUND(I268*H268,2)</f>
        <v>0</v>
      </c>
      <c r="BL268" s="19" t="s">
        <v>197</v>
      </c>
      <c r="BM268" s="201" t="s">
        <v>480</v>
      </c>
    </row>
    <row r="269" s="2" customFormat="1" ht="24.15" customHeight="1">
      <c r="A269" s="38"/>
      <c r="B269" s="188"/>
      <c r="C269" s="240" t="s">
        <v>481</v>
      </c>
      <c r="D269" s="240" t="s">
        <v>398</v>
      </c>
      <c r="E269" s="241" t="s">
        <v>482</v>
      </c>
      <c r="F269" s="242" t="s">
        <v>483</v>
      </c>
      <c r="G269" s="243" t="s">
        <v>188</v>
      </c>
      <c r="H269" s="244">
        <v>350</v>
      </c>
      <c r="I269" s="245"/>
      <c r="J269" s="246">
        <f>ROUND(I269*H269,2)</f>
        <v>0</v>
      </c>
      <c r="K269" s="247"/>
      <c r="L269" s="248"/>
      <c r="M269" s="249" t="s">
        <v>1</v>
      </c>
      <c r="N269" s="250" t="s">
        <v>42</v>
      </c>
      <c r="O269" s="82"/>
      <c r="P269" s="199">
        <f>O269*H269</f>
        <v>0</v>
      </c>
      <c r="Q269" s="199">
        <v>0.00014999999999999999</v>
      </c>
      <c r="R269" s="199">
        <f>Q269*H269</f>
        <v>0.052499999999999998</v>
      </c>
      <c r="S269" s="199">
        <v>0</v>
      </c>
      <c r="T269" s="20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1" t="s">
        <v>416</v>
      </c>
      <c r="AT269" s="201" t="s">
        <v>398</v>
      </c>
      <c r="AU269" s="201" t="s">
        <v>89</v>
      </c>
      <c r="AY269" s="19" t="s">
        <v>135</v>
      </c>
      <c r="BE269" s="202">
        <f>IF(N269="základná",J269,0)</f>
        <v>0</v>
      </c>
      <c r="BF269" s="202">
        <f>IF(N269="znížená",J269,0)</f>
        <v>0</v>
      </c>
      <c r="BG269" s="202">
        <f>IF(N269="zákl. prenesená",J269,0)</f>
        <v>0</v>
      </c>
      <c r="BH269" s="202">
        <f>IF(N269="zníž. prenesená",J269,0)</f>
        <v>0</v>
      </c>
      <c r="BI269" s="202">
        <f>IF(N269="nulová",J269,0)</f>
        <v>0</v>
      </c>
      <c r="BJ269" s="19" t="s">
        <v>89</v>
      </c>
      <c r="BK269" s="202">
        <f>ROUND(I269*H269,2)</f>
        <v>0</v>
      </c>
      <c r="BL269" s="19" t="s">
        <v>197</v>
      </c>
      <c r="BM269" s="201" t="s">
        <v>484</v>
      </c>
    </row>
    <row r="270" s="2" customFormat="1" ht="24.15" customHeight="1">
      <c r="A270" s="38"/>
      <c r="B270" s="188"/>
      <c r="C270" s="189" t="s">
        <v>485</v>
      </c>
      <c r="D270" s="189" t="s">
        <v>137</v>
      </c>
      <c r="E270" s="190" t="s">
        <v>486</v>
      </c>
      <c r="F270" s="191" t="s">
        <v>487</v>
      </c>
      <c r="G270" s="192" t="s">
        <v>208</v>
      </c>
      <c r="H270" s="220"/>
      <c r="I270" s="194"/>
      <c r="J270" s="195">
        <f>ROUND(I270*H270,2)</f>
        <v>0</v>
      </c>
      <c r="K270" s="196"/>
      <c r="L270" s="39"/>
      <c r="M270" s="197" t="s">
        <v>1</v>
      </c>
      <c r="N270" s="198" t="s">
        <v>42</v>
      </c>
      <c r="O270" s="82"/>
      <c r="P270" s="199">
        <f>O270*H270</f>
        <v>0</v>
      </c>
      <c r="Q270" s="199">
        <v>0</v>
      </c>
      <c r="R270" s="199">
        <f>Q270*H270</f>
        <v>0</v>
      </c>
      <c r="S270" s="199">
        <v>0</v>
      </c>
      <c r="T270" s="20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1" t="s">
        <v>197</v>
      </c>
      <c r="AT270" s="201" t="s">
        <v>137</v>
      </c>
      <c r="AU270" s="201" t="s">
        <v>89</v>
      </c>
      <c r="AY270" s="19" t="s">
        <v>135</v>
      </c>
      <c r="BE270" s="202">
        <f>IF(N270="základná",J270,0)</f>
        <v>0</v>
      </c>
      <c r="BF270" s="202">
        <f>IF(N270="znížená",J270,0)</f>
        <v>0</v>
      </c>
      <c r="BG270" s="202">
        <f>IF(N270="zákl. prenesená",J270,0)</f>
        <v>0</v>
      </c>
      <c r="BH270" s="202">
        <f>IF(N270="zníž. prenesená",J270,0)</f>
        <v>0</v>
      </c>
      <c r="BI270" s="202">
        <f>IF(N270="nulová",J270,0)</f>
        <v>0</v>
      </c>
      <c r="BJ270" s="19" t="s">
        <v>89</v>
      </c>
      <c r="BK270" s="202">
        <f>ROUND(I270*H270,2)</f>
        <v>0</v>
      </c>
      <c r="BL270" s="19" t="s">
        <v>197</v>
      </c>
      <c r="BM270" s="201" t="s">
        <v>488</v>
      </c>
    </row>
    <row r="271" s="12" customFormat="1" ht="22.8" customHeight="1">
      <c r="A271" s="12"/>
      <c r="B271" s="175"/>
      <c r="C271" s="12"/>
      <c r="D271" s="176" t="s">
        <v>75</v>
      </c>
      <c r="E271" s="186" t="s">
        <v>489</v>
      </c>
      <c r="F271" s="186" t="s">
        <v>490</v>
      </c>
      <c r="G271" s="12"/>
      <c r="H271" s="12"/>
      <c r="I271" s="178"/>
      <c r="J271" s="187">
        <f>BK271</f>
        <v>0</v>
      </c>
      <c r="K271" s="12"/>
      <c r="L271" s="175"/>
      <c r="M271" s="180"/>
      <c r="N271" s="181"/>
      <c r="O271" s="181"/>
      <c r="P271" s="182">
        <f>SUM(P272:P275)</f>
        <v>0</v>
      </c>
      <c r="Q271" s="181"/>
      <c r="R271" s="182">
        <f>SUM(R272:R275)</f>
        <v>50.60152089999999</v>
      </c>
      <c r="S271" s="181"/>
      <c r="T271" s="183">
        <f>SUM(T272:T275)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76" t="s">
        <v>89</v>
      </c>
      <c r="AT271" s="184" t="s">
        <v>75</v>
      </c>
      <c r="AU271" s="184" t="s">
        <v>83</v>
      </c>
      <c r="AY271" s="176" t="s">
        <v>135</v>
      </c>
      <c r="BK271" s="185">
        <f>SUM(BK272:BK275)</f>
        <v>0</v>
      </c>
    </row>
    <row r="272" s="2" customFormat="1" ht="66.75" customHeight="1">
      <c r="A272" s="38"/>
      <c r="B272" s="188"/>
      <c r="C272" s="189" t="s">
        <v>491</v>
      </c>
      <c r="D272" s="189" t="s">
        <v>137</v>
      </c>
      <c r="E272" s="190" t="s">
        <v>492</v>
      </c>
      <c r="F272" s="191" t="s">
        <v>493</v>
      </c>
      <c r="G272" s="192" t="s">
        <v>140</v>
      </c>
      <c r="H272" s="193">
        <v>701.43499999999995</v>
      </c>
      <c r="I272" s="194"/>
      <c r="J272" s="195">
        <f>ROUND(I272*H272,2)</f>
        <v>0</v>
      </c>
      <c r="K272" s="196"/>
      <c r="L272" s="39"/>
      <c r="M272" s="197" t="s">
        <v>1</v>
      </c>
      <c r="N272" s="198" t="s">
        <v>42</v>
      </c>
      <c r="O272" s="82"/>
      <c r="P272" s="199">
        <f>O272*H272</f>
        <v>0</v>
      </c>
      <c r="Q272" s="199">
        <v>0.072139999999999996</v>
      </c>
      <c r="R272" s="199">
        <f>Q272*H272</f>
        <v>50.60152089999999</v>
      </c>
      <c r="S272" s="199">
        <v>0</v>
      </c>
      <c r="T272" s="20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1" t="s">
        <v>197</v>
      </c>
      <c r="AT272" s="201" t="s">
        <v>137</v>
      </c>
      <c r="AU272" s="201" t="s">
        <v>89</v>
      </c>
      <c r="AY272" s="19" t="s">
        <v>135</v>
      </c>
      <c r="BE272" s="202">
        <f>IF(N272="základná",J272,0)</f>
        <v>0</v>
      </c>
      <c r="BF272" s="202">
        <f>IF(N272="znížená",J272,0)</f>
        <v>0</v>
      </c>
      <c r="BG272" s="202">
        <f>IF(N272="zákl. prenesená",J272,0)</f>
        <v>0</v>
      </c>
      <c r="BH272" s="202">
        <f>IF(N272="zníž. prenesená",J272,0)</f>
        <v>0</v>
      </c>
      <c r="BI272" s="202">
        <f>IF(N272="nulová",J272,0)</f>
        <v>0</v>
      </c>
      <c r="BJ272" s="19" t="s">
        <v>89</v>
      </c>
      <c r="BK272" s="202">
        <f>ROUND(I272*H272,2)</f>
        <v>0</v>
      </c>
      <c r="BL272" s="19" t="s">
        <v>197</v>
      </c>
      <c r="BM272" s="201" t="s">
        <v>494</v>
      </c>
    </row>
    <row r="273" s="13" customFormat="1">
      <c r="A273" s="13"/>
      <c r="B273" s="203"/>
      <c r="C273" s="13"/>
      <c r="D273" s="204" t="s">
        <v>143</v>
      </c>
      <c r="E273" s="205" t="s">
        <v>1</v>
      </c>
      <c r="F273" s="206" t="s">
        <v>495</v>
      </c>
      <c r="G273" s="13"/>
      <c r="H273" s="207">
        <v>701.43499999999995</v>
      </c>
      <c r="I273" s="208"/>
      <c r="J273" s="13"/>
      <c r="K273" s="13"/>
      <c r="L273" s="203"/>
      <c r="M273" s="209"/>
      <c r="N273" s="210"/>
      <c r="O273" s="210"/>
      <c r="P273" s="210"/>
      <c r="Q273" s="210"/>
      <c r="R273" s="210"/>
      <c r="S273" s="210"/>
      <c r="T273" s="21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5" t="s">
        <v>143</v>
      </c>
      <c r="AU273" s="205" t="s">
        <v>89</v>
      </c>
      <c r="AV273" s="13" t="s">
        <v>89</v>
      </c>
      <c r="AW273" s="13" t="s">
        <v>31</v>
      </c>
      <c r="AX273" s="13" t="s">
        <v>76</v>
      </c>
      <c r="AY273" s="205" t="s">
        <v>135</v>
      </c>
    </row>
    <row r="274" s="14" customFormat="1">
      <c r="A274" s="14"/>
      <c r="B274" s="212"/>
      <c r="C274" s="14"/>
      <c r="D274" s="204" t="s">
        <v>143</v>
      </c>
      <c r="E274" s="213" t="s">
        <v>254</v>
      </c>
      <c r="F274" s="214" t="s">
        <v>152</v>
      </c>
      <c r="G274" s="14"/>
      <c r="H274" s="215">
        <v>701.43499999999995</v>
      </c>
      <c r="I274" s="216"/>
      <c r="J274" s="14"/>
      <c r="K274" s="14"/>
      <c r="L274" s="212"/>
      <c r="M274" s="217"/>
      <c r="N274" s="218"/>
      <c r="O274" s="218"/>
      <c r="P274" s="218"/>
      <c r="Q274" s="218"/>
      <c r="R274" s="218"/>
      <c r="S274" s="218"/>
      <c r="T274" s="21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3" t="s">
        <v>143</v>
      </c>
      <c r="AU274" s="213" t="s">
        <v>89</v>
      </c>
      <c r="AV274" s="14" t="s">
        <v>141</v>
      </c>
      <c r="AW274" s="14" t="s">
        <v>31</v>
      </c>
      <c r="AX274" s="14" t="s">
        <v>83</v>
      </c>
      <c r="AY274" s="213" t="s">
        <v>135</v>
      </c>
    </row>
    <row r="275" s="2" customFormat="1" ht="24.15" customHeight="1">
      <c r="A275" s="38"/>
      <c r="B275" s="188"/>
      <c r="C275" s="189" t="s">
        <v>496</v>
      </c>
      <c r="D275" s="189" t="s">
        <v>137</v>
      </c>
      <c r="E275" s="190" t="s">
        <v>497</v>
      </c>
      <c r="F275" s="191" t="s">
        <v>498</v>
      </c>
      <c r="G275" s="192" t="s">
        <v>208</v>
      </c>
      <c r="H275" s="220"/>
      <c r="I275" s="194"/>
      <c r="J275" s="195">
        <f>ROUND(I275*H275,2)</f>
        <v>0</v>
      </c>
      <c r="K275" s="196"/>
      <c r="L275" s="39"/>
      <c r="M275" s="197" t="s">
        <v>1</v>
      </c>
      <c r="N275" s="198" t="s">
        <v>42</v>
      </c>
      <c r="O275" s="82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1" t="s">
        <v>197</v>
      </c>
      <c r="AT275" s="201" t="s">
        <v>137</v>
      </c>
      <c r="AU275" s="201" t="s">
        <v>89</v>
      </c>
      <c r="AY275" s="19" t="s">
        <v>135</v>
      </c>
      <c r="BE275" s="202">
        <f>IF(N275="základná",J275,0)</f>
        <v>0</v>
      </c>
      <c r="BF275" s="202">
        <f>IF(N275="znížená",J275,0)</f>
        <v>0</v>
      </c>
      <c r="BG275" s="202">
        <f>IF(N275="zákl. prenesená",J275,0)</f>
        <v>0</v>
      </c>
      <c r="BH275" s="202">
        <f>IF(N275="zníž. prenesená",J275,0)</f>
        <v>0</v>
      </c>
      <c r="BI275" s="202">
        <f>IF(N275="nulová",J275,0)</f>
        <v>0</v>
      </c>
      <c r="BJ275" s="19" t="s">
        <v>89</v>
      </c>
      <c r="BK275" s="202">
        <f>ROUND(I275*H275,2)</f>
        <v>0</v>
      </c>
      <c r="BL275" s="19" t="s">
        <v>197</v>
      </c>
      <c r="BM275" s="201" t="s">
        <v>499</v>
      </c>
    </row>
    <row r="276" s="12" customFormat="1" ht="22.8" customHeight="1">
      <c r="A276" s="12"/>
      <c r="B276" s="175"/>
      <c r="C276" s="12"/>
      <c r="D276" s="176" t="s">
        <v>75</v>
      </c>
      <c r="E276" s="186" t="s">
        <v>192</v>
      </c>
      <c r="F276" s="186" t="s">
        <v>193</v>
      </c>
      <c r="G276" s="12"/>
      <c r="H276" s="12"/>
      <c r="I276" s="178"/>
      <c r="J276" s="187">
        <f>BK276</f>
        <v>0</v>
      </c>
      <c r="K276" s="12"/>
      <c r="L276" s="175"/>
      <c r="M276" s="180"/>
      <c r="N276" s="181"/>
      <c r="O276" s="181"/>
      <c r="P276" s="182">
        <f>SUM(P277:P282)</f>
        <v>0</v>
      </c>
      <c r="Q276" s="181"/>
      <c r="R276" s="182">
        <f>SUM(R277:R282)</f>
        <v>0.034849250159999998</v>
      </c>
      <c r="S276" s="181"/>
      <c r="T276" s="183">
        <f>SUM(T277:T282)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76" t="s">
        <v>89</v>
      </c>
      <c r="AT276" s="184" t="s">
        <v>75</v>
      </c>
      <c r="AU276" s="184" t="s">
        <v>83</v>
      </c>
      <c r="AY276" s="176" t="s">
        <v>135</v>
      </c>
      <c r="BK276" s="185">
        <f>SUM(BK277:BK282)</f>
        <v>0</v>
      </c>
    </row>
    <row r="277" s="2" customFormat="1" ht="24.15" customHeight="1">
      <c r="A277" s="38"/>
      <c r="B277" s="188"/>
      <c r="C277" s="189" t="s">
        <v>500</v>
      </c>
      <c r="D277" s="189" t="s">
        <v>137</v>
      </c>
      <c r="E277" s="190" t="s">
        <v>501</v>
      </c>
      <c r="F277" s="191" t="s">
        <v>502</v>
      </c>
      <c r="G277" s="192" t="s">
        <v>160</v>
      </c>
      <c r="H277" s="193">
        <v>54.840000000000003</v>
      </c>
      <c r="I277" s="194"/>
      <c r="J277" s="195">
        <f>ROUND(I277*H277,2)</f>
        <v>0</v>
      </c>
      <c r="K277" s="196"/>
      <c r="L277" s="39"/>
      <c r="M277" s="197" t="s">
        <v>1</v>
      </c>
      <c r="N277" s="198" t="s">
        <v>42</v>
      </c>
      <c r="O277" s="82"/>
      <c r="P277" s="199">
        <f>O277*H277</f>
        <v>0</v>
      </c>
      <c r="Q277" s="199">
        <v>0.000248874</v>
      </c>
      <c r="R277" s="199">
        <f>Q277*H277</f>
        <v>0.013648250160000002</v>
      </c>
      <c r="S277" s="199">
        <v>0</v>
      </c>
      <c r="T277" s="20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1" t="s">
        <v>197</v>
      </c>
      <c r="AT277" s="201" t="s">
        <v>137</v>
      </c>
      <c r="AU277" s="201" t="s">
        <v>89</v>
      </c>
      <c r="AY277" s="19" t="s">
        <v>135</v>
      </c>
      <c r="BE277" s="202">
        <f>IF(N277="základná",J277,0)</f>
        <v>0</v>
      </c>
      <c r="BF277" s="202">
        <f>IF(N277="znížená",J277,0)</f>
        <v>0</v>
      </c>
      <c r="BG277" s="202">
        <f>IF(N277="zákl. prenesená",J277,0)</f>
        <v>0</v>
      </c>
      <c r="BH277" s="202">
        <f>IF(N277="zníž. prenesená",J277,0)</f>
        <v>0</v>
      </c>
      <c r="BI277" s="202">
        <f>IF(N277="nulová",J277,0)</f>
        <v>0</v>
      </c>
      <c r="BJ277" s="19" t="s">
        <v>89</v>
      </c>
      <c r="BK277" s="202">
        <f>ROUND(I277*H277,2)</f>
        <v>0</v>
      </c>
      <c r="BL277" s="19" t="s">
        <v>197</v>
      </c>
      <c r="BM277" s="201" t="s">
        <v>503</v>
      </c>
    </row>
    <row r="278" s="13" customFormat="1">
      <c r="A278" s="13"/>
      <c r="B278" s="203"/>
      <c r="C278" s="13"/>
      <c r="D278" s="204" t="s">
        <v>143</v>
      </c>
      <c r="E278" s="205" t="s">
        <v>1</v>
      </c>
      <c r="F278" s="206" t="s">
        <v>504</v>
      </c>
      <c r="G278" s="13"/>
      <c r="H278" s="207">
        <v>54.840000000000003</v>
      </c>
      <c r="I278" s="208"/>
      <c r="J278" s="13"/>
      <c r="K278" s="13"/>
      <c r="L278" s="203"/>
      <c r="M278" s="209"/>
      <c r="N278" s="210"/>
      <c r="O278" s="210"/>
      <c r="P278" s="210"/>
      <c r="Q278" s="210"/>
      <c r="R278" s="210"/>
      <c r="S278" s="210"/>
      <c r="T278" s="21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143</v>
      </c>
      <c r="AU278" s="205" t="s">
        <v>89</v>
      </c>
      <c r="AV278" s="13" t="s">
        <v>89</v>
      </c>
      <c r="AW278" s="13" t="s">
        <v>31</v>
      </c>
      <c r="AX278" s="13" t="s">
        <v>76</v>
      </c>
      <c r="AY278" s="205" t="s">
        <v>135</v>
      </c>
    </row>
    <row r="279" s="14" customFormat="1">
      <c r="A279" s="14"/>
      <c r="B279" s="212"/>
      <c r="C279" s="14"/>
      <c r="D279" s="204" t="s">
        <v>143</v>
      </c>
      <c r="E279" s="213" t="s">
        <v>1</v>
      </c>
      <c r="F279" s="214" t="s">
        <v>152</v>
      </c>
      <c r="G279" s="14"/>
      <c r="H279" s="215">
        <v>54.840000000000003</v>
      </c>
      <c r="I279" s="216"/>
      <c r="J279" s="14"/>
      <c r="K279" s="14"/>
      <c r="L279" s="212"/>
      <c r="M279" s="217"/>
      <c r="N279" s="218"/>
      <c r="O279" s="218"/>
      <c r="P279" s="218"/>
      <c r="Q279" s="218"/>
      <c r="R279" s="218"/>
      <c r="S279" s="218"/>
      <c r="T279" s="21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13" t="s">
        <v>143</v>
      </c>
      <c r="AU279" s="213" t="s">
        <v>89</v>
      </c>
      <c r="AV279" s="14" t="s">
        <v>141</v>
      </c>
      <c r="AW279" s="14" t="s">
        <v>31</v>
      </c>
      <c r="AX279" s="14" t="s">
        <v>83</v>
      </c>
      <c r="AY279" s="213" t="s">
        <v>135</v>
      </c>
    </row>
    <row r="280" s="2" customFormat="1" ht="24.15" customHeight="1">
      <c r="A280" s="38"/>
      <c r="B280" s="188"/>
      <c r="C280" s="189" t="s">
        <v>505</v>
      </c>
      <c r="D280" s="189" t="s">
        <v>137</v>
      </c>
      <c r="E280" s="190" t="s">
        <v>506</v>
      </c>
      <c r="F280" s="191" t="s">
        <v>507</v>
      </c>
      <c r="G280" s="192" t="s">
        <v>160</v>
      </c>
      <c r="H280" s="193">
        <v>57.299999999999997</v>
      </c>
      <c r="I280" s="194"/>
      <c r="J280" s="195">
        <f>ROUND(I280*H280,2)</f>
        <v>0</v>
      </c>
      <c r="K280" s="196"/>
      <c r="L280" s="39"/>
      <c r="M280" s="197" t="s">
        <v>1</v>
      </c>
      <c r="N280" s="198" t="s">
        <v>42</v>
      </c>
      <c r="O280" s="82"/>
      <c r="P280" s="199">
        <f>O280*H280</f>
        <v>0</v>
      </c>
      <c r="Q280" s="199">
        <v>0.00036999999999999999</v>
      </c>
      <c r="R280" s="199">
        <f>Q280*H280</f>
        <v>0.021200999999999998</v>
      </c>
      <c r="S280" s="199">
        <v>0</v>
      </c>
      <c r="T280" s="20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1" t="s">
        <v>197</v>
      </c>
      <c r="AT280" s="201" t="s">
        <v>137</v>
      </c>
      <c r="AU280" s="201" t="s">
        <v>89</v>
      </c>
      <c r="AY280" s="19" t="s">
        <v>135</v>
      </c>
      <c r="BE280" s="202">
        <f>IF(N280="základná",J280,0)</f>
        <v>0</v>
      </c>
      <c r="BF280" s="202">
        <f>IF(N280="znížená",J280,0)</f>
        <v>0</v>
      </c>
      <c r="BG280" s="202">
        <f>IF(N280="zákl. prenesená",J280,0)</f>
        <v>0</v>
      </c>
      <c r="BH280" s="202">
        <f>IF(N280="zníž. prenesená",J280,0)</f>
        <v>0</v>
      </c>
      <c r="BI280" s="202">
        <f>IF(N280="nulová",J280,0)</f>
        <v>0</v>
      </c>
      <c r="BJ280" s="19" t="s">
        <v>89</v>
      </c>
      <c r="BK280" s="202">
        <f>ROUND(I280*H280,2)</f>
        <v>0</v>
      </c>
      <c r="BL280" s="19" t="s">
        <v>197</v>
      </c>
      <c r="BM280" s="201" t="s">
        <v>508</v>
      </c>
    </row>
    <row r="281" s="13" customFormat="1">
      <c r="A281" s="13"/>
      <c r="B281" s="203"/>
      <c r="C281" s="13"/>
      <c r="D281" s="204" t="s">
        <v>143</v>
      </c>
      <c r="E281" s="205" t="s">
        <v>1</v>
      </c>
      <c r="F281" s="206" t="s">
        <v>509</v>
      </c>
      <c r="G281" s="13"/>
      <c r="H281" s="207">
        <v>57.299999999999997</v>
      </c>
      <c r="I281" s="208"/>
      <c r="J281" s="13"/>
      <c r="K281" s="13"/>
      <c r="L281" s="203"/>
      <c r="M281" s="209"/>
      <c r="N281" s="210"/>
      <c r="O281" s="210"/>
      <c r="P281" s="210"/>
      <c r="Q281" s="210"/>
      <c r="R281" s="210"/>
      <c r="S281" s="210"/>
      <c r="T281" s="21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5" t="s">
        <v>143</v>
      </c>
      <c r="AU281" s="205" t="s">
        <v>89</v>
      </c>
      <c r="AV281" s="13" t="s">
        <v>89</v>
      </c>
      <c r="AW281" s="13" t="s">
        <v>31</v>
      </c>
      <c r="AX281" s="13" t="s">
        <v>83</v>
      </c>
      <c r="AY281" s="205" t="s">
        <v>135</v>
      </c>
    </row>
    <row r="282" s="2" customFormat="1" ht="24.15" customHeight="1">
      <c r="A282" s="38"/>
      <c r="B282" s="188"/>
      <c r="C282" s="189" t="s">
        <v>510</v>
      </c>
      <c r="D282" s="189" t="s">
        <v>137</v>
      </c>
      <c r="E282" s="190" t="s">
        <v>206</v>
      </c>
      <c r="F282" s="191" t="s">
        <v>207</v>
      </c>
      <c r="G282" s="192" t="s">
        <v>208</v>
      </c>
      <c r="H282" s="220"/>
      <c r="I282" s="194"/>
      <c r="J282" s="195">
        <f>ROUND(I282*H282,2)</f>
        <v>0</v>
      </c>
      <c r="K282" s="196"/>
      <c r="L282" s="39"/>
      <c r="M282" s="197" t="s">
        <v>1</v>
      </c>
      <c r="N282" s="198" t="s">
        <v>42</v>
      </c>
      <c r="O282" s="82"/>
      <c r="P282" s="199">
        <f>O282*H282</f>
        <v>0</v>
      </c>
      <c r="Q282" s="199">
        <v>0</v>
      </c>
      <c r="R282" s="199">
        <f>Q282*H282</f>
        <v>0</v>
      </c>
      <c r="S282" s="199">
        <v>0</v>
      </c>
      <c r="T282" s="20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1" t="s">
        <v>197</v>
      </c>
      <c r="AT282" s="201" t="s">
        <v>137</v>
      </c>
      <c r="AU282" s="201" t="s">
        <v>89</v>
      </c>
      <c r="AY282" s="19" t="s">
        <v>135</v>
      </c>
      <c r="BE282" s="202">
        <f>IF(N282="základná",J282,0)</f>
        <v>0</v>
      </c>
      <c r="BF282" s="202">
        <f>IF(N282="znížená",J282,0)</f>
        <v>0</v>
      </c>
      <c r="BG282" s="202">
        <f>IF(N282="zákl. prenesená",J282,0)</f>
        <v>0</v>
      </c>
      <c r="BH282" s="202">
        <f>IF(N282="zníž. prenesená",J282,0)</f>
        <v>0</v>
      </c>
      <c r="BI282" s="202">
        <f>IF(N282="nulová",J282,0)</f>
        <v>0</v>
      </c>
      <c r="BJ282" s="19" t="s">
        <v>89</v>
      </c>
      <c r="BK282" s="202">
        <f>ROUND(I282*H282,2)</f>
        <v>0</v>
      </c>
      <c r="BL282" s="19" t="s">
        <v>197</v>
      </c>
      <c r="BM282" s="201" t="s">
        <v>511</v>
      </c>
    </row>
    <row r="283" s="12" customFormat="1" ht="22.8" customHeight="1">
      <c r="A283" s="12"/>
      <c r="B283" s="175"/>
      <c r="C283" s="12"/>
      <c r="D283" s="176" t="s">
        <v>75</v>
      </c>
      <c r="E283" s="186" t="s">
        <v>512</v>
      </c>
      <c r="F283" s="186" t="s">
        <v>513</v>
      </c>
      <c r="G283" s="12"/>
      <c r="H283" s="12"/>
      <c r="I283" s="178"/>
      <c r="J283" s="187">
        <f>BK283</f>
        <v>0</v>
      </c>
      <c r="K283" s="12"/>
      <c r="L283" s="175"/>
      <c r="M283" s="180"/>
      <c r="N283" s="181"/>
      <c r="O283" s="181"/>
      <c r="P283" s="182">
        <f>SUM(P284:P303)</f>
        <v>0</v>
      </c>
      <c r="Q283" s="181"/>
      <c r="R283" s="182">
        <f>SUM(R284:R303)</f>
        <v>1.7465040000000001</v>
      </c>
      <c r="S283" s="181"/>
      <c r="T283" s="183">
        <f>SUM(T284:T303)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76" t="s">
        <v>89</v>
      </c>
      <c r="AT283" s="184" t="s">
        <v>75</v>
      </c>
      <c r="AU283" s="184" t="s">
        <v>83</v>
      </c>
      <c r="AY283" s="176" t="s">
        <v>135</v>
      </c>
      <c r="BK283" s="185">
        <f>SUM(BK284:BK303)</f>
        <v>0</v>
      </c>
    </row>
    <row r="284" s="2" customFormat="1" ht="24.15" customHeight="1">
      <c r="A284" s="38"/>
      <c r="B284" s="188"/>
      <c r="C284" s="189" t="s">
        <v>514</v>
      </c>
      <c r="D284" s="189" t="s">
        <v>137</v>
      </c>
      <c r="E284" s="190" t="s">
        <v>515</v>
      </c>
      <c r="F284" s="191" t="s">
        <v>516</v>
      </c>
      <c r="G284" s="192" t="s">
        <v>160</v>
      </c>
      <c r="H284" s="193">
        <v>156.47999999999999</v>
      </c>
      <c r="I284" s="194"/>
      <c r="J284" s="195">
        <f>ROUND(I284*H284,2)</f>
        <v>0</v>
      </c>
      <c r="K284" s="196"/>
      <c r="L284" s="39"/>
      <c r="M284" s="197" t="s">
        <v>1</v>
      </c>
      <c r="N284" s="198" t="s">
        <v>42</v>
      </c>
      <c r="O284" s="82"/>
      <c r="P284" s="199">
        <f>O284*H284</f>
        <v>0</v>
      </c>
      <c r="Q284" s="199">
        <v>0.000215</v>
      </c>
      <c r="R284" s="199">
        <f>Q284*H284</f>
        <v>0.033643199999999998</v>
      </c>
      <c r="S284" s="199">
        <v>0</v>
      </c>
      <c r="T284" s="20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1" t="s">
        <v>197</v>
      </c>
      <c r="AT284" s="201" t="s">
        <v>137</v>
      </c>
      <c r="AU284" s="201" t="s">
        <v>89</v>
      </c>
      <c r="AY284" s="19" t="s">
        <v>135</v>
      </c>
      <c r="BE284" s="202">
        <f>IF(N284="základná",J284,0)</f>
        <v>0</v>
      </c>
      <c r="BF284" s="202">
        <f>IF(N284="znížená",J284,0)</f>
        <v>0</v>
      </c>
      <c r="BG284" s="202">
        <f>IF(N284="zákl. prenesená",J284,0)</f>
        <v>0</v>
      </c>
      <c r="BH284" s="202">
        <f>IF(N284="zníž. prenesená",J284,0)</f>
        <v>0</v>
      </c>
      <c r="BI284" s="202">
        <f>IF(N284="nulová",J284,0)</f>
        <v>0</v>
      </c>
      <c r="BJ284" s="19" t="s">
        <v>89</v>
      </c>
      <c r="BK284" s="202">
        <f>ROUND(I284*H284,2)</f>
        <v>0</v>
      </c>
      <c r="BL284" s="19" t="s">
        <v>197</v>
      </c>
      <c r="BM284" s="201" t="s">
        <v>517</v>
      </c>
    </row>
    <row r="285" s="13" customFormat="1">
      <c r="A285" s="13"/>
      <c r="B285" s="203"/>
      <c r="C285" s="13"/>
      <c r="D285" s="204" t="s">
        <v>143</v>
      </c>
      <c r="E285" s="205" t="s">
        <v>1</v>
      </c>
      <c r="F285" s="206" t="s">
        <v>518</v>
      </c>
      <c r="G285" s="13"/>
      <c r="H285" s="207">
        <v>156.47999999999999</v>
      </c>
      <c r="I285" s="208"/>
      <c r="J285" s="13"/>
      <c r="K285" s="13"/>
      <c r="L285" s="203"/>
      <c r="M285" s="209"/>
      <c r="N285" s="210"/>
      <c r="O285" s="210"/>
      <c r="P285" s="210"/>
      <c r="Q285" s="210"/>
      <c r="R285" s="210"/>
      <c r="S285" s="210"/>
      <c r="T285" s="21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5" t="s">
        <v>143</v>
      </c>
      <c r="AU285" s="205" t="s">
        <v>89</v>
      </c>
      <c r="AV285" s="13" t="s">
        <v>89</v>
      </c>
      <c r="AW285" s="13" t="s">
        <v>31</v>
      </c>
      <c r="AX285" s="13" t="s">
        <v>76</v>
      </c>
      <c r="AY285" s="205" t="s">
        <v>135</v>
      </c>
    </row>
    <row r="286" s="14" customFormat="1">
      <c r="A286" s="14"/>
      <c r="B286" s="212"/>
      <c r="C286" s="14"/>
      <c r="D286" s="204" t="s">
        <v>143</v>
      </c>
      <c r="E286" s="213" t="s">
        <v>1</v>
      </c>
      <c r="F286" s="214" t="s">
        <v>152</v>
      </c>
      <c r="G286" s="14"/>
      <c r="H286" s="215">
        <v>156.47999999999999</v>
      </c>
      <c r="I286" s="216"/>
      <c r="J286" s="14"/>
      <c r="K286" s="14"/>
      <c r="L286" s="212"/>
      <c r="M286" s="217"/>
      <c r="N286" s="218"/>
      <c r="O286" s="218"/>
      <c r="P286" s="218"/>
      <c r="Q286" s="218"/>
      <c r="R286" s="218"/>
      <c r="S286" s="218"/>
      <c r="T286" s="21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13" t="s">
        <v>143</v>
      </c>
      <c r="AU286" s="213" t="s">
        <v>89</v>
      </c>
      <c r="AV286" s="14" t="s">
        <v>141</v>
      </c>
      <c r="AW286" s="14" t="s">
        <v>31</v>
      </c>
      <c r="AX286" s="14" t="s">
        <v>83</v>
      </c>
      <c r="AY286" s="213" t="s">
        <v>135</v>
      </c>
    </row>
    <row r="287" s="2" customFormat="1" ht="37.8" customHeight="1">
      <c r="A287" s="38"/>
      <c r="B287" s="188"/>
      <c r="C287" s="240" t="s">
        <v>519</v>
      </c>
      <c r="D287" s="240" t="s">
        <v>398</v>
      </c>
      <c r="E287" s="241" t="s">
        <v>520</v>
      </c>
      <c r="F287" s="242" t="s">
        <v>521</v>
      </c>
      <c r="G287" s="243" t="s">
        <v>160</v>
      </c>
      <c r="H287" s="244">
        <v>164.304</v>
      </c>
      <c r="I287" s="245"/>
      <c r="J287" s="246">
        <f>ROUND(I287*H287,2)</f>
        <v>0</v>
      </c>
      <c r="K287" s="247"/>
      <c r="L287" s="248"/>
      <c r="M287" s="249" t="s">
        <v>1</v>
      </c>
      <c r="N287" s="250" t="s">
        <v>42</v>
      </c>
      <c r="O287" s="82"/>
      <c r="P287" s="199">
        <f>O287*H287</f>
        <v>0</v>
      </c>
      <c r="Q287" s="199">
        <v>0.00010000000000000001</v>
      </c>
      <c r="R287" s="199">
        <f>Q287*H287</f>
        <v>0.016430400000000001</v>
      </c>
      <c r="S287" s="199">
        <v>0</v>
      </c>
      <c r="T287" s="20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1" t="s">
        <v>416</v>
      </c>
      <c r="AT287" s="201" t="s">
        <v>398</v>
      </c>
      <c r="AU287" s="201" t="s">
        <v>89</v>
      </c>
      <c r="AY287" s="19" t="s">
        <v>135</v>
      </c>
      <c r="BE287" s="202">
        <f>IF(N287="základná",J287,0)</f>
        <v>0</v>
      </c>
      <c r="BF287" s="202">
        <f>IF(N287="znížená",J287,0)</f>
        <v>0</v>
      </c>
      <c r="BG287" s="202">
        <f>IF(N287="zákl. prenesená",J287,0)</f>
        <v>0</v>
      </c>
      <c r="BH287" s="202">
        <f>IF(N287="zníž. prenesená",J287,0)</f>
        <v>0</v>
      </c>
      <c r="BI287" s="202">
        <f>IF(N287="nulová",J287,0)</f>
        <v>0</v>
      </c>
      <c r="BJ287" s="19" t="s">
        <v>89</v>
      </c>
      <c r="BK287" s="202">
        <f>ROUND(I287*H287,2)</f>
        <v>0</v>
      </c>
      <c r="BL287" s="19" t="s">
        <v>197</v>
      </c>
      <c r="BM287" s="201" t="s">
        <v>522</v>
      </c>
    </row>
    <row r="288" s="13" customFormat="1">
      <c r="A288" s="13"/>
      <c r="B288" s="203"/>
      <c r="C288" s="13"/>
      <c r="D288" s="204" t="s">
        <v>143</v>
      </c>
      <c r="E288" s="13"/>
      <c r="F288" s="206" t="s">
        <v>523</v>
      </c>
      <c r="G288" s="13"/>
      <c r="H288" s="207">
        <v>164.304</v>
      </c>
      <c r="I288" s="208"/>
      <c r="J288" s="13"/>
      <c r="K288" s="13"/>
      <c r="L288" s="203"/>
      <c r="M288" s="209"/>
      <c r="N288" s="210"/>
      <c r="O288" s="210"/>
      <c r="P288" s="210"/>
      <c r="Q288" s="210"/>
      <c r="R288" s="210"/>
      <c r="S288" s="210"/>
      <c r="T288" s="21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5" t="s">
        <v>143</v>
      </c>
      <c r="AU288" s="205" t="s">
        <v>89</v>
      </c>
      <c r="AV288" s="13" t="s">
        <v>89</v>
      </c>
      <c r="AW288" s="13" t="s">
        <v>3</v>
      </c>
      <c r="AX288" s="13" t="s">
        <v>83</v>
      </c>
      <c r="AY288" s="205" t="s">
        <v>135</v>
      </c>
    </row>
    <row r="289" s="2" customFormat="1" ht="37.8" customHeight="1">
      <c r="A289" s="38"/>
      <c r="B289" s="188"/>
      <c r="C289" s="240" t="s">
        <v>524</v>
      </c>
      <c r="D289" s="240" t="s">
        <v>398</v>
      </c>
      <c r="E289" s="241" t="s">
        <v>525</v>
      </c>
      <c r="F289" s="242" t="s">
        <v>526</v>
      </c>
      <c r="G289" s="243" t="s">
        <v>160</v>
      </c>
      <c r="H289" s="244">
        <v>164.304</v>
      </c>
      <c r="I289" s="245"/>
      <c r="J289" s="246">
        <f>ROUND(I289*H289,2)</f>
        <v>0</v>
      </c>
      <c r="K289" s="247"/>
      <c r="L289" s="248"/>
      <c r="M289" s="249" t="s">
        <v>1</v>
      </c>
      <c r="N289" s="250" t="s">
        <v>42</v>
      </c>
      <c r="O289" s="82"/>
      <c r="P289" s="199">
        <f>O289*H289</f>
        <v>0</v>
      </c>
      <c r="Q289" s="199">
        <v>0.00010000000000000001</v>
      </c>
      <c r="R289" s="199">
        <f>Q289*H289</f>
        <v>0.016430400000000001</v>
      </c>
      <c r="S289" s="199">
        <v>0</v>
      </c>
      <c r="T289" s="20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1" t="s">
        <v>416</v>
      </c>
      <c r="AT289" s="201" t="s">
        <v>398</v>
      </c>
      <c r="AU289" s="201" t="s">
        <v>89</v>
      </c>
      <c r="AY289" s="19" t="s">
        <v>135</v>
      </c>
      <c r="BE289" s="202">
        <f>IF(N289="základná",J289,0)</f>
        <v>0</v>
      </c>
      <c r="BF289" s="202">
        <f>IF(N289="znížená",J289,0)</f>
        <v>0</v>
      </c>
      <c r="BG289" s="202">
        <f>IF(N289="zákl. prenesená",J289,0)</f>
        <v>0</v>
      </c>
      <c r="BH289" s="202">
        <f>IF(N289="zníž. prenesená",J289,0)</f>
        <v>0</v>
      </c>
      <c r="BI289" s="202">
        <f>IF(N289="nulová",J289,0)</f>
        <v>0</v>
      </c>
      <c r="BJ289" s="19" t="s">
        <v>89</v>
      </c>
      <c r="BK289" s="202">
        <f>ROUND(I289*H289,2)</f>
        <v>0</v>
      </c>
      <c r="BL289" s="19" t="s">
        <v>197</v>
      </c>
      <c r="BM289" s="201" t="s">
        <v>527</v>
      </c>
    </row>
    <row r="290" s="13" customFormat="1">
      <c r="A290" s="13"/>
      <c r="B290" s="203"/>
      <c r="C290" s="13"/>
      <c r="D290" s="204" t="s">
        <v>143</v>
      </c>
      <c r="E290" s="13"/>
      <c r="F290" s="206" t="s">
        <v>523</v>
      </c>
      <c r="G290" s="13"/>
      <c r="H290" s="207">
        <v>164.304</v>
      </c>
      <c r="I290" s="208"/>
      <c r="J290" s="13"/>
      <c r="K290" s="13"/>
      <c r="L290" s="203"/>
      <c r="M290" s="209"/>
      <c r="N290" s="210"/>
      <c r="O290" s="210"/>
      <c r="P290" s="210"/>
      <c r="Q290" s="210"/>
      <c r="R290" s="210"/>
      <c r="S290" s="210"/>
      <c r="T290" s="21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5" t="s">
        <v>143</v>
      </c>
      <c r="AU290" s="205" t="s">
        <v>89</v>
      </c>
      <c r="AV290" s="13" t="s">
        <v>89</v>
      </c>
      <c r="AW290" s="13" t="s">
        <v>3</v>
      </c>
      <c r="AX290" s="13" t="s">
        <v>83</v>
      </c>
      <c r="AY290" s="205" t="s">
        <v>135</v>
      </c>
    </row>
    <row r="291" s="2" customFormat="1" ht="44.25" customHeight="1">
      <c r="A291" s="38"/>
      <c r="B291" s="188"/>
      <c r="C291" s="240" t="s">
        <v>528</v>
      </c>
      <c r="D291" s="240" t="s">
        <v>398</v>
      </c>
      <c r="E291" s="241" t="s">
        <v>529</v>
      </c>
      <c r="F291" s="242" t="s">
        <v>530</v>
      </c>
      <c r="G291" s="243" t="s">
        <v>188</v>
      </c>
      <c r="H291" s="244">
        <v>2</v>
      </c>
      <c r="I291" s="245"/>
      <c r="J291" s="246">
        <f>ROUND(I291*H291,2)</f>
        <v>0</v>
      </c>
      <c r="K291" s="247"/>
      <c r="L291" s="248"/>
      <c r="M291" s="249" t="s">
        <v>1</v>
      </c>
      <c r="N291" s="250" t="s">
        <v>42</v>
      </c>
      <c r="O291" s="82"/>
      <c r="P291" s="199">
        <f>O291*H291</f>
        <v>0</v>
      </c>
      <c r="Q291" s="199">
        <v>0.14000000000000001</v>
      </c>
      <c r="R291" s="199">
        <f>Q291*H291</f>
        <v>0.28000000000000003</v>
      </c>
      <c r="S291" s="199">
        <v>0</v>
      </c>
      <c r="T291" s="20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1" t="s">
        <v>416</v>
      </c>
      <c r="AT291" s="201" t="s">
        <v>398</v>
      </c>
      <c r="AU291" s="201" t="s">
        <v>89</v>
      </c>
      <c r="AY291" s="19" t="s">
        <v>135</v>
      </c>
      <c r="BE291" s="202">
        <f>IF(N291="základná",J291,0)</f>
        <v>0</v>
      </c>
      <c r="BF291" s="202">
        <f>IF(N291="znížená",J291,0)</f>
        <v>0</v>
      </c>
      <c r="BG291" s="202">
        <f>IF(N291="zákl. prenesená",J291,0)</f>
        <v>0</v>
      </c>
      <c r="BH291" s="202">
        <f>IF(N291="zníž. prenesená",J291,0)</f>
        <v>0</v>
      </c>
      <c r="BI291" s="202">
        <f>IF(N291="nulová",J291,0)</f>
        <v>0</v>
      </c>
      <c r="BJ291" s="19" t="s">
        <v>89</v>
      </c>
      <c r="BK291" s="202">
        <f>ROUND(I291*H291,2)</f>
        <v>0</v>
      </c>
      <c r="BL291" s="19" t="s">
        <v>197</v>
      </c>
      <c r="BM291" s="201" t="s">
        <v>531</v>
      </c>
    </row>
    <row r="292" s="2" customFormat="1" ht="44.25" customHeight="1">
      <c r="A292" s="38"/>
      <c r="B292" s="188"/>
      <c r="C292" s="240" t="s">
        <v>532</v>
      </c>
      <c r="D292" s="240" t="s">
        <v>398</v>
      </c>
      <c r="E292" s="241" t="s">
        <v>533</v>
      </c>
      <c r="F292" s="242" t="s">
        <v>534</v>
      </c>
      <c r="G292" s="243" t="s">
        <v>188</v>
      </c>
      <c r="H292" s="244">
        <v>6</v>
      </c>
      <c r="I292" s="245"/>
      <c r="J292" s="246">
        <f>ROUND(I292*H292,2)</f>
        <v>0</v>
      </c>
      <c r="K292" s="247"/>
      <c r="L292" s="248"/>
      <c r="M292" s="249" t="s">
        <v>1</v>
      </c>
      <c r="N292" s="250" t="s">
        <v>42</v>
      </c>
      <c r="O292" s="82"/>
      <c r="P292" s="199">
        <f>O292*H292</f>
        <v>0</v>
      </c>
      <c r="Q292" s="199">
        <v>0.14000000000000001</v>
      </c>
      <c r="R292" s="199">
        <f>Q292*H292</f>
        <v>0.84000000000000008</v>
      </c>
      <c r="S292" s="199">
        <v>0</v>
      </c>
      <c r="T292" s="20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1" t="s">
        <v>416</v>
      </c>
      <c r="AT292" s="201" t="s">
        <v>398</v>
      </c>
      <c r="AU292" s="201" t="s">
        <v>89</v>
      </c>
      <c r="AY292" s="19" t="s">
        <v>135</v>
      </c>
      <c r="BE292" s="202">
        <f>IF(N292="základná",J292,0)</f>
        <v>0</v>
      </c>
      <c r="BF292" s="202">
        <f>IF(N292="znížená",J292,0)</f>
        <v>0</v>
      </c>
      <c r="BG292" s="202">
        <f>IF(N292="zákl. prenesená",J292,0)</f>
        <v>0</v>
      </c>
      <c r="BH292" s="202">
        <f>IF(N292="zníž. prenesená",J292,0)</f>
        <v>0</v>
      </c>
      <c r="BI292" s="202">
        <f>IF(N292="nulová",J292,0)</f>
        <v>0</v>
      </c>
      <c r="BJ292" s="19" t="s">
        <v>89</v>
      </c>
      <c r="BK292" s="202">
        <f>ROUND(I292*H292,2)</f>
        <v>0</v>
      </c>
      <c r="BL292" s="19" t="s">
        <v>197</v>
      </c>
      <c r="BM292" s="201" t="s">
        <v>535</v>
      </c>
    </row>
    <row r="293" s="2" customFormat="1" ht="44.25" customHeight="1">
      <c r="A293" s="38"/>
      <c r="B293" s="188"/>
      <c r="C293" s="240" t="s">
        <v>536</v>
      </c>
      <c r="D293" s="240" t="s">
        <v>398</v>
      </c>
      <c r="E293" s="241" t="s">
        <v>537</v>
      </c>
      <c r="F293" s="242" t="s">
        <v>538</v>
      </c>
      <c r="G293" s="243" t="s">
        <v>188</v>
      </c>
      <c r="H293" s="244">
        <v>2</v>
      </c>
      <c r="I293" s="245"/>
      <c r="J293" s="246">
        <f>ROUND(I293*H293,2)</f>
        <v>0</v>
      </c>
      <c r="K293" s="247"/>
      <c r="L293" s="248"/>
      <c r="M293" s="249" t="s">
        <v>1</v>
      </c>
      <c r="N293" s="250" t="s">
        <v>42</v>
      </c>
      <c r="O293" s="82"/>
      <c r="P293" s="199">
        <f>O293*H293</f>
        <v>0</v>
      </c>
      <c r="Q293" s="199">
        <v>0.14000000000000001</v>
      </c>
      <c r="R293" s="199">
        <f>Q293*H293</f>
        <v>0.28000000000000003</v>
      </c>
      <c r="S293" s="199">
        <v>0</v>
      </c>
      <c r="T293" s="20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1" t="s">
        <v>416</v>
      </c>
      <c r="AT293" s="201" t="s">
        <v>398</v>
      </c>
      <c r="AU293" s="201" t="s">
        <v>89</v>
      </c>
      <c r="AY293" s="19" t="s">
        <v>135</v>
      </c>
      <c r="BE293" s="202">
        <f>IF(N293="základná",J293,0)</f>
        <v>0</v>
      </c>
      <c r="BF293" s="202">
        <f>IF(N293="znížená",J293,0)</f>
        <v>0</v>
      </c>
      <c r="BG293" s="202">
        <f>IF(N293="zákl. prenesená",J293,0)</f>
        <v>0</v>
      </c>
      <c r="BH293" s="202">
        <f>IF(N293="zníž. prenesená",J293,0)</f>
        <v>0</v>
      </c>
      <c r="BI293" s="202">
        <f>IF(N293="nulová",J293,0)</f>
        <v>0</v>
      </c>
      <c r="BJ293" s="19" t="s">
        <v>89</v>
      </c>
      <c r="BK293" s="202">
        <f>ROUND(I293*H293,2)</f>
        <v>0</v>
      </c>
      <c r="BL293" s="19" t="s">
        <v>197</v>
      </c>
      <c r="BM293" s="201" t="s">
        <v>539</v>
      </c>
    </row>
    <row r="294" s="2" customFormat="1" ht="44.25" customHeight="1">
      <c r="A294" s="38"/>
      <c r="B294" s="188"/>
      <c r="C294" s="240" t="s">
        <v>540</v>
      </c>
      <c r="D294" s="240" t="s">
        <v>398</v>
      </c>
      <c r="E294" s="241" t="s">
        <v>541</v>
      </c>
      <c r="F294" s="242" t="s">
        <v>542</v>
      </c>
      <c r="G294" s="243" t="s">
        <v>188</v>
      </c>
      <c r="H294" s="244">
        <v>1</v>
      </c>
      <c r="I294" s="245"/>
      <c r="J294" s="246">
        <f>ROUND(I294*H294,2)</f>
        <v>0</v>
      </c>
      <c r="K294" s="247"/>
      <c r="L294" s="248"/>
      <c r="M294" s="249" t="s">
        <v>1</v>
      </c>
      <c r="N294" s="250" t="s">
        <v>42</v>
      </c>
      <c r="O294" s="82"/>
      <c r="P294" s="199">
        <f>O294*H294</f>
        <v>0</v>
      </c>
      <c r="Q294" s="199">
        <v>0.14000000000000001</v>
      </c>
      <c r="R294" s="199">
        <f>Q294*H294</f>
        <v>0.14000000000000001</v>
      </c>
      <c r="S294" s="199">
        <v>0</v>
      </c>
      <c r="T294" s="20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1" t="s">
        <v>416</v>
      </c>
      <c r="AT294" s="201" t="s">
        <v>398</v>
      </c>
      <c r="AU294" s="201" t="s">
        <v>89</v>
      </c>
      <c r="AY294" s="19" t="s">
        <v>135</v>
      </c>
      <c r="BE294" s="202">
        <f>IF(N294="základná",J294,0)</f>
        <v>0</v>
      </c>
      <c r="BF294" s="202">
        <f>IF(N294="znížená",J294,0)</f>
        <v>0</v>
      </c>
      <c r="BG294" s="202">
        <f>IF(N294="zákl. prenesená",J294,0)</f>
        <v>0</v>
      </c>
      <c r="BH294" s="202">
        <f>IF(N294="zníž. prenesená",J294,0)</f>
        <v>0</v>
      </c>
      <c r="BI294" s="202">
        <f>IF(N294="nulová",J294,0)</f>
        <v>0</v>
      </c>
      <c r="BJ294" s="19" t="s">
        <v>89</v>
      </c>
      <c r="BK294" s="202">
        <f>ROUND(I294*H294,2)</f>
        <v>0</v>
      </c>
      <c r="BL294" s="19" t="s">
        <v>197</v>
      </c>
      <c r="BM294" s="201" t="s">
        <v>543</v>
      </c>
    </row>
    <row r="295" s="2" customFormat="1" ht="44.25" customHeight="1">
      <c r="A295" s="38"/>
      <c r="B295" s="188"/>
      <c r="C295" s="240" t="s">
        <v>544</v>
      </c>
      <c r="D295" s="240" t="s">
        <v>398</v>
      </c>
      <c r="E295" s="241" t="s">
        <v>545</v>
      </c>
      <c r="F295" s="242" t="s">
        <v>546</v>
      </c>
      <c r="G295" s="243" t="s">
        <v>188</v>
      </c>
      <c r="H295" s="244">
        <v>1</v>
      </c>
      <c r="I295" s="245"/>
      <c r="J295" s="246">
        <f>ROUND(I295*H295,2)</f>
        <v>0</v>
      </c>
      <c r="K295" s="247"/>
      <c r="L295" s="248"/>
      <c r="M295" s="249" t="s">
        <v>1</v>
      </c>
      <c r="N295" s="250" t="s">
        <v>42</v>
      </c>
      <c r="O295" s="82"/>
      <c r="P295" s="199">
        <f>O295*H295</f>
        <v>0</v>
      </c>
      <c r="Q295" s="199">
        <v>0.14000000000000001</v>
      </c>
      <c r="R295" s="199">
        <f>Q295*H295</f>
        <v>0.14000000000000001</v>
      </c>
      <c r="S295" s="199">
        <v>0</v>
      </c>
      <c r="T295" s="20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1" t="s">
        <v>416</v>
      </c>
      <c r="AT295" s="201" t="s">
        <v>398</v>
      </c>
      <c r="AU295" s="201" t="s">
        <v>89</v>
      </c>
      <c r="AY295" s="19" t="s">
        <v>135</v>
      </c>
      <c r="BE295" s="202">
        <f>IF(N295="základná",J295,0)</f>
        <v>0</v>
      </c>
      <c r="BF295" s="202">
        <f>IF(N295="znížená",J295,0)</f>
        <v>0</v>
      </c>
      <c r="BG295" s="202">
        <f>IF(N295="zákl. prenesená",J295,0)</f>
        <v>0</v>
      </c>
      <c r="BH295" s="202">
        <f>IF(N295="zníž. prenesená",J295,0)</f>
        <v>0</v>
      </c>
      <c r="BI295" s="202">
        <f>IF(N295="nulová",J295,0)</f>
        <v>0</v>
      </c>
      <c r="BJ295" s="19" t="s">
        <v>89</v>
      </c>
      <c r="BK295" s="202">
        <f>ROUND(I295*H295,2)</f>
        <v>0</v>
      </c>
      <c r="BL295" s="19" t="s">
        <v>197</v>
      </c>
      <c r="BM295" s="201" t="s">
        <v>547</v>
      </c>
    </row>
    <row r="296" s="2" customFormat="1" ht="49.05" customHeight="1">
      <c r="A296" s="38"/>
      <c r="B296" s="188"/>
      <c r="C296" s="189" t="s">
        <v>548</v>
      </c>
      <c r="D296" s="189" t="s">
        <v>137</v>
      </c>
      <c r="E296" s="190" t="s">
        <v>549</v>
      </c>
      <c r="F296" s="191" t="s">
        <v>550</v>
      </c>
      <c r="G296" s="192" t="s">
        <v>188</v>
      </c>
      <c r="H296" s="193">
        <v>1</v>
      </c>
      <c r="I296" s="194"/>
      <c r="J296" s="195">
        <f>ROUND(I296*H296,2)</f>
        <v>0</v>
      </c>
      <c r="K296" s="196"/>
      <c r="L296" s="39"/>
      <c r="M296" s="197" t="s">
        <v>1</v>
      </c>
      <c r="N296" s="198" t="s">
        <v>42</v>
      </c>
      <c r="O296" s="82"/>
      <c r="P296" s="199">
        <f>O296*H296</f>
        <v>0</v>
      </c>
      <c r="Q296" s="199">
        <v>0</v>
      </c>
      <c r="R296" s="199">
        <f>Q296*H296</f>
        <v>0</v>
      </c>
      <c r="S296" s="199">
        <v>0</v>
      </c>
      <c r="T296" s="20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1" t="s">
        <v>197</v>
      </c>
      <c r="AT296" s="201" t="s">
        <v>137</v>
      </c>
      <c r="AU296" s="201" t="s">
        <v>89</v>
      </c>
      <c r="AY296" s="19" t="s">
        <v>135</v>
      </c>
      <c r="BE296" s="202">
        <f>IF(N296="základná",J296,0)</f>
        <v>0</v>
      </c>
      <c r="BF296" s="202">
        <f>IF(N296="znížená",J296,0)</f>
        <v>0</v>
      </c>
      <c r="BG296" s="202">
        <f>IF(N296="zákl. prenesená",J296,0)</f>
        <v>0</v>
      </c>
      <c r="BH296" s="202">
        <f>IF(N296="zníž. prenesená",J296,0)</f>
        <v>0</v>
      </c>
      <c r="BI296" s="202">
        <f>IF(N296="nulová",J296,0)</f>
        <v>0</v>
      </c>
      <c r="BJ296" s="19" t="s">
        <v>89</v>
      </c>
      <c r="BK296" s="202">
        <f>ROUND(I296*H296,2)</f>
        <v>0</v>
      </c>
      <c r="BL296" s="19" t="s">
        <v>197</v>
      </c>
      <c r="BM296" s="201" t="s">
        <v>551</v>
      </c>
    </row>
    <row r="297" s="2" customFormat="1" ht="49.05" customHeight="1">
      <c r="A297" s="38"/>
      <c r="B297" s="188"/>
      <c r="C297" s="189" t="s">
        <v>552</v>
      </c>
      <c r="D297" s="189" t="s">
        <v>137</v>
      </c>
      <c r="E297" s="190" t="s">
        <v>553</v>
      </c>
      <c r="F297" s="191" t="s">
        <v>554</v>
      </c>
      <c r="G297" s="192" t="s">
        <v>188</v>
      </c>
      <c r="H297" s="193">
        <v>1</v>
      </c>
      <c r="I297" s="194"/>
      <c r="J297" s="195">
        <f>ROUND(I297*H297,2)</f>
        <v>0</v>
      </c>
      <c r="K297" s="196"/>
      <c r="L297" s="39"/>
      <c r="M297" s="197" t="s">
        <v>1</v>
      </c>
      <c r="N297" s="198" t="s">
        <v>42</v>
      </c>
      <c r="O297" s="82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1" t="s">
        <v>197</v>
      </c>
      <c r="AT297" s="201" t="s">
        <v>137</v>
      </c>
      <c r="AU297" s="201" t="s">
        <v>89</v>
      </c>
      <c r="AY297" s="19" t="s">
        <v>135</v>
      </c>
      <c r="BE297" s="202">
        <f>IF(N297="základná",J297,0)</f>
        <v>0</v>
      </c>
      <c r="BF297" s="202">
        <f>IF(N297="znížená",J297,0)</f>
        <v>0</v>
      </c>
      <c r="BG297" s="202">
        <f>IF(N297="zákl. prenesená",J297,0)</f>
        <v>0</v>
      </c>
      <c r="BH297" s="202">
        <f>IF(N297="zníž. prenesená",J297,0)</f>
        <v>0</v>
      </c>
      <c r="BI297" s="202">
        <f>IF(N297="nulová",J297,0)</f>
        <v>0</v>
      </c>
      <c r="BJ297" s="19" t="s">
        <v>89</v>
      </c>
      <c r="BK297" s="202">
        <f>ROUND(I297*H297,2)</f>
        <v>0</v>
      </c>
      <c r="BL297" s="19" t="s">
        <v>197</v>
      </c>
      <c r="BM297" s="201" t="s">
        <v>555</v>
      </c>
    </row>
    <row r="298" s="2" customFormat="1" ht="33" customHeight="1">
      <c r="A298" s="38"/>
      <c r="B298" s="188"/>
      <c r="C298" s="189" t="s">
        <v>556</v>
      </c>
      <c r="D298" s="189" t="s">
        <v>137</v>
      </c>
      <c r="E298" s="190" t="s">
        <v>557</v>
      </c>
      <c r="F298" s="191" t="s">
        <v>558</v>
      </c>
      <c r="G298" s="192" t="s">
        <v>188</v>
      </c>
      <c r="H298" s="193">
        <v>1</v>
      </c>
      <c r="I298" s="194"/>
      <c r="J298" s="195">
        <f>ROUND(I298*H298,2)</f>
        <v>0</v>
      </c>
      <c r="K298" s="196"/>
      <c r="L298" s="39"/>
      <c r="M298" s="197" t="s">
        <v>1</v>
      </c>
      <c r="N298" s="198" t="s">
        <v>42</v>
      </c>
      <c r="O298" s="82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1" t="s">
        <v>197</v>
      </c>
      <c r="AT298" s="201" t="s">
        <v>137</v>
      </c>
      <c r="AU298" s="201" t="s">
        <v>89</v>
      </c>
      <c r="AY298" s="19" t="s">
        <v>135</v>
      </c>
      <c r="BE298" s="202">
        <f>IF(N298="základná",J298,0)</f>
        <v>0</v>
      </c>
      <c r="BF298" s="202">
        <f>IF(N298="znížená",J298,0)</f>
        <v>0</v>
      </c>
      <c r="BG298" s="202">
        <f>IF(N298="zákl. prenesená",J298,0)</f>
        <v>0</v>
      </c>
      <c r="BH298" s="202">
        <f>IF(N298="zníž. prenesená",J298,0)</f>
        <v>0</v>
      </c>
      <c r="BI298" s="202">
        <f>IF(N298="nulová",J298,0)</f>
        <v>0</v>
      </c>
      <c r="BJ298" s="19" t="s">
        <v>89</v>
      </c>
      <c r="BK298" s="202">
        <f>ROUND(I298*H298,2)</f>
        <v>0</v>
      </c>
      <c r="BL298" s="19" t="s">
        <v>197</v>
      </c>
      <c r="BM298" s="201" t="s">
        <v>559</v>
      </c>
    </row>
    <row r="299" s="2" customFormat="1" ht="49.05" customHeight="1">
      <c r="A299" s="38"/>
      <c r="B299" s="188"/>
      <c r="C299" s="189" t="s">
        <v>560</v>
      </c>
      <c r="D299" s="189" t="s">
        <v>137</v>
      </c>
      <c r="E299" s="190" t="s">
        <v>561</v>
      </c>
      <c r="F299" s="191" t="s">
        <v>562</v>
      </c>
      <c r="G299" s="192" t="s">
        <v>188</v>
      </c>
      <c r="H299" s="193">
        <v>1</v>
      </c>
      <c r="I299" s="194"/>
      <c r="J299" s="195">
        <f>ROUND(I299*H299,2)</f>
        <v>0</v>
      </c>
      <c r="K299" s="196"/>
      <c r="L299" s="39"/>
      <c r="M299" s="197" t="s">
        <v>1</v>
      </c>
      <c r="N299" s="198" t="s">
        <v>42</v>
      </c>
      <c r="O299" s="82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1" t="s">
        <v>197</v>
      </c>
      <c r="AT299" s="201" t="s">
        <v>137</v>
      </c>
      <c r="AU299" s="201" t="s">
        <v>89</v>
      </c>
      <c r="AY299" s="19" t="s">
        <v>135</v>
      </c>
      <c r="BE299" s="202">
        <f>IF(N299="základná",J299,0)</f>
        <v>0</v>
      </c>
      <c r="BF299" s="202">
        <f>IF(N299="znížená",J299,0)</f>
        <v>0</v>
      </c>
      <c r="BG299" s="202">
        <f>IF(N299="zákl. prenesená",J299,0)</f>
        <v>0</v>
      </c>
      <c r="BH299" s="202">
        <f>IF(N299="zníž. prenesená",J299,0)</f>
        <v>0</v>
      </c>
      <c r="BI299" s="202">
        <f>IF(N299="nulová",J299,0)</f>
        <v>0</v>
      </c>
      <c r="BJ299" s="19" t="s">
        <v>89</v>
      </c>
      <c r="BK299" s="202">
        <f>ROUND(I299*H299,2)</f>
        <v>0</v>
      </c>
      <c r="BL299" s="19" t="s">
        <v>197</v>
      </c>
      <c r="BM299" s="201" t="s">
        <v>563</v>
      </c>
    </row>
    <row r="300" s="2" customFormat="1" ht="37.8" customHeight="1">
      <c r="A300" s="38"/>
      <c r="B300" s="188"/>
      <c r="C300" s="189" t="s">
        <v>564</v>
      </c>
      <c r="D300" s="189" t="s">
        <v>137</v>
      </c>
      <c r="E300" s="190" t="s">
        <v>565</v>
      </c>
      <c r="F300" s="191" t="s">
        <v>566</v>
      </c>
      <c r="G300" s="192" t="s">
        <v>188</v>
      </c>
      <c r="H300" s="193">
        <v>3</v>
      </c>
      <c r="I300" s="194"/>
      <c r="J300" s="195">
        <f>ROUND(I300*H300,2)</f>
        <v>0</v>
      </c>
      <c r="K300" s="196"/>
      <c r="L300" s="39"/>
      <c r="M300" s="197" t="s">
        <v>1</v>
      </c>
      <c r="N300" s="198" t="s">
        <v>42</v>
      </c>
      <c r="O300" s="82"/>
      <c r="P300" s="199">
        <f>O300*H300</f>
        <v>0</v>
      </c>
      <c r="Q300" s="199">
        <v>0</v>
      </c>
      <c r="R300" s="199">
        <f>Q300*H300</f>
        <v>0</v>
      </c>
      <c r="S300" s="199">
        <v>0</v>
      </c>
      <c r="T300" s="20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1" t="s">
        <v>197</v>
      </c>
      <c r="AT300" s="201" t="s">
        <v>137</v>
      </c>
      <c r="AU300" s="201" t="s">
        <v>89</v>
      </c>
      <c r="AY300" s="19" t="s">
        <v>135</v>
      </c>
      <c r="BE300" s="202">
        <f>IF(N300="základná",J300,0)</f>
        <v>0</v>
      </c>
      <c r="BF300" s="202">
        <f>IF(N300="znížená",J300,0)</f>
        <v>0</v>
      </c>
      <c r="BG300" s="202">
        <f>IF(N300="zákl. prenesená",J300,0)</f>
        <v>0</v>
      </c>
      <c r="BH300" s="202">
        <f>IF(N300="zníž. prenesená",J300,0)</f>
        <v>0</v>
      </c>
      <c r="BI300" s="202">
        <f>IF(N300="nulová",J300,0)</f>
        <v>0</v>
      </c>
      <c r="BJ300" s="19" t="s">
        <v>89</v>
      </c>
      <c r="BK300" s="202">
        <f>ROUND(I300*H300,2)</f>
        <v>0</v>
      </c>
      <c r="BL300" s="19" t="s">
        <v>197</v>
      </c>
      <c r="BM300" s="201" t="s">
        <v>567</v>
      </c>
    </row>
    <row r="301" s="2" customFormat="1" ht="37.8" customHeight="1">
      <c r="A301" s="38"/>
      <c r="B301" s="188"/>
      <c r="C301" s="189" t="s">
        <v>568</v>
      </c>
      <c r="D301" s="189" t="s">
        <v>137</v>
      </c>
      <c r="E301" s="190" t="s">
        <v>569</v>
      </c>
      <c r="F301" s="191" t="s">
        <v>570</v>
      </c>
      <c r="G301" s="192" t="s">
        <v>188</v>
      </c>
      <c r="H301" s="193">
        <v>1</v>
      </c>
      <c r="I301" s="194"/>
      <c r="J301" s="195">
        <f>ROUND(I301*H301,2)</f>
        <v>0</v>
      </c>
      <c r="K301" s="196"/>
      <c r="L301" s="39"/>
      <c r="M301" s="197" t="s">
        <v>1</v>
      </c>
      <c r="N301" s="198" t="s">
        <v>42</v>
      </c>
      <c r="O301" s="82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1" t="s">
        <v>197</v>
      </c>
      <c r="AT301" s="201" t="s">
        <v>137</v>
      </c>
      <c r="AU301" s="201" t="s">
        <v>89</v>
      </c>
      <c r="AY301" s="19" t="s">
        <v>135</v>
      </c>
      <c r="BE301" s="202">
        <f>IF(N301="základná",J301,0)</f>
        <v>0</v>
      </c>
      <c r="BF301" s="202">
        <f>IF(N301="znížená",J301,0)</f>
        <v>0</v>
      </c>
      <c r="BG301" s="202">
        <f>IF(N301="zákl. prenesená",J301,0)</f>
        <v>0</v>
      </c>
      <c r="BH301" s="202">
        <f>IF(N301="zníž. prenesená",J301,0)</f>
        <v>0</v>
      </c>
      <c r="BI301" s="202">
        <f>IF(N301="nulová",J301,0)</f>
        <v>0</v>
      </c>
      <c r="BJ301" s="19" t="s">
        <v>89</v>
      </c>
      <c r="BK301" s="202">
        <f>ROUND(I301*H301,2)</f>
        <v>0</v>
      </c>
      <c r="BL301" s="19" t="s">
        <v>197</v>
      </c>
      <c r="BM301" s="201" t="s">
        <v>571</v>
      </c>
    </row>
    <row r="302" s="2" customFormat="1" ht="44.25" customHeight="1">
      <c r="A302" s="38"/>
      <c r="B302" s="188"/>
      <c r="C302" s="189" t="s">
        <v>572</v>
      </c>
      <c r="D302" s="189" t="s">
        <v>137</v>
      </c>
      <c r="E302" s="190" t="s">
        <v>573</v>
      </c>
      <c r="F302" s="191" t="s">
        <v>574</v>
      </c>
      <c r="G302" s="192" t="s">
        <v>188</v>
      </c>
      <c r="H302" s="193">
        <v>1</v>
      </c>
      <c r="I302" s="194"/>
      <c r="J302" s="195">
        <f>ROUND(I302*H302,2)</f>
        <v>0</v>
      </c>
      <c r="K302" s="196"/>
      <c r="L302" s="39"/>
      <c r="M302" s="197" t="s">
        <v>1</v>
      </c>
      <c r="N302" s="198" t="s">
        <v>42</v>
      </c>
      <c r="O302" s="82"/>
      <c r="P302" s="199">
        <f>O302*H302</f>
        <v>0</v>
      </c>
      <c r="Q302" s="199">
        <v>0</v>
      </c>
      <c r="R302" s="199">
        <f>Q302*H302</f>
        <v>0</v>
      </c>
      <c r="S302" s="199">
        <v>0</v>
      </c>
      <c r="T302" s="20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1" t="s">
        <v>197</v>
      </c>
      <c r="AT302" s="201" t="s">
        <v>137</v>
      </c>
      <c r="AU302" s="201" t="s">
        <v>89</v>
      </c>
      <c r="AY302" s="19" t="s">
        <v>135</v>
      </c>
      <c r="BE302" s="202">
        <f>IF(N302="základná",J302,0)</f>
        <v>0</v>
      </c>
      <c r="BF302" s="202">
        <f>IF(N302="znížená",J302,0)</f>
        <v>0</v>
      </c>
      <c r="BG302" s="202">
        <f>IF(N302="zákl. prenesená",J302,0)</f>
        <v>0</v>
      </c>
      <c r="BH302" s="202">
        <f>IF(N302="zníž. prenesená",J302,0)</f>
        <v>0</v>
      </c>
      <c r="BI302" s="202">
        <f>IF(N302="nulová",J302,0)</f>
        <v>0</v>
      </c>
      <c r="BJ302" s="19" t="s">
        <v>89</v>
      </c>
      <c r="BK302" s="202">
        <f>ROUND(I302*H302,2)</f>
        <v>0</v>
      </c>
      <c r="BL302" s="19" t="s">
        <v>197</v>
      </c>
      <c r="BM302" s="201" t="s">
        <v>575</v>
      </c>
    </row>
    <row r="303" s="2" customFormat="1" ht="24.15" customHeight="1">
      <c r="A303" s="38"/>
      <c r="B303" s="188"/>
      <c r="C303" s="189" t="s">
        <v>576</v>
      </c>
      <c r="D303" s="189" t="s">
        <v>137</v>
      </c>
      <c r="E303" s="190" t="s">
        <v>577</v>
      </c>
      <c r="F303" s="191" t="s">
        <v>578</v>
      </c>
      <c r="G303" s="192" t="s">
        <v>208</v>
      </c>
      <c r="H303" s="220"/>
      <c r="I303" s="194"/>
      <c r="J303" s="195">
        <f>ROUND(I303*H303,2)</f>
        <v>0</v>
      </c>
      <c r="K303" s="196"/>
      <c r="L303" s="39"/>
      <c r="M303" s="197" t="s">
        <v>1</v>
      </c>
      <c r="N303" s="198" t="s">
        <v>42</v>
      </c>
      <c r="O303" s="82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1" t="s">
        <v>197</v>
      </c>
      <c r="AT303" s="201" t="s">
        <v>137</v>
      </c>
      <c r="AU303" s="201" t="s">
        <v>89</v>
      </c>
      <c r="AY303" s="19" t="s">
        <v>135</v>
      </c>
      <c r="BE303" s="202">
        <f>IF(N303="základná",J303,0)</f>
        <v>0</v>
      </c>
      <c r="BF303" s="202">
        <f>IF(N303="znížená",J303,0)</f>
        <v>0</v>
      </c>
      <c r="BG303" s="202">
        <f>IF(N303="zákl. prenesená",J303,0)</f>
        <v>0</v>
      </c>
      <c r="BH303" s="202">
        <f>IF(N303="zníž. prenesená",J303,0)</f>
        <v>0</v>
      </c>
      <c r="BI303" s="202">
        <f>IF(N303="nulová",J303,0)</f>
        <v>0</v>
      </c>
      <c r="BJ303" s="19" t="s">
        <v>89</v>
      </c>
      <c r="BK303" s="202">
        <f>ROUND(I303*H303,2)</f>
        <v>0</v>
      </c>
      <c r="BL303" s="19" t="s">
        <v>197</v>
      </c>
      <c r="BM303" s="201" t="s">
        <v>579</v>
      </c>
    </row>
    <row r="304" s="12" customFormat="1" ht="22.8" customHeight="1">
      <c r="A304" s="12"/>
      <c r="B304" s="175"/>
      <c r="C304" s="12"/>
      <c r="D304" s="176" t="s">
        <v>75</v>
      </c>
      <c r="E304" s="186" t="s">
        <v>210</v>
      </c>
      <c r="F304" s="186" t="s">
        <v>211</v>
      </c>
      <c r="G304" s="12"/>
      <c r="H304" s="12"/>
      <c r="I304" s="178"/>
      <c r="J304" s="187">
        <f>BK304</f>
        <v>0</v>
      </c>
      <c r="K304" s="12"/>
      <c r="L304" s="175"/>
      <c r="M304" s="180"/>
      <c r="N304" s="181"/>
      <c r="O304" s="181"/>
      <c r="P304" s="182">
        <f>SUM(P305:P306)</f>
        <v>0</v>
      </c>
      <c r="Q304" s="181"/>
      <c r="R304" s="182">
        <f>SUM(R305:R306)</f>
        <v>0</v>
      </c>
      <c r="S304" s="181"/>
      <c r="T304" s="183">
        <f>SUM(T305:T306)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76" t="s">
        <v>89</v>
      </c>
      <c r="AT304" s="184" t="s">
        <v>75</v>
      </c>
      <c r="AU304" s="184" t="s">
        <v>83</v>
      </c>
      <c r="AY304" s="176" t="s">
        <v>135</v>
      </c>
      <c r="BK304" s="185">
        <f>SUM(BK305:BK306)</f>
        <v>0</v>
      </c>
    </row>
    <row r="305" s="2" customFormat="1" ht="24.15" customHeight="1">
      <c r="A305" s="38"/>
      <c r="B305" s="188"/>
      <c r="C305" s="189" t="s">
        <v>580</v>
      </c>
      <c r="D305" s="189" t="s">
        <v>137</v>
      </c>
      <c r="E305" s="190" t="s">
        <v>581</v>
      </c>
      <c r="F305" s="191" t="s">
        <v>582</v>
      </c>
      <c r="G305" s="192" t="s">
        <v>583</v>
      </c>
      <c r="H305" s="193">
        <v>2</v>
      </c>
      <c r="I305" s="194"/>
      <c r="J305" s="195">
        <f>ROUND(I305*H305,2)</f>
        <v>0</v>
      </c>
      <c r="K305" s="196"/>
      <c r="L305" s="39"/>
      <c r="M305" s="197" t="s">
        <v>1</v>
      </c>
      <c r="N305" s="198" t="s">
        <v>42</v>
      </c>
      <c r="O305" s="82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1" t="s">
        <v>197</v>
      </c>
      <c r="AT305" s="201" t="s">
        <v>137</v>
      </c>
      <c r="AU305" s="201" t="s">
        <v>89</v>
      </c>
      <c r="AY305" s="19" t="s">
        <v>135</v>
      </c>
      <c r="BE305" s="202">
        <f>IF(N305="základná",J305,0)</f>
        <v>0</v>
      </c>
      <c r="BF305" s="202">
        <f>IF(N305="znížená",J305,0)</f>
        <v>0</v>
      </c>
      <c r="BG305" s="202">
        <f>IF(N305="zákl. prenesená",J305,0)</f>
        <v>0</v>
      </c>
      <c r="BH305" s="202">
        <f>IF(N305="zníž. prenesená",J305,0)</f>
        <v>0</v>
      </c>
      <c r="BI305" s="202">
        <f>IF(N305="nulová",J305,0)</f>
        <v>0</v>
      </c>
      <c r="BJ305" s="19" t="s">
        <v>89</v>
      </c>
      <c r="BK305" s="202">
        <f>ROUND(I305*H305,2)</f>
        <v>0</v>
      </c>
      <c r="BL305" s="19" t="s">
        <v>197</v>
      </c>
      <c r="BM305" s="201" t="s">
        <v>584</v>
      </c>
    </row>
    <row r="306" s="2" customFormat="1" ht="24.15" customHeight="1">
      <c r="A306" s="38"/>
      <c r="B306" s="188"/>
      <c r="C306" s="189" t="s">
        <v>585</v>
      </c>
      <c r="D306" s="189" t="s">
        <v>137</v>
      </c>
      <c r="E306" s="190" t="s">
        <v>223</v>
      </c>
      <c r="F306" s="191" t="s">
        <v>224</v>
      </c>
      <c r="G306" s="192" t="s">
        <v>208</v>
      </c>
      <c r="H306" s="220"/>
      <c r="I306" s="194"/>
      <c r="J306" s="195">
        <f>ROUND(I306*H306,2)</f>
        <v>0</v>
      </c>
      <c r="K306" s="196"/>
      <c r="L306" s="39"/>
      <c r="M306" s="197" t="s">
        <v>1</v>
      </c>
      <c r="N306" s="198" t="s">
        <v>42</v>
      </c>
      <c r="O306" s="82"/>
      <c r="P306" s="199">
        <f>O306*H306</f>
        <v>0</v>
      </c>
      <c r="Q306" s="199">
        <v>0</v>
      </c>
      <c r="R306" s="199">
        <f>Q306*H306</f>
        <v>0</v>
      </c>
      <c r="S306" s="199">
        <v>0</v>
      </c>
      <c r="T306" s="20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1" t="s">
        <v>197</v>
      </c>
      <c r="AT306" s="201" t="s">
        <v>137</v>
      </c>
      <c r="AU306" s="201" t="s">
        <v>89</v>
      </c>
      <c r="AY306" s="19" t="s">
        <v>135</v>
      </c>
      <c r="BE306" s="202">
        <f>IF(N306="základná",J306,0)</f>
        <v>0</v>
      </c>
      <c r="BF306" s="202">
        <f>IF(N306="znížená",J306,0)</f>
        <v>0</v>
      </c>
      <c r="BG306" s="202">
        <f>IF(N306="zákl. prenesená",J306,0)</f>
        <v>0</v>
      </c>
      <c r="BH306" s="202">
        <f>IF(N306="zníž. prenesená",J306,0)</f>
        <v>0</v>
      </c>
      <c r="BI306" s="202">
        <f>IF(N306="nulová",J306,0)</f>
        <v>0</v>
      </c>
      <c r="BJ306" s="19" t="s">
        <v>89</v>
      </c>
      <c r="BK306" s="202">
        <f>ROUND(I306*H306,2)</f>
        <v>0</v>
      </c>
      <c r="BL306" s="19" t="s">
        <v>197</v>
      </c>
      <c r="BM306" s="201" t="s">
        <v>586</v>
      </c>
    </row>
    <row r="307" s="12" customFormat="1" ht="22.8" customHeight="1">
      <c r="A307" s="12"/>
      <c r="B307" s="175"/>
      <c r="C307" s="12"/>
      <c r="D307" s="176" t="s">
        <v>75</v>
      </c>
      <c r="E307" s="186" t="s">
        <v>226</v>
      </c>
      <c r="F307" s="186" t="s">
        <v>227</v>
      </c>
      <c r="G307" s="12"/>
      <c r="H307" s="12"/>
      <c r="I307" s="178"/>
      <c r="J307" s="187">
        <f>BK307</f>
        <v>0</v>
      </c>
      <c r="K307" s="12"/>
      <c r="L307" s="175"/>
      <c r="M307" s="180"/>
      <c r="N307" s="181"/>
      <c r="O307" s="181"/>
      <c r="P307" s="182">
        <f>SUM(P308:P311)</f>
        <v>0</v>
      </c>
      <c r="Q307" s="181"/>
      <c r="R307" s="182">
        <f>SUM(R308:R311)</f>
        <v>0.055799999999999995</v>
      </c>
      <c r="S307" s="181"/>
      <c r="T307" s="183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76" t="s">
        <v>89</v>
      </c>
      <c r="AT307" s="184" t="s">
        <v>75</v>
      </c>
      <c r="AU307" s="184" t="s">
        <v>83</v>
      </c>
      <c r="AY307" s="176" t="s">
        <v>135</v>
      </c>
      <c r="BK307" s="185">
        <f>SUM(BK308:BK311)</f>
        <v>0</v>
      </c>
    </row>
    <row r="308" s="2" customFormat="1" ht="24.15" customHeight="1">
      <c r="A308" s="38"/>
      <c r="B308" s="188"/>
      <c r="C308" s="189" t="s">
        <v>587</v>
      </c>
      <c r="D308" s="189" t="s">
        <v>137</v>
      </c>
      <c r="E308" s="190" t="s">
        <v>588</v>
      </c>
      <c r="F308" s="191" t="s">
        <v>589</v>
      </c>
      <c r="G308" s="192" t="s">
        <v>188</v>
      </c>
      <c r="H308" s="193">
        <v>9</v>
      </c>
      <c r="I308" s="194"/>
      <c r="J308" s="195">
        <f>ROUND(I308*H308,2)</f>
        <v>0</v>
      </c>
      <c r="K308" s="196"/>
      <c r="L308" s="39"/>
      <c r="M308" s="197" t="s">
        <v>1</v>
      </c>
      <c r="N308" s="198" t="s">
        <v>42</v>
      </c>
      <c r="O308" s="82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1" t="s">
        <v>197</v>
      </c>
      <c r="AT308" s="201" t="s">
        <v>137</v>
      </c>
      <c r="AU308" s="201" t="s">
        <v>89</v>
      </c>
      <c r="AY308" s="19" t="s">
        <v>135</v>
      </c>
      <c r="BE308" s="202">
        <f>IF(N308="základná",J308,0)</f>
        <v>0</v>
      </c>
      <c r="BF308" s="202">
        <f>IF(N308="znížená",J308,0)</f>
        <v>0</v>
      </c>
      <c r="BG308" s="202">
        <f>IF(N308="zákl. prenesená",J308,0)</f>
        <v>0</v>
      </c>
      <c r="BH308" s="202">
        <f>IF(N308="zníž. prenesená",J308,0)</f>
        <v>0</v>
      </c>
      <c r="BI308" s="202">
        <f>IF(N308="nulová",J308,0)</f>
        <v>0</v>
      </c>
      <c r="BJ308" s="19" t="s">
        <v>89</v>
      </c>
      <c r="BK308" s="202">
        <f>ROUND(I308*H308,2)</f>
        <v>0</v>
      </c>
      <c r="BL308" s="19" t="s">
        <v>197</v>
      </c>
      <c r="BM308" s="201" t="s">
        <v>590</v>
      </c>
    </row>
    <row r="309" s="13" customFormat="1">
      <c r="A309" s="13"/>
      <c r="B309" s="203"/>
      <c r="C309" s="13"/>
      <c r="D309" s="204" t="s">
        <v>143</v>
      </c>
      <c r="E309" s="205" t="s">
        <v>1</v>
      </c>
      <c r="F309" s="206" t="s">
        <v>591</v>
      </c>
      <c r="G309" s="13"/>
      <c r="H309" s="207">
        <v>9</v>
      </c>
      <c r="I309" s="208"/>
      <c r="J309" s="13"/>
      <c r="K309" s="13"/>
      <c r="L309" s="203"/>
      <c r="M309" s="209"/>
      <c r="N309" s="210"/>
      <c r="O309" s="210"/>
      <c r="P309" s="210"/>
      <c r="Q309" s="210"/>
      <c r="R309" s="210"/>
      <c r="S309" s="210"/>
      <c r="T309" s="21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5" t="s">
        <v>143</v>
      </c>
      <c r="AU309" s="205" t="s">
        <v>89</v>
      </c>
      <c r="AV309" s="13" t="s">
        <v>89</v>
      </c>
      <c r="AW309" s="13" t="s">
        <v>31</v>
      </c>
      <c r="AX309" s="13" t="s">
        <v>83</v>
      </c>
      <c r="AY309" s="205" t="s">
        <v>135</v>
      </c>
    </row>
    <row r="310" s="2" customFormat="1" ht="24.15" customHeight="1">
      <c r="A310" s="38"/>
      <c r="B310" s="188"/>
      <c r="C310" s="240" t="s">
        <v>592</v>
      </c>
      <c r="D310" s="240" t="s">
        <v>398</v>
      </c>
      <c r="E310" s="241" t="s">
        <v>593</v>
      </c>
      <c r="F310" s="242" t="s">
        <v>594</v>
      </c>
      <c r="G310" s="243" t="s">
        <v>188</v>
      </c>
      <c r="H310" s="244">
        <v>9</v>
      </c>
      <c r="I310" s="245"/>
      <c r="J310" s="246">
        <f>ROUND(I310*H310,2)</f>
        <v>0</v>
      </c>
      <c r="K310" s="247"/>
      <c r="L310" s="248"/>
      <c r="M310" s="249" t="s">
        <v>1</v>
      </c>
      <c r="N310" s="250" t="s">
        <v>42</v>
      </c>
      <c r="O310" s="82"/>
      <c r="P310" s="199">
        <f>O310*H310</f>
        <v>0</v>
      </c>
      <c r="Q310" s="199">
        <v>0.0061999999999999998</v>
      </c>
      <c r="R310" s="199">
        <f>Q310*H310</f>
        <v>0.055799999999999995</v>
      </c>
      <c r="S310" s="199">
        <v>0</v>
      </c>
      <c r="T310" s="20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1" t="s">
        <v>416</v>
      </c>
      <c r="AT310" s="201" t="s">
        <v>398</v>
      </c>
      <c r="AU310" s="201" t="s">
        <v>89</v>
      </c>
      <c r="AY310" s="19" t="s">
        <v>135</v>
      </c>
      <c r="BE310" s="202">
        <f>IF(N310="základná",J310,0)</f>
        <v>0</v>
      </c>
      <c r="BF310" s="202">
        <f>IF(N310="znížená",J310,0)</f>
        <v>0</v>
      </c>
      <c r="BG310" s="202">
        <f>IF(N310="zákl. prenesená",J310,0)</f>
        <v>0</v>
      </c>
      <c r="BH310" s="202">
        <f>IF(N310="zníž. prenesená",J310,0)</f>
        <v>0</v>
      </c>
      <c r="BI310" s="202">
        <f>IF(N310="nulová",J310,0)</f>
        <v>0</v>
      </c>
      <c r="BJ310" s="19" t="s">
        <v>89</v>
      </c>
      <c r="BK310" s="202">
        <f>ROUND(I310*H310,2)</f>
        <v>0</v>
      </c>
      <c r="BL310" s="19" t="s">
        <v>197</v>
      </c>
      <c r="BM310" s="201" t="s">
        <v>595</v>
      </c>
    </row>
    <row r="311" s="2" customFormat="1" ht="33" customHeight="1">
      <c r="A311" s="38"/>
      <c r="B311" s="188"/>
      <c r="C311" s="189" t="s">
        <v>596</v>
      </c>
      <c r="D311" s="189" t="s">
        <v>137</v>
      </c>
      <c r="E311" s="190" t="s">
        <v>233</v>
      </c>
      <c r="F311" s="191" t="s">
        <v>234</v>
      </c>
      <c r="G311" s="192" t="s">
        <v>208</v>
      </c>
      <c r="H311" s="220"/>
      <c r="I311" s="194"/>
      <c r="J311" s="195">
        <f>ROUND(I311*H311,2)</f>
        <v>0</v>
      </c>
      <c r="K311" s="196"/>
      <c r="L311" s="39"/>
      <c r="M311" s="197" t="s">
        <v>1</v>
      </c>
      <c r="N311" s="198" t="s">
        <v>42</v>
      </c>
      <c r="O311" s="82"/>
      <c r="P311" s="199">
        <f>O311*H311</f>
        <v>0</v>
      </c>
      <c r="Q311" s="199">
        <v>0</v>
      </c>
      <c r="R311" s="199">
        <f>Q311*H311</f>
        <v>0</v>
      </c>
      <c r="S311" s="199">
        <v>0</v>
      </c>
      <c r="T311" s="20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1" t="s">
        <v>197</v>
      </c>
      <c r="AT311" s="201" t="s">
        <v>137</v>
      </c>
      <c r="AU311" s="201" t="s">
        <v>89</v>
      </c>
      <c r="AY311" s="19" t="s">
        <v>135</v>
      </c>
      <c r="BE311" s="202">
        <f>IF(N311="základná",J311,0)</f>
        <v>0</v>
      </c>
      <c r="BF311" s="202">
        <f>IF(N311="znížená",J311,0)</f>
        <v>0</v>
      </c>
      <c r="BG311" s="202">
        <f>IF(N311="zákl. prenesená",J311,0)</f>
        <v>0</v>
      </c>
      <c r="BH311" s="202">
        <f>IF(N311="zníž. prenesená",J311,0)</f>
        <v>0</v>
      </c>
      <c r="BI311" s="202">
        <f>IF(N311="nulová",J311,0)</f>
        <v>0</v>
      </c>
      <c r="BJ311" s="19" t="s">
        <v>89</v>
      </c>
      <c r="BK311" s="202">
        <f>ROUND(I311*H311,2)</f>
        <v>0</v>
      </c>
      <c r="BL311" s="19" t="s">
        <v>197</v>
      </c>
      <c r="BM311" s="201" t="s">
        <v>597</v>
      </c>
    </row>
    <row r="312" s="12" customFormat="1" ht="22.8" customHeight="1">
      <c r="A312" s="12"/>
      <c r="B312" s="175"/>
      <c r="C312" s="12"/>
      <c r="D312" s="176" t="s">
        <v>75</v>
      </c>
      <c r="E312" s="186" t="s">
        <v>598</v>
      </c>
      <c r="F312" s="186" t="s">
        <v>599</v>
      </c>
      <c r="G312" s="12"/>
      <c r="H312" s="12"/>
      <c r="I312" s="178"/>
      <c r="J312" s="187">
        <f>BK312</f>
        <v>0</v>
      </c>
      <c r="K312" s="12"/>
      <c r="L312" s="175"/>
      <c r="M312" s="180"/>
      <c r="N312" s="181"/>
      <c r="O312" s="181"/>
      <c r="P312" s="182">
        <f>SUM(P313:P317)</f>
        <v>0</v>
      </c>
      <c r="Q312" s="181"/>
      <c r="R312" s="182">
        <f>SUM(R313:R317)</f>
        <v>0.01134618624</v>
      </c>
      <c r="S312" s="181"/>
      <c r="T312" s="183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76" t="s">
        <v>89</v>
      </c>
      <c r="AT312" s="184" t="s">
        <v>75</v>
      </c>
      <c r="AU312" s="184" t="s">
        <v>83</v>
      </c>
      <c r="AY312" s="176" t="s">
        <v>135</v>
      </c>
      <c r="BK312" s="185">
        <f>SUM(BK313:BK317)</f>
        <v>0</v>
      </c>
    </row>
    <row r="313" s="2" customFormat="1" ht="24.15" customHeight="1">
      <c r="A313" s="38"/>
      <c r="B313" s="188"/>
      <c r="C313" s="189" t="s">
        <v>600</v>
      </c>
      <c r="D313" s="189" t="s">
        <v>137</v>
      </c>
      <c r="E313" s="190" t="s">
        <v>601</v>
      </c>
      <c r="F313" s="191" t="s">
        <v>602</v>
      </c>
      <c r="G313" s="192" t="s">
        <v>140</v>
      </c>
      <c r="H313" s="193">
        <v>36.991999999999997</v>
      </c>
      <c r="I313" s="194"/>
      <c r="J313" s="195">
        <f>ROUND(I313*H313,2)</f>
        <v>0</v>
      </c>
      <c r="K313" s="196"/>
      <c r="L313" s="39"/>
      <c r="M313" s="197" t="s">
        <v>1</v>
      </c>
      <c r="N313" s="198" t="s">
        <v>42</v>
      </c>
      <c r="O313" s="82"/>
      <c r="P313" s="199">
        <f>O313*H313</f>
        <v>0</v>
      </c>
      <c r="Q313" s="199">
        <v>0</v>
      </c>
      <c r="R313" s="199">
        <f>Q313*H313</f>
        <v>0</v>
      </c>
      <c r="S313" s="199">
        <v>0</v>
      </c>
      <c r="T313" s="20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01" t="s">
        <v>197</v>
      </c>
      <c r="AT313" s="201" t="s">
        <v>137</v>
      </c>
      <c r="AU313" s="201" t="s">
        <v>89</v>
      </c>
      <c r="AY313" s="19" t="s">
        <v>135</v>
      </c>
      <c r="BE313" s="202">
        <f>IF(N313="základná",J313,0)</f>
        <v>0</v>
      </c>
      <c r="BF313" s="202">
        <f>IF(N313="znížená",J313,0)</f>
        <v>0</v>
      </c>
      <c r="BG313" s="202">
        <f>IF(N313="zákl. prenesená",J313,0)</f>
        <v>0</v>
      </c>
      <c r="BH313" s="202">
        <f>IF(N313="zníž. prenesená",J313,0)</f>
        <v>0</v>
      </c>
      <c r="BI313" s="202">
        <f>IF(N313="nulová",J313,0)</f>
        <v>0</v>
      </c>
      <c r="BJ313" s="19" t="s">
        <v>89</v>
      </c>
      <c r="BK313" s="202">
        <f>ROUND(I313*H313,2)</f>
        <v>0</v>
      </c>
      <c r="BL313" s="19" t="s">
        <v>197</v>
      </c>
      <c r="BM313" s="201" t="s">
        <v>603</v>
      </c>
    </row>
    <row r="314" s="2" customFormat="1" ht="21.75" customHeight="1">
      <c r="A314" s="38"/>
      <c r="B314" s="188"/>
      <c r="C314" s="189" t="s">
        <v>604</v>
      </c>
      <c r="D314" s="189" t="s">
        <v>137</v>
      </c>
      <c r="E314" s="190" t="s">
        <v>605</v>
      </c>
      <c r="F314" s="191" t="s">
        <v>606</v>
      </c>
      <c r="G314" s="192" t="s">
        <v>140</v>
      </c>
      <c r="H314" s="193">
        <v>36.991999999999997</v>
      </c>
      <c r="I314" s="194"/>
      <c r="J314" s="195">
        <f>ROUND(I314*H314,2)</f>
        <v>0</v>
      </c>
      <c r="K314" s="196"/>
      <c r="L314" s="39"/>
      <c r="M314" s="197" t="s">
        <v>1</v>
      </c>
      <c r="N314" s="198" t="s">
        <v>42</v>
      </c>
      <c r="O314" s="82"/>
      <c r="P314" s="199">
        <f>O314*H314</f>
        <v>0</v>
      </c>
      <c r="Q314" s="199">
        <v>6.3540000000000005E-05</v>
      </c>
      <c r="R314" s="199">
        <f>Q314*H314</f>
        <v>0.0023504716800000001</v>
      </c>
      <c r="S314" s="199">
        <v>0</v>
      </c>
      <c r="T314" s="20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1" t="s">
        <v>197</v>
      </c>
      <c r="AT314" s="201" t="s">
        <v>137</v>
      </c>
      <c r="AU314" s="201" t="s">
        <v>89</v>
      </c>
      <c r="AY314" s="19" t="s">
        <v>135</v>
      </c>
      <c r="BE314" s="202">
        <f>IF(N314="základná",J314,0)</f>
        <v>0</v>
      </c>
      <c r="BF314" s="202">
        <f>IF(N314="znížená",J314,0)</f>
        <v>0</v>
      </c>
      <c r="BG314" s="202">
        <f>IF(N314="zákl. prenesená",J314,0)</f>
        <v>0</v>
      </c>
      <c r="BH314" s="202">
        <f>IF(N314="zníž. prenesená",J314,0)</f>
        <v>0</v>
      </c>
      <c r="BI314" s="202">
        <f>IF(N314="nulová",J314,0)</f>
        <v>0</v>
      </c>
      <c r="BJ314" s="19" t="s">
        <v>89</v>
      </c>
      <c r="BK314" s="202">
        <f>ROUND(I314*H314,2)</f>
        <v>0</v>
      </c>
      <c r="BL314" s="19" t="s">
        <v>197</v>
      </c>
      <c r="BM314" s="201" t="s">
        <v>607</v>
      </c>
    </row>
    <row r="315" s="2" customFormat="1" ht="24.15" customHeight="1">
      <c r="A315" s="38"/>
      <c r="B315" s="188"/>
      <c r="C315" s="189" t="s">
        <v>608</v>
      </c>
      <c r="D315" s="189" t="s">
        <v>137</v>
      </c>
      <c r="E315" s="190" t="s">
        <v>609</v>
      </c>
      <c r="F315" s="191" t="s">
        <v>610</v>
      </c>
      <c r="G315" s="192" t="s">
        <v>140</v>
      </c>
      <c r="H315" s="193">
        <v>36.991999999999997</v>
      </c>
      <c r="I315" s="194"/>
      <c r="J315" s="195">
        <f>ROUND(I315*H315,2)</f>
        <v>0</v>
      </c>
      <c r="K315" s="196"/>
      <c r="L315" s="39"/>
      <c r="M315" s="197" t="s">
        <v>1</v>
      </c>
      <c r="N315" s="198" t="s">
        <v>42</v>
      </c>
      <c r="O315" s="82"/>
      <c r="P315" s="199">
        <f>O315*H315</f>
        <v>0</v>
      </c>
      <c r="Q315" s="199">
        <v>8.1340000000000004E-05</v>
      </c>
      <c r="R315" s="199">
        <f>Q315*H315</f>
        <v>0.0030089292799999998</v>
      </c>
      <c r="S315" s="199">
        <v>0</v>
      </c>
      <c r="T315" s="20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1" t="s">
        <v>197</v>
      </c>
      <c r="AT315" s="201" t="s">
        <v>137</v>
      </c>
      <c r="AU315" s="201" t="s">
        <v>89</v>
      </c>
      <c r="AY315" s="19" t="s">
        <v>135</v>
      </c>
      <c r="BE315" s="202">
        <f>IF(N315="základná",J315,0)</f>
        <v>0</v>
      </c>
      <c r="BF315" s="202">
        <f>IF(N315="znížená",J315,0)</f>
        <v>0</v>
      </c>
      <c r="BG315" s="202">
        <f>IF(N315="zákl. prenesená",J315,0)</f>
        <v>0</v>
      </c>
      <c r="BH315" s="202">
        <f>IF(N315="zníž. prenesená",J315,0)</f>
        <v>0</v>
      </c>
      <c r="BI315" s="202">
        <f>IF(N315="nulová",J315,0)</f>
        <v>0</v>
      </c>
      <c r="BJ315" s="19" t="s">
        <v>89</v>
      </c>
      <c r="BK315" s="202">
        <f>ROUND(I315*H315,2)</f>
        <v>0</v>
      </c>
      <c r="BL315" s="19" t="s">
        <v>197</v>
      </c>
      <c r="BM315" s="201" t="s">
        <v>611</v>
      </c>
    </row>
    <row r="316" s="2" customFormat="1" ht="33" customHeight="1">
      <c r="A316" s="38"/>
      <c r="B316" s="188"/>
      <c r="C316" s="189" t="s">
        <v>612</v>
      </c>
      <c r="D316" s="189" t="s">
        <v>137</v>
      </c>
      <c r="E316" s="190" t="s">
        <v>613</v>
      </c>
      <c r="F316" s="191" t="s">
        <v>614</v>
      </c>
      <c r="G316" s="192" t="s">
        <v>140</v>
      </c>
      <c r="H316" s="193">
        <v>36.991999999999997</v>
      </c>
      <c r="I316" s="194"/>
      <c r="J316" s="195">
        <f>ROUND(I316*H316,2)</f>
        <v>0</v>
      </c>
      <c r="K316" s="196"/>
      <c r="L316" s="39"/>
      <c r="M316" s="197" t="s">
        <v>1</v>
      </c>
      <c r="N316" s="198" t="s">
        <v>42</v>
      </c>
      <c r="O316" s="82"/>
      <c r="P316" s="199">
        <f>O316*H316</f>
        <v>0</v>
      </c>
      <c r="Q316" s="199">
        <v>0.00016184000000000001</v>
      </c>
      <c r="R316" s="199">
        <f>Q316*H316</f>
        <v>0.0059867852800000003</v>
      </c>
      <c r="S316" s="199">
        <v>0</v>
      </c>
      <c r="T316" s="20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1" t="s">
        <v>197</v>
      </c>
      <c r="AT316" s="201" t="s">
        <v>137</v>
      </c>
      <c r="AU316" s="201" t="s">
        <v>89</v>
      </c>
      <c r="AY316" s="19" t="s">
        <v>135</v>
      </c>
      <c r="BE316" s="202">
        <f>IF(N316="základná",J316,0)</f>
        <v>0</v>
      </c>
      <c r="BF316" s="202">
        <f>IF(N316="znížená",J316,0)</f>
        <v>0</v>
      </c>
      <c r="BG316" s="202">
        <f>IF(N316="zákl. prenesená",J316,0)</f>
        <v>0</v>
      </c>
      <c r="BH316" s="202">
        <f>IF(N316="zníž. prenesená",J316,0)</f>
        <v>0</v>
      </c>
      <c r="BI316" s="202">
        <f>IF(N316="nulová",J316,0)</f>
        <v>0</v>
      </c>
      <c r="BJ316" s="19" t="s">
        <v>89</v>
      </c>
      <c r="BK316" s="202">
        <f>ROUND(I316*H316,2)</f>
        <v>0</v>
      </c>
      <c r="BL316" s="19" t="s">
        <v>197</v>
      </c>
      <c r="BM316" s="201" t="s">
        <v>615</v>
      </c>
    </row>
    <row r="317" s="13" customFormat="1">
      <c r="A317" s="13"/>
      <c r="B317" s="203"/>
      <c r="C317" s="13"/>
      <c r="D317" s="204" t="s">
        <v>143</v>
      </c>
      <c r="E317" s="205" t="s">
        <v>1</v>
      </c>
      <c r="F317" s="206" t="s">
        <v>616</v>
      </c>
      <c r="G317" s="13"/>
      <c r="H317" s="207">
        <v>36.991999999999997</v>
      </c>
      <c r="I317" s="208"/>
      <c r="J317" s="13"/>
      <c r="K317" s="13"/>
      <c r="L317" s="203"/>
      <c r="M317" s="209"/>
      <c r="N317" s="210"/>
      <c r="O317" s="210"/>
      <c r="P317" s="210"/>
      <c r="Q317" s="210"/>
      <c r="R317" s="210"/>
      <c r="S317" s="210"/>
      <c r="T317" s="21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5" t="s">
        <v>143</v>
      </c>
      <c r="AU317" s="205" t="s">
        <v>89</v>
      </c>
      <c r="AV317" s="13" t="s">
        <v>89</v>
      </c>
      <c r="AW317" s="13" t="s">
        <v>31</v>
      </c>
      <c r="AX317" s="13" t="s">
        <v>83</v>
      </c>
      <c r="AY317" s="205" t="s">
        <v>135</v>
      </c>
    </row>
    <row r="318" s="12" customFormat="1" ht="22.8" customHeight="1">
      <c r="A318" s="12"/>
      <c r="B318" s="175"/>
      <c r="C318" s="12"/>
      <c r="D318" s="176" t="s">
        <v>75</v>
      </c>
      <c r="E318" s="186" t="s">
        <v>617</v>
      </c>
      <c r="F318" s="186" t="s">
        <v>618</v>
      </c>
      <c r="G318" s="12"/>
      <c r="H318" s="12"/>
      <c r="I318" s="178"/>
      <c r="J318" s="187">
        <f>BK318</f>
        <v>0</v>
      </c>
      <c r="K318" s="12"/>
      <c r="L318" s="175"/>
      <c r="M318" s="180"/>
      <c r="N318" s="181"/>
      <c r="O318" s="181"/>
      <c r="P318" s="182">
        <f>SUM(P319:P327)</f>
        <v>0</v>
      </c>
      <c r="Q318" s="181"/>
      <c r="R318" s="182">
        <f>SUM(R319:R327)</f>
        <v>0.77945762675999997</v>
      </c>
      <c r="S318" s="181"/>
      <c r="T318" s="183">
        <f>SUM(T319:T327)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76" t="s">
        <v>89</v>
      </c>
      <c r="AT318" s="184" t="s">
        <v>75</v>
      </c>
      <c r="AU318" s="184" t="s">
        <v>83</v>
      </c>
      <c r="AY318" s="176" t="s">
        <v>135</v>
      </c>
      <c r="BK318" s="185">
        <f>SUM(BK319:BK327)</f>
        <v>0</v>
      </c>
    </row>
    <row r="319" s="2" customFormat="1" ht="24.15" customHeight="1">
      <c r="A319" s="38"/>
      <c r="B319" s="188"/>
      <c r="C319" s="189" t="s">
        <v>619</v>
      </c>
      <c r="D319" s="189" t="s">
        <v>137</v>
      </c>
      <c r="E319" s="190" t="s">
        <v>620</v>
      </c>
      <c r="F319" s="191" t="s">
        <v>621</v>
      </c>
      <c r="G319" s="192" t="s">
        <v>140</v>
      </c>
      <c r="H319" s="193">
        <v>245</v>
      </c>
      <c r="I319" s="194"/>
      <c r="J319" s="195">
        <f>ROUND(I319*H319,2)</f>
        <v>0</v>
      </c>
      <c r="K319" s="196"/>
      <c r="L319" s="39"/>
      <c r="M319" s="197" t="s">
        <v>1</v>
      </c>
      <c r="N319" s="198" t="s">
        <v>42</v>
      </c>
      <c r="O319" s="82"/>
      <c r="P319" s="199">
        <f>O319*H319</f>
        <v>0</v>
      </c>
      <c r="Q319" s="199">
        <v>0.000156</v>
      </c>
      <c r="R319" s="199">
        <f>Q319*H319</f>
        <v>0.038219999999999997</v>
      </c>
      <c r="S319" s="199">
        <v>0</v>
      </c>
      <c r="T319" s="20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1" t="s">
        <v>197</v>
      </c>
      <c r="AT319" s="201" t="s">
        <v>137</v>
      </c>
      <c r="AU319" s="201" t="s">
        <v>89</v>
      </c>
      <c r="AY319" s="19" t="s">
        <v>135</v>
      </c>
      <c r="BE319" s="202">
        <f>IF(N319="základná",J319,0)</f>
        <v>0</v>
      </c>
      <c r="BF319" s="202">
        <f>IF(N319="znížená",J319,0)</f>
        <v>0</v>
      </c>
      <c r="BG319" s="202">
        <f>IF(N319="zákl. prenesená",J319,0)</f>
        <v>0</v>
      </c>
      <c r="BH319" s="202">
        <f>IF(N319="zníž. prenesená",J319,0)</f>
        <v>0</v>
      </c>
      <c r="BI319" s="202">
        <f>IF(N319="nulová",J319,0)</f>
        <v>0</v>
      </c>
      <c r="BJ319" s="19" t="s">
        <v>89</v>
      </c>
      <c r="BK319" s="202">
        <f>ROUND(I319*H319,2)</f>
        <v>0</v>
      </c>
      <c r="BL319" s="19" t="s">
        <v>197</v>
      </c>
      <c r="BM319" s="201" t="s">
        <v>622</v>
      </c>
    </row>
    <row r="320" s="2" customFormat="1" ht="24.15" customHeight="1">
      <c r="A320" s="38"/>
      <c r="B320" s="188"/>
      <c r="C320" s="189" t="s">
        <v>623</v>
      </c>
      <c r="D320" s="189" t="s">
        <v>137</v>
      </c>
      <c r="E320" s="190" t="s">
        <v>624</v>
      </c>
      <c r="F320" s="191" t="s">
        <v>625</v>
      </c>
      <c r="G320" s="192" t="s">
        <v>140</v>
      </c>
      <c r="H320" s="193">
        <v>255</v>
      </c>
      <c r="I320" s="194"/>
      <c r="J320" s="195">
        <f>ROUND(I320*H320,2)</f>
        <v>0</v>
      </c>
      <c r="K320" s="196"/>
      <c r="L320" s="39"/>
      <c r="M320" s="197" t="s">
        <v>1</v>
      </c>
      <c r="N320" s="198" t="s">
        <v>42</v>
      </c>
      <c r="O320" s="82"/>
      <c r="P320" s="199">
        <f>O320*H320</f>
        <v>0</v>
      </c>
      <c r="Q320" s="199">
        <v>1.9999999999999999E-06</v>
      </c>
      <c r="R320" s="199">
        <f>Q320*H320</f>
        <v>0.00050999999999999993</v>
      </c>
      <c r="S320" s="199">
        <v>0</v>
      </c>
      <c r="T320" s="20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1" t="s">
        <v>197</v>
      </c>
      <c r="AT320" s="201" t="s">
        <v>137</v>
      </c>
      <c r="AU320" s="201" t="s">
        <v>89</v>
      </c>
      <c r="AY320" s="19" t="s">
        <v>135</v>
      </c>
      <c r="BE320" s="202">
        <f>IF(N320="základná",J320,0)</f>
        <v>0</v>
      </c>
      <c r="BF320" s="202">
        <f>IF(N320="znížená",J320,0)</f>
        <v>0</v>
      </c>
      <c r="BG320" s="202">
        <f>IF(N320="zákl. prenesená",J320,0)</f>
        <v>0</v>
      </c>
      <c r="BH320" s="202">
        <f>IF(N320="zníž. prenesená",J320,0)</f>
        <v>0</v>
      </c>
      <c r="BI320" s="202">
        <f>IF(N320="nulová",J320,0)</f>
        <v>0</v>
      </c>
      <c r="BJ320" s="19" t="s">
        <v>89</v>
      </c>
      <c r="BK320" s="202">
        <f>ROUND(I320*H320,2)</f>
        <v>0</v>
      </c>
      <c r="BL320" s="19" t="s">
        <v>197</v>
      </c>
      <c r="BM320" s="201" t="s">
        <v>626</v>
      </c>
    </row>
    <row r="321" s="13" customFormat="1">
      <c r="A321" s="13"/>
      <c r="B321" s="203"/>
      <c r="C321" s="13"/>
      <c r="D321" s="204" t="s">
        <v>143</v>
      </c>
      <c r="E321" s="205" t="s">
        <v>1</v>
      </c>
      <c r="F321" s="206" t="s">
        <v>627</v>
      </c>
      <c r="G321" s="13"/>
      <c r="H321" s="207">
        <v>255</v>
      </c>
      <c r="I321" s="208"/>
      <c r="J321" s="13"/>
      <c r="K321" s="13"/>
      <c r="L321" s="203"/>
      <c r="M321" s="209"/>
      <c r="N321" s="210"/>
      <c r="O321" s="210"/>
      <c r="P321" s="210"/>
      <c r="Q321" s="210"/>
      <c r="R321" s="210"/>
      <c r="S321" s="210"/>
      <c r="T321" s="21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143</v>
      </c>
      <c r="AU321" s="205" t="s">
        <v>89</v>
      </c>
      <c r="AV321" s="13" t="s">
        <v>89</v>
      </c>
      <c r="AW321" s="13" t="s">
        <v>31</v>
      </c>
      <c r="AX321" s="13" t="s">
        <v>83</v>
      </c>
      <c r="AY321" s="205" t="s">
        <v>135</v>
      </c>
    </row>
    <row r="322" s="2" customFormat="1" ht="24.15" customHeight="1">
      <c r="A322" s="38"/>
      <c r="B322" s="188"/>
      <c r="C322" s="189" t="s">
        <v>628</v>
      </c>
      <c r="D322" s="189" t="s">
        <v>137</v>
      </c>
      <c r="E322" s="190" t="s">
        <v>629</v>
      </c>
      <c r="F322" s="191" t="s">
        <v>630</v>
      </c>
      <c r="G322" s="192" t="s">
        <v>140</v>
      </c>
      <c r="H322" s="193">
        <v>1965.942</v>
      </c>
      <c r="I322" s="194"/>
      <c r="J322" s="195">
        <f>ROUND(I322*H322,2)</f>
        <v>0</v>
      </c>
      <c r="K322" s="196"/>
      <c r="L322" s="39"/>
      <c r="M322" s="197" t="s">
        <v>1</v>
      </c>
      <c r="N322" s="198" t="s">
        <v>42</v>
      </c>
      <c r="O322" s="82"/>
      <c r="P322" s="199">
        <f>O322*H322</f>
        <v>0</v>
      </c>
      <c r="Q322" s="199">
        <v>3.4800000000000001E-06</v>
      </c>
      <c r="R322" s="199">
        <f>Q322*H322</f>
        <v>0.00684147816</v>
      </c>
      <c r="S322" s="199">
        <v>0</v>
      </c>
      <c r="T322" s="20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1" t="s">
        <v>197</v>
      </c>
      <c r="AT322" s="201" t="s">
        <v>137</v>
      </c>
      <c r="AU322" s="201" t="s">
        <v>89</v>
      </c>
      <c r="AY322" s="19" t="s">
        <v>135</v>
      </c>
      <c r="BE322" s="202">
        <f>IF(N322="základná",J322,0)</f>
        <v>0</v>
      </c>
      <c r="BF322" s="202">
        <f>IF(N322="znížená",J322,0)</f>
        <v>0</v>
      </c>
      <c r="BG322" s="202">
        <f>IF(N322="zákl. prenesená",J322,0)</f>
        <v>0</v>
      </c>
      <c r="BH322" s="202">
        <f>IF(N322="zníž. prenesená",J322,0)</f>
        <v>0</v>
      </c>
      <c r="BI322" s="202">
        <f>IF(N322="nulová",J322,0)</f>
        <v>0</v>
      </c>
      <c r="BJ322" s="19" t="s">
        <v>89</v>
      </c>
      <c r="BK322" s="202">
        <f>ROUND(I322*H322,2)</f>
        <v>0</v>
      </c>
      <c r="BL322" s="19" t="s">
        <v>197</v>
      </c>
      <c r="BM322" s="201" t="s">
        <v>631</v>
      </c>
    </row>
    <row r="323" s="13" customFormat="1">
      <c r="A323" s="13"/>
      <c r="B323" s="203"/>
      <c r="C323" s="13"/>
      <c r="D323" s="204" t="s">
        <v>143</v>
      </c>
      <c r="E323" s="205" t="s">
        <v>1</v>
      </c>
      <c r="F323" s="206" t="s">
        <v>632</v>
      </c>
      <c r="G323" s="13"/>
      <c r="H323" s="207">
        <v>1965.942</v>
      </c>
      <c r="I323" s="208"/>
      <c r="J323" s="13"/>
      <c r="K323" s="13"/>
      <c r="L323" s="203"/>
      <c r="M323" s="209"/>
      <c r="N323" s="210"/>
      <c r="O323" s="210"/>
      <c r="P323" s="210"/>
      <c r="Q323" s="210"/>
      <c r="R323" s="210"/>
      <c r="S323" s="210"/>
      <c r="T323" s="21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5" t="s">
        <v>143</v>
      </c>
      <c r="AU323" s="205" t="s">
        <v>89</v>
      </c>
      <c r="AV323" s="13" t="s">
        <v>89</v>
      </c>
      <c r="AW323" s="13" t="s">
        <v>31</v>
      </c>
      <c r="AX323" s="13" t="s">
        <v>83</v>
      </c>
      <c r="AY323" s="205" t="s">
        <v>135</v>
      </c>
    </row>
    <row r="324" s="2" customFormat="1" ht="24.15" customHeight="1">
      <c r="A324" s="38"/>
      <c r="B324" s="188"/>
      <c r="C324" s="189" t="s">
        <v>633</v>
      </c>
      <c r="D324" s="189" t="s">
        <v>137</v>
      </c>
      <c r="E324" s="190" t="s">
        <v>634</v>
      </c>
      <c r="F324" s="191" t="s">
        <v>635</v>
      </c>
      <c r="G324" s="192" t="s">
        <v>140</v>
      </c>
      <c r="H324" s="193">
        <v>1965.942</v>
      </c>
      <c r="I324" s="194"/>
      <c r="J324" s="195">
        <f>ROUND(I324*H324,2)</f>
        <v>0</v>
      </c>
      <c r="K324" s="196"/>
      <c r="L324" s="39"/>
      <c r="M324" s="197" t="s">
        <v>1</v>
      </c>
      <c r="N324" s="198" t="s">
        <v>42</v>
      </c>
      <c r="O324" s="82"/>
      <c r="P324" s="199">
        <f>O324*H324</f>
        <v>0</v>
      </c>
      <c r="Q324" s="199">
        <v>9.7499999999999998E-05</v>
      </c>
      <c r="R324" s="199">
        <f>Q324*H324</f>
        <v>0.191679345</v>
      </c>
      <c r="S324" s="199">
        <v>0</v>
      </c>
      <c r="T324" s="20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1" t="s">
        <v>197</v>
      </c>
      <c r="AT324" s="201" t="s">
        <v>137</v>
      </c>
      <c r="AU324" s="201" t="s">
        <v>89</v>
      </c>
      <c r="AY324" s="19" t="s">
        <v>135</v>
      </c>
      <c r="BE324" s="202">
        <f>IF(N324="základná",J324,0)</f>
        <v>0</v>
      </c>
      <c r="BF324" s="202">
        <f>IF(N324="znížená",J324,0)</f>
        <v>0</v>
      </c>
      <c r="BG324" s="202">
        <f>IF(N324="zákl. prenesená",J324,0)</f>
        <v>0</v>
      </c>
      <c r="BH324" s="202">
        <f>IF(N324="zníž. prenesená",J324,0)</f>
        <v>0</v>
      </c>
      <c r="BI324" s="202">
        <f>IF(N324="nulová",J324,0)</f>
        <v>0</v>
      </c>
      <c r="BJ324" s="19" t="s">
        <v>89</v>
      </c>
      <c r="BK324" s="202">
        <f>ROUND(I324*H324,2)</f>
        <v>0</v>
      </c>
      <c r="BL324" s="19" t="s">
        <v>197</v>
      </c>
      <c r="BM324" s="201" t="s">
        <v>636</v>
      </c>
    </row>
    <row r="325" s="13" customFormat="1">
      <c r="A325" s="13"/>
      <c r="B325" s="203"/>
      <c r="C325" s="13"/>
      <c r="D325" s="204" t="s">
        <v>143</v>
      </c>
      <c r="E325" s="205" t="s">
        <v>1</v>
      </c>
      <c r="F325" s="206" t="s">
        <v>632</v>
      </c>
      <c r="G325" s="13"/>
      <c r="H325" s="207">
        <v>1965.942</v>
      </c>
      <c r="I325" s="208"/>
      <c r="J325" s="13"/>
      <c r="K325" s="13"/>
      <c r="L325" s="203"/>
      <c r="M325" s="209"/>
      <c r="N325" s="210"/>
      <c r="O325" s="210"/>
      <c r="P325" s="210"/>
      <c r="Q325" s="210"/>
      <c r="R325" s="210"/>
      <c r="S325" s="210"/>
      <c r="T325" s="21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5" t="s">
        <v>143</v>
      </c>
      <c r="AU325" s="205" t="s">
        <v>89</v>
      </c>
      <c r="AV325" s="13" t="s">
        <v>89</v>
      </c>
      <c r="AW325" s="13" t="s">
        <v>31</v>
      </c>
      <c r="AX325" s="13" t="s">
        <v>83</v>
      </c>
      <c r="AY325" s="205" t="s">
        <v>135</v>
      </c>
    </row>
    <row r="326" s="2" customFormat="1" ht="33" customHeight="1">
      <c r="A326" s="38"/>
      <c r="B326" s="188"/>
      <c r="C326" s="189" t="s">
        <v>637</v>
      </c>
      <c r="D326" s="189" t="s">
        <v>137</v>
      </c>
      <c r="E326" s="190" t="s">
        <v>638</v>
      </c>
      <c r="F326" s="191" t="s">
        <v>639</v>
      </c>
      <c r="G326" s="192" t="s">
        <v>140</v>
      </c>
      <c r="H326" s="193">
        <v>1965.942</v>
      </c>
      <c r="I326" s="194"/>
      <c r="J326" s="195">
        <f>ROUND(I326*H326,2)</f>
        <v>0</v>
      </c>
      <c r="K326" s="196"/>
      <c r="L326" s="39"/>
      <c r="M326" s="197" t="s">
        <v>1</v>
      </c>
      <c r="N326" s="198" t="s">
        <v>42</v>
      </c>
      <c r="O326" s="82"/>
      <c r="P326" s="199">
        <f>O326*H326</f>
        <v>0</v>
      </c>
      <c r="Q326" s="199">
        <v>0.00027579999999999998</v>
      </c>
      <c r="R326" s="199">
        <f>Q326*H326</f>
        <v>0.54220680359999995</v>
      </c>
      <c r="S326" s="199">
        <v>0</v>
      </c>
      <c r="T326" s="20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1" t="s">
        <v>197</v>
      </c>
      <c r="AT326" s="201" t="s">
        <v>137</v>
      </c>
      <c r="AU326" s="201" t="s">
        <v>89</v>
      </c>
      <c r="AY326" s="19" t="s">
        <v>135</v>
      </c>
      <c r="BE326" s="202">
        <f>IF(N326="základná",J326,0)</f>
        <v>0</v>
      </c>
      <c r="BF326" s="202">
        <f>IF(N326="znížená",J326,0)</f>
        <v>0</v>
      </c>
      <c r="BG326" s="202">
        <f>IF(N326="zákl. prenesená",J326,0)</f>
        <v>0</v>
      </c>
      <c r="BH326" s="202">
        <f>IF(N326="zníž. prenesená",J326,0)</f>
        <v>0</v>
      </c>
      <c r="BI326" s="202">
        <f>IF(N326="nulová",J326,0)</f>
        <v>0</v>
      </c>
      <c r="BJ326" s="19" t="s">
        <v>89</v>
      </c>
      <c r="BK326" s="202">
        <f>ROUND(I326*H326,2)</f>
        <v>0</v>
      </c>
      <c r="BL326" s="19" t="s">
        <v>197</v>
      </c>
      <c r="BM326" s="201" t="s">
        <v>640</v>
      </c>
    </row>
    <row r="327" s="13" customFormat="1">
      <c r="A327" s="13"/>
      <c r="B327" s="203"/>
      <c r="C327" s="13"/>
      <c r="D327" s="204" t="s">
        <v>143</v>
      </c>
      <c r="E327" s="205" t="s">
        <v>1</v>
      </c>
      <c r="F327" s="206" t="s">
        <v>632</v>
      </c>
      <c r="G327" s="13"/>
      <c r="H327" s="207">
        <v>1965.942</v>
      </c>
      <c r="I327" s="208"/>
      <c r="J327" s="13"/>
      <c r="K327" s="13"/>
      <c r="L327" s="203"/>
      <c r="M327" s="209"/>
      <c r="N327" s="210"/>
      <c r="O327" s="210"/>
      <c r="P327" s="210"/>
      <c r="Q327" s="210"/>
      <c r="R327" s="210"/>
      <c r="S327" s="210"/>
      <c r="T327" s="21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5" t="s">
        <v>143</v>
      </c>
      <c r="AU327" s="205" t="s">
        <v>89</v>
      </c>
      <c r="AV327" s="13" t="s">
        <v>89</v>
      </c>
      <c r="AW327" s="13" t="s">
        <v>31</v>
      </c>
      <c r="AX327" s="13" t="s">
        <v>83</v>
      </c>
      <c r="AY327" s="205" t="s">
        <v>135</v>
      </c>
    </row>
    <row r="328" s="12" customFormat="1" ht="25.92" customHeight="1">
      <c r="A328" s="12"/>
      <c r="B328" s="175"/>
      <c r="C328" s="12"/>
      <c r="D328" s="176" t="s">
        <v>75</v>
      </c>
      <c r="E328" s="177" t="s">
        <v>398</v>
      </c>
      <c r="F328" s="177" t="s">
        <v>641</v>
      </c>
      <c r="G328" s="12"/>
      <c r="H328" s="12"/>
      <c r="I328" s="178"/>
      <c r="J328" s="179">
        <f>BK328</f>
        <v>0</v>
      </c>
      <c r="K328" s="12"/>
      <c r="L328" s="175"/>
      <c r="M328" s="180"/>
      <c r="N328" s="181"/>
      <c r="O328" s="181"/>
      <c r="P328" s="182">
        <f>P329</f>
        <v>0</v>
      </c>
      <c r="Q328" s="181"/>
      <c r="R328" s="182">
        <f>R329</f>
        <v>0</v>
      </c>
      <c r="S328" s="181"/>
      <c r="T328" s="183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76" t="s">
        <v>153</v>
      </c>
      <c r="AT328" s="184" t="s">
        <v>75</v>
      </c>
      <c r="AU328" s="184" t="s">
        <v>76</v>
      </c>
      <c r="AY328" s="176" t="s">
        <v>135</v>
      </c>
      <c r="BK328" s="185">
        <f>BK329</f>
        <v>0</v>
      </c>
    </row>
    <row r="329" s="12" customFormat="1" ht="22.8" customHeight="1">
      <c r="A329" s="12"/>
      <c r="B329" s="175"/>
      <c r="C329" s="12"/>
      <c r="D329" s="176" t="s">
        <v>75</v>
      </c>
      <c r="E329" s="186" t="s">
        <v>642</v>
      </c>
      <c r="F329" s="186" t="s">
        <v>643</v>
      </c>
      <c r="G329" s="12"/>
      <c r="H329" s="12"/>
      <c r="I329" s="178"/>
      <c r="J329" s="187">
        <f>BK329</f>
        <v>0</v>
      </c>
      <c r="K329" s="12"/>
      <c r="L329" s="175"/>
      <c r="M329" s="180"/>
      <c r="N329" s="181"/>
      <c r="O329" s="181"/>
      <c r="P329" s="182">
        <f>P330</f>
        <v>0</v>
      </c>
      <c r="Q329" s="181"/>
      <c r="R329" s="182">
        <f>R330</f>
        <v>0</v>
      </c>
      <c r="S329" s="181"/>
      <c r="T329" s="183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76" t="s">
        <v>153</v>
      </c>
      <c r="AT329" s="184" t="s">
        <v>75</v>
      </c>
      <c r="AU329" s="184" t="s">
        <v>83</v>
      </c>
      <c r="AY329" s="176" t="s">
        <v>135</v>
      </c>
      <c r="BK329" s="185">
        <f>BK330</f>
        <v>0</v>
      </c>
    </row>
    <row r="330" s="2" customFormat="1" ht="16.5" customHeight="1">
      <c r="A330" s="38"/>
      <c r="B330" s="188"/>
      <c r="C330" s="189" t="s">
        <v>644</v>
      </c>
      <c r="D330" s="189" t="s">
        <v>137</v>
      </c>
      <c r="E330" s="190" t="s">
        <v>645</v>
      </c>
      <c r="F330" s="191" t="s">
        <v>646</v>
      </c>
      <c r="G330" s="192" t="s">
        <v>647</v>
      </c>
      <c r="H330" s="193">
        <v>1</v>
      </c>
      <c r="I330" s="194"/>
      <c r="J330" s="195">
        <f>ROUND(I330*H330,2)</f>
        <v>0</v>
      </c>
      <c r="K330" s="196"/>
      <c r="L330" s="39"/>
      <c r="M330" s="251" t="s">
        <v>1</v>
      </c>
      <c r="N330" s="252" t="s">
        <v>42</v>
      </c>
      <c r="O330" s="253"/>
      <c r="P330" s="254">
        <f>O330*H330</f>
        <v>0</v>
      </c>
      <c r="Q330" s="254">
        <v>0</v>
      </c>
      <c r="R330" s="254">
        <f>Q330*H330</f>
        <v>0</v>
      </c>
      <c r="S330" s="254">
        <v>0</v>
      </c>
      <c r="T330" s="255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1" t="s">
        <v>564</v>
      </c>
      <c r="AT330" s="201" t="s">
        <v>137</v>
      </c>
      <c r="AU330" s="201" t="s">
        <v>89</v>
      </c>
      <c r="AY330" s="19" t="s">
        <v>135</v>
      </c>
      <c r="BE330" s="202">
        <f>IF(N330="základná",J330,0)</f>
        <v>0</v>
      </c>
      <c r="BF330" s="202">
        <f>IF(N330="znížená",J330,0)</f>
        <v>0</v>
      </c>
      <c r="BG330" s="202">
        <f>IF(N330="zákl. prenesená",J330,0)</f>
        <v>0</v>
      </c>
      <c r="BH330" s="202">
        <f>IF(N330="zníž. prenesená",J330,0)</f>
        <v>0</v>
      </c>
      <c r="BI330" s="202">
        <f>IF(N330="nulová",J330,0)</f>
        <v>0</v>
      </c>
      <c r="BJ330" s="19" t="s">
        <v>89</v>
      </c>
      <c r="BK330" s="202">
        <f>ROUND(I330*H330,2)</f>
        <v>0</v>
      </c>
      <c r="BL330" s="19" t="s">
        <v>564</v>
      </c>
      <c r="BM330" s="201" t="s">
        <v>648</v>
      </c>
    </row>
    <row r="331" s="2" customFormat="1" ht="6.96" customHeight="1">
      <c r="A331" s="38"/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39"/>
      <c r="M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autoFilter ref="C137:K3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  <c r="AZ2" s="224" t="s">
        <v>649</v>
      </c>
      <c r="BA2" s="224" t="s">
        <v>1</v>
      </c>
      <c r="BB2" s="224" t="s">
        <v>1</v>
      </c>
      <c r="BC2" s="224" t="s">
        <v>650</v>
      </c>
      <c r="BD2" s="224" t="s">
        <v>89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  <c r="AZ3" s="224" t="s">
        <v>651</v>
      </c>
      <c r="BA3" s="224" t="s">
        <v>1</v>
      </c>
      <c r="BB3" s="224" t="s">
        <v>1</v>
      </c>
      <c r="BC3" s="224" t="s">
        <v>652</v>
      </c>
      <c r="BD3" s="224" t="s">
        <v>89</v>
      </c>
    </row>
    <row r="4" s="1" customFormat="1" ht="24.96" customHeight="1">
      <c r="B4" s="22"/>
      <c r="D4" s="23" t="s">
        <v>103</v>
      </c>
      <c r="L4" s="22"/>
      <c r="M4" s="133" t="s">
        <v>9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15</v>
      </c>
      <c r="L6" s="22"/>
    </row>
    <row r="7" s="1" customFormat="1" ht="16.5" customHeight="1">
      <c r="B7" s="22"/>
      <c r="E7" s="134" t="str">
        <f>'Rekapitulácia stavby'!K6</f>
        <v>Rekonštrukcia budovy dielní praktického vyučovania SŠ v Detve</v>
      </c>
      <c r="F7" s="32"/>
      <c r="G7" s="32"/>
      <c r="H7" s="32"/>
      <c r="L7" s="22"/>
    </row>
    <row r="8" s="1" customFormat="1" ht="12" customHeight="1">
      <c r="B8" s="22"/>
      <c r="D8" s="32" t="s">
        <v>104</v>
      </c>
      <c r="L8" s="22"/>
    </row>
    <row r="9" s="2" customFormat="1" ht="16.5" customHeight="1">
      <c r="A9" s="38"/>
      <c r="B9" s="39"/>
      <c r="C9" s="38"/>
      <c r="D9" s="38"/>
      <c r="E9" s="134" t="s">
        <v>653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106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39"/>
      <c r="C11" s="38"/>
      <c r="D11" s="38"/>
      <c r="E11" s="72" t="s">
        <v>654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17</v>
      </c>
      <c r="E13" s="38"/>
      <c r="F13" s="27" t="s">
        <v>1</v>
      </c>
      <c r="G13" s="38"/>
      <c r="H13" s="38"/>
      <c r="I13" s="32" t="s">
        <v>18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19</v>
      </c>
      <c r="E14" s="38"/>
      <c r="F14" s="27" t="s">
        <v>20</v>
      </c>
      <c r="G14" s="38"/>
      <c r="H14" s="38"/>
      <c r="I14" s="32" t="s">
        <v>21</v>
      </c>
      <c r="J14" s="74" t="str">
        <f>'Rekapitulácia stavby'!AN8</f>
        <v>10. 7. 2022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23</v>
      </c>
      <c r="E16" s="38"/>
      <c r="F16" s="38"/>
      <c r="G16" s="38"/>
      <c r="H16" s="38"/>
      <c r="I16" s="32" t="s">
        <v>24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">
        <v>25</v>
      </c>
      <c r="F17" s="38"/>
      <c r="G17" s="38"/>
      <c r="H17" s="38"/>
      <c r="I17" s="32" t="s">
        <v>26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24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26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24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30</v>
      </c>
      <c r="F23" s="38"/>
      <c r="G23" s="38"/>
      <c r="H23" s="38"/>
      <c r="I23" s="32" t="s">
        <v>26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24</v>
      </c>
      <c r="J25" s="27" t="s">
        <v>1</v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">
        <v>33</v>
      </c>
      <c r="F26" s="38"/>
      <c r="G26" s="38"/>
      <c r="H26" s="38"/>
      <c r="I26" s="32" t="s">
        <v>26</v>
      </c>
      <c r="J26" s="27" t="s">
        <v>1</v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47.25" customHeight="1">
      <c r="A29" s="135"/>
      <c r="B29" s="136"/>
      <c r="C29" s="135"/>
      <c r="D29" s="135"/>
      <c r="E29" s="36" t="s">
        <v>35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38" t="s">
        <v>36</v>
      </c>
      <c r="E32" s="38"/>
      <c r="F32" s="38"/>
      <c r="G32" s="38"/>
      <c r="H32" s="38"/>
      <c r="I32" s="38"/>
      <c r="J32" s="101">
        <f>ROUND(J133,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40</v>
      </c>
      <c r="E35" s="45" t="s">
        <v>41</v>
      </c>
      <c r="F35" s="140">
        <f>ROUND((SUM(BE133:BE443)),  2)</f>
        <v>0</v>
      </c>
      <c r="G35" s="141"/>
      <c r="H35" s="141"/>
      <c r="I35" s="142">
        <v>0.20000000000000001</v>
      </c>
      <c r="J35" s="140">
        <f>ROUND(((SUM(BE133:BE443))*I35),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42</v>
      </c>
      <c r="F36" s="140">
        <f>ROUND((SUM(BF133:BF443)),  2)</f>
        <v>0</v>
      </c>
      <c r="G36" s="141"/>
      <c r="H36" s="141"/>
      <c r="I36" s="142">
        <v>0.20000000000000001</v>
      </c>
      <c r="J36" s="140">
        <f>ROUND(((SUM(BF133:BF443))*I36),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43</v>
      </c>
      <c r="F37" s="143">
        <f>ROUND((SUM(BG133:BG443)),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44</v>
      </c>
      <c r="F38" s="143">
        <f>ROUND((SUM(BH133:BH443)),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45</v>
      </c>
      <c r="F39" s="140">
        <f>ROUND((SUM(BI133:BI443)),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46</v>
      </c>
      <c r="E41" s="86"/>
      <c r="F41" s="86"/>
      <c r="G41" s="147" t="s">
        <v>47</v>
      </c>
      <c r="H41" s="148" t="s">
        <v>48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49</v>
      </c>
      <c r="E50" s="62"/>
      <c r="F50" s="62"/>
      <c r="G50" s="61" t="s">
        <v>50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51</v>
      </c>
      <c r="E61" s="41"/>
      <c r="F61" s="151" t="s">
        <v>52</v>
      </c>
      <c r="G61" s="63" t="s">
        <v>51</v>
      </c>
      <c r="H61" s="41"/>
      <c r="I61" s="41"/>
      <c r="J61" s="152" t="s">
        <v>52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53</v>
      </c>
      <c r="E65" s="64"/>
      <c r="F65" s="64"/>
      <c r="G65" s="61" t="s">
        <v>54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51</v>
      </c>
      <c r="E76" s="41"/>
      <c r="F76" s="151" t="s">
        <v>52</v>
      </c>
      <c r="G76" s="63" t="s">
        <v>51</v>
      </c>
      <c r="H76" s="41"/>
      <c r="I76" s="41"/>
      <c r="J76" s="152" t="s">
        <v>52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Rekonštrukcia budovy dielní praktického vyučovania SŠ v Detve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104</v>
      </c>
      <c r="L86" s="22"/>
    </row>
    <row r="87" s="2" customFormat="1" ht="16.5" customHeight="1">
      <c r="A87" s="38"/>
      <c r="B87" s="39"/>
      <c r="C87" s="38"/>
      <c r="D87" s="38"/>
      <c r="E87" s="134" t="s">
        <v>653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106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38"/>
      <c r="D89" s="38"/>
      <c r="E89" s="72" t="str">
        <f>E11</f>
        <v>02.01 - SO04 - búracie práce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38"/>
      <c r="E91" s="38"/>
      <c r="F91" s="27" t="str">
        <f>F14</f>
        <v>p.č.5079, k.ú.Detva</v>
      </c>
      <c r="G91" s="38"/>
      <c r="H91" s="38"/>
      <c r="I91" s="32" t="s">
        <v>21</v>
      </c>
      <c r="J91" s="74" t="str">
        <f>IF(J14="","",J14)</f>
        <v>10. 7. 2022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38"/>
      <c r="E93" s="38"/>
      <c r="F93" s="27" t="str">
        <f>E17</f>
        <v>Spojená škola v Detve, Štúrová 848, 962 12 Detva</v>
      </c>
      <c r="G93" s="38"/>
      <c r="H93" s="38"/>
      <c r="I93" s="32" t="s">
        <v>29</v>
      </c>
      <c r="J93" s="36" t="str">
        <f>E23</f>
        <v>REGEC ARCHITEKTI s.r.o.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>Stavebný cenár, s.r.o.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109</v>
      </c>
      <c r="D96" s="145"/>
      <c r="E96" s="145"/>
      <c r="F96" s="145"/>
      <c r="G96" s="145"/>
      <c r="H96" s="145"/>
      <c r="I96" s="145"/>
      <c r="J96" s="154" t="s">
        <v>110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111</v>
      </c>
      <c r="D98" s="38"/>
      <c r="E98" s="38"/>
      <c r="F98" s="38"/>
      <c r="G98" s="38"/>
      <c r="H98" s="38"/>
      <c r="I98" s="38"/>
      <c r="J98" s="101">
        <f>J133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112</v>
      </c>
    </row>
    <row r="99" s="9" customFormat="1" ht="24.96" customHeight="1">
      <c r="A99" s="9"/>
      <c r="B99" s="156"/>
      <c r="C99" s="9"/>
      <c r="D99" s="157" t="s">
        <v>113</v>
      </c>
      <c r="E99" s="158"/>
      <c r="F99" s="158"/>
      <c r="G99" s="158"/>
      <c r="H99" s="158"/>
      <c r="I99" s="158"/>
      <c r="J99" s="159">
        <f>J134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114</v>
      </c>
      <c r="E100" s="162"/>
      <c r="F100" s="162"/>
      <c r="G100" s="162"/>
      <c r="H100" s="162"/>
      <c r="I100" s="162"/>
      <c r="J100" s="163">
        <f>J135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261</v>
      </c>
      <c r="E101" s="162"/>
      <c r="F101" s="162"/>
      <c r="G101" s="162"/>
      <c r="H101" s="162"/>
      <c r="I101" s="162"/>
      <c r="J101" s="163">
        <f>J138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115</v>
      </c>
      <c r="E102" s="162"/>
      <c r="F102" s="162"/>
      <c r="G102" s="162"/>
      <c r="H102" s="162"/>
      <c r="I102" s="162"/>
      <c r="J102" s="163">
        <f>J143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263</v>
      </c>
      <c r="E103" s="162"/>
      <c r="F103" s="162"/>
      <c r="G103" s="162"/>
      <c r="H103" s="162"/>
      <c r="I103" s="162"/>
      <c r="J103" s="163">
        <f>J398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6"/>
      <c r="C104" s="9"/>
      <c r="D104" s="157" t="s">
        <v>116</v>
      </c>
      <c r="E104" s="158"/>
      <c r="F104" s="158"/>
      <c r="G104" s="158"/>
      <c r="H104" s="158"/>
      <c r="I104" s="158"/>
      <c r="J104" s="159">
        <f>J400</f>
        <v>0</v>
      </c>
      <c r="K104" s="9"/>
      <c r="L104" s="15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60"/>
      <c r="C105" s="10"/>
      <c r="D105" s="161" t="s">
        <v>655</v>
      </c>
      <c r="E105" s="162"/>
      <c r="F105" s="162"/>
      <c r="G105" s="162"/>
      <c r="H105" s="162"/>
      <c r="I105" s="162"/>
      <c r="J105" s="163">
        <f>J401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60"/>
      <c r="C106" s="10"/>
      <c r="D106" s="161" t="s">
        <v>656</v>
      </c>
      <c r="E106" s="162"/>
      <c r="F106" s="162"/>
      <c r="G106" s="162"/>
      <c r="H106" s="162"/>
      <c r="I106" s="162"/>
      <c r="J106" s="163">
        <f>J405</f>
        <v>0</v>
      </c>
      <c r="K106" s="10"/>
      <c r="L106" s="16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60"/>
      <c r="C107" s="10"/>
      <c r="D107" s="161" t="s">
        <v>117</v>
      </c>
      <c r="E107" s="162"/>
      <c r="F107" s="162"/>
      <c r="G107" s="162"/>
      <c r="H107" s="162"/>
      <c r="I107" s="162"/>
      <c r="J107" s="163">
        <f>J409</f>
        <v>0</v>
      </c>
      <c r="K107" s="10"/>
      <c r="L107" s="16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60"/>
      <c r="C108" s="10"/>
      <c r="D108" s="161" t="s">
        <v>118</v>
      </c>
      <c r="E108" s="162"/>
      <c r="F108" s="162"/>
      <c r="G108" s="162"/>
      <c r="H108" s="162"/>
      <c r="I108" s="162"/>
      <c r="J108" s="163">
        <f>J413</f>
        <v>0</v>
      </c>
      <c r="K108" s="10"/>
      <c r="L108" s="16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60"/>
      <c r="C109" s="10"/>
      <c r="D109" s="161" t="s">
        <v>657</v>
      </c>
      <c r="E109" s="162"/>
      <c r="F109" s="162"/>
      <c r="G109" s="162"/>
      <c r="H109" s="162"/>
      <c r="I109" s="162"/>
      <c r="J109" s="163">
        <f>J425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60"/>
      <c r="C110" s="10"/>
      <c r="D110" s="161" t="s">
        <v>658</v>
      </c>
      <c r="E110" s="162"/>
      <c r="F110" s="162"/>
      <c r="G110" s="162"/>
      <c r="H110" s="162"/>
      <c r="I110" s="162"/>
      <c r="J110" s="163">
        <f>J439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56"/>
      <c r="C111" s="9"/>
      <c r="D111" s="157" t="s">
        <v>120</v>
      </c>
      <c r="E111" s="158"/>
      <c r="F111" s="158"/>
      <c r="G111" s="158"/>
      <c r="H111" s="158"/>
      <c r="I111" s="158"/>
      <c r="J111" s="159">
        <f>J442</f>
        <v>0</v>
      </c>
      <c r="K111" s="9"/>
      <c r="L111" s="15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60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="2" customFormat="1" ht="6.96" customHeight="1">
      <c r="A117" s="38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0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4.96" customHeight="1">
      <c r="A118" s="38"/>
      <c r="B118" s="39"/>
      <c r="C118" s="23" t="s">
        <v>121</v>
      </c>
      <c r="D118" s="38"/>
      <c r="E118" s="38"/>
      <c r="F118" s="38"/>
      <c r="G118" s="38"/>
      <c r="H118" s="38"/>
      <c r="I118" s="38"/>
      <c r="J118" s="38"/>
      <c r="K118" s="38"/>
      <c r="L118" s="60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15</v>
      </c>
      <c r="D120" s="38"/>
      <c r="E120" s="38"/>
      <c r="F120" s="38"/>
      <c r="G120" s="38"/>
      <c r="H120" s="38"/>
      <c r="I120" s="38"/>
      <c r="J120" s="38"/>
      <c r="K120" s="38"/>
      <c r="L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38"/>
      <c r="D121" s="38"/>
      <c r="E121" s="134" t="str">
        <f>E7</f>
        <v>Rekonštrukcia budovy dielní praktického vyučovania SŠ v Detve</v>
      </c>
      <c r="F121" s="32"/>
      <c r="G121" s="32"/>
      <c r="H121" s="32"/>
      <c r="I121" s="38"/>
      <c r="J121" s="38"/>
      <c r="K121" s="38"/>
      <c r="L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" customFormat="1" ht="12" customHeight="1">
      <c r="B122" s="22"/>
      <c r="C122" s="32" t="s">
        <v>104</v>
      </c>
      <c r="L122" s="22"/>
    </row>
    <row r="123" s="2" customFormat="1" ht="16.5" customHeight="1">
      <c r="A123" s="38"/>
      <c r="B123" s="39"/>
      <c r="C123" s="38"/>
      <c r="D123" s="38"/>
      <c r="E123" s="134" t="s">
        <v>653</v>
      </c>
      <c r="F123" s="38"/>
      <c r="G123" s="38"/>
      <c r="H123" s="38"/>
      <c r="I123" s="38"/>
      <c r="J123" s="38"/>
      <c r="K123" s="38"/>
      <c r="L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106</v>
      </c>
      <c r="D124" s="38"/>
      <c r="E124" s="38"/>
      <c r="F124" s="38"/>
      <c r="G124" s="38"/>
      <c r="H124" s="38"/>
      <c r="I124" s="38"/>
      <c r="J124" s="38"/>
      <c r="K124" s="38"/>
      <c r="L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6.5" customHeight="1">
      <c r="A125" s="38"/>
      <c r="B125" s="39"/>
      <c r="C125" s="38"/>
      <c r="D125" s="38"/>
      <c r="E125" s="72" t="str">
        <f>E11</f>
        <v>02.01 - SO04 - búracie práce</v>
      </c>
      <c r="F125" s="38"/>
      <c r="G125" s="38"/>
      <c r="H125" s="38"/>
      <c r="I125" s="38"/>
      <c r="J125" s="38"/>
      <c r="K125" s="38"/>
      <c r="L125" s="60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2" customHeight="1">
      <c r="A127" s="38"/>
      <c r="B127" s="39"/>
      <c r="C127" s="32" t="s">
        <v>19</v>
      </c>
      <c r="D127" s="38"/>
      <c r="E127" s="38"/>
      <c r="F127" s="27" t="str">
        <f>F14</f>
        <v>p.č.5079, k.ú.Detva</v>
      </c>
      <c r="G127" s="38"/>
      <c r="H127" s="38"/>
      <c r="I127" s="32" t="s">
        <v>21</v>
      </c>
      <c r="J127" s="74" t="str">
        <f>IF(J14="","",J14)</f>
        <v>10. 7. 2022</v>
      </c>
      <c r="K127" s="38"/>
      <c r="L127" s="60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6.96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25.65" customHeight="1">
      <c r="A129" s="38"/>
      <c r="B129" s="39"/>
      <c r="C129" s="32" t="s">
        <v>23</v>
      </c>
      <c r="D129" s="38"/>
      <c r="E129" s="38"/>
      <c r="F129" s="27" t="str">
        <f>E17</f>
        <v>Spojená škola v Detve, Štúrová 848, 962 12 Detva</v>
      </c>
      <c r="G129" s="38"/>
      <c r="H129" s="38"/>
      <c r="I129" s="32" t="s">
        <v>29</v>
      </c>
      <c r="J129" s="36" t="str">
        <f>E23</f>
        <v>REGEC ARCHITEKTI s.r.o.</v>
      </c>
      <c r="K129" s="38"/>
      <c r="L129" s="60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5.15" customHeight="1">
      <c r="A130" s="38"/>
      <c r="B130" s="39"/>
      <c r="C130" s="32" t="s">
        <v>27</v>
      </c>
      <c r="D130" s="38"/>
      <c r="E130" s="38"/>
      <c r="F130" s="27" t="str">
        <f>IF(E20="","",E20)</f>
        <v>Vyplň údaj</v>
      </c>
      <c r="G130" s="38"/>
      <c r="H130" s="38"/>
      <c r="I130" s="32" t="s">
        <v>32</v>
      </c>
      <c r="J130" s="36" t="str">
        <f>E26</f>
        <v>Stavebný cenár, s.r.o.</v>
      </c>
      <c r="K130" s="38"/>
      <c r="L130" s="60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0.32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60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11" customFormat="1" ht="29.28" customHeight="1">
      <c r="A132" s="164"/>
      <c r="B132" s="165"/>
      <c r="C132" s="166" t="s">
        <v>122</v>
      </c>
      <c r="D132" s="167" t="s">
        <v>61</v>
      </c>
      <c r="E132" s="167" t="s">
        <v>57</v>
      </c>
      <c r="F132" s="167" t="s">
        <v>58</v>
      </c>
      <c r="G132" s="167" t="s">
        <v>123</v>
      </c>
      <c r="H132" s="167" t="s">
        <v>124</v>
      </c>
      <c r="I132" s="167" t="s">
        <v>125</v>
      </c>
      <c r="J132" s="168" t="s">
        <v>110</v>
      </c>
      <c r="K132" s="169" t="s">
        <v>126</v>
      </c>
      <c r="L132" s="170"/>
      <c r="M132" s="91" t="s">
        <v>1</v>
      </c>
      <c r="N132" s="92" t="s">
        <v>40</v>
      </c>
      <c r="O132" s="92" t="s">
        <v>127</v>
      </c>
      <c r="P132" s="92" t="s">
        <v>128</v>
      </c>
      <c r="Q132" s="92" t="s">
        <v>129</v>
      </c>
      <c r="R132" s="92" t="s">
        <v>130</v>
      </c>
      <c r="S132" s="92" t="s">
        <v>131</v>
      </c>
      <c r="T132" s="93" t="s">
        <v>132</v>
      </c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</row>
    <row r="133" s="2" customFormat="1" ht="22.8" customHeight="1">
      <c r="A133" s="38"/>
      <c r="B133" s="39"/>
      <c r="C133" s="98" t="s">
        <v>111</v>
      </c>
      <c r="D133" s="38"/>
      <c r="E133" s="38"/>
      <c r="F133" s="38"/>
      <c r="G133" s="38"/>
      <c r="H133" s="38"/>
      <c r="I133" s="38"/>
      <c r="J133" s="171">
        <f>BK133</f>
        <v>0</v>
      </c>
      <c r="K133" s="38"/>
      <c r="L133" s="39"/>
      <c r="M133" s="94"/>
      <c r="N133" s="78"/>
      <c r="O133" s="95"/>
      <c r="P133" s="172">
        <f>P134+P400+P442</f>
        <v>0</v>
      </c>
      <c r="Q133" s="95"/>
      <c r="R133" s="172">
        <f>R134+R400+R442</f>
        <v>1.348101</v>
      </c>
      <c r="S133" s="95"/>
      <c r="T133" s="173">
        <f>T134+T400+T442</f>
        <v>341.39502635999997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75</v>
      </c>
      <c r="AU133" s="19" t="s">
        <v>112</v>
      </c>
      <c r="BK133" s="174">
        <f>BK134+BK400+BK442</f>
        <v>0</v>
      </c>
    </row>
    <row r="134" s="12" customFormat="1" ht="25.92" customHeight="1">
      <c r="A134" s="12"/>
      <c r="B134" s="175"/>
      <c r="C134" s="12"/>
      <c r="D134" s="176" t="s">
        <v>75</v>
      </c>
      <c r="E134" s="177" t="s">
        <v>133</v>
      </c>
      <c r="F134" s="177" t="s">
        <v>134</v>
      </c>
      <c r="G134" s="12"/>
      <c r="H134" s="12"/>
      <c r="I134" s="178"/>
      <c r="J134" s="179">
        <f>BK134</f>
        <v>0</v>
      </c>
      <c r="K134" s="12"/>
      <c r="L134" s="175"/>
      <c r="M134" s="180"/>
      <c r="N134" s="181"/>
      <c r="O134" s="181"/>
      <c r="P134" s="182">
        <f>P135+P138+P143+P398</f>
        <v>0</v>
      </c>
      <c r="Q134" s="181"/>
      <c r="R134" s="182">
        <f>R135+R138+R143+R398</f>
        <v>1.348101</v>
      </c>
      <c r="S134" s="181"/>
      <c r="T134" s="183">
        <f>T135+T138+T143+T398</f>
        <v>310.54835599999996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6" t="s">
        <v>83</v>
      </c>
      <c r="AT134" s="184" t="s">
        <v>75</v>
      </c>
      <c r="AU134" s="184" t="s">
        <v>76</v>
      </c>
      <c r="AY134" s="176" t="s">
        <v>135</v>
      </c>
      <c r="BK134" s="185">
        <f>BK135+BK138+BK143+BK398</f>
        <v>0</v>
      </c>
    </row>
    <row r="135" s="12" customFormat="1" ht="22.8" customHeight="1">
      <c r="A135" s="12"/>
      <c r="B135" s="175"/>
      <c r="C135" s="12"/>
      <c r="D135" s="176" t="s">
        <v>75</v>
      </c>
      <c r="E135" s="186" t="s">
        <v>83</v>
      </c>
      <c r="F135" s="186" t="s">
        <v>136</v>
      </c>
      <c r="G135" s="12"/>
      <c r="H135" s="12"/>
      <c r="I135" s="178"/>
      <c r="J135" s="187">
        <f>BK135</f>
        <v>0</v>
      </c>
      <c r="K135" s="12"/>
      <c r="L135" s="175"/>
      <c r="M135" s="180"/>
      <c r="N135" s="181"/>
      <c r="O135" s="181"/>
      <c r="P135" s="182">
        <f>SUM(P136:P137)</f>
        <v>0</v>
      </c>
      <c r="Q135" s="181"/>
      <c r="R135" s="182">
        <f>SUM(R136:R137)</f>
        <v>0</v>
      </c>
      <c r="S135" s="181"/>
      <c r="T135" s="183">
        <f>SUM(T136:T137)</f>
        <v>8.4644999999999992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6" t="s">
        <v>83</v>
      </c>
      <c r="AT135" s="184" t="s">
        <v>75</v>
      </c>
      <c r="AU135" s="184" t="s">
        <v>83</v>
      </c>
      <c r="AY135" s="176" t="s">
        <v>135</v>
      </c>
      <c r="BK135" s="185">
        <f>SUM(BK136:BK137)</f>
        <v>0</v>
      </c>
    </row>
    <row r="136" s="2" customFormat="1" ht="33" customHeight="1">
      <c r="A136" s="38"/>
      <c r="B136" s="188"/>
      <c r="C136" s="189" t="s">
        <v>83</v>
      </c>
      <c r="D136" s="189" t="s">
        <v>137</v>
      </c>
      <c r="E136" s="190" t="s">
        <v>138</v>
      </c>
      <c r="F136" s="191" t="s">
        <v>139</v>
      </c>
      <c r="G136" s="192" t="s">
        <v>140</v>
      </c>
      <c r="H136" s="193">
        <v>37.619999999999997</v>
      </c>
      <c r="I136" s="194"/>
      <c r="J136" s="195">
        <f>ROUND(I136*H136,2)</f>
        <v>0</v>
      </c>
      <c r="K136" s="196"/>
      <c r="L136" s="39"/>
      <c r="M136" s="197" t="s">
        <v>1</v>
      </c>
      <c r="N136" s="198" t="s">
        <v>42</v>
      </c>
      <c r="O136" s="82"/>
      <c r="P136" s="199">
        <f>O136*H136</f>
        <v>0</v>
      </c>
      <c r="Q136" s="199">
        <v>0</v>
      </c>
      <c r="R136" s="199">
        <f>Q136*H136</f>
        <v>0</v>
      </c>
      <c r="S136" s="199">
        <v>0.22500000000000001</v>
      </c>
      <c r="T136" s="200">
        <f>S136*H136</f>
        <v>8.4644999999999992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1" t="s">
        <v>141</v>
      </c>
      <c r="AT136" s="201" t="s">
        <v>137</v>
      </c>
      <c r="AU136" s="201" t="s">
        <v>89</v>
      </c>
      <c r="AY136" s="19" t="s">
        <v>135</v>
      </c>
      <c r="BE136" s="202">
        <f>IF(N136="základná",J136,0)</f>
        <v>0</v>
      </c>
      <c r="BF136" s="202">
        <f>IF(N136="znížená",J136,0)</f>
        <v>0</v>
      </c>
      <c r="BG136" s="202">
        <f>IF(N136="zákl. prenesená",J136,0)</f>
        <v>0</v>
      </c>
      <c r="BH136" s="202">
        <f>IF(N136="zníž. prenesená",J136,0)</f>
        <v>0</v>
      </c>
      <c r="BI136" s="202">
        <f>IF(N136="nulová",J136,0)</f>
        <v>0</v>
      </c>
      <c r="BJ136" s="19" t="s">
        <v>89</v>
      </c>
      <c r="BK136" s="202">
        <f>ROUND(I136*H136,2)</f>
        <v>0</v>
      </c>
      <c r="BL136" s="19" t="s">
        <v>141</v>
      </c>
      <c r="BM136" s="201" t="s">
        <v>659</v>
      </c>
    </row>
    <row r="137" s="13" customFormat="1">
      <c r="A137" s="13"/>
      <c r="B137" s="203"/>
      <c r="C137" s="13"/>
      <c r="D137" s="204" t="s">
        <v>143</v>
      </c>
      <c r="E137" s="205" t="s">
        <v>1</v>
      </c>
      <c r="F137" s="206" t="s">
        <v>660</v>
      </c>
      <c r="G137" s="13"/>
      <c r="H137" s="207">
        <v>37.619999999999997</v>
      </c>
      <c r="I137" s="208"/>
      <c r="J137" s="13"/>
      <c r="K137" s="13"/>
      <c r="L137" s="203"/>
      <c r="M137" s="209"/>
      <c r="N137" s="210"/>
      <c r="O137" s="210"/>
      <c r="P137" s="210"/>
      <c r="Q137" s="210"/>
      <c r="R137" s="210"/>
      <c r="S137" s="210"/>
      <c r="T137" s="21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5" t="s">
        <v>143</v>
      </c>
      <c r="AU137" s="205" t="s">
        <v>89</v>
      </c>
      <c r="AV137" s="13" t="s">
        <v>89</v>
      </c>
      <c r="AW137" s="13" t="s">
        <v>31</v>
      </c>
      <c r="AX137" s="13" t="s">
        <v>83</v>
      </c>
      <c r="AY137" s="205" t="s">
        <v>135</v>
      </c>
    </row>
    <row r="138" s="12" customFormat="1" ht="22.8" customHeight="1">
      <c r="A138" s="12"/>
      <c r="B138" s="175"/>
      <c r="C138" s="12"/>
      <c r="D138" s="176" t="s">
        <v>75</v>
      </c>
      <c r="E138" s="186" t="s">
        <v>153</v>
      </c>
      <c r="F138" s="186" t="s">
        <v>306</v>
      </c>
      <c r="G138" s="12"/>
      <c r="H138" s="12"/>
      <c r="I138" s="178"/>
      <c r="J138" s="187">
        <f>BK138</f>
        <v>0</v>
      </c>
      <c r="K138" s="12"/>
      <c r="L138" s="175"/>
      <c r="M138" s="180"/>
      <c r="N138" s="181"/>
      <c r="O138" s="181"/>
      <c r="P138" s="182">
        <f>SUM(P139:P142)</f>
        <v>0</v>
      </c>
      <c r="Q138" s="181"/>
      <c r="R138" s="182">
        <f>SUM(R139:R142)</f>
        <v>1.348101</v>
      </c>
      <c r="S138" s="181"/>
      <c r="T138" s="183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6" t="s">
        <v>83</v>
      </c>
      <c r="AT138" s="184" t="s">
        <v>75</v>
      </c>
      <c r="AU138" s="184" t="s">
        <v>83</v>
      </c>
      <c r="AY138" s="176" t="s">
        <v>135</v>
      </c>
      <c r="BK138" s="185">
        <f>SUM(BK139:BK142)</f>
        <v>0</v>
      </c>
    </row>
    <row r="139" s="2" customFormat="1" ht="24.15" customHeight="1">
      <c r="A139" s="38"/>
      <c r="B139" s="188"/>
      <c r="C139" s="189" t="s">
        <v>89</v>
      </c>
      <c r="D139" s="189" t="s">
        <v>137</v>
      </c>
      <c r="E139" s="190" t="s">
        <v>661</v>
      </c>
      <c r="F139" s="191" t="s">
        <v>662</v>
      </c>
      <c r="G139" s="192" t="s">
        <v>188</v>
      </c>
      <c r="H139" s="193">
        <v>24</v>
      </c>
      <c r="I139" s="194"/>
      <c r="J139" s="195">
        <f>ROUND(I139*H139,2)</f>
        <v>0</v>
      </c>
      <c r="K139" s="196"/>
      <c r="L139" s="39"/>
      <c r="M139" s="197" t="s">
        <v>1</v>
      </c>
      <c r="N139" s="198" t="s">
        <v>42</v>
      </c>
      <c r="O139" s="82"/>
      <c r="P139" s="199">
        <f>O139*H139</f>
        <v>0</v>
      </c>
      <c r="Q139" s="199">
        <v>0.048853000000000001</v>
      </c>
      <c r="R139" s="199">
        <f>Q139*H139</f>
        <v>1.172472</v>
      </c>
      <c r="S139" s="199">
        <v>0</v>
      </c>
      <c r="T139" s="20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1" t="s">
        <v>141</v>
      </c>
      <c r="AT139" s="201" t="s">
        <v>137</v>
      </c>
      <c r="AU139" s="201" t="s">
        <v>89</v>
      </c>
      <c r="AY139" s="19" t="s">
        <v>135</v>
      </c>
      <c r="BE139" s="202">
        <f>IF(N139="základná",J139,0)</f>
        <v>0</v>
      </c>
      <c r="BF139" s="202">
        <f>IF(N139="znížená",J139,0)</f>
        <v>0</v>
      </c>
      <c r="BG139" s="202">
        <f>IF(N139="zákl. prenesená",J139,0)</f>
        <v>0</v>
      </c>
      <c r="BH139" s="202">
        <f>IF(N139="zníž. prenesená",J139,0)</f>
        <v>0</v>
      </c>
      <c r="BI139" s="202">
        <f>IF(N139="nulová",J139,0)</f>
        <v>0</v>
      </c>
      <c r="BJ139" s="19" t="s">
        <v>89</v>
      </c>
      <c r="BK139" s="202">
        <f>ROUND(I139*H139,2)</f>
        <v>0</v>
      </c>
      <c r="BL139" s="19" t="s">
        <v>141</v>
      </c>
      <c r="BM139" s="201" t="s">
        <v>663</v>
      </c>
    </row>
    <row r="140" s="13" customFormat="1">
      <c r="A140" s="13"/>
      <c r="B140" s="203"/>
      <c r="C140" s="13"/>
      <c r="D140" s="204" t="s">
        <v>143</v>
      </c>
      <c r="E140" s="205" t="s">
        <v>1</v>
      </c>
      <c r="F140" s="206" t="s">
        <v>664</v>
      </c>
      <c r="G140" s="13"/>
      <c r="H140" s="207">
        <v>24</v>
      </c>
      <c r="I140" s="208"/>
      <c r="J140" s="13"/>
      <c r="K140" s="13"/>
      <c r="L140" s="203"/>
      <c r="M140" s="209"/>
      <c r="N140" s="210"/>
      <c r="O140" s="210"/>
      <c r="P140" s="210"/>
      <c r="Q140" s="210"/>
      <c r="R140" s="210"/>
      <c r="S140" s="210"/>
      <c r="T140" s="21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5" t="s">
        <v>143</v>
      </c>
      <c r="AU140" s="205" t="s">
        <v>89</v>
      </c>
      <c r="AV140" s="13" t="s">
        <v>89</v>
      </c>
      <c r="AW140" s="13" t="s">
        <v>31</v>
      </c>
      <c r="AX140" s="13" t="s">
        <v>83</v>
      </c>
      <c r="AY140" s="205" t="s">
        <v>135</v>
      </c>
    </row>
    <row r="141" s="2" customFormat="1" ht="24.15" customHeight="1">
      <c r="A141" s="38"/>
      <c r="B141" s="188"/>
      <c r="C141" s="189" t="s">
        <v>153</v>
      </c>
      <c r="D141" s="189" t="s">
        <v>137</v>
      </c>
      <c r="E141" s="190" t="s">
        <v>665</v>
      </c>
      <c r="F141" s="191" t="s">
        <v>666</v>
      </c>
      <c r="G141" s="192" t="s">
        <v>188</v>
      </c>
      <c r="H141" s="193">
        <v>3</v>
      </c>
      <c r="I141" s="194"/>
      <c r="J141" s="195">
        <f>ROUND(I141*H141,2)</f>
        <v>0</v>
      </c>
      <c r="K141" s="196"/>
      <c r="L141" s="39"/>
      <c r="M141" s="197" t="s">
        <v>1</v>
      </c>
      <c r="N141" s="198" t="s">
        <v>42</v>
      </c>
      <c r="O141" s="82"/>
      <c r="P141" s="199">
        <f>O141*H141</f>
        <v>0</v>
      </c>
      <c r="Q141" s="199">
        <v>0.058542999999999998</v>
      </c>
      <c r="R141" s="199">
        <f>Q141*H141</f>
        <v>0.17562899999999998</v>
      </c>
      <c r="S141" s="199">
        <v>0</v>
      </c>
      <c r="T141" s="20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1" t="s">
        <v>141</v>
      </c>
      <c r="AT141" s="201" t="s">
        <v>137</v>
      </c>
      <c r="AU141" s="201" t="s">
        <v>89</v>
      </c>
      <c r="AY141" s="19" t="s">
        <v>135</v>
      </c>
      <c r="BE141" s="202">
        <f>IF(N141="základná",J141,0)</f>
        <v>0</v>
      </c>
      <c r="BF141" s="202">
        <f>IF(N141="znížená",J141,0)</f>
        <v>0</v>
      </c>
      <c r="BG141" s="202">
        <f>IF(N141="zákl. prenesená",J141,0)</f>
        <v>0</v>
      </c>
      <c r="BH141" s="202">
        <f>IF(N141="zníž. prenesená",J141,0)</f>
        <v>0</v>
      </c>
      <c r="BI141" s="202">
        <f>IF(N141="nulová",J141,0)</f>
        <v>0</v>
      </c>
      <c r="BJ141" s="19" t="s">
        <v>89</v>
      </c>
      <c r="BK141" s="202">
        <f>ROUND(I141*H141,2)</f>
        <v>0</v>
      </c>
      <c r="BL141" s="19" t="s">
        <v>141</v>
      </c>
      <c r="BM141" s="201" t="s">
        <v>667</v>
      </c>
    </row>
    <row r="142" s="13" customFormat="1">
      <c r="A142" s="13"/>
      <c r="B142" s="203"/>
      <c r="C142" s="13"/>
      <c r="D142" s="204" t="s">
        <v>143</v>
      </c>
      <c r="E142" s="205" t="s">
        <v>1</v>
      </c>
      <c r="F142" s="206" t="s">
        <v>668</v>
      </c>
      <c r="G142" s="13"/>
      <c r="H142" s="207">
        <v>3</v>
      </c>
      <c r="I142" s="208"/>
      <c r="J142" s="13"/>
      <c r="K142" s="13"/>
      <c r="L142" s="203"/>
      <c r="M142" s="209"/>
      <c r="N142" s="210"/>
      <c r="O142" s="210"/>
      <c r="P142" s="210"/>
      <c r="Q142" s="210"/>
      <c r="R142" s="210"/>
      <c r="S142" s="210"/>
      <c r="T142" s="21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5" t="s">
        <v>143</v>
      </c>
      <c r="AU142" s="205" t="s">
        <v>89</v>
      </c>
      <c r="AV142" s="13" t="s">
        <v>89</v>
      </c>
      <c r="AW142" s="13" t="s">
        <v>31</v>
      </c>
      <c r="AX142" s="13" t="s">
        <v>83</v>
      </c>
      <c r="AY142" s="205" t="s">
        <v>135</v>
      </c>
    </row>
    <row r="143" s="12" customFormat="1" ht="22.8" customHeight="1">
      <c r="A143" s="12"/>
      <c r="B143" s="175"/>
      <c r="C143" s="12"/>
      <c r="D143" s="176" t="s">
        <v>75</v>
      </c>
      <c r="E143" s="186" t="s">
        <v>145</v>
      </c>
      <c r="F143" s="186" t="s">
        <v>146</v>
      </c>
      <c r="G143" s="12"/>
      <c r="H143" s="12"/>
      <c r="I143" s="178"/>
      <c r="J143" s="187">
        <f>BK143</f>
        <v>0</v>
      </c>
      <c r="K143" s="12"/>
      <c r="L143" s="175"/>
      <c r="M143" s="180"/>
      <c r="N143" s="181"/>
      <c r="O143" s="181"/>
      <c r="P143" s="182">
        <f>SUM(P144:P397)</f>
        <v>0</v>
      </c>
      <c r="Q143" s="181"/>
      <c r="R143" s="182">
        <f>SUM(R144:R397)</f>
        <v>0</v>
      </c>
      <c r="S143" s="181"/>
      <c r="T143" s="183">
        <f>SUM(T144:T397)</f>
        <v>302.08385599999997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6" t="s">
        <v>83</v>
      </c>
      <c r="AT143" s="184" t="s">
        <v>75</v>
      </c>
      <c r="AU143" s="184" t="s">
        <v>83</v>
      </c>
      <c r="AY143" s="176" t="s">
        <v>135</v>
      </c>
      <c r="BK143" s="185">
        <f>SUM(BK144:BK397)</f>
        <v>0</v>
      </c>
    </row>
    <row r="144" s="2" customFormat="1" ht="24.15" customHeight="1">
      <c r="A144" s="38"/>
      <c r="B144" s="188"/>
      <c r="C144" s="189" t="s">
        <v>168</v>
      </c>
      <c r="D144" s="189" t="s">
        <v>137</v>
      </c>
      <c r="E144" s="190" t="s">
        <v>669</v>
      </c>
      <c r="F144" s="191" t="s">
        <v>670</v>
      </c>
      <c r="G144" s="192" t="s">
        <v>671</v>
      </c>
      <c r="H144" s="193">
        <v>30</v>
      </c>
      <c r="I144" s="194"/>
      <c r="J144" s="195">
        <f>ROUND(I144*H144,2)</f>
        <v>0</v>
      </c>
      <c r="K144" s="196"/>
      <c r="L144" s="39"/>
      <c r="M144" s="197" t="s">
        <v>1</v>
      </c>
      <c r="N144" s="198" t="s">
        <v>42</v>
      </c>
      <c r="O144" s="82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1" t="s">
        <v>141</v>
      </c>
      <c r="AT144" s="201" t="s">
        <v>137</v>
      </c>
      <c r="AU144" s="201" t="s">
        <v>89</v>
      </c>
      <c r="AY144" s="19" t="s">
        <v>135</v>
      </c>
      <c r="BE144" s="202">
        <f>IF(N144="základná",J144,0)</f>
        <v>0</v>
      </c>
      <c r="BF144" s="202">
        <f>IF(N144="znížená",J144,0)</f>
        <v>0</v>
      </c>
      <c r="BG144" s="202">
        <f>IF(N144="zákl. prenesená",J144,0)</f>
        <v>0</v>
      </c>
      <c r="BH144" s="202">
        <f>IF(N144="zníž. prenesená",J144,0)</f>
        <v>0</v>
      </c>
      <c r="BI144" s="202">
        <f>IF(N144="nulová",J144,0)</f>
        <v>0</v>
      </c>
      <c r="BJ144" s="19" t="s">
        <v>89</v>
      </c>
      <c r="BK144" s="202">
        <f>ROUND(I144*H144,2)</f>
        <v>0</v>
      </c>
      <c r="BL144" s="19" t="s">
        <v>141</v>
      </c>
      <c r="BM144" s="201" t="s">
        <v>141</v>
      </c>
    </row>
    <row r="145" s="2" customFormat="1" ht="24.15" customHeight="1">
      <c r="A145" s="38"/>
      <c r="B145" s="188"/>
      <c r="C145" s="189" t="s">
        <v>173</v>
      </c>
      <c r="D145" s="189" t="s">
        <v>137</v>
      </c>
      <c r="E145" s="190" t="s">
        <v>672</v>
      </c>
      <c r="F145" s="191" t="s">
        <v>673</v>
      </c>
      <c r="G145" s="192" t="s">
        <v>149</v>
      </c>
      <c r="H145" s="193">
        <v>1.315</v>
      </c>
      <c r="I145" s="194"/>
      <c r="J145" s="195">
        <f>ROUND(I145*H145,2)</f>
        <v>0</v>
      </c>
      <c r="K145" s="196"/>
      <c r="L145" s="39"/>
      <c r="M145" s="197" t="s">
        <v>1</v>
      </c>
      <c r="N145" s="198" t="s">
        <v>42</v>
      </c>
      <c r="O145" s="82"/>
      <c r="P145" s="199">
        <f>O145*H145</f>
        <v>0</v>
      </c>
      <c r="Q145" s="199">
        <v>0</v>
      </c>
      <c r="R145" s="199">
        <f>Q145*H145</f>
        <v>0</v>
      </c>
      <c r="S145" s="199">
        <v>2.3999999999999999</v>
      </c>
      <c r="T145" s="200">
        <f>S145*H145</f>
        <v>3.1559999999999997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1" t="s">
        <v>141</v>
      </c>
      <c r="AT145" s="201" t="s">
        <v>137</v>
      </c>
      <c r="AU145" s="201" t="s">
        <v>89</v>
      </c>
      <c r="AY145" s="19" t="s">
        <v>135</v>
      </c>
      <c r="BE145" s="202">
        <f>IF(N145="základná",J145,0)</f>
        <v>0</v>
      </c>
      <c r="BF145" s="202">
        <f>IF(N145="znížená",J145,0)</f>
        <v>0</v>
      </c>
      <c r="BG145" s="202">
        <f>IF(N145="zákl. prenesená",J145,0)</f>
        <v>0</v>
      </c>
      <c r="BH145" s="202">
        <f>IF(N145="zníž. prenesená",J145,0)</f>
        <v>0</v>
      </c>
      <c r="BI145" s="202">
        <f>IF(N145="nulová",J145,0)</f>
        <v>0</v>
      </c>
      <c r="BJ145" s="19" t="s">
        <v>89</v>
      </c>
      <c r="BK145" s="202">
        <f>ROUND(I145*H145,2)</f>
        <v>0</v>
      </c>
      <c r="BL145" s="19" t="s">
        <v>141</v>
      </c>
      <c r="BM145" s="201" t="s">
        <v>200</v>
      </c>
    </row>
    <row r="146" s="13" customFormat="1">
      <c r="A146" s="13"/>
      <c r="B146" s="203"/>
      <c r="C146" s="13"/>
      <c r="D146" s="204" t="s">
        <v>143</v>
      </c>
      <c r="E146" s="205" t="s">
        <v>1</v>
      </c>
      <c r="F146" s="206" t="s">
        <v>674</v>
      </c>
      <c r="G146" s="13"/>
      <c r="H146" s="207">
        <v>1.315</v>
      </c>
      <c r="I146" s="208"/>
      <c r="J146" s="13"/>
      <c r="K146" s="13"/>
      <c r="L146" s="203"/>
      <c r="M146" s="209"/>
      <c r="N146" s="210"/>
      <c r="O146" s="210"/>
      <c r="P146" s="210"/>
      <c r="Q146" s="210"/>
      <c r="R146" s="210"/>
      <c r="S146" s="210"/>
      <c r="T146" s="21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143</v>
      </c>
      <c r="AU146" s="205" t="s">
        <v>89</v>
      </c>
      <c r="AV146" s="13" t="s">
        <v>89</v>
      </c>
      <c r="AW146" s="13" t="s">
        <v>31</v>
      </c>
      <c r="AX146" s="13" t="s">
        <v>76</v>
      </c>
      <c r="AY146" s="205" t="s">
        <v>135</v>
      </c>
    </row>
    <row r="147" s="14" customFormat="1">
      <c r="A147" s="14"/>
      <c r="B147" s="212"/>
      <c r="C147" s="14"/>
      <c r="D147" s="204" t="s">
        <v>143</v>
      </c>
      <c r="E147" s="213" t="s">
        <v>1</v>
      </c>
      <c r="F147" s="214" t="s">
        <v>152</v>
      </c>
      <c r="G147" s="14"/>
      <c r="H147" s="215">
        <v>1.315</v>
      </c>
      <c r="I147" s="216"/>
      <c r="J147" s="14"/>
      <c r="K147" s="14"/>
      <c r="L147" s="212"/>
      <c r="M147" s="217"/>
      <c r="N147" s="218"/>
      <c r="O147" s="218"/>
      <c r="P147" s="218"/>
      <c r="Q147" s="218"/>
      <c r="R147" s="218"/>
      <c r="S147" s="218"/>
      <c r="T147" s="21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3" t="s">
        <v>143</v>
      </c>
      <c r="AU147" s="213" t="s">
        <v>89</v>
      </c>
      <c r="AV147" s="14" t="s">
        <v>141</v>
      </c>
      <c r="AW147" s="14" t="s">
        <v>31</v>
      </c>
      <c r="AX147" s="14" t="s">
        <v>83</v>
      </c>
      <c r="AY147" s="213" t="s">
        <v>135</v>
      </c>
    </row>
    <row r="148" s="2" customFormat="1" ht="37.8" customHeight="1">
      <c r="A148" s="38"/>
      <c r="B148" s="188"/>
      <c r="C148" s="189" t="s">
        <v>177</v>
      </c>
      <c r="D148" s="189" t="s">
        <v>137</v>
      </c>
      <c r="E148" s="190" t="s">
        <v>675</v>
      </c>
      <c r="F148" s="191" t="s">
        <v>676</v>
      </c>
      <c r="G148" s="192" t="s">
        <v>149</v>
      </c>
      <c r="H148" s="193">
        <v>23.106999999999999</v>
      </c>
      <c r="I148" s="194"/>
      <c r="J148" s="195">
        <f>ROUND(I148*H148,2)</f>
        <v>0</v>
      </c>
      <c r="K148" s="196"/>
      <c r="L148" s="39"/>
      <c r="M148" s="197" t="s">
        <v>1</v>
      </c>
      <c r="N148" s="198" t="s">
        <v>42</v>
      </c>
      <c r="O148" s="82"/>
      <c r="P148" s="199">
        <f>O148*H148</f>
        <v>0</v>
      </c>
      <c r="Q148" s="199">
        <v>0</v>
      </c>
      <c r="R148" s="199">
        <f>Q148*H148</f>
        <v>0</v>
      </c>
      <c r="S148" s="199">
        <v>2.2000000000000002</v>
      </c>
      <c r="T148" s="200">
        <f>S148*H148</f>
        <v>50.8354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1" t="s">
        <v>141</v>
      </c>
      <c r="AT148" s="201" t="s">
        <v>137</v>
      </c>
      <c r="AU148" s="201" t="s">
        <v>89</v>
      </c>
      <c r="AY148" s="19" t="s">
        <v>135</v>
      </c>
      <c r="BE148" s="202">
        <f>IF(N148="základná",J148,0)</f>
        <v>0</v>
      </c>
      <c r="BF148" s="202">
        <f>IF(N148="znížená",J148,0)</f>
        <v>0</v>
      </c>
      <c r="BG148" s="202">
        <f>IF(N148="zákl. prenesená",J148,0)</f>
        <v>0</v>
      </c>
      <c r="BH148" s="202">
        <f>IF(N148="zníž. prenesená",J148,0)</f>
        <v>0</v>
      </c>
      <c r="BI148" s="202">
        <f>IF(N148="nulová",J148,0)</f>
        <v>0</v>
      </c>
      <c r="BJ148" s="19" t="s">
        <v>89</v>
      </c>
      <c r="BK148" s="202">
        <f>ROUND(I148*H148,2)</f>
        <v>0</v>
      </c>
      <c r="BL148" s="19" t="s">
        <v>141</v>
      </c>
      <c r="BM148" s="201" t="s">
        <v>217</v>
      </c>
    </row>
    <row r="149" s="13" customFormat="1">
      <c r="A149" s="13"/>
      <c r="B149" s="203"/>
      <c r="C149" s="13"/>
      <c r="D149" s="204" t="s">
        <v>143</v>
      </c>
      <c r="E149" s="205" t="s">
        <v>1</v>
      </c>
      <c r="F149" s="206" t="s">
        <v>677</v>
      </c>
      <c r="G149" s="13"/>
      <c r="H149" s="207">
        <v>7.6109999999999998</v>
      </c>
      <c r="I149" s="208"/>
      <c r="J149" s="13"/>
      <c r="K149" s="13"/>
      <c r="L149" s="203"/>
      <c r="M149" s="209"/>
      <c r="N149" s="210"/>
      <c r="O149" s="210"/>
      <c r="P149" s="210"/>
      <c r="Q149" s="210"/>
      <c r="R149" s="210"/>
      <c r="S149" s="210"/>
      <c r="T149" s="21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5" t="s">
        <v>143</v>
      </c>
      <c r="AU149" s="205" t="s">
        <v>89</v>
      </c>
      <c r="AV149" s="13" t="s">
        <v>89</v>
      </c>
      <c r="AW149" s="13" t="s">
        <v>31</v>
      </c>
      <c r="AX149" s="13" t="s">
        <v>76</v>
      </c>
      <c r="AY149" s="205" t="s">
        <v>135</v>
      </c>
    </row>
    <row r="150" s="13" customFormat="1">
      <c r="A150" s="13"/>
      <c r="B150" s="203"/>
      <c r="C150" s="13"/>
      <c r="D150" s="204" t="s">
        <v>143</v>
      </c>
      <c r="E150" s="205" t="s">
        <v>1</v>
      </c>
      <c r="F150" s="206" t="s">
        <v>678</v>
      </c>
      <c r="G150" s="13"/>
      <c r="H150" s="207">
        <v>7.7539999999999996</v>
      </c>
      <c r="I150" s="208"/>
      <c r="J150" s="13"/>
      <c r="K150" s="13"/>
      <c r="L150" s="203"/>
      <c r="M150" s="209"/>
      <c r="N150" s="210"/>
      <c r="O150" s="210"/>
      <c r="P150" s="210"/>
      <c r="Q150" s="210"/>
      <c r="R150" s="210"/>
      <c r="S150" s="210"/>
      <c r="T150" s="21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5" t="s">
        <v>143</v>
      </c>
      <c r="AU150" s="205" t="s">
        <v>89</v>
      </c>
      <c r="AV150" s="13" t="s">
        <v>89</v>
      </c>
      <c r="AW150" s="13" t="s">
        <v>31</v>
      </c>
      <c r="AX150" s="13" t="s">
        <v>76</v>
      </c>
      <c r="AY150" s="205" t="s">
        <v>135</v>
      </c>
    </row>
    <row r="151" s="13" customFormat="1">
      <c r="A151" s="13"/>
      <c r="B151" s="203"/>
      <c r="C151" s="13"/>
      <c r="D151" s="204" t="s">
        <v>143</v>
      </c>
      <c r="E151" s="205" t="s">
        <v>1</v>
      </c>
      <c r="F151" s="206" t="s">
        <v>679</v>
      </c>
      <c r="G151" s="13"/>
      <c r="H151" s="207">
        <v>7.742</v>
      </c>
      <c r="I151" s="208"/>
      <c r="J151" s="13"/>
      <c r="K151" s="13"/>
      <c r="L151" s="203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143</v>
      </c>
      <c r="AU151" s="205" t="s">
        <v>89</v>
      </c>
      <c r="AV151" s="13" t="s">
        <v>89</v>
      </c>
      <c r="AW151" s="13" t="s">
        <v>31</v>
      </c>
      <c r="AX151" s="13" t="s">
        <v>76</v>
      </c>
      <c r="AY151" s="205" t="s">
        <v>135</v>
      </c>
    </row>
    <row r="152" s="14" customFormat="1">
      <c r="A152" s="14"/>
      <c r="B152" s="212"/>
      <c r="C152" s="14"/>
      <c r="D152" s="204" t="s">
        <v>143</v>
      </c>
      <c r="E152" s="213" t="s">
        <v>1</v>
      </c>
      <c r="F152" s="214" t="s">
        <v>152</v>
      </c>
      <c r="G152" s="14"/>
      <c r="H152" s="215">
        <v>23.106999999999999</v>
      </c>
      <c r="I152" s="216"/>
      <c r="J152" s="14"/>
      <c r="K152" s="14"/>
      <c r="L152" s="212"/>
      <c r="M152" s="217"/>
      <c r="N152" s="218"/>
      <c r="O152" s="218"/>
      <c r="P152" s="218"/>
      <c r="Q152" s="218"/>
      <c r="R152" s="218"/>
      <c r="S152" s="218"/>
      <c r="T152" s="21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13" t="s">
        <v>143</v>
      </c>
      <c r="AU152" s="213" t="s">
        <v>89</v>
      </c>
      <c r="AV152" s="14" t="s">
        <v>141</v>
      </c>
      <c r="AW152" s="14" t="s">
        <v>31</v>
      </c>
      <c r="AX152" s="14" t="s">
        <v>83</v>
      </c>
      <c r="AY152" s="213" t="s">
        <v>135</v>
      </c>
    </row>
    <row r="153" s="2" customFormat="1" ht="37.8" customHeight="1">
      <c r="A153" s="38"/>
      <c r="B153" s="188"/>
      <c r="C153" s="189" t="s">
        <v>145</v>
      </c>
      <c r="D153" s="189" t="s">
        <v>137</v>
      </c>
      <c r="E153" s="190" t="s">
        <v>680</v>
      </c>
      <c r="F153" s="191" t="s">
        <v>681</v>
      </c>
      <c r="G153" s="192" t="s">
        <v>149</v>
      </c>
      <c r="H153" s="193">
        <v>9.5280000000000005</v>
      </c>
      <c r="I153" s="194"/>
      <c r="J153" s="195">
        <f>ROUND(I153*H153,2)</f>
        <v>0</v>
      </c>
      <c r="K153" s="196"/>
      <c r="L153" s="39"/>
      <c r="M153" s="197" t="s">
        <v>1</v>
      </c>
      <c r="N153" s="198" t="s">
        <v>42</v>
      </c>
      <c r="O153" s="82"/>
      <c r="P153" s="199">
        <f>O153*H153</f>
        <v>0</v>
      </c>
      <c r="Q153" s="199">
        <v>0</v>
      </c>
      <c r="R153" s="199">
        <f>Q153*H153</f>
        <v>0</v>
      </c>
      <c r="S153" s="199">
        <v>2.2000000000000002</v>
      </c>
      <c r="T153" s="200">
        <f>S153*H153</f>
        <v>20.961600000000004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1" t="s">
        <v>141</v>
      </c>
      <c r="AT153" s="201" t="s">
        <v>137</v>
      </c>
      <c r="AU153" s="201" t="s">
        <v>89</v>
      </c>
      <c r="AY153" s="19" t="s">
        <v>135</v>
      </c>
      <c r="BE153" s="202">
        <f>IF(N153="základná",J153,0)</f>
        <v>0</v>
      </c>
      <c r="BF153" s="202">
        <f>IF(N153="znížená",J153,0)</f>
        <v>0</v>
      </c>
      <c r="BG153" s="202">
        <f>IF(N153="zákl. prenesená",J153,0)</f>
        <v>0</v>
      </c>
      <c r="BH153" s="202">
        <f>IF(N153="zníž. prenesená",J153,0)</f>
        <v>0</v>
      </c>
      <c r="BI153" s="202">
        <f>IF(N153="nulová",J153,0)</f>
        <v>0</v>
      </c>
      <c r="BJ153" s="19" t="s">
        <v>89</v>
      </c>
      <c r="BK153" s="202">
        <f>ROUND(I153*H153,2)</f>
        <v>0</v>
      </c>
      <c r="BL153" s="19" t="s">
        <v>141</v>
      </c>
      <c r="BM153" s="201" t="s">
        <v>197</v>
      </c>
    </row>
    <row r="154" s="13" customFormat="1">
      <c r="A154" s="13"/>
      <c r="B154" s="203"/>
      <c r="C154" s="13"/>
      <c r="D154" s="204" t="s">
        <v>143</v>
      </c>
      <c r="E154" s="205" t="s">
        <v>1</v>
      </c>
      <c r="F154" s="206" t="s">
        <v>682</v>
      </c>
      <c r="G154" s="13"/>
      <c r="H154" s="207">
        <v>9.5280000000000005</v>
      </c>
      <c r="I154" s="208"/>
      <c r="J154" s="13"/>
      <c r="K154" s="13"/>
      <c r="L154" s="203"/>
      <c r="M154" s="209"/>
      <c r="N154" s="210"/>
      <c r="O154" s="210"/>
      <c r="P154" s="210"/>
      <c r="Q154" s="210"/>
      <c r="R154" s="210"/>
      <c r="S154" s="210"/>
      <c r="T154" s="21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5" t="s">
        <v>143</v>
      </c>
      <c r="AU154" s="205" t="s">
        <v>89</v>
      </c>
      <c r="AV154" s="13" t="s">
        <v>89</v>
      </c>
      <c r="AW154" s="13" t="s">
        <v>31</v>
      </c>
      <c r="AX154" s="13" t="s">
        <v>76</v>
      </c>
      <c r="AY154" s="205" t="s">
        <v>135</v>
      </c>
    </row>
    <row r="155" s="14" customFormat="1">
      <c r="A155" s="14"/>
      <c r="B155" s="212"/>
      <c r="C155" s="14"/>
      <c r="D155" s="204" t="s">
        <v>143</v>
      </c>
      <c r="E155" s="213" t="s">
        <v>1</v>
      </c>
      <c r="F155" s="214" t="s">
        <v>152</v>
      </c>
      <c r="G155" s="14"/>
      <c r="H155" s="215">
        <v>9.5280000000000005</v>
      </c>
      <c r="I155" s="216"/>
      <c r="J155" s="14"/>
      <c r="K155" s="14"/>
      <c r="L155" s="212"/>
      <c r="M155" s="217"/>
      <c r="N155" s="218"/>
      <c r="O155" s="218"/>
      <c r="P155" s="218"/>
      <c r="Q155" s="218"/>
      <c r="R155" s="218"/>
      <c r="S155" s="218"/>
      <c r="T155" s="21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3" t="s">
        <v>143</v>
      </c>
      <c r="AU155" s="213" t="s">
        <v>89</v>
      </c>
      <c r="AV155" s="14" t="s">
        <v>141</v>
      </c>
      <c r="AW155" s="14" t="s">
        <v>31</v>
      </c>
      <c r="AX155" s="14" t="s">
        <v>83</v>
      </c>
      <c r="AY155" s="213" t="s">
        <v>135</v>
      </c>
    </row>
    <row r="156" s="2" customFormat="1" ht="37.8" customHeight="1">
      <c r="A156" s="38"/>
      <c r="B156" s="188"/>
      <c r="C156" s="189" t="s">
        <v>185</v>
      </c>
      <c r="D156" s="189" t="s">
        <v>137</v>
      </c>
      <c r="E156" s="190" t="s">
        <v>683</v>
      </c>
      <c r="F156" s="191" t="s">
        <v>684</v>
      </c>
      <c r="G156" s="192" t="s">
        <v>140</v>
      </c>
      <c r="H156" s="193">
        <v>302.02699999999999</v>
      </c>
      <c r="I156" s="194"/>
      <c r="J156" s="195">
        <f>ROUND(I156*H156,2)</f>
        <v>0</v>
      </c>
      <c r="K156" s="196"/>
      <c r="L156" s="39"/>
      <c r="M156" s="197" t="s">
        <v>1</v>
      </c>
      <c r="N156" s="198" t="s">
        <v>42</v>
      </c>
      <c r="O156" s="82"/>
      <c r="P156" s="199">
        <f>O156*H156</f>
        <v>0</v>
      </c>
      <c r="Q156" s="199">
        <v>0</v>
      </c>
      <c r="R156" s="199">
        <f>Q156*H156</f>
        <v>0</v>
      </c>
      <c r="S156" s="199">
        <v>0.065000000000000002</v>
      </c>
      <c r="T156" s="200">
        <f>S156*H156</f>
        <v>19.631754999999998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1" t="s">
        <v>141</v>
      </c>
      <c r="AT156" s="201" t="s">
        <v>137</v>
      </c>
      <c r="AU156" s="201" t="s">
        <v>89</v>
      </c>
      <c r="AY156" s="19" t="s">
        <v>135</v>
      </c>
      <c r="BE156" s="202">
        <f>IF(N156="základná",J156,0)</f>
        <v>0</v>
      </c>
      <c r="BF156" s="202">
        <f>IF(N156="znížená",J156,0)</f>
        <v>0</v>
      </c>
      <c r="BG156" s="202">
        <f>IF(N156="zákl. prenesená",J156,0)</f>
        <v>0</v>
      </c>
      <c r="BH156" s="202">
        <f>IF(N156="zníž. prenesená",J156,0)</f>
        <v>0</v>
      </c>
      <c r="BI156" s="202">
        <f>IF(N156="nulová",J156,0)</f>
        <v>0</v>
      </c>
      <c r="BJ156" s="19" t="s">
        <v>89</v>
      </c>
      <c r="BK156" s="202">
        <f>ROUND(I156*H156,2)</f>
        <v>0</v>
      </c>
      <c r="BL156" s="19" t="s">
        <v>141</v>
      </c>
      <c r="BM156" s="201" t="s">
        <v>205</v>
      </c>
    </row>
    <row r="157" s="15" customFormat="1">
      <c r="A157" s="15"/>
      <c r="B157" s="225"/>
      <c r="C157" s="15"/>
      <c r="D157" s="204" t="s">
        <v>143</v>
      </c>
      <c r="E157" s="226" t="s">
        <v>1</v>
      </c>
      <c r="F157" s="227" t="s">
        <v>685</v>
      </c>
      <c r="G157" s="15"/>
      <c r="H157" s="226" t="s">
        <v>1</v>
      </c>
      <c r="I157" s="228"/>
      <c r="J157" s="15"/>
      <c r="K157" s="15"/>
      <c r="L157" s="225"/>
      <c r="M157" s="229"/>
      <c r="N157" s="230"/>
      <c r="O157" s="230"/>
      <c r="P157" s="230"/>
      <c r="Q157" s="230"/>
      <c r="R157" s="230"/>
      <c r="S157" s="230"/>
      <c r="T157" s="23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26" t="s">
        <v>143</v>
      </c>
      <c r="AU157" s="226" t="s">
        <v>89</v>
      </c>
      <c r="AV157" s="15" t="s">
        <v>83</v>
      </c>
      <c r="AW157" s="15" t="s">
        <v>31</v>
      </c>
      <c r="AX157" s="15" t="s">
        <v>76</v>
      </c>
      <c r="AY157" s="226" t="s">
        <v>135</v>
      </c>
    </row>
    <row r="158" s="13" customFormat="1">
      <c r="A158" s="13"/>
      <c r="B158" s="203"/>
      <c r="C158" s="13"/>
      <c r="D158" s="204" t="s">
        <v>143</v>
      </c>
      <c r="E158" s="205" t="s">
        <v>1</v>
      </c>
      <c r="F158" s="206" t="s">
        <v>686</v>
      </c>
      <c r="G158" s="13"/>
      <c r="H158" s="207">
        <v>66.396000000000001</v>
      </c>
      <c r="I158" s="208"/>
      <c r="J158" s="13"/>
      <c r="K158" s="13"/>
      <c r="L158" s="203"/>
      <c r="M158" s="209"/>
      <c r="N158" s="210"/>
      <c r="O158" s="210"/>
      <c r="P158" s="210"/>
      <c r="Q158" s="210"/>
      <c r="R158" s="210"/>
      <c r="S158" s="210"/>
      <c r="T158" s="21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5" t="s">
        <v>143</v>
      </c>
      <c r="AU158" s="205" t="s">
        <v>89</v>
      </c>
      <c r="AV158" s="13" t="s">
        <v>89</v>
      </c>
      <c r="AW158" s="13" t="s">
        <v>31</v>
      </c>
      <c r="AX158" s="13" t="s">
        <v>76</v>
      </c>
      <c r="AY158" s="205" t="s">
        <v>135</v>
      </c>
    </row>
    <row r="159" s="15" customFormat="1">
      <c r="A159" s="15"/>
      <c r="B159" s="225"/>
      <c r="C159" s="15"/>
      <c r="D159" s="204" t="s">
        <v>143</v>
      </c>
      <c r="E159" s="226" t="s">
        <v>1</v>
      </c>
      <c r="F159" s="227" t="s">
        <v>687</v>
      </c>
      <c r="G159" s="15"/>
      <c r="H159" s="226" t="s">
        <v>1</v>
      </c>
      <c r="I159" s="228"/>
      <c r="J159" s="15"/>
      <c r="K159" s="15"/>
      <c r="L159" s="225"/>
      <c r="M159" s="229"/>
      <c r="N159" s="230"/>
      <c r="O159" s="230"/>
      <c r="P159" s="230"/>
      <c r="Q159" s="230"/>
      <c r="R159" s="230"/>
      <c r="S159" s="230"/>
      <c r="T159" s="23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6" t="s">
        <v>143</v>
      </c>
      <c r="AU159" s="226" t="s">
        <v>89</v>
      </c>
      <c r="AV159" s="15" t="s">
        <v>83</v>
      </c>
      <c r="AW159" s="15" t="s">
        <v>31</v>
      </c>
      <c r="AX159" s="15" t="s">
        <v>76</v>
      </c>
      <c r="AY159" s="226" t="s">
        <v>135</v>
      </c>
    </row>
    <row r="160" s="13" customFormat="1">
      <c r="A160" s="13"/>
      <c r="B160" s="203"/>
      <c r="C160" s="13"/>
      <c r="D160" s="204" t="s">
        <v>143</v>
      </c>
      <c r="E160" s="205" t="s">
        <v>1</v>
      </c>
      <c r="F160" s="206" t="s">
        <v>688</v>
      </c>
      <c r="G160" s="13"/>
      <c r="H160" s="207">
        <v>128.46899999999999</v>
      </c>
      <c r="I160" s="208"/>
      <c r="J160" s="13"/>
      <c r="K160" s="13"/>
      <c r="L160" s="203"/>
      <c r="M160" s="209"/>
      <c r="N160" s="210"/>
      <c r="O160" s="210"/>
      <c r="P160" s="210"/>
      <c r="Q160" s="210"/>
      <c r="R160" s="210"/>
      <c r="S160" s="210"/>
      <c r="T160" s="21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143</v>
      </c>
      <c r="AU160" s="205" t="s">
        <v>89</v>
      </c>
      <c r="AV160" s="13" t="s">
        <v>89</v>
      </c>
      <c r="AW160" s="13" t="s">
        <v>31</v>
      </c>
      <c r="AX160" s="13" t="s">
        <v>76</v>
      </c>
      <c r="AY160" s="205" t="s">
        <v>135</v>
      </c>
    </row>
    <row r="161" s="15" customFormat="1">
      <c r="A161" s="15"/>
      <c r="B161" s="225"/>
      <c r="C161" s="15"/>
      <c r="D161" s="204" t="s">
        <v>143</v>
      </c>
      <c r="E161" s="226" t="s">
        <v>1</v>
      </c>
      <c r="F161" s="227" t="s">
        <v>689</v>
      </c>
      <c r="G161" s="15"/>
      <c r="H161" s="226" t="s">
        <v>1</v>
      </c>
      <c r="I161" s="228"/>
      <c r="J161" s="15"/>
      <c r="K161" s="15"/>
      <c r="L161" s="225"/>
      <c r="M161" s="229"/>
      <c r="N161" s="230"/>
      <c r="O161" s="230"/>
      <c r="P161" s="230"/>
      <c r="Q161" s="230"/>
      <c r="R161" s="230"/>
      <c r="S161" s="230"/>
      <c r="T161" s="23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26" t="s">
        <v>143</v>
      </c>
      <c r="AU161" s="226" t="s">
        <v>89</v>
      </c>
      <c r="AV161" s="15" t="s">
        <v>83</v>
      </c>
      <c r="AW161" s="15" t="s">
        <v>31</v>
      </c>
      <c r="AX161" s="15" t="s">
        <v>76</v>
      </c>
      <c r="AY161" s="226" t="s">
        <v>135</v>
      </c>
    </row>
    <row r="162" s="13" customFormat="1">
      <c r="A162" s="13"/>
      <c r="B162" s="203"/>
      <c r="C162" s="13"/>
      <c r="D162" s="204" t="s">
        <v>143</v>
      </c>
      <c r="E162" s="205" t="s">
        <v>1</v>
      </c>
      <c r="F162" s="206" t="s">
        <v>690</v>
      </c>
      <c r="G162" s="13"/>
      <c r="H162" s="207">
        <v>107.16200000000001</v>
      </c>
      <c r="I162" s="208"/>
      <c r="J162" s="13"/>
      <c r="K162" s="13"/>
      <c r="L162" s="203"/>
      <c r="M162" s="209"/>
      <c r="N162" s="210"/>
      <c r="O162" s="210"/>
      <c r="P162" s="210"/>
      <c r="Q162" s="210"/>
      <c r="R162" s="210"/>
      <c r="S162" s="210"/>
      <c r="T162" s="21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143</v>
      </c>
      <c r="AU162" s="205" t="s">
        <v>89</v>
      </c>
      <c r="AV162" s="13" t="s">
        <v>89</v>
      </c>
      <c r="AW162" s="13" t="s">
        <v>31</v>
      </c>
      <c r="AX162" s="13" t="s">
        <v>76</v>
      </c>
      <c r="AY162" s="205" t="s">
        <v>135</v>
      </c>
    </row>
    <row r="163" s="14" customFormat="1">
      <c r="A163" s="14"/>
      <c r="B163" s="212"/>
      <c r="C163" s="14"/>
      <c r="D163" s="204" t="s">
        <v>143</v>
      </c>
      <c r="E163" s="213" t="s">
        <v>1</v>
      </c>
      <c r="F163" s="214" t="s">
        <v>152</v>
      </c>
      <c r="G163" s="14"/>
      <c r="H163" s="215">
        <v>302.02699999999999</v>
      </c>
      <c r="I163" s="216"/>
      <c r="J163" s="14"/>
      <c r="K163" s="14"/>
      <c r="L163" s="212"/>
      <c r="M163" s="217"/>
      <c r="N163" s="218"/>
      <c r="O163" s="218"/>
      <c r="P163" s="218"/>
      <c r="Q163" s="218"/>
      <c r="R163" s="218"/>
      <c r="S163" s="218"/>
      <c r="T163" s="21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3" t="s">
        <v>143</v>
      </c>
      <c r="AU163" s="213" t="s">
        <v>89</v>
      </c>
      <c r="AV163" s="14" t="s">
        <v>141</v>
      </c>
      <c r="AW163" s="14" t="s">
        <v>31</v>
      </c>
      <c r="AX163" s="14" t="s">
        <v>83</v>
      </c>
      <c r="AY163" s="213" t="s">
        <v>135</v>
      </c>
    </row>
    <row r="164" s="2" customFormat="1" ht="16.5" customHeight="1">
      <c r="A164" s="38"/>
      <c r="B164" s="188"/>
      <c r="C164" s="189" t="s">
        <v>194</v>
      </c>
      <c r="D164" s="189" t="s">
        <v>137</v>
      </c>
      <c r="E164" s="190" t="s">
        <v>691</v>
      </c>
      <c r="F164" s="191" t="s">
        <v>692</v>
      </c>
      <c r="G164" s="192" t="s">
        <v>140</v>
      </c>
      <c r="H164" s="193">
        <v>468.38299999999998</v>
      </c>
      <c r="I164" s="194"/>
      <c r="J164" s="195">
        <f>ROUND(I164*H164,2)</f>
        <v>0</v>
      </c>
      <c r="K164" s="196"/>
      <c r="L164" s="39"/>
      <c r="M164" s="197" t="s">
        <v>1</v>
      </c>
      <c r="N164" s="198" t="s">
        <v>42</v>
      </c>
      <c r="O164" s="82"/>
      <c r="P164" s="199">
        <f>O164*H164</f>
        <v>0</v>
      </c>
      <c r="Q164" s="199">
        <v>0</v>
      </c>
      <c r="R164" s="199">
        <f>Q164*H164</f>
        <v>0</v>
      </c>
      <c r="S164" s="199">
        <v>0.035000000000000003</v>
      </c>
      <c r="T164" s="200">
        <f>S164*H164</f>
        <v>16.393405000000001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1" t="s">
        <v>141</v>
      </c>
      <c r="AT164" s="201" t="s">
        <v>137</v>
      </c>
      <c r="AU164" s="201" t="s">
        <v>89</v>
      </c>
      <c r="AY164" s="19" t="s">
        <v>135</v>
      </c>
      <c r="BE164" s="202">
        <f>IF(N164="základná",J164,0)</f>
        <v>0</v>
      </c>
      <c r="BF164" s="202">
        <f>IF(N164="znížená",J164,0)</f>
        <v>0</v>
      </c>
      <c r="BG164" s="202">
        <f>IF(N164="zákl. prenesená",J164,0)</f>
        <v>0</v>
      </c>
      <c r="BH164" s="202">
        <f>IF(N164="zníž. prenesená",J164,0)</f>
        <v>0</v>
      </c>
      <c r="BI164" s="202">
        <f>IF(N164="nulová",J164,0)</f>
        <v>0</v>
      </c>
      <c r="BJ164" s="19" t="s">
        <v>89</v>
      </c>
      <c r="BK164" s="202">
        <f>ROUND(I164*H164,2)</f>
        <v>0</v>
      </c>
      <c r="BL164" s="19" t="s">
        <v>141</v>
      </c>
      <c r="BM164" s="201" t="s">
        <v>7</v>
      </c>
    </row>
    <row r="165" s="13" customFormat="1">
      <c r="A165" s="13"/>
      <c r="B165" s="203"/>
      <c r="C165" s="13"/>
      <c r="D165" s="204" t="s">
        <v>143</v>
      </c>
      <c r="E165" s="205" t="s">
        <v>1</v>
      </c>
      <c r="F165" s="206" t="s">
        <v>693</v>
      </c>
      <c r="G165" s="13"/>
      <c r="H165" s="207">
        <v>44.231999999999999</v>
      </c>
      <c r="I165" s="208"/>
      <c r="J165" s="13"/>
      <c r="K165" s="13"/>
      <c r="L165" s="203"/>
      <c r="M165" s="209"/>
      <c r="N165" s="210"/>
      <c r="O165" s="210"/>
      <c r="P165" s="210"/>
      <c r="Q165" s="210"/>
      <c r="R165" s="210"/>
      <c r="S165" s="210"/>
      <c r="T165" s="21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143</v>
      </c>
      <c r="AU165" s="205" t="s">
        <v>89</v>
      </c>
      <c r="AV165" s="13" t="s">
        <v>89</v>
      </c>
      <c r="AW165" s="13" t="s">
        <v>31</v>
      </c>
      <c r="AX165" s="13" t="s">
        <v>76</v>
      </c>
      <c r="AY165" s="205" t="s">
        <v>135</v>
      </c>
    </row>
    <row r="166" s="13" customFormat="1">
      <c r="A166" s="13"/>
      <c r="B166" s="203"/>
      <c r="C166" s="13"/>
      <c r="D166" s="204" t="s">
        <v>143</v>
      </c>
      <c r="E166" s="205" t="s">
        <v>1</v>
      </c>
      <c r="F166" s="206" t="s">
        <v>694</v>
      </c>
      <c r="G166" s="13"/>
      <c r="H166" s="207">
        <v>-5.4539999999999997</v>
      </c>
      <c r="I166" s="208"/>
      <c r="J166" s="13"/>
      <c r="K166" s="13"/>
      <c r="L166" s="203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143</v>
      </c>
      <c r="AU166" s="205" t="s">
        <v>89</v>
      </c>
      <c r="AV166" s="13" t="s">
        <v>89</v>
      </c>
      <c r="AW166" s="13" t="s">
        <v>31</v>
      </c>
      <c r="AX166" s="13" t="s">
        <v>76</v>
      </c>
      <c r="AY166" s="205" t="s">
        <v>135</v>
      </c>
    </row>
    <row r="167" s="16" customFormat="1">
      <c r="A167" s="16"/>
      <c r="B167" s="232"/>
      <c r="C167" s="16"/>
      <c r="D167" s="204" t="s">
        <v>143</v>
      </c>
      <c r="E167" s="233" t="s">
        <v>1</v>
      </c>
      <c r="F167" s="234" t="s">
        <v>349</v>
      </c>
      <c r="G167" s="16"/>
      <c r="H167" s="235">
        <v>38.777999999999999</v>
      </c>
      <c r="I167" s="236"/>
      <c r="J167" s="16"/>
      <c r="K167" s="16"/>
      <c r="L167" s="232"/>
      <c r="M167" s="237"/>
      <c r="N167" s="238"/>
      <c r="O167" s="238"/>
      <c r="P167" s="238"/>
      <c r="Q167" s="238"/>
      <c r="R167" s="238"/>
      <c r="S167" s="238"/>
      <c r="T167" s="239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33" t="s">
        <v>143</v>
      </c>
      <c r="AU167" s="233" t="s">
        <v>89</v>
      </c>
      <c r="AV167" s="16" t="s">
        <v>153</v>
      </c>
      <c r="AW167" s="16" t="s">
        <v>31</v>
      </c>
      <c r="AX167" s="16" t="s">
        <v>76</v>
      </c>
      <c r="AY167" s="233" t="s">
        <v>135</v>
      </c>
    </row>
    <row r="168" s="13" customFormat="1">
      <c r="A168" s="13"/>
      <c r="B168" s="203"/>
      <c r="C168" s="13"/>
      <c r="D168" s="204" t="s">
        <v>143</v>
      </c>
      <c r="E168" s="205" t="s">
        <v>1</v>
      </c>
      <c r="F168" s="206" t="s">
        <v>695</v>
      </c>
      <c r="G168" s="13"/>
      <c r="H168" s="207">
        <v>295.43000000000001</v>
      </c>
      <c r="I168" s="208"/>
      <c r="J168" s="13"/>
      <c r="K168" s="13"/>
      <c r="L168" s="203"/>
      <c r="M168" s="209"/>
      <c r="N168" s="210"/>
      <c r="O168" s="210"/>
      <c r="P168" s="210"/>
      <c r="Q168" s="210"/>
      <c r="R168" s="210"/>
      <c r="S168" s="210"/>
      <c r="T168" s="21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5" t="s">
        <v>143</v>
      </c>
      <c r="AU168" s="205" t="s">
        <v>89</v>
      </c>
      <c r="AV168" s="13" t="s">
        <v>89</v>
      </c>
      <c r="AW168" s="13" t="s">
        <v>31</v>
      </c>
      <c r="AX168" s="13" t="s">
        <v>76</v>
      </c>
      <c r="AY168" s="205" t="s">
        <v>135</v>
      </c>
    </row>
    <row r="169" s="13" customFormat="1">
      <c r="A169" s="13"/>
      <c r="B169" s="203"/>
      <c r="C169" s="13"/>
      <c r="D169" s="204" t="s">
        <v>143</v>
      </c>
      <c r="E169" s="205" t="s">
        <v>1</v>
      </c>
      <c r="F169" s="206" t="s">
        <v>696</v>
      </c>
      <c r="G169" s="13"/>
      <c r="H169" s="207">
        <v>-23.25</v>
      </c>
      <c r="I169" s="208"/>
      <c r="J169" s="13"/>
      <c r="K169" s="13"/>
      <c r="L169" s="203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143</v>
      </c>
      <c r="AU169" s="205" t="s">
        <v>89</v>
      </c>
      <c r="AV169" s="13" t="s">
        <v>89</v>
      </c>
      <c r="AW169" s="13" t="s">
        <v>31</v>
      </c>
      <c r="AX169" s="13" t="s">
        <v>76</v>
      </c>
      <c r="AY169" s="205" t="s">
        <v>135</v>
      </c>
    </row>
    <row r="170" s="16" customFormat="1">
      <c r="A170" s="16"/>
      <c r="B170" s="232"/>
      <c r="C170" s="16"/>
      <c r="D170" s="204" t="s">
        <v>143</v>
      </c>
      <c r="E170" s="233" t="s">
        <v>1</v>
      </c>
      <c r="F170" s="234" t="s">
        <v>349</v>
      </c>
      <c r="G170" s="16"/>
      <c r="H170" s="235">
        <v>272.18000000000001</v>
      </c>
      <c r="I170" s="236"/>
      <c r="J170" s="16"/>
      <c r="K170" s="16"/>
      <c r="L170" s="232"/>
      <c r="M170" s="237"/>
      <c r="N170" s="238"/>
      <c r="O170" s="238"/>
      <c r="P170" s="238"/>
      <c r="Q170" s="238"/>
      <c r="R170" s="238"/>
      <c r="S170" s="238"/>
      <c r="T170" s="239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33" t="s">
        <v>143</v>
      </c>
      <c r="AU170" s="233" t="s">
        <v>89</v>
      </c>
      <c r="AV170" s="16" t="s">
        <v>153</v>
      </c>
      <c r="AW170" s="16" t="s">
        <v>31</v>
      </c>
      <c r="AX170" s="16" t="s">
        <v>76</v>
      </c>
      <c r="AY170" s="233" t="s">
        <v>135</v>
      </c>
    </row>
    <row r="171" s="13" customFormat="1">
      <c r="A171" s="13"/>
      <c r="B171" s="203"/>
      <c r="C171" s="13"/>
      <c r="D171" s="204" t="s">
        <v>143</v>
      </c>
      <c r="E171" s="205" t="s">
        <v>1</v>
      </c>
      <c r="F171" s="206" t="s">
        <v>697</v>
      </c>
      <c r="G171" s="13"/>
      <c r="H171" s="207">
        <v>125.87600000000001</v>
      </c>
      <c r="I171" s="208"/>
      <c r="J171" s="13"/>
      <c r="K171" s="13"/>
      <c r="L171" s="203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5" t="s">
        <v>143</v>
      </c>
      <c r="AU171" s="205" t="s">
        <v>89</v>
      </c>
      <c r="AV171" s="13" t="s">
        <v>89</v>
      </c>
      <c r="AW171" s="13" t="s">
        <v>31</v>
      </c>
      <c r="AX171" s="13" t="s">
        <v>76</v>
      </c>
      <c r="AY171" s="205" t="s">
        <v>135</v>
      </c>
    </row>
    <row r="172" s="13" customFormat="1">
      <c r="A172" s="13"/>
      <c r="B172" s="203"/>
      <c r="C172" s="13"/>
      <c r="D172" s="204" t="s">
        <v>143</v>
      </c>
      <c r="E172" s="205" t="s">
        <v>1</v>
      </c>
      <c r="F172" s="206" t="s">
        <v>698</v>
      </c>
      <c r="G172" s="13"/>
      <c r="H172" s="207">
        <v>-11.031000000000001</v>
      </c>
      <c r="I172" s="208"/>
      <c r="J172" s="13"/>
      <c r="K172" s="13"/>
      <c r="L172" s="203"/>
      <c r="M172" s="209"/>
      <c r="N172" s="210"/>
      <c r="O172" s="210"/>
      <c r="P172" s="210"/>
      <c r="Q172" s="210"/>
      <c r="R172" s="210"/>
      <c r="S172" s="210"/>
      <c r="T172" s="21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5" t="s">
        <v>143</v>
      </c>
      <c r="AU172" s="205" t="s">
        <v>89</v>
      </c>
      <c r="AV172" s="13" t="s">
        <v>89</v>
      </c>
      <c r="AW172" s="13" t="s">
        <v>31</v>
      </c>
      <c r="AX172" s="13" t="s">
        <v>76</v>
      </c>
      <c r="AY172" s="205" t="s">
        <v>135</v>
      </c>
    </row>
    <row r="173" s="16" customFormat="1">
      <c r="A173" s="16"/>
      <c r="B173" s="232"/>
      <c r="C173" s="16"/>
      <c r="D173" s="204" t="s">
        <v>143</v>
      </c>
      <c r="E173" s="233" t="s">
        <v>1</v>
      </c>
      <c r="F173" s="234" t="s">
        <v>349</v>
      </c>
      <c r="G173" s="16"/>
      <c r="H173" s="235">
        <v>114.845</v>
      </c>
      <c r="I173" s="236"/>
      <c r="J173" s="16"/>
      <c r="K173" s="16"/>
      <c r="L173" s="232"/>
      <c r="M173" s="237"/>
      <c r="N173" s="238"/>
      <c r="O173" s="238"/>
      <c r="P173" s="238"/>
      <c r="Q173" s="238"/>
      <c r="R173" s="238"/>
      <c r="S173" s="238"/>
      <c r="T173" s="239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33" t="s">
        <v>143</v>
      </c>
      <c r="AU173" s="233" t="s">
        <v>89</v>
      </c>
      <c r="AV173" s="16" t="s">
        <v>153</v>
      </c>
      <c r="AW173" s="16" t="s">
        <v>31</v>
      </c>
      <c r="AX173" s="16" t="s">
        <v>76</v>
      </c>
      <c r="AY173" s="233" t="s">
        <v>135</v>
      </c>
    </row>
    <row r="174" s="14" customFormat="1">
      <c r="A174" s="14"/>
      <c r="B174" s="212"/>
      <c r="C174" s="14"/>
      <c r="D174" s="204" t="s">
        <v>143</v>
      </c>
      <c r="E174" s="213" t="s">
        <v>1</v>
      </c>
      <c r="F174" s="214" t="s">
        <v>152</v>
      </c>
      <c r="G174" s="14"/>
      <c r="H174" s="215">
        <v>425.803</v>
      </c>
      <c r="I174" s="216"/>
      <c r="J174" s="14"/>
      <c r="K174" s="14"/>
      <c r="L174" s="212"/>
      <c r="M174" s="217"/>
      <c r="N174" s="218"/>
      <c r="O174" s="218"/>
      <c r="P174" s="218"/>
      <c r="Q174" s="218"/>
      <c r="R174" s="218"/>
      <c r="S174" s="218"/>
      <c r="T174" s="21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13" t="s">
        <v>143</v>
      </c>
      <c r="AU174" s="213" t="s">
        <v>89</v>
      </c>
      <c r="AV174" s="14" t="s">
        <v>141</v>
      </c>
      <c r="AW174" s="14" t="s">
        <v>31</v>
      </c>
      <c r="AX174" s="14" t="s">
        <v>76</v>
      </c>
      <c r="AY174" s="213" t="s">
        <v>135</v>
      </c>
    </row>
    <row r="175" s="13" customFormat="1">
      <c r="A175" s="13"/>
      <c r="B175" s="203"/>
      <c r="C175" s="13"/>
      <c r="D175" s="204" t="s">
        <v>143</v>
      </c>
      <c r="E175" s="205" t="s">
        <v>1</v>
      </c>
      <c r="F175" s="206" t="s">
        <v>699</v>
      </c>
      <c r="G175" s="13"/>
      <c r="H175" s="207">
        <v>468.38299999999998</v>
      </c>
      <c r="I175" s="208"/>
      <c r="J175" s="13"/>
      <c r="K175" s="13"/>
      <c r="L175" s="203"/>
      <c r="M175" s="209"/>
      <c r="N175" s="210"/>
      <c r="O175" s="210"/>
      <c r="P175" s="210"/>
      <c r="Q175" s="210"/>
      <c r="R175" s="210"/>
      <c r="S175" s="210"/>
      <c r="T175" s="21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5" t="s">
        <v>143</v>
      </c>
      <c r="AU175" s="205" t="s">
        <v>89</v>
      </c>
      <c r="AV175" s="13" t="s">
        <v>89</v>
      </c>
      <c r="AW175" s="13" t="s">
        <v>31</v>
      </c>
      <c r="AX175" s="13" t="s">
        <v>76</v>
      </c>
      <c r="AY175" s="205" t="s">
        <v>135</v>
      </c>
    </row>
    <row r="176" s="14" customFormat="1">
      <c r="A176" s="14"/>
      <c r="B176" s="212"/>
      <c r="C176" s="14"/>
      <c r="D176" s="204" t="s">
        <v>143</v>
      </c>
      <c r="E176" s="213" t="s">
        <v>1</v>
      </c>
      <c r="F176" s="214" t="s">
        <v>152</v>
      </c>
      <c r="G176" s="14"/>
      <c r="H176" s="215">
        <v>468.38299999999998</v>
      </c>
      <c r="I176" s="216"/>
      <c r="J176" s="14"/>
      <c r="K176" s="14"/>
      <c r="L176" s="212"/>
      <c r="M176" s="217"/>
      <c r="N176" s="218"/>
      <c r="O176" s="218"/>
      <c r="P176" s="218"/>
      <c r="Q176" s="218"/>
      <c r="R176" s="218"/>
      <c r="S176" s="218"/>
      <c r="T176" s="21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13" t="s">
        <v>143</v>
      </c>
      <c r="AU176" s="213" t="s">
        <v>89</v>
      </c>
      <c r="AV176" s="14" t="s">
        <v>141</v>
      </c>
      <c r="AW176" s="14" t="s">
        <v>31</v>
      </c>
      <c r="AX176" s="14" t="s">
        <v>83</v>
      </c>
      <c r="AY176" s="213" t="s">
        <v>135</v>
      </c>
    </row>
    <row r="177" s="2" customFormat="1" ht="33" customHeight="1">
      <c r="A177" s="38"/>
      <c r="B177" s="188"/>
      <c r="C177" s="189" t="s">
        <v>200</v>
      </c>
      <c r="D177" s="189" t="s">
        <v>137</v>
      </c>
      <c r="E177" s="190" t="s">
        <v>700</v>
      </c>
      <c r="F177" s="191" t="s">
        <v>701</v>
      </c>
      <c r="G177" s="192" t="s">
        <v>140</v>
      </c>
      <c r="H177" s="193">
        <v>757</v>
      </c>
      <c r="I177" s="194"/>
      <c r="J177" s="195">
        <f>ROUND(I177*H177,2)</f>
        <v>0</v>
      </c>
      <c r="K177" s="196"/>
      <c r="L177" s="39"/>
      <c r="M177" s="197" t="s">
        <v>1</v>
      </c>
      <c r="N177" s="198" t="s">
        <v>42</v>
      </c>
      <c r="O177" s="82"/>
      <c r="P177" s="199">
        <f>O177*H177</f>
        <v>0</v>
      </c>
      <c r="Q177" s="199">
        <v>0</v>
      </c>
      <c r="R177" s="199">
        <f>Q177*H177</f>
        <v>0</v>
      </c>
      <c r="S177" s="199">
        <v>0.014999999999999999</v>
      </c>
      <c r="T177" s="200">
        <f>S177*H177</f>
        <v>11.355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1" t="s">
        <v>141</v>
      </c>
      <c r="AT177" s="201" t="s">
        <v>137</v>
      </c>
      <c r="AU177" s="201" t="s">
        <v>89</v>
      </c>
      <c r="AY177" s="19" t="s">
        <v>135</v>
      </c>
      <c r="BE177" s="202">
        <f>IF(N177="základná",J177,0)</f>
        <v>0</v>
      </c>
      <c r="BF177" s="202">
        <f>IF(N177="znížená",J177,0)</f>
        <v>0</v>
      </c>
      <c r="BG177" s="202">
        <f>IF(N177="zákl. prenesená",J177,0)</f>
        <v>0</v>
      </c>
      <c r="BH177" s="202">
        <f>IF(N177="zníž. prenesená",J177,0)</f>
        <v>0</v>
      </c>
      <c r="BI177" s="202">
        <f>IF(N177="nulová",J177,0)</f>
        <v>0</v>
      </c>
      <c r="BJ177" s="19" t="s">
        <v>89</v>
      </c>
      <c r="BK177" s="202">
        <f>ROUND(I177*H177,2)</f>
        <v>0</v>
      </c>
      <c r="BL177" s="19" t="s">
        <v>141</v>
      </c>
      <c r="BM177" s="201" t="s">
        <v>702</v>
      </c>
    </row>
    <row r="178" s="13" customFormat="1">
      <c r="A178" s="13"/>
      <c r="B178" s="203"/>
      <c r="C178" s="13"/>
      <c r="D178" s="204" t="s">
        <v>143</v>
      </c>
      <c r="E178" s="205" t="s">
        <v>1</v>
      </c>
      <c r="F178" s="206" t="s">
        <v>651</v>
      </c>
      <c r="G178" s="13"/>
      <c r="H178" s="207">
        <v>757</v>
      </c>
      <c r="I178" s="208"/>
      <c r="J178" s="13"/>
      <c r="K178" s="13"/>
      <c r="L178" s="203"/>
      <c r="M178" s="209"/>
      <c r="N178" s="210"/>
      <c r="O178" s="210"/>
      <c r="P178" s="210"/>
      <c r="Q178" s="210"/>
      <c r="R178" s="210"/>
      <c r="S178" s="210"/>
      <c r="T178" s="21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5" t="s">
        <v>143</v>
      </c>
      <c r="AU178" s="205" t="s">
        <v>89</v>
      </c>
      <c r="AV178" s="13" t="s">
        <v>89</v>
      </c>
      <c r="AW178" s="13" t="s">
        <v>31</v>
      </c>
      <c r="AX178" s="13" t="s">
        <v>83</v>
      </c>
      <c r="AY178" s="205" t="s">
        <v>135</v>
      </c>
    </row>
    <row r="179" s="2" customFormat="1" ht="21.75" customHeight="1">
      <c r="A179" s="38"/>
      <c r="B179" s="188"/>
      <c r="C179" s="189" t="s">
        <v>212</v>
      </c>
      <c r="D179" s="189" t="s">
        <v>137</v>
      </c>
      <c r="E179" s="190" t="s">
        <v>703</v>
      </c>
      <c r="F179" s="191" t="s">
        <v>704</v>
      </c>
      <c r="G179" s="192" t="s">
        <v>160</v>
      </c>
      <c r="H179" s="193">
        <v>464.80000000000001</v>
      </c>
      <c r="I179" s="194"/>
      <c r="J179" s="195">
        <f>ROUND(I179*H179,2)</f>
        <v>0</v>
      </c>
      <c r="K179" s="196"/>
      <c r="L179" s="39"/>
      <c r="M179" s="197" t="s">
        <v>1</v>
      </c>
      <c r="N179" s="198" t="s">
        <v>42</v>
      </c>
      <c r="O179" s="82"/>
      <c r="P179" s="199">
        <f>O179*H179</f>
        <v>0</v>
      </c>
      <c r="Q179" s="199">
        <v>0</v>
      </c>
      <c r="R179" s="199">
        <f>Q179*H179</f>
        <v>0</v>
      </c>
      <c r="S179" s="199">
        <v>0.0050000000000000001</v>
      </c>
      <c r="T179" s="200">
        <f>S179*H179</f>
        <v>2.3240000000000003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1" t="s">
        <v>141</v>
      </c>
      <c r="AT179" s="201" t="s">
        <v>137</v>
      </c>
      <c r="AU179" s="201" t="s">
        <v>89</v>
      </c>
      <c r="AY179" s="19" t="s">
        <v>135</v>
      </c>
      <c r="BE179" s="202">
        <f>IF(N179="základná",J179,0)</f>
        <v>0</v>
      </c>
      <c r="BF179" s="202">
        <f>IF(N179="znížená",J179,0)</f>
        <v>0</v>
      </c>
      <c r="BG179" s="202">
        <f>IF(N179="zákl. prenesená",J179,0)</f>
        <v>0</v>
      </c>
      <c r="BH179" s="202">
        <f>IF(N179="zníž. prenesená",J179,0)</f>
        <v>0</v>
      </c>
      <c r="BI179" s="202">
        <f>IF(N179="nulová",J179,0)</f>
        <v>0</v>
      </c>
      <c r="BJ179" s="19" t="s">
        <v>89</v>
      </c>
      <c r="BK179" s="202">
        <f>ROUND(I179*H179,2)</f>
        <v>0</v>
      </c>
      <c r="BL179" s="19" t="s">
        <v>141</v>
      </c>
      <c r="BM179" s="201" t="s">
        <v>378</v>
      </c>
    </row>
    <row r="180" s="15" customFormat="1">
      <c r="A180" s="15"/>
      <c r="B180" s="225"/>
      <c r="C180" s="15"/>
      <c r="D180" s="204" t="s">
        <v>143</v>
      </c>
      <c r="E180" s="226" t="s">
        <v>1</v>
      </c>
      <c r="F180" s="227" t="s">
        <v>705</v>
      </c>
      <c r="G180" s="15"/>
      <c r="H180" s="226" t="s">
        <v>1</v>
      </c>
      <c r="I180" s="228"/>
      <c r="J180" s="15"/>
      <c r="K180" s="15"/>
      <c r="L180" s="225"/>
      <c r="M180" s="229"/>
      <c r="N180" s="230"/>
      <c r="O180" s="230"/>
      <c r="P180" s="230"/>
      <c r="Q180" s="230"/>
      <c r="R180" s="230"/>
      <c r="S180" s="230"/>
      <c r="T180" s="23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26" t="s">
        <v>143</v>
      </c>
      <c r="AU180" s="226" t="s">
        <v>89</v>
      </c>
      <c r="AV180" s="15" t="s">
        <v>83</v>
      </c>
      <c r="AW180" s="15" t="s">
        <v>31</v>
      </c>
      <c r="AX180" s="15" t="s">
        <v>76</v>
      </c>
      <c r="AY180" s="226" t="s">
        <v>135</v>
      </c>
    </row>
    <row r="181" s="13" customFormat="1">
      <c r="A181" s="13"/>
      <c r="B181" s="203"/>
      <c r="C181" s="13"/>
      <c r="D181" s="204" t="s">
        <v>143</v>
      </c>
      <c r="E181" s="205" t="s">
        <v>1</v>
      </c>
      <c r="F181" s="206" t="s">
        <v>706</v>
      </c>
      <c r="G181" s="13"/>
      <c r="H181" s="207">
        <v>72.799999999999997</v>
      </c>
      <c r="I181" s="208"/>
      <c r="J181" s="13"/>
      <c r="K181" s="13"/>
      <c r="L181" s="203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143</v>
      </c>
      <c r="AU181" s="205" t="s">
        <v>89</v>
      </c>
      <c r="AV181" s="13" t="s">
        <v>89</v>
      </c>
      <c r="AW181" s="13" t="s">
        <v>31</v>
      </c>
      <c r="AX181" s="13" t="s">
        <v>76</v>
      </c>
      <c r="AY181" s="205" t="s">
        <v>135</v>
      </c>
    </row>
    <row r="182" s="13" customFormat="1">
      <c r="A182" s="13"/>
      <c r="B182" s="203"/>
      <c r="C182" s="13"/>
      <c r="D182" s="204" t="s">
        <v>143</v>
      </c>
      <c r="E182" s="205" t="s">
        <v>1</v>
      </c>
      <c r="F182" s="206" t="s">
        <v>707</v>
      </c>
      <c r="G182" s="13"/>
      <c r="H182" s="207">
        <v>196</v>
      </c>
      <c r="I182" s="208"/>
      <c r="J182" s="13"/>
      <c r="K182" s="13"/>
      <c r="L182" s="203"/>
      <c r="M182" s="209"/>
      <c r="N182" s="210"/>
      <c r="O182" s="210"/>
      <c r="P182" s="210"/>
      <c r="Q182" s="210"/>
      <c r="R182" s="210"/>
      <c r="S182" s="210"/>
      <c r="T182" s="21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5" t="s">
        <v>143</v>
      </c>
      <c r="AU182" s="205" t="s">
        <v>89</v>
      </c>
      <c r="AV182" s="13" t="s">
        <v>89</v>
      </c>
      <c r="AW182" s="13" t="s">
        <v>31</v>
      </c>
      <c r="AX182" s="13" t="s">
        <v>76</v>
      </c>
      <c r="AY182" s="205" t="s">
        <v>135</v>
      </c>
    </row>
    <row r="183" s="13" customFormat="1">
      <c r="A183" s="13"/>
      <c r="B183" s="203"/>
      <c r="C183" s="13"/>
      <c r="D183" s="204" t="s">
        <v>143</v>
      </c>
      <c r="E183" s="205" t="s">
        <v>1</v>
      </c>
      <c r="F183" s="206" t="s">
        <v>708</v>
      </c>
      <c r="G183" s="13"/>
      <c r="H183" s="207">
        <v>196</v>
      </c>
      <c r="I183" s="208"/>
      <c r="J183" s="13"/>
      <c r="K183" s="13"/>
      <c r="L183" s="203"/>
      <c r="M183" s="209"/>
      <c r="N183" s="210"/>
      <c r="O183" s="210"/>
      <c r="P183" s="210"/>
      <c r="Q183" s="210"/>
      <c r="R183" s="210"/>
      <c r="S183" s="210"/>
      <c r="T183" s="21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5" t="s">
        <v>143</v>
      </c>
      <c r="AU183" s="205" t="s">
        <v>89</v>
      </c>
      <c r="AV183" s="13" t="s">
        <v>89</v>
      </c>
      <c r="AW183" s="13" t="s">
        <v>31</v>
      </c>
      <c r="AX183" s="13" t="s">
        <v>76</v>
      </c>
      <c r="AY183" s="205" t="s">
        <v>135</v>
      </c>
    </row>
    <row r="184" s="14" customFormat="1">
      <c r="A184" s="14"/>
      <c r="B184" s="212"/>
      <c r="C184" s="14"/>
      <c r="D184" s="204" t="s">
        <v>143</v>
      </c>
      <c r="E184" s="213" t="s">
        <v>1</v>
      </c>
      <c r="F184" s="214" t="s">
        <v>152</v>
      </c>
      <c r="G184" s="14"/>
      <c r="H184" s="215">
        <v>464.80000000000001</v>
      </c>
      <c r="I184" s="216"/>
      <c r="J184" s="14"/>
      <c r="K184" s="14"/>
      <c r="L184" s="212"/>
      <c r="M184" s="217"/>
      <c r="N184" s="218"/>
      <c r="O184" s="218"/>
      <c r="P184" s="218"/>
      <c r="Q184" s="218"/>
      <c r="R184" s="218"/>
      <c r="S184" s="218"/>
      <c r="T184" s="21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3" t="s">
        <v>143</v>
      </c>
      <c r="AU184" s="213" t="s">
        <v>89</v>
      </c>
      <c r="AV184" s="14" t="s">
        <v>141</v>
      </c>
      <c r="AW184" s="14" t="s">
        <v>31</v>
      </c>
      <c r="AX184" s="14" t="s">
        <v>83</v>
      </c>
      <c r="AY184" s="213" t="s">
        <v>135</v>
      </c>
    </row>
    <row r="185" s="2" customFormat="1" ht="21.75" customHeight="1">
      <c r="A185" s="38"/>
      <c r="B185" s="188"/>
      <c r="C185" s="189" t="s">
        <v>217</v>
      </c>
      <c r="D185" s="189" t="s">
        <v>137</v>
      </c>
      <c r="E185" s="190" t="s">
        <v>709</v>
      </c>
      <c r="F185" s="191" t="s">
        <v>710</v>
      </c>
      <c r="G185" s="192" t="s">
        <v>160</v>
      </c>
      <c r="H185" s="193">
        <v>45.079999999999998</v>
      </c>
      <c r="I185" s="194"/>
      <c r="J185" s="195">
        <f>ROUND(I185*H185,2)</f>
        <v>0</v>
      </c>
      <c r="K185" s="196"/>
      <c r="L185" s="39"/>
      <c r="M185" s="197" t="s">
        <v>1</v>
      </c>
      <c r="N185" s="198" t="s">
        <v>42</v>
      </c>
      <c r="O185" s="82"/>
      <c r="P185" s="199">
        <f>O185*H185</f>
        <v>0</v>
      </c>
      <c r="Q185" s="199">
        <v>0</v>
      </c>
      <c r="R185" s="199">
        <f>Q185*H185</f>
        <v>0</v>
      </c>
      <c r="S185" s="199">
        <v>0.0050000000000000001</v>
      </c>
      <c r="T185" s="200">
        <f>S185*H185</f>
        <v>0.22539999999999999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1" t="s">
        <v>141</v>
      </c>
      <c r="AT185" s="201" t="s">
        <v>137</v>
      </c>
      <c r="AU185" s="201" t="s">
        <v>89</v>
      </c>
      <c r="AY185" s="19" t="s">
        <v>135</v>
      </c>
      <c r="BE185" s="202">
        <f>IF(N185="základná",J185,0)</f>
        <v>0</v>
      </c>
      <c r="BF185" s="202">
        <f>IF(N185="znížená",J185,0)</f>
        <v>0</v>
      </c>
      <c r="BG185" s="202">
        <f>IF(N185="zákl. prenesená",J185,0)</f>
        <v>0</v>
      </c>
      <c r="BH185" s="202">
        <f>IF(N185="zníž. prenesená",J185,0)</f>
        <v>0</v>
      </c>
      <c r="BI185" s="202">
        <f>IF(N185="nulová",J185,0)</f>
        <v>0</v>
      </c>
      <c r="BJ185" s="19" t="s">
        <v>89</v>
      </c>
      <c r="BK185" s="202">
        <f>ROUND(I185*H185,2)</f>
        <v>0</v>
      </c>
      <c r="BL185" s="19" t="s">
        <v>141</v>
      </c>
      <c r="BM185" s="201" t="s">
        <v>387</v>
      </c>
    </row>
    <row r="186" s="13" customFormat="1">
      <c r="A186" s="13"/>
      <c r="B186" s="203"/>
      <c r="C186" s="13"/>
      <c r="D186" s="204" t="s">
        <v>143</v>
      </c>
      <c r="E186" s="205" t="s">
        <v>1</v>
      </c>
      <c r="F186" s="206" t="s">
        <v>711</v>
      </c>
      <c r="G186" s="13"/>
      <c r="H186" s="207">
        <v>45.079999999999998</v>
      </c>
      <c r="I186" s="208"/>
      <c r="J186" s="13"/>
      <c r="K186" s="13"/>
      <c r="L186" s="203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5" t="s">
        <v>143</v>
      </c>
      <c r="AU186" s="205" t="s">
        <v>89</v>
      </c>
      <c r="AV186" s="13" t="s">
        <v>89</v>
      </c>
      <c r="AW186" s="13" t="s">
        <v>31</v>
      </c>
      <c r="AX186" s="13" t="s">
        <v>76</v>
      </c>
      <c r="AY186" s="205" t="s">
        <v>135</v>
      </c>
    </row>
    <row r="187" s="14" customFormat="1">
      <c r="A187" s="14"/>
      <c r="B187" s="212"/>
      <c r="C187" s="14"/>
      <c r="D187" s="204" t="s">
        <v>143</v>
      </c>
      <c r="E187" s="213" t="s">
        <v>1</v>
      </c>
      <c r="F187" s="214" t="s">
        <v>152</v>
      </c>
      <c r="G187" s="14"/>
      <c r="H187" s="215">
        <v>45.079999999999998</v>
      </c>
      <c r="I187" s="216"/>
      <c r="J187" s="14"/>
      <c r="K187" s="14"/>
      <c r="L187" s="212"/>
      <c r="M187" s="217"/>
      <c r="N187" s="218"/>
      <c r="O187" s="218"/>
      <c r="P187" s="218"/>
      <c r="Q187" s="218"/>
      <c r="R187" s="218"/>
      <c r="S187" s="218"/>
      <c r="T187" s="21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13" t="s">
        <v>143</v>
      </c>
      <c r="AU187" s="213" t="s">
        <v>89</v>
      </c>
      <c r="AV187" s="14" t="s">
        <v>141</v>
      </c>
      <c r="AW187" s="14" t="s">
        <v>31</v>
      </c>
      <c r="AX187" s="14" t="s">
        <v>83</v>
      </c>
      <c r="AY187" s="213" t="s">
        <v>135</v>
      </c>
    </row>
    <row r="188" s="2" customFormat="1" ht="24.15" customHeight="1">
      <c r="A188" s="38"/>
      <c r="B188" s="188"/>
      <c r="C188" s="189" t="s">
        <v>228</v>
      </c>
      <c r="D188" s="189" t="s">
        <v>137</v>
      </c>
      <c r="E188" s="190" t="s">
        <v>712</v>
      </c>
      <c r="F188" s="191" t="s">
        <v>713</v>
      </c>
      <c r="G188" s="192" t="s">
        <v>188</v>
      </c>
      <c r="H188" s="193">
        <v>56</v>
      </c>
      <c r="I188" s="194"/>
      <c r="J188" s="195">
        <f>ROUND(I188*H188,2)</f>
        <v>0</v>
      </c>
      <c r="K188" s="196"/>
      <c r="L188" s="39"/>
      <c r="M188" s="197" t="s">
        <v>1</v>
      </c>
      <c r="N188" s="198" t="s">
        <v>42</v>
      </c>
      <c r="O188" s="82"/>
      <c r="P188" s="199">
        <f>O188*H188</f>
        <v>0</v>
      </c>
      <c r="Q188" s="199">
        <v>0</v>
      </c>
      <c r="R188" s="199">
        <f>Q188*H188</f>
        <v>0</v>
      </c>
      <c r="S188" s="199">
        <v>0.024</v>
      </c>
      <c r="T188" s="200">
        <f>S188*H188</f>
        <v>1.3440000000000001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1" t="s">
        <v>141</v>
      </c>
      <c r="AT188" s="201" t="s">
        <v>137</v>
      </c>
      <c r="AU188" s="201" t="s">
        <v>89</v>
      </c>
      <c r="AY188" s="19" t="s">
        <v>135</v>
      </c>
      <c r="BE188" s="202">
        <f>IF(N188="základná",J188,0)</f>
        <v>0</v>
      </c>
      <c r="BF188" s="202">
        <f>IF(N188="znížená",J188,0)</f>
        <v>0</v>
      </c>
      <c r="BG188" s="202">
        <f>IF(N188="zákl. prenesená",J188,0)</f>
        <v>0</v>
      </c>
      <c r="BH188" s="202">
        <f>IF(N188="zníž. prenesená",J188,0)</f>
        <v>0</v>
      </c>
      <c r="BI188" s="202">
        <f>IF(N188="nulová",J188,0)</f>
        <v>0</v>
      </c>
      <c r="BJ188" s="19" t="s">
        <v>89</v>
      </c>
      <c r="BK188" s="202">
        <f>ROUND(I188*H188,2)</f>
        <v>0</v>
      </c>
      <c r="BL188" s="19" t="s">
        <v>141</v>
      </c>
      <c r="BM188" s="201" t="s">
        <v>714</v>
      </c>
    </row>
    <row r="189" s="13" customFormat="1">
      <c r="A189" s="13"/>
      <c r="B189" s="203"/>
      <c r="C189" s="13"/>
      <c r="D189" s="204" t="s">
        <v>143</v>
      </c>
      <c r="E189" s="205" t="s">
        <v>1</v>
      </c>
      <c r="F189" s="206" t="s">
        <v>715</v>
      </c>
      <c r="G189" s="13"/>
      <c r="H189" s="207">
        <v>21</v>
      </c>
      <c r="I189" s="208"/>
      <c r="J189" s="13"/>
      <c r="K189" s="13"/>
      <c r="L189" s="203"/>
      <c r="M189" s="209"/>
      <c r="N189" s="210"/>
      <c r="O189" s="210"/>
      <c r="P189" s="210"/>
      <c r="Q189" s="210"/>
      <c r="R189" s="210"/>
      <c r="S189" s="210"/>
      <c r="T189" s="21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5" t="s">
        <v>143</v>
      </c>
      <c r="AU189" s="205" t="s">
        <v>89</v>
      </c>
      <c r="AV189" s="13" t="s">
        <v>89</v>
      </c>
      <c r="AW189" s="13" t="s">
        <v>31</v>
      </c>
      <c r="AX189" s="13" t="s">
        <v>76</v>
      </c>
      <c r="AY189" s="205" t="s">
        <v>135</v>
      </c>
    </row>
    <row r="190" s="13" customFormat="1">
      <c r="A190" s="13"/>
      <c r="B190" s="203"/>
      <c r="C190" s="13"/>
      <c r="D190" s="204" t="s">
        <v>143</v>
      </c>
      <c r="E190" s="205" t="s">
        <v>1</v>
      </c>
      <c r="F190" s="206" t="s">
        <v>716</v>
      </c>
      <c r="G190" s="13"/>
      <c r="H190" s="207">
        <v>20</v>
      </c>
      <c r="I190" s="208"/>
      <c r="J190" s="13"/>
      <c r="K190" s="13"/>
      <c r="L190" s="203"/>
      <c r="M190" s="209"/>
      <c r="N190" s="210"/>
      <c r="O190" s="210"/>
      <c r="P190" s="210"/>
      <c r="Q190" s="210"/>
      <c r="R190" s="210"/>
      <c r="S190" s="210"/>
      <c r="T190" s="21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143</v>
      </c>
      <c r="AU190" s="205" t="s">
        <v>89</v>
      </c>
      <c r="AV190" s="13" t="s">
        <v>89</v>
      </c>
      <c r="AW190" s="13" t="s">
        <v>31</v>
      </c>
      <c r="AX190" s="13" t="s">
        <v>76</v>
      </c>
      <c r="AY190" s="205" t="s">
        <v>135</v>
      </c>
    </row>
    <row r="191" s="13" customFormat="1">
      <c r="A191" s="13"/>
      <c r="B191" s="203"/>
      <c r="C191" s="13"/>
      <c r="D191" s="204" t="s">
        <v>143</v>
      </c>
      <c r="E191" s="205" t="s">
        <v>1</v>
      </c>
      <c r="F191" s="206" t="s">
        <v>717</v>
      </c>
      <c r="G191" s="13"/>
      <c r="H191" s="207">
        <v>15</v>
      </c>
      <c r="I191" s="208"/>
      <c r="J191" s="13"/>
      <c r="K191" s="13"/>
      <c r="L191" s="203"/>
      <c r="M191" s="209"/>
      <c r="N191" s="210"/>
      <c r="O191" s="210"/>
      <c r="P191" s="210"/>
      <c r="Q191" s="210"/>
      <c r="R191" s="210"/>
      <c r="S191" s="210"/>
      <c r="T191" s="21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5" t="s">
        <v>143</v>
      </c>
      <c r="AU191" s="205" t="s">
        <v>89</v>
      </c>
      <c r="AV191" s="13" t="s">
        <v>89</v>
      </c>
      <c r="AW191" s="13" t="s">
        <v>31</v>
      </c>
      <c r="AX191" s="13" t="s">
        <v>76</v>
      </c>
      <c r="AY191" s="205" t="s">
        <v>135</v>
      </c>
    </row>
    <row r="192" s="14" customFormat="1">
      <c r="A192" s="14"/>
      <c r="B192" s="212"/>
      <c r="C192" s="14"/>
      <c r="D192" s="204" t="s">
        <v>143</v>
      </c>
      <c r="E192" s="213" t="s">
        <v>1</v>
      </c>
      <c r="F192" s="214" t="s">
        <v>152</v>
      </c>
      <c r="G192" s="14"/>
      <c r="H192" s="215">
        <v>56</v>
      </c>
      <c r="I192" s="216"/>
      <c r="J192" s="14"/>
      <c r="K192" s="14"/>
      <c r="L192" s="212"/>
      <c r="M192" s="217"/>
      <c r="N192" s="218"/>
      <c r="O192" s="218"/>
      <c r="P192" s="218"/>
      <c r="Q192" s="218"/>
      <c r="R192" s="218"/>
      <c r="S192" s="218"/>
      <c r="T192" s="21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13" t="s">
        <v>143</v>
      </c>
      <c r="AU192" s="213" t="s">
        <v>89</v>
      </c>
      <c r="AV192" s="14" t="s">
        <v>141</v>
      </c>
      <c r="AW192" s="14" t="s">
        <v>31</v>
      </c>
      <c r="AX192" s="14" t="s">
        <v>83</v>
      </c>
      <c r="AY192" s="213" t="s">
        <v>135</v>
      </c>
    </row>
    <row r="193" s="2" customFormat="1" ht="24.15" customHeight="1">
      <c r="A193" s="38"/>
      <c r="B193" s="188"/>
      <c r="C193" s="189" t="s">
        <v>197</v>
      </c>
      <c r="D193" s="189" t="s">
        <v>137</v>
      </c>
      <c r="E193" s="190" t="s">
        <v>718</v>
      </c>
      <c r="F193" s="191" t="s">
        <v>719</v>
      </c>
      <c r="G193" s="192" t="s">
        <v>140</v>
      </c>
      <c r="H193" s="193">
        <v>58.781999999999996</v>
      </c>
      <c r="I193" s="194"/>
      <c r="J193" s="195">
        <f>ROUND(I193*H193,2)</f>
        <v>0</v>
      </c>
      <c r="K193" s="196"/>
      <c r="L193" s="39"/>
      <c r="M193" s="197" t="s">
        <v>1</v>
      </c>
      <c r="N193" s="198" t="s">
        <v>42</v>
      </c>
      <c r="O193" s="82"/>
      <c r="P193" s="199">
        <f>O193*H193</f>
        <v>0</v>
      </c>
      <c r="Q193" s="199">
        <v>0</v>
      </c>
      <c r="R193" s="199">
        <f>Q193*H193</f>
        <v>0</v>
      </c>
      <c r="S193" s="199">
        <v>0.075999999999999998</v>
      </c>
      <c r="T193" s="200">
        <f>S193*H193</f>
        <v>4.4674319999999996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1" t="s">
        <v>141</v>
      </c>
      <c r="AT193" s="201" t="s">
        <v>137</v>
      </c>
      <c r="AU193" s="201" t="s">
        <v>89</v>
      </c>
      <c r="AY193" s="19" t="s">
        <v>135</v>
      </c>
      <c r="BE193" s="202">
        <f>IF(N193="základná",J193,0)</f>
        <v>0</v>
      </c>
      <c r="BF193" s="202">
        <f>IF(N193="znížená",J193,0)</f>
        <v>0</v>
      </c>
      <c r="BG193" s="202">
        <f>IF(N193="zákl. prenesená",J193,0)</f>
        <v>0</v>
      </c>
      <c r="BH193" s="202">
        <f>IF(N193="zníž. prenesená",J193,0)</f>
        <v>0</v>
      </c>
      <c r="BI193" s="202">
        <f>IF(N193="nulová",J193,0)</f>
        <v>0</v>
      </c>
      <c r="BJ193" s="19" t="s">
        <v>89</v>
      </c>
      <c r="BK193" s="202">
        <f>ROUND(I193*H193,2)</f>
        <v>0</v>
      </c>
      <c r="BL193" s="19" t="s">
        <v>141</v>
      </c>
      <c r="BM193" s="201" t="s">
        <v>720</v>
      </c>
    </row>
    <row r="194" s="13" customFormat="1">
      <c r="A194" s="13"/>
      <c r="B194" s="203"/>
      <c r="C194" s="13"/>
      <c r="D194" s="204" t="s">
        <v>143</v>
      </c>
      <c r="E194" s="205" t="s">
        <v>1</v>
      </c>
      <c r="F194" s="206" t="s">
        <v>721</v>
      </c>
      <c r="G194" s="13"/>
      <c r="H194" s="207">
        <v>16.16</v>
      </c>
      <c r="I194" s="208"/>
      <c r="J194" s="13"/>
      <c r="K194" s="13"/>
      <c r="L194" s="203"/>
      <c r="M194" s="209"/>
      <c r="N194" s="210"/>
      <c r="O194" s="210"/>
      <c r="P194" s="210"/>
      <c r="Q194" s="210"/>
      <c r="R194" s="210"/>
      <c r="S194" s="210"/>
      <c r="T194" s="21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143</v>
      </c>
      <c r="AU194" s="205" t="s">
        <v>89</v>
      </c>
      <c r="AV194" s="13" t="s">
        <v>89</v>
      </c>
      <c r="AW194" s="13" t="s">
        <v>31</v>
      </c>
      <c r="AX194" s="13" t="s">
        <v>76</v>
      </c>
      <c r="AY194" s="205" t="s">
        <v>135</v>
      </c>
    </row>
    <row r="195" s="13" customFormat="1">
      <c r="A195" s="13"/>
      <c r="B195" s="203"/>
      <c r="C195" s="13"/>
      <c r="D195" s="204" t="s">
        <v>143</v>
      </c>
      <c r="E195" s="205" t="s">
        <v>1</v>
      </c>
      <c r="F195" s="206" t="s">
        <v>722</v>
      </c>
      <c r="G195" s="13"/>
      <c r="H195" s="207">
        <v>22.018000000000001</v>
      </c>
      <c r="I195" s="208"/>
      <c r="J195" s="13"/>
      <c r="K195" s="13"/>
      <c r="L195" s="203"/>
      <c r="M195" s="209"/>
      <c r="N195" s="210"/>
      <c r="O195" s="210"/>
      <c r="P195" s="210"/>
      <c r="Q195" s="210"/>
      <c r="R195" s="210"/>
      <c r="S195" s="210"/>
      <c r="T195" s="21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143</v>
      </c>
      <c r="AU195" s="205" t="s">
        <v>89</v>
      </c>
      <c r="AV195" s="13" t="s">
        <v>89</v>
      </c>
      <c r="AW195" s="13" t="s">
        <v>31</v>
      </c>
      <c r="AX195" s="13" t="s">
        <v>76</v>
      </c>
      <c r="AY195" s="205" t="s">
        <v>135</v>
      </c>
    </row>
    <row r="196" s="13" customFormat="1">
      <c r="A196" s="13"/>
      <c r="B196" s="203"/>
      <c r="C196" s="13"/>
      <c r="D196" s="204" t="s">
        <v>143</v>
      </c>
      <c r="E196" s="205" t="s">
        <v>1</v>
      </c>
      <c r="F196" s="206" t="s">
        <v>723</v>
      </c>
      <c r="G196" s="13"/>
      <c r="H196" s="207">
        <v>20.603999999999999</v>
      </c>
      <c r="I196" s="208"/>
      <c r="J196" s="13"/>
      <c r="K196" s="13"/>
      <c r="L196" s="203"/>
      <c r="M196" s="209"/>
      <c r="N196" s="210"/>
      <c r="O196" s="210"/>
      <c r="P196" s="210"/>
      <c r="Q196" s="210"/>
      <c r="R196" s="210"/>
      <c r="S196" s="210"/>
      <c r="T196" s="21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5" t="s">
        <v>143</v>
      </c>
      <c r="AU196" s="205" t="s">
        <v>89</v>
      </c>
      <c r="AV196" s="13" t="s">
        <v>89</v>
      </c>
      <c r="AW196" s="13" t="s">
        <v>31</v>
      </c>
      <c r="AX196" s="13" t="s">
        <v>76</v>
      </c>
      <c r="AY196" s="205" t="s">
        <v>135</v>
      </c>
    </row>
    <row r="197" s="14" customFormat="1">
      <c r="A197" s="14"/>
      <c r="B197" s="212"/>
      <c r="C197" s="14"/>
      <c r="D197" s="204" t="s">
        <v>143</v>
      </c>
      <c r="E197" s="213" t="s">
        <v>1</v>
      </c>
      <c r="F197" s="214" t="s">
        <v>152</v>
      </c>
      <c r="G197" s="14"/>
      <c r="H197" s="215">
        <v>58.781999999999996</v>
      </c>
      <c r="I197" s="216"/>
      <c r="J197" s="14"/>
      <c r="K197" s="14"/>
      <c r="L197" s="212"/>
      <c r="M197" s="217"/>
      <c r="N197" s="218"/>
      <c r="O197" s="218"/>
      <c r="P197" s="218"/>
      <c r="Q197" s="218"/>
      <c r="R197" s="218"/>
      <c r="S197" s="218"/>
      <c r="T197" s="21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13" t="s">
        <v>143</v>
      </c>
      <c r="AU197" s="213" t="s">
        <v>89</v>
      </c>
      <c r="AV197" s="14" t="s">
        <v>141</v>
      </c>
      <c r="AW197" s="14" t="s">
        <v>31</v>
      </c>
      <c r="AX197" s="14" t="s">
        <v>83</v>
      </c>
      <c r="AY197" s="213" t="s">
        <v>135</v>
      </c>
    </row>
    <row r="198" s="2" customFormat="1" ht="24.15" customHeight="1">
      <c r="A198" s="38"/>
      <c r="B198" s="188"/>
      <c r="C198" s="189" t="s">
        <v>340</v>
      </c>
      <c r="D198" s="189" t="s">
        <v>137</v>
      </c>
      <c r="E198" s="190" t="s">
        <v>724</v>
      </c>
      <c r="F198" s="191" t="s">
        <v>725</v>
      </c>
      <c r="G198" s="192" t="s">
        <v>140</v>
      </c>
      <c r="H198" s="193">
        <v>51.029000000000003</v>
      </c>
      <c r="I198" s="194"/>
      <c r="J198" s="195">
        <f>ROUND(I198*H198,2)</f>
        <v>0</v>
      </c>
      <c r="K198" s="196"/>
      <c r="L198" s="39"/>
      <c r="M198" s="197" t="s">
        <v>1</v>
      </c>
      <c r="N198" s="198" t="s">
        <v>42</v>
      </c>
      <c r="O198" s="82"/>
      <c r="P198" s="199">
        <f>O198*H198</f>
        <v>0</v>
      </c>
      <c r="Q198" s="199">
        <v>0</v>
      </c>
      <c r="R198" s="199">
        <f>Q198*H198</f>
        <v>0</v>
      </c>
      <c r="S198" s="199">
        <v>0.063</v>
      </c>
      <c r="T198" s="200">
        <f>S198*H198</f>
        <v>3.2148270000000001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1" t="s">
        <v>141</v>
      </c>
      <c r="AT198" s="201" t="s">
        <v>137</v>
      </c>
      <c r="AU198" s="201" t="s">
        <v>89</v>
      </c>
      <c r="AY198" s="19" t="s">
        <v>135</v>
      </c>
      <c r="BE198" s="202">
        <f>IF(N198="základná",J198,0)</f>
        <v>0</v>
      </c>
      <c r="BF198" s="202">
        <f>IF(N198="znížená",J198,0)</f>
        <v>0</v>
      </c>
      <c r="BG198" s="202">
        <f>IF(N198="zákl. prenesená",J198,0)</f>
        <v>0</v>
      </c>
      <c r="BH198" s="202">
        <f>IF(N198="zníž. prenesená",J198,0)</f>
        <v>0</v>
      </c>
      <c r="BI198" s="202">
        <f>IF(N198="nulová",J198,0)</f>
        <v>0</v>
      </c>
      <c r="BJ198" s="19" t="s">
        <v>89</v>
      </c>
      <c r="BK198" s="202">
        <f>ROUND(I198*H198,2)</f>
        <v>0</v>
      </c>
      <c r="BL198" s="19" t="s">
        <v>141</v>
      </c>
      <c r="BM198" s="201" t="s">
        <v>726</v>
      </c>
    </row>
    <row r="199" s="13" customFormat="1">
      <c r="A199" s="13"/>
      <c r="B199" s="203"/>
      <c r="C199" s="13"/>
      <c r="D199" s="204" t="s">
        <v>143</v>
      </c>
      <c r="E199" s="205" t="s">
        <v>1</v>
      </c>
      <c r="F199" s="206" t="s">
        <v>727</v>
      </c>
      <c r="G199" s="13"/>
      <c r="H199" s="207">
        <v>18.57</v>
      </c>
      <c r="I199" s="208"/>
      <c r="J199" s="13"/>
      <c r="K199" s="13"/>
      <c r="L199" s="203"/>
      <c r="M199" s="209"/>
      <c r="N199" s="210"/>
      <c r="O199" s="210"/>
      <c r="P199" s="210"/>
      <c r="Q199" s="210"/>
      <c r="R199" s="210"/>
      <c r="S199" s="210"/>
      <c r="T199" s="2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143</v>
      </c>
      <c r="AU199" s="205" t="s">
        <v>89</v>
      </c>
      <c r="AV199" s="13" t="s">
        <v>89</v>
      </c>
      <c r="AW199" s="13" t="s">
        <v>31</v>
      </c>
      <c r="AX199" s="13" t="s">
        <v>76</v>
      </c>
      <c r="AY199" s="205" t="s">
        <v>135</v>
      </c>
    </row>
    <row r="200" s="13" customFormat="1">
      <c r="A200" s="13"/>
      <c r="B200" s="203"/>
      <c r="C200" s="13"/>
      <c r="D200" s="204" t="s">
        <v>143</v>
      </c>
      <c r="E200" s="205" t="s">
        <v>1</v>
      </c>
      <c r="F200" s="206" t="s">
        <v>728</v>
      </c>
      <c r="G200" s="13"/>
      <c r="H200" s="207">
        <v>16.158999999999999</v>
      </c>
      <c r="I200" s="208"/>
      <c r="J200" s="13"/>
      <c r="K200" s="13"/>
      <c r="L200" s="203"/>
      <c r="M200" s="209"/>
      <c r="N200" s="210"/>
      <c r="O200" s="210"/>
      <c r="P200" s="210"/>
      <c r="Q200" s="210"/>
      <c r="R200" s="210"/>
      <c r="S200" s="210"/>
      <c r="T200" s="21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5" t="s">
        <v>143</v>
      </c>
      <c r="AU200" s="205" t="s">
        <v>89</v>
      </c>
      <c r="AV200" s="13" t="s">
        <v>89</v>
      </c>
      <c r="AW200" s="13" t="s">
        <v>31</v>
      </c>
      <c r="AX200" s="13" t="s">
        <v>76</v>
      </c>
      <c r="AY200" s="205" t="s">
        <v>135</v>
      </c>
    </row>
    <row r="201" s="13" customFormat="1">
      <c r="A201" s="13"/>
      <c r="B201" s="203"/>
      <c r="C201" s="13"/>
      <c r="D201" s="204" t="s">
        <v>143</v>
      </c>
      <c r="E201" s="205" t="s">
        <v>1</v>
      </c>
      <c r="F201" s="206" t="s">
        <v>729</v>
      </c>
      <c r="G201" s="13"/>
      <c r="H201" s="207">
        <v>16.300000000000001</v>
      </c>
      <c r="I201" s="208"/>
      <c r="J201" s="13"/>
      <c r="K201" s="13"/>
      <c r="L201" s="203"/>
      <c r="M201" s="209"/>
      <c r="N201" s="210"/>
      <c r="O201" s="210"/>
      <c r="P201" s="210"/>
      <c r="Q201" s="210"/>
      <c r="R201" s="210"/>
      <c r="S201" s="210"/>
      <c r="T201" s="21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5" t="s">
        <v>143</v>
      </c>
      <c r="AU201" s="205" t="s">
        <v>89</v>
      </c>
      <c r="AV201" s="13" t="s">
        <v>89</v>
      </c>
      <c r="AW201" s="13" t="s">
        <v>31</v>
      </c>
      <c r="AX201" s="13" t="s">
        <v>76</v>
      </c>
      <c r="AY201" s="205" t="s">
        <v>135</v>
      </c>
    </row>
    <row r="202" s="14" customFormat="1">
      <c r="A202" s="14"/>
      <c r="B202" s="212"/>
      <c r="C202" s="14"/>
      <c r="D202" s="204" t="s">
        <v>143</v>
      </c>
      <c r="E202" s="213" t="s">
        <v>1</v>
      </c>
      <c r="F202" s="214" t="s">
        <v>152</v>
      </c>
      <c r="G202" s="14"/>
      <c r="H202" s="215">
        <v>51.029000000000003</v>
      </c>
      <c r="I202" s="216"/>
      <c r="J202" s="14"/>
      <c r="K202" s="14"/>
      <c r="L202" s="212"/>
      <c r="M202" s="217"/>
      <c r="N202" s="218"/>
      <c r="O202" s="218"/>
      <c r="P202" s="218"/>
      <c r="Q202" s="218"/>
      <c r="R202" s="218"/>
      <c r="S202" s="218"/>
      <c r="T202" s="21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13" t="s">
        <v>143</v>
      </c>
      <c r="AU202" s="213" t="s">
        <v>89</v>
      </c>
      <c r="AV202" s="14" t="s">
        <v>141</v>
      </c>
      <c r="AW202" s="14" t="s">
        <v>31</v>
      </c>
      <c r="AX202" s="14" t="s">
        <v>83</v>
      </c>
      <c r="AY202" s="213" t="s">
        <v>135</v>
      </c>
    </row>
    <row r="203" s="2" customFormat="1" ht="37.8" customHeight="1">
      <c r="A203" s="38"/>
      <c r="B203" s="188"/>
      <c r="C203" s="189" t="s">
        <v>205</v>
      </c>
      <c r="D203" s="189" t="s">
        <v>137</v>
      </c>
      <c r="E203" s="190" t="s">
        <v>730</v>
      </c>
      <c r="F203" s="191" t="s">
        <v>731</v>
      </c>
      <c r="G203" s="192" t="s">
        <v>140</v>
      </c>
      <c r="H203" s="193">
        <v>25.100999999999999</v>
      </c>
      <c r="I203" s="194"/>
      <c r="J203" s="195">
        <f>ROUND(I203*H203,2)</f>
        <v>0</v>
      </c>
      <c r="K203" s="196"/>
      <c r="L203" s="39"/>
      <c r="M203" s="197" t="s">
        <v>1</v>
      </c>
      <c r="N203" s="198" t="s">
        <v>42</v>
      </c>
      <c r="O203" s="82"/>
      <c r="P203" s="199">
        <f>O203*H203</f>
        <v>0</v>
      </c>
      <c r="Q203" s="199">
        <v>0</v>
      </c>
      <c r="R203" s="199">
        <f>Q203*H203</f>
        <v>0</v>
      </c>
      <c r="S203" s="199">
        <v>0.19600000000000001</v>
      </c>
      <c r="T203" s="200">
        <f>S203*H203</f>
        <v>4.9197959999999998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1" t="s">
        <v>141</v>
      </c>
      <c r="AT203" s="201" t="s">
        <v>137</v>
      </c>
      <c r="AU203" s="201" t="s">
        <v>89</v>
      </c>
      <c r="AY203" s="19" t="s">
        <v>135</v>
      </c>
      <c r="BE203" s="202">
        <f>IF(N203="základná",J203,0)</f>
        <v>0</v>
      </c>
      <c r="BF203" s="202">
        <f>IF(N203="znížená",J203,0)</f>
        <v>0</v>
      </c>
      <c r="BG203" s="202">
        <f>IF(N203="zákl. prenesená",J203,0)</f>
        <v>0</v>
      </c>
      <c r="BH203" s="202">
        <f>IF(N203="zníž. prenesená",J203,0)</f>
        <v>0</v>
      </c>
      <c r="BI203" s="202">
        <f>IF(N203="nulová",J203,0)</f>
        <v>0</v>
      </c>
      <c r="BJ203" s="19" t="s">
        <v>89</v>
      </c>
      <c r="BK203" s="202">
        <f>ROUND(I203*H203,2)</f>
        <v>0</v>
      </c>
      <c r="BL203" s="19" t="s">
        <v>141</v>
      </c>
      <c r="BM203" s="201" t="s">
        <v>185</v>
      </c>
    </row>
    <row r="204" s="15" customFormat="1">
      <c r="A204" s="15"/>
      <c r="B204" s="225"/>
      <c r="C204" s="15"/>
      <c r="D204" s="204" t="s">
        <v>143</v>
      </c>
      <c r="E204" s="226" t="s">
        <v>1</v>
      </c>
      <c r="F204" s="227" t="s">
        <v>732</v>
      </c>
      <c r="G204" s="15"/>
      <c r="H204" s="226" t="s">
        <v>1</v>
      </c>
      <c r="I204" s="228"/>
      <c r="J204" s="15"/>
      <c r="K204" s="15"/>
      <c r="L204" s="225"/>
      <c r="M204" s="229"/>
      <c r="N204" s="230"/>
      <c r="O204" s="230"/>
      <c r="P204" s="230"/>
      <c r="Q204" s="230"/>
      <c r="R204" s="230"/>
      <c r="S204" s="230"/>
      <c r="T204" s="23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26" t="s">
        <v>143</v>
      </c>
      <c r="AU204" s="226" t="s">
        <v>89</v>
      </c>
      <c r="AV204" s="15" t="s">
        <v>83</v>
      </c>
      <c r="AW204" s="15" t="s">
        <v>31</v>
      </c>
      <c r="AX204" s="15" t="s">
        <v>76</v>
      </c>
      <c r="AY204" s="226" t="s">
        <v>135</v>
      </c>
    </row>
    <row r="205" s="13" customFormat="1">
      <c r="A205" s="13"/>
      <c r="B205" s="203"/>
      <c r="C205" s="13"/>
      <c r="D205" s="204" t="s">
        <v>143</v>
      </c>
      <c r="E205" s="205" t="s">
        <v>1</v>
      </c>
      <c r="F205" s="206" t="s">
        <v>733</v>
      </c>
      <c r="G205" s="13"/>
      <c r="H205" s="207">
        <v>10.19</v>
      </c>
      <c r="I205" s="208"/>
      <c r="J205" s="13"/>
      <c r="K205" s="13"/>
      <c r="L205" s="203"/>
      <c r="M205" s="209"/>
      <c r="N205" s="210"/>
      <c r="O205" s="210"/>
      <c r="P205" s="210"/>
      <c r="Q205" s="210"/>
      <c r="R205" s="210"/>
      <c r="S205" s="210"/>
      <c r="T205" s="21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143</v>
      </c>
      <c r="AU205" s="205" t="s">
        <v>89</v>
      </c>
      <c r="AV205" s="13" t="s">
        <v>89</v>
      </c>
      <c r="AW205" s="13" t="s">
        <v>31</v>
      </c>
      <c r="AX205" s="13" t="s">
        <v>76</v>
      </c>
      <c r="AY205" s="205" t="s">
        <v>135</v>
      </c>
    </row>
    <row r="206" s="13" customFormat="1">
      <c r="A206" s="13"/>
      <c r="B206" s="203"/>
      <c r="C206" s="13"/>
      <c r="D206" s="204" t="s">
        <v>143</v>
      </c>
      <c r="E206" s="205" t="s">
        <v>1</v>
      </c>
      <c r="F206" s="206" t="s">
        <v>734</v>
      </c>
      <c r="G206" s="13"/>
      <c r="H206" s="207">
        <v>3.488</v>
      </c>
      <c r="I206" s="208"/>
      <c r="J206" s="13"/>
      <c r="K206" s="13"/>
      <c r="L206" s="203"/>
      <c r="M206" s="209"/>
      <c r="N206" s="210"/>
      <c r="O206" s="210"/>
      <c r="P206" s="210"/>
      <c r="Q206" s="210"/>
      <c r="R206" s="210"/>
      <c r="S206" s="210"/>
      <c r="T206" s="21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5" t="s">
        <v>143</v>
      </c>
      <c r="AU206" s="205" t="s">
        <v>89</v>
      </c>
      <c r="AV206" s="13" t="s">
        <v>89</v>
      </c>
      <c r="AW206" s="13" t="s">
        <v>31</v>
      </c>
      <c r="AX206" s="13" t="s">
        <v>76</v>
      </c>
      <c r="AY206" s="205" t="s">
        <v>135</v>
      </c>
    </row>
    <row r="207" s="13" customFormat="1">
      <c r="A207" s="13"/>
      <c r="B207" s="203"/>
      <c r="C207" s="13"/>
      <c r="D207" s="204" t="s">
        <v>143</v>
      </c>
      <c r="E207" s="205" t="s">
        <v>1</v>
      </c>
      <c r="F207" s="206" t="s">
        <v>735</v>
      </c>
      <c r="G207" s="13"/>
      <c r="H207" s="207">
        <v>11.423</v>
      </c>
      <c r="I207" s="208"/>
      <c r="J207" s="13"/>
      <c r="K207" s="13"/>
      <c r="L207" s="203"/>
      <c r="M207" s="209"/>
      <c r="N207" s="210"/>
      <c r="O207" s="210"/>
      <c r="P207" s="210"/>
      <c r="Q207" s="210"/>
      <c r="R207" s="210"/>
      <c r="S207" s="210"/>
      <c r="T207" s="21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143</v>
      </c>
      <c r="AU207" s="205" t="s">
        <v>89</v>
      </c>
      <c r="AV207" s="13" t="s">
        <v>89</v>
      </c>
      <c r="AW207" s="13" t="s">
        <v>31</v>
      </c>
      <c r="AX207" s="13" t="s">
        <v>76</v>
      </c>
      <c r="AY207" s="205" t="s">
        <v>135</v>
      </c>
    </row>
    <row r="208" s="14" customFormat="1">
      <c r="A208" s="14"/>
      <c r="B208" s="212"/>
      <c r="C208" s="14"/>
      <c r="D208" s="204" t="s">
        <v>143</v>
      </c>
      <c r="E208" s="213" t="s">
        <v>1</v>
      </c>
      <c r="F208" s="214" t="s">
        <v>152</v>
      </c>
      <c r="G208" s="14"/>
      <c r="H208" s="215">
        <v>25.100999999999999</v>
      </c>
      <c r="I208" s="216"/>
      <c r="J208" s="14"/>
      <c r="K208" s="14"/>
      <c r="L208" s="212"/>
      <c r="M208" s="217"/>
      <c r="N208" s="218"/>
      <c r="O208" s="218"/>
      <c r="P208" s="218"/>
      <c r="Q208" s="218"/>
      <c r="R208" s="218"/>
      <c r="S208" s="218"/>
      <c r="T208" s="21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3" t="s">
        <v>143</v>
      </c>
      <c r="AU208" s="213" t="s">
        <v>89</v>
      </c>
      <c r="AV208" s="14" t="s">
        <v>141</v>
      </c>
      <c r="AW208" s="14" t="s">
        <v>31</v>
      </c>
      <c r="AX208" s="14" t="s">
        <v>83</v>
      </c>
      <c r="AY208" s="213" t="s">
        <v>135</v>
      </c>
    </row>
    <row r="209" s="2" customFormat="1" ht="24.15" customHeight="1">
      <c r="A209" s="38"/>
      <c r="B209" s="188"/>
      <c r="C209" s="189" t="s">
        <v>222</v>
      </c>
      <c r="D209" s="189" t="s">
        <v>137</v>
      </c>
      <c r="E209" s="190" t="s">
        <v>736</v>
      </c>
      <c r="F209" s="191" t="s">
        <v>737</v>
      </c>
      <c r="G209" s="192" t="s">
        <v>160</v>
      </c>
      <c r="H209" s="193">
        <v>23.800000000000001</v>
      </c>
      <c r="I209" s="194"/>
      <c r="J209" s="195">
        <f>ROUND(I209*H209,2)</f>
        <v>0</v>
      </c>
      <c r="K209" s="196"/>
      <c r="L209" s="39"/>
      <c r="M209" s="197" t="s">
        <v>1</v>
      </c>
      <c r="N209" s="198" t="s">
        <v>42</v>
      </c>
      <c r="O209" s="82"/>
      <c r="P209" s="199">
        <f>O209*H209</f>
        <v>0</v>
      </c>
      <c r="Q209" s="199">
        <v>0</v>
      </c>
      <c r="R209" s="199">
        <f>Q209*H209</f>
        <v>0</v>
      </c>
      <c r="S209" s="199">
        <v>0.042000000000000003</v>
      </c>
      <c r="T209" s="200">
        <f>S209*H209</f>
        <v>0.99960000000000004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1" t="s">
        <v>141</v>
      </c>
      <c r="AT209" s="201" t="s">
        <v>137</v>
      </c>
      <c r="AU209" s="201" t="s">
        <v>89</v>
      </c>
      <c r="AY209" s="19" t="s">
        <v>135</v>
      </c>
      <c r="BE209" s="202">
        <f>IF(N209="základná",J209,0)</f>
        <v>0</v>
      </c>
      <c r="BF209" s="202">
        <f>IF(N209="znížená",J209,0)</f>
        <v>0</v>
      </c>
      <c r="BG209" s="202">
        <f>IF(N209="zákl. prenesená",J209,0)</f>
        <v>0</v>
      </c>
      <c r="BH209" s="202">
        <f>IF(N209="zníž. prenesená",J209,0)</f>
        <v>0</v>
      </c>
      <c r="BI209" s="202">
        <f>IF(N209="nulová",J209,0)</f>
        <v>0</v>
      </c>
      <c r="BJ209" s="19" t="s">
        <v>89</v>
      </c>
      <c r="BK209" s="202">
        <f>ROUND(I209*H209,2)</f>
        <v>0</v>
      </c>
      <c r="BL209" s="19" t="s">
        <v>141</v>
      </c>
      <c r="BM209" s="201" t="s">
        <v>738</v>
      </c>
    </row>
    <row r="210" s="13" customFormat="1">
      <c r="A210" s="13"/>
      <c r="B210" s="203"/>
      <c r="C210" s="13"/>
      <c r="D210" s="204" t="s">
        <v>143</v>
      </c>
      <c r="E210" s="205" t="s">
        <v>1</v>
      </c>
      <c r="F210" s="206" t="s">
        <v>739</v>
      </c>
      <c r="G210" s="13"/>
      <c r="H210" s="207">
        <v>20.800000000000001</v>
      </c>
      <c r="I210" s="208"/>
      <c r="J210" s="13"/>
      <c r="K210" s="13"/>
      <c r="L210" s="203"/>
      <c r="M210" s="209"/>
      <c r="N210" s="210"/>
      <c r="O210" s="210"/>
      <c r="P210" s="210"/>
      <c r="Q210" s="210"/>
      <c r="R210" s="210"/>
      <c r="S210" s="210"/>
      <c r="T210" s="21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143</v>
      </c>
      <c r="AU210" s="205" t="s">
        <v>89</v>
      </c>
      <c r="AV210" s="13" t="s">
        <v>89</v>
      </c>
      <c r="AW210" s="13" t="s">
        <v>31</v>
      </c>
      <c r="AX210" s="13" t="s">
        <v>76</v>
      </c>
      <c r="AY210" s="205" t="s">
        <v>135</v>
      </c>
    </row>
    <row r="211" s="13" customFormat="1">
      <c r="A211" s="13"/>
      <c r="B211" s="203"/>
      <c r="C211" s="13"/>
      <c r="D211" s="204" t="s">
        <v>143</v>
      </c>
      <c r="E211" s="205" t="s">
        <v>1</v>
      </c>
      <c r="F211" s="206" t="s">
        <v>740</v>
      </c>
      <c r="G211" s="13"/>
      <c r="H211" s="207">
        <v>3</v>
      </c>
      <c r="I211" s="208"/>
      <c r="J211" s="13"/>
      <c r="K211" s="13"/>
      <c r="L211" s="203"/>
      <c r="M211" s="209"/>
      <c r="N211" s="210"/>
      <c r="O211" s="210"/>
      <c r="P211" s="210"/>
      <c r="Q211" s="210"/>
      <c r="R211" s="210"/>
      <c r="S211" s="210"/>
      <c r="T211" s="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5" t="s">
        <v>143</v>
      </c>
      <c r="AU211" s="205" t="s">
        <v>89</v>
      </c>
      <c r="AV211" s="13" t="s">
        <v>89</v>
      </c>
      <c r="AW211" s="13" t="s">
        <v>31</v>
      </c>
      <c r="AX211" s="13" t="s">
        <v>76</v>
      </c>
      <c r="AY211" s="205" t="s">
        <v>135</v>
      </c>
    </row>
    <row r="212" s="14" customFormat="1">
      <c r="A212" s="14"/>
      <c r="B212" s="212"/>
      <c r="C212" s="14"/>
      <c r="D212" s="204" t="s">
        <v>143</v>
      </c>
      <c r="E212" s="213" t="s">
        <v>1</v>
      </c>
      <c r="F212" s="214" t="s">
        <v>152</v>
      </c>
      <c r="G212" s="14"/>
      <c r="H212" s="215">
        <v>23.800000000000001</v>
      </c>
      <c r="I212" s="216"/>
      <c r="J212" s="14"/>
      <c r="K212" s="14"/>
      <c r="L212" s="212"/>
      <c r="M212" s="217"/>
      <c r="N212" s="218"/>
      <c r="O212" s="218"/>
      <c r="P212" s="218"/>
      <c r="Q212" s="218"/>
      <c r="R212" s="218"/>
      <c r="S212" s="218"/>
      <c r="T212" s="21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13" t="s">
        <v>143</v>
      </c>
      <c r="AU212" s="213" t="s">
        <v>89</v>
      </c>
      <c r="AV212" s="14" t="s">
        <v>141</v>
      </c>
      <c r="AW212" s="14" t="s">
        <v>31</v>
      </c>
      <c r="AX212" s="14" t="s">
        <v>83</v>
      </c>
      <c r="AY212" s="213" t="s">
        <v>135</v>
      </c>
    </row>
    <row r="213" s="2" customFormat="1" ht="24.15" customHeight="1">
      <c r="A213" s="38"/>
      <c r="B213" s="188"/>
      <c r="C213" s="189" t="s">
        <v>7</v>
      </c>
      <c r="D213" s="189" t="s">
        <v>137</v>
      </c>
      <c r="E213" s="190" t="s">
        <v>741</v>
      </c>
      <c r="F213" s="191" t="s">
        <v>742</v>
      </c>
      <c r="G213" s="192" t="s">
        <v>149</v>
      </c>
      <c r="H213" s="193">
        <v>4.4820000000000002</v>
      </c>
      <c r="I213" s="194"/>
      <c r="J213" s="195">
        <f>ROUND(I213*H213,2)</f>
        <v>0</v>
      </c>
      <c r="K213" s="196"/>
      <c r="L213" s="39"/>
      <c r="M213" s="197" t="s">
        <v>1</v>
      </c>
      <c r="N213" s="198" t="s">
        <v>42</v>
      </c>
      <c r="O213" s="82"/>
      <c r="P213" s="199">
        <f>O213*H213</f>
        <v>0</v>
      </c>
      <c r="Q213" s="199">
        <v>0</v>
      </c>
      <c r="R213" s="199">
        <f>Q213*H213</f>
        <v>0</v>
      </c>
      <c r="S213" s="199">
        <v>1.875</v>
      </c>
      <c r="T213" s="200">
        <f>S213*H213</f>
        <v>8.4037500000000005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1" t="s">
        <v>141</v>
      </c>
      <c r="AT213" s="201" t="s">
        <v>137</v>
      </c>
      <c r="AU213" s="201" t="s">
        <v>89</v>
      </c>
      <c r="AY213" s="19" t="s">
        <v>135</v>
      </c>
      <c r="BE213" s="202">
        <f>IF(N213="základná",J213,0)</f>
        <v>0</v>
      </c>
      <c r="BF213" s="202">
        <f>IF(N213="znížená",J213,0)</f>
        <v>0</v>
      </c>
      <c r="BG213" s="202">
        <f>IF(N213="zákl. prenesená",J213,0)</f>
        <v>0</v>
      </c>
      <c r="BH213" s="202">
        <f>IF(N213="zníž. prenesená",J213,0)</f>
        <v>0</v>
      </c>
      <c r="BI213" s="202">
        <f>IF(N213="nulová",J213,0)</f>
        <v>0</v>
      </c>
      <c r="BJ213" s="19" t="s">
        <v>89</v>
      </c>
      <c r="BK213" s="202">
        <f>ROUND(I213*H213,2)</f>
        <v>0</v>
      </c>
      <c r="BL213" s="19" t="s">
        <v>141</v>
      </c>
      <c r="BM213" s="201" t="s">
        <v>743</v>
      </c>
    </row>
    <row r="214" s="15" customFormat="1">
      <c r="A214" s="15"/>
      <c r="B214" s="225"/>
      <c r="C214" s="15"/>
      <c r="D214" s="204" t="s">
        <v>143</v>
      </c>
      <c r="E214" s="226" t="s">
        <v>1</v>
      </c>
      <c r="F214" s="227" t="s">
        <v>744</v>
      </c>
      <c r="G214" s="15"/>
      <c r="H214" s="226" t="s">
        <v>1</v>
      </c>
      <c r="I214" s="228"/>
      <c r="J214" s="15"/>
      <c r="K214" s="15"/>
      <c r="L214" s="225"/>
      <c r="M214" s="229"/>
      <c r="N214" s="230"/>
      <c r="O214" s="230"/>
      <c r="P214" s="230"/>
      <c r="Q214" s="230"/>
      <c r="R214" s="230"/>
      <c r="S214" s="230"/>
      <c r="T214" s="23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26" t="s">
        <v>143</v>
      </c>
      <c r="AU214" s="226" t="s">
        <v>89</v>
      </c>
      <c r="AV214" s="15" t="s">
        <v>83</v>
      </c>
      <c r="AW214" s="15" t="s">
        <v>31</v>
      </c>
      <c r="AX214" s="15" t="s">
        <v>76</v>
      </c>
      <c r="AY214" s="226" t="s">
        <v>135</v>
      </c>
    </row>
    <row r="215" s="13" customFormat="1">
      <c r="A215" s="13"/>
      <c r="B215" s="203"/>
      <c r="C215" s="13"/>
      <c r="D215" s="204" t="s">
        <v>143</v>
      </c>
      <c r="E215" s="205" t="s">
        <v>1</v>
      </c>
      <c r="F215" s="206" t="s">
        <v>745</v>
      </c>
      <c r="G215" s="13"/>
      <c r="H215" s="207">
        <v>1.0960000000000001</v>
      </c>
      <c r="I215" s="208"/>
      <c r="J215" s="13"/>
      <c r="K215" s="13"/>
      <c r="L215" s="203"/>
      <c r="M215" s="209"/>
      <c r="N215" s="210"/>
      <c r="O215" s="210"/>
      <c r="P215" s="210"/>
      <c r="Q215" s="210"/>
      <c r="R215" s="210"/>
      <c r="S215" s="210"/>
      <c r="T215" s="21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143</v>
      </c>
      <c r="AU215" s="205" t="s">
        <v>89</v>
      </c>
      <c r="AV215" s="13" t="s">
        <v>89</v>
      </c>
      <c r="AW215" s="13" t="s">
        <v>31</v>
      </c>
      <c r="AX215" s="13" t="s">
        <v>76</v>
      </c>
      <c r="AY215" s="205" t="s">
        <v>135</v>
      </c>
    </row>
    <row r="216" s="13" customFormat="1">
      <c r="A216" s="13"/>
      <c r="B216" s="203"/>
      <c r="C216" s="13"/>
      <c r="D216" s="204" t="s">
        <v>143</v>
      </c>
      <c r="E216" s="205" t="s">
        <v>1</v>
      </c>
      <c r="F216" s="206" t="s">
        <v>746</v>
      </c>
      <c r="G216" s="13"/>
      <c r="H216" s="207">
        <v>1.9350000000000001</v>
      </c>
      <c r="I216" s="208"/>
      <c r="J216" s="13"/>
      <c r="K216" s="13"/>
      <c r="L216" s="203"/>
      <c r="M216" s="209"/>
      <c r="N216" s="210"/>
      <c r="O216" s="210"/>
      <c r="P216" s="210"/>
      <c r="Q216" s="210"/>
      <c r="R216" s="210"/>
      <c r="S216" s="210"/>
      <c r="T216" s="21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5" t="s">
        <v>143</v>
      </c>
      <c r="AU216" s="205" t="s">
        <v>89</v>
      </c>
      <c r="AV216" s="13" t="s">
        <v>89</v>
      </c>
      <c r="AW216" s="13" t="s">
        <v>31</v>
      </c>
      <c r="AX216" s="13" t="s">
        <v>76</v>
      </c>
      <c r="AY216" s="205" t="s">
        <v>135</v>
      </c>
    </row>
    <row r="217" s="13" customFormat="1">
      <c r="A217" s="13"/>
      <c r="B217" s="203"/>
      <c r="C217" s="13"/>
      <c r="D217" s="204" t="s">
        <v>143</v>
      </c>
      <c r="E217" s="205" t="s">
        <v>1</v>
      </c>
      <c r="F217" s="206" t="s">
        <v>747</v>
      </c>
      <c r="G217" s="13"/>
      <c r="H217" s="207">
        <v>1.4510000000000001</v>
      </c>
      <c r="I217" s="208"/>
      <c r="J217" s="13"/>
      <c r="K217" s="13"/>
      <c r="L217" s="203"/>
      <c r="M217" s="209"/>
      <c r="N217" s="210"/>
      <c r="O217" s="210"/>
      <c r="P217" s="210"/>
      <c r="Q217" s="210"/>
      <c r="R217" s="210"/>
      <c r="S217" s="210"/>
      <c r="T217" s="21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5" t="s">
        <v>143</v>
      </c>
      <c r="AU217" s="205" t="s">
        <v>89</v>
      </c>
      <c r="AV217" s="13" t="s">
        <v>89</v>
      </c>
      <c r="AW217" s="13" t="s">
        <v>31</v>
      </c>
      <c r="AX217" s="13" t="s">
        <v>76</v>
      </c>
      <c r="AY217" s="205" t="s">
        <v>135</v>
      </c>
    </row>
    <row r="218" s="14" customFormat="1">
      <c r="A218" s="14"/>
      <c r="B218" s="212"/>
      <c r="C218" s="14"/>
      <c r="D218" s="204" t="s">
        <v>143</v>
      </c>
      <c r="E218" s="213" t="s">
        <v>1</v>
      </c>
      <c r="F218" s="214" t="s">
        <v>152</v>
      </c>
      <c r="G218" s="14"/>
      <c r="H218" s="215">
        <v>4.4820000000000002</v>
      </c>
      <c r="I218" s="216"/>
      <c r="J218" s="14"/>
      <c r="K218" s="14"/>
      <c r="L218" s="212"/>
      <c r="M218" s="217"/>
      <c r="N218" s="218"/>
      <c r="O218" s="218"/>
      <c r="P218" s="218"/>
      <c r="Q218" s="218"/>
      <c r="R218" s="218"/>
      <c r="S218" s="218"/>
      <c r="T218" s="21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13" t="s">
        <v>143</v>
      </c>
      <c r="AU218" s="213" t="s">
        <v>89</v>
      </c>
      <c r="AV218" s="14" t="s">
        <v>141</v>
      </c>
      <c r="AW218" s="14" t="s">
        <v>31</v>
      </c>
      <c r="AX218" s="14" t="s">
        <v>83</v>
      </c>
      <c r="AY218" s="213" t="s">
        <v>135</v>
      </c>
    </row>
    <row r="219" s="2" customFormat="1" ht="16.5" customHeight="1">
      <c r="A219" s="38"/>
      <c r="B219" s="188"/>
      <c r="C219" s="189" t="s">
        <v>364</v>
      </c>
      <c r="D219" s="189" t="s">
        <v>137</v>
      </c>
      <c r="E219" s="190" t="s">
        <v>748</v>
      </c>
      <c r="F219" s="191" t="s">
        <v>749</v>
      </c>
      <c r="G219" s="192" t="s">
        <v>160</v>
      </c>
      <c r="H219" s="193">
        <v>17.986999999999998</v>
      </c>
      <c r="I219" s="194"/>
      <c r="J219" s="195">
        <f>ROUND(I219*H219,2)</f>
        <v>0</v>
      </c>
      <c r="K219" s="196"/>
      <c r="L219" s="39"/>
      <c r="M219" s="197" t="s">
        <v>1</v>
      </c>
      <c r="N219" s="198" t="s">
        <v>42</v>
      </c>
      <c r="O219" s="82"/>
      <c r="P219" s="199">
        <f>O219*H219</f>
        <v>0</v>
      </c>
      <c r="Q219" s="199">
        <v>0</v>
      </c>
      <c r="R219" s="199">
        <f>Q219*H219</f>
        <v>0</v>
      </c>
      <c r="S219" s="199">
        <v>0.036999999999999998</v>
      </c>
      <c r="T219" s="200">
        <f>S219*H219</f>
        <v>0.66551899999999986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1" t="s">
        <v>141</v>
      </c>
      <c r="AT219" s="201" t="s">
        <v>137</v>
      </c>
      <c r="AU219" s="201" t="s">
        <v>89</v>
      </c>
      <c r="AY219" s="19" t="s">
        <v>135</v>
      </c>
      <c r="BE219" s="202">
        <f>IF(N219="základná",J219,0)</f>
        <v>0</v>
      </c>
      <c r="BF219" s="202">
        <f>IF(N219="znížená",J219,0)</f>
        <v>0</v>
      </c>
      <c r="BG219" s="202">
        <f>IF(N219="zákl. prenesená",J219,0)</f>
        <v>0</v>
      </c>
      <c r="BH219" s="202">
        <f>IF(N219="zníž. prenesená",J219,0)</f>
        <v>0</v>
      </c>
      <c r="BI219" s="202">
        <f>IF(N219="nulová",J219,0)</f>
        <v>0</v>
      </c>
      <c r="BJ219" s="19" t="s">
        <v>89</v>
      </c>
      <c r="BK219" s="202">
        <f>ROUND(I219*H219,2)</f>
        <v>0</v>
      </c>
      <c r="BL219" s="19" t="s">
        <v>141</v>
      </c>
      <c r="BM219" s="201" t="s">
        <v>750</v>
      </c>
    </row>
    <row r="220" s="13" customFormat="1">
      <c r="A220" s="13"/>
      <c r="B220" s="203"/>
      <c r="C220" s="13"/>
      <c r="D220" s="204" t="s">
        <v>143</v>
      </c>
      <c r="E220" s="205" t="s">
        <v>1</v>
      </c>
      <c r="F220" s="206" t="s">
        <v>751</v>
      </c>
      <c r="G220" s="13"/>
      <c r="H220" s="207">
        <v>17.986999999999998</v>
      </c>
      <c r="I220" s="208"/>
      <c r="J220" s="13"/>
      <c r="K220" s="13"/>
      <c r="L220" s="203"/>
      <c r="M220" s="209"/>
      <c r="N220" s="210"/>
      <c r="O220" s="210"/>
      <c r="P220" s="210"/>
      <c r="Q220" s="210"/>
      <c r="R220" s="210"/>
      <c r="S220" s="210"/>
      <c r="T220" s="21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5" t="s">
        <v>143</v>
      </c>
      <c r="AU220" s="205" t="s">
        <v>89</v>
      </c>
      <c r="AV220" s="13" t="s">
        <v>89</v>
      </c>
      <c r="AW220" s="13" t="s">
        <v>31</v>
      </c>
      <c r="AX220" s="13" t="s">
        <v>76</v>
      </c>
      <c r="AY220" s="205" t="s">
        <v>135</v>
      </c>
    </row>
    <row r="221" s="14" customFormat="1">
      <c r="A221" s="14"/>
      <c r="B221" s="212"/>
      <c r="C221" s="14"/>
      <c r="D221" s="204" t="s">
        <v>143</v>
      </c>
      <c r="E221" s="213" t="s">
        <v>1</v>
      </c>
      <c r="F221" s="214" t="s">
        <v>152</v>
      </c>
      <c r="G221" s="14"/>
      <c r="H221" s="215">
        <v>17.986999999999998</v>
      </c>
      <c r="I221" s="216"/>
      <c r="J221" s="14"/>
      <c r="K221" s="14"/>
      <c r="L221" s="212"/>
      <c r="M221" s="217"/>
      <c r="N221" s="218"/>
      <c r="O221" s="218"/>
      <c r="P221" s="218"/>
      <c r="Q221" s="218"/>
      <c r="R221" s="218"/>
      <c r="S221" s="218"/>
      <c r="T221" s="21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13" t="s">
        <v>143</v>
      </c>
      <c r="AU221" s="213" t="s">
        <v>89</v>
      </c>
      <c r="AV221" s="14" t="s">
        <v>141</v>
      </c>
      <c r="AW221" s="14" t="s">
        <v>31</v>
      </c>
      <c r="AX221" s="14" t="s">
        <v>83</v>
      </c>
      <c r="AY221" s="213" t="s">
        <v>135</v>
      </c>
    </row>
    <row r="222" s="2" customFormat="1" ht="33" customHeight="1">
      <c r="A222" s="38"/>
      <c r="B222" s="188"/>
      <c r="C222" s="189" t="s">
        <v>370</v>
      </c>
      <c r="D222" s="189" t="s">
        <v>137</v>
      </c>
      <c r="E222" s="190" t="s">
        <v>752</v>
      </c>
      <c r="F222" s="191" t="s">
        <v>753</v>
      </c>
      <c r="G222" s="192" t="s">
        <v>140</v>
      </c>
      <c r="H222" s="193">
        <v>1540.693</v>
      </c>
      <c r="I222" s="194"/>
      <c r="J222" s="195">
        <f>ROUND(I222*H222,2)</f>
        <v>0</v>
      </c>
      <c r="K222" s="196"/>
      <c r="L222" s="39"/>
      <c r="M222" s="197" t="s">
        <v>1</v>
      </c>
      <c r="N222" s="198" t="s">
        <v>42</v>
      </c>
      <c r="O222" s="82"/>
      <c r="P222" s="199">
        <f>O222*H222</f>
        <v>0</v>
      </c>
      <c r="Q222" s="199">
        <v>0</v>
      </c>
      <c r="R222" s="199">
        <f>Q222*H222</f>
        <v>0</v>
      </c>
      <c r="S222" s="199">
        <v>0.050000000000000003</v>
      </c>
      <c r="T222" s="200">
        <f>S222*H222</f>
        <v>77.034649999999999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1" t="s">
        <v>141</v>
      </c>
      <c r="AT222" s="201" t="s">
        <v>137</v>
      </c>
      <c r="AU222" s="201" t="s">
        <v>89</v>
      </c>
      <c r="AY222" s="19" t="s">
        <v>135</v>
      </c>
      <c r="BE222" s="202">
        <f>IF(N222="základná",J222,0)</f>
        <v>0</v>
      </c>
      <c r="BF222" s="202">
        <f>IF(N222="znížená",J222,0)</f>
        <v>0</v>
      </c>
      <c r="BG222" s="202">
        <f>IF(N222="zákl. prenesená",J222,0)</f>
        <v>0</v>
      </c>
      <c r="BH222" s="202">
        <f>IF(N222="zníž. prenesená",J222,0)</f>
        <v>0</v>
      </c>
      <c r="BI222" s="202">
        <f>IF(N222="nulová",J222,0)</f>
        <v>0</v>
      </c>
      <c r="BJ222" s="19" t="s">
        <v>89</v>
      </c>
      <c r="BK222" s="202">
        <f>ROUND(I222*H222,2)</f>
        <v>0</v>
      </c>
      <c r="BL222" s="19" t="s">
        <v>141</v>
      </c>
      <c r="BM222" s="201" t="s">
        <v>397</v>
      </c>
    </row>
    <row r="223" s="13" customFormat="1">
      <c r="A223" s="13"/>
      <c r="B223" s="203"/>
      <c r="C223" s="13"/>
      <c r="D223" s="204" t="s">
        <v>143</v>
      </c>
      <c r="E223" s="205" t="s">
        <v>1</v>
      </c>
      <c r="F223" s="206" t="s">
        <v>754</v>
      </c>
      <c r="G223" s="13"/>
      <c r="H223" s="207">
        <v>507.41899999999998</v>
      </c>
      <c r="I223" s="208"/>
      <c r="J223" s="13"/>
      <c r="K223" s="13"/>
      <c r="L223" s="203"/>
      <c r="M223" s="209"/>
      <c r="N223" s="210"/>
      <c r="O223" s="210"/>
      <c r="P223" s="210"/>
      <c r="Q223" s="210"/>
      <c r="R223" s="210"/>
      <c r="S223" s="210"/>
      <c r="T223" s="21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5" t="s">
        <v>143</v>
      </c>
      <c r="AU223" s="205" t="s">
        <v>89</v>
      </c>
      <c r="AV223" s="13" t="s">
        <v>89</v>
      </c>
      <c r="AW223" s="13" t="s">
        <v>31</v>
      </c>
      <c r="AX223" s="13" t="s">
        <v>76</v>
      </c>
      <c r="AY223" s="205" t="s">
        <v>135</v>
      </c>
    </row>
    <row r="224" s="13" customFormat="1">
      <c r="A224" s="13"/>
      <c r="B224" s="203"/>
      <c r="C224" s="13"/>
      <c r="D224" s="204" t="s">
        <v>143</v>
      </c>
      <c r="E224" s="205" t="s">
        <v>1</v>
      </c>
      <c r="F224" s="206" t="s">
        <v>755</v>
      </c>
      <c r="G224" s="13"/>
      <c r="H224" s="207">
        <v>516.72500000000002</v>
      </c>
      <c r="I224" s="208"/>
      <c r="J224" s="13"/>
      <c r="K224" s="13"/>
      <c r="L224" s="203"/>
      <c r="M224" s="209"/>
      <c r="N224" s="210"/>
      <c r="O224" s="210"/>
      <c r="P224" s="210"/>
      <c r="Q224" s="210"/>
      <c r="R224" s="210"/>
      <c r="S224" s="210"/>
      <c r="T224" s="21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143</v>
      </c>
      <c r="AU224" s="205" t="s">
        <v>89</v>
      </c>
      <c r="AV224" s="13" t="s">
        <v>89</v>
      </c>
      <c r="AW224" s="13" t="s">
        <v>31</v>
      </c>
      <c r="AX224" s="13" t="s">
        <v>76</v>
      </c>
      <c r="AY224" s="205" t="s">
        <v>135</v>
      </c>
    </row>
    <row r="225" s="13" customFormat="1">
      <c r="A225" s="13"/>
      <c r="B225" s="203"/>
      <c r="C225" s="13"/>
      <c r="D225" s="204" t="s">
        <v>143</v>
      </c>
      <c r="E225" s="205" t="s">
        <v>1</v>
      </c>
      <c r="F225" s="206" t="s">
        <v>756</v>
      </c>
      <c r="G225" s="13"/>
      <c r="H225" s="207">
        <v>516.54899999999998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143</v>
      </c>
      <c r="AU225" s="205" t="s">
        <v>89</v>
      </c>
      <c r="AV225" s="13" t="s">
        <v>89</v>
      </c>
      <c r="AW225" s="13" t="s">
        <v>31</v>
      </c>
      <c r="AX225" s="13" t="s">
        <v>76</v>
      </c>
      <c r="AY225" s="205" t="s">
        <v>135</v>
      </c>
    </row>
    <row r="226" s="14" customFormat="1">
      <c r="A226" s="14"/>
      <c r="B226" s="212"/>
      <c r="C226" s="14"/>
      <c r="D226" s="204" t="s">
        <v>143</v>
      </c>
      <c r="E226" s="213" t="s">
        <v>1</v>
      </c>
      <c r="F226" s="214" t="s">
        <v>152</v>
      </c>
      <c r="G226" s="14"/>
      <c r="H226" s="215">
        <v>1540.693</v>
      </c>
      <c r="I226" s="216"/>
      <c r="J226" s="14"/>
      <c r="K226" s="14"/>
      <c r="L226" s="212"/>
      <c r="M226" s="217"/>
      <c r="N226" s="218"/>
      <c r="O226" s="218"/>
      <c r="P226" s="218"/>
      <c r="Q226" s="218"/>
      <c r="R226" s="218"/>
      <c r="S226" s="218"/>
      <c r="T226" s="21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13" t="s">
        <v>143</v>
      </c>
      <c r="AU226" s="213" t="s">
        <v>89</v>
      </c>
      <c r="AV226" s="14" t="s">
        <v>141</v>
      </c>
      <c r="AW226" s="14" t="s">
        <v>31</v>
      </c>
      <c r="AX226" s="14" t="s">
        <v>83</v>
      </c>
      <c r="AY226" s="213" t="s">
        <v>135</v>
      </c>
    </row>
    <row r="227" s="2" customFormat="1" ht="37.8" customHeight="1">
      <c r="A227" s="38"/>
      <c r="B227" s="188"/>
      <c r="C227" s="189" t="s">
        <v>374</v>
      </c>
      <c r="D227" s="189" t="s">
        <v>137</v>
      </c>
      <c r="E227" s="190" t="s">
        <v>757</v>
      </c>
      <c r="F227" s="191" t="s">
        <v>758</v>
      </c>
      <c r="G227" s="192" t="s">
        <v>140</v>
      </c>
      <c r="H227" s="193">
        <v>1653.9169999999999</v>
      </c>
      <c r="I227" s="194"/>
      <c r="J227" s="195">
        <f>ROUND(I227*H227,2)</f>
        <v>0</v>
      </c>
      <c r="K227" s="196"/>
      <c r="L227" s="39"/>
      <c r="M227" s="197" t="s">
        <v>1</v>
      </c>
      <c r="N227" s="198" t="s">
        <v>42</v>
      </c>
      <c r="O227" s="82"/>
      <c r="P227" s="199">
        <f>O227*H227</f>
        <v>0</v>
      </c>
      <c r="Q227" s="199">
        <v>0</v>
      </c>
      <c r="R227" s="199">
        <f>Q227*H227</f>
        <v>0</v>
      </c>
      <c r="S227" s="199">
        <v>0.045999999999999999</v>
      </c>
      <c r="T227" s="200">
        <f>S227*H227</f>
        <v>76.080181999999994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1" t="s">
        <v>141</v>
      </c>
      <c r="AT227" s="201" t="s">
        <v>137</v>
      </c>
      <c r="AU227" s="201" t="s">
        <v>89</v>
      </c>
      <c r="AY227" s="19" t="s">
        <v>135</v>
      </c>
      <c r="BE227" s="202">
        <f>IF(N227="základná",J227,0)</f>
        <v>0</v>
      </c>
      <c r="BF227" s="202">
        <f>IF(N227="znížená",J227,0)</f>
        <v>0</v>
      </c>
      <c r="BG227" s="202">
        <f>IF(N227="zákl. prenesená",J227,0)</f>
        <v>0</v>
      </c>
      <c r="BH227" s="202">
        <f>IF(N227="zníž. prenesená",J227,0)</f>
        <v>0</v>
      </c>
      <c r="BI227" s="202">
        <f>IF(N227="nulová",J227,0)</f>
        <v>0</v>
      </c>
      <c r="BJ227" s="19" t="s">
        <v>89</v>
      </c>
      <c r="BK227" s="202">
        <f>ROUND(I227*H227,2)</f>
        <v>0</v>
      </c>
      <c r="BL227" s="19" t="s">
        <v>141</v>
      </c>
      <c r="BM227" s="201" t="s">
        <v>407</v>
      </c>
    </row>
    <row r="228" s="15" customFormat="1">
      <c r="A228" s="15"/>
      <c r="B228" s="225"/>
      <c r="C228" s="15"/>
      <c r="D228" s="204" t="s">
        <v>143</v>
      </c>
      <c r="E228" s="226" t="s">
        <v>1</v>
      </c>
      <c r="F228" s="227" t="s">
        <v>759</v>
      </c>
      <c r="G228" s="15"/>
      <c r="H228" s="226" t="s">
        <v>1</v>
      </c>
      <c r="I228" s="228"/>
      <c r="J228" s="15"/>
      <c r="K228" s="15"/>
      <c r="L228" s="225"/>
      <c r="M228" s="229"/>
      <c r="N228" s="230"/>
      <c r="O228" s="230"/>
      <c r="P228" s="230"/>
      <c r="Q228" s="230"/>
      <c r="R228" s="230"/>
      <c r="S228" s="230"/>
      <c r="T228" s="23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26" t="s">
        <v>143</v>
      </c>
      <c r="AU228" s="226" t="s">
        <v>89</v>
      </c>
      <c r="AV228" s="15" t="s">
        <v>83</v>
      </c>
      <c r="AW228" s="15" t="s">
        <v>31</v>
      </c>
      <c r="AX228" s="15" t="s">
        <v>76</v>
      </c>
      <c r="AY228" s="226" t="s">
        <v>135</v>
      </c>
    </row>
    <row r="229" s="13" customFormat="1">
      <c r="A229" s="13"/>
      <c r="B229" s="203"/>
      <c r="C229" s="13"/>
      <c r="D229" s="204" t="s">
        <v>143</v>
      </c>
      <c r="E229" s="205" t="s">
        <v>1</v>
      </c>
      <c r="F229" s="206" t="s">
        <v>760</v>
      </c>
      <c r="G229" s="13"/>
      <c r="H229" s="207">
        <v>22.158000000000001</v>
      </c>
      <c r="I229" s="208"/>
      <c r="J229" s="13"/>
      <c r="K229" s="13"/>
      <c r="L229" s="203"/>
      <c r="M229" s="209"/>
      <c r="N229" s="210"/>
      <c r="O229" s="210"/>
      <c r="P229" s="210"/>
      <c r="Q229" s="210"/>
      <c r="R229" s="210"/>
      <c r="S229" s="210"/>
      <c r="T229" s="21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143</v>
      </c>
      <c r="AU229" s="205" t="s">
        <v>89</v>
      </c>
      <c r="AV229" s="13" t="s">
        <v>89</v>
      </c>
      <c r="AW229" s="13" t="s">
        <v>31</v>
      </c>
      <c r="AX229" s="13" t="s">
        <v>76</v>
      </c>
      <c r="AY229" s="205" t="s">
        <v>135</v>
      </c>
    </row>
    <row r="230" s="15" customFormat="1">
      <c r="A230" s="15"/>
      <c r="B230" s="225"/>
      <c r="C230" s="15"/>
      <c r="D230" s="204" t="s">
        <v>143</v>
      </c>
      <c r="E230" s="226" t="s">
        <v>1</v>
      </c>
      <c r="F230" s="227" t="s">
        <v>346</v>
      </c>
      <c r="G230" s="15"/>
      <c r="H230" s="226" t="s">
        <v>1</v>
      </c>
      <c r="I230" s="228"/>
      <c r="J230" s="15"/>
      <c r="K230" s="15"/>
      <c r="L230" s="225"/>
      <c r="M230" s="229"/>
      <c r="N230" s="230"/>
      <c r="O230" s="230"/>
      <c r="P230" s="230"/>
      <c r="Q230" s="230"/>
      <c r="R230" s="230"/>
      <c r="S230" s="230"/>
      <c r="T230" s="23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26" t="s">
        <v>143</v>
      </c>
      <c r="AU230" s="226" t="s">
        <v>89</v>
      </c>
      <c r="AV230" s="15" t="s">
        <v>83</v>
      </c>
      <c r="AW230" s="15" t="s">
        <v>31</v>
      </c>
      <c r="AX230" s="15" t="s">
        <v>76</v>
      </c>
      <c r="AY230" s="226" t="s">
        <v>135</v>
      </c>
    </row>
    <row r="231" s="13" customFormat="1">
      <c r="A231" s="13"/>
      <c r="B231" s="203"/>
      <c r="C231" s="13"/>
      <c r="D231" s="204" t="s">
        <v>143</v>
      </c>
      <c r="E231" s="205" t="s">
        <v>1</v>
      </c>
      <c r="F231" s="206" t="s">
        <v>761</v>
      </c>
      <c r="G231" s="13"/>
      <c r="H231" s="207">
        <v>-1.1399999999999999</v>
      </c>
      <c r="I231" s="208"/>
      <c r="J231" s="13"/>
      <c r="K231" s="13"/>
      <c r="L231" s="203"/>
      <c r="M231" s="209"/>
      <c r="N231" s="210"/>
      <c r="O231" s="210"/>
      <c r="P231" s="210"/>
      <c r="Q231" s="210"/>
      <c r="R231" s="210"/>
      <c r="S231" s="210"/>
      <c r="T231" s="21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143</v>
      </c>
      <c r="AU231" s="205" t="s">
        <v>89</v>
      </c>
      <c r="AV231" s="13" t="s">
        <v>89</v>
      </c>
      <c r="AW231" s="13" t="s">
        <v>31</v>
      </c>
      <c r="AX231" s="13" t="s">
        <v>76</v>
      </c>
      <c r="AY231" s="205" t="s">
        <v>135</v>
      </c>
    </row>
    <row r="232" s="15" customFormat="1">
      <c r="A232" s="15"/>
      <c r="B232" s="225"/>
      <c r="C232" s="15"/>
      <c r="D232" s="204" t="s">
        <v>143</v>
      </c>
      <c r="E232" s="226" t="s">
        <v>1</v>
      </c>
      <c r="F232" s="227" t="s">
        <v>762</v>
      </c>
      <c r="G232" s="15"/>
      <c r="H232" s="226" t="s">
        <v>1</v>
      </c>
      <c r="I232" s="228"/>
      <c r="J232" s="15"/>
      <c r="K232" s="15"/>
      <c r="L232" s="225"/>
      <c r="M232" s="229"/>
      <c r="N232" s="230"/>
      <c r="O232" s="230"/>
      <c r="P232" s="230"/>
      <c r="Q232" s="230"/>
      <c r="R232" s="230"/>
      <c r="S232" s="230"/>
      <c r="T232" s="23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26" t="s">
        <v>143</v>
      </c>
      <c r="AU232" s="226" t="s">
        <v>89</v>
      </c>
      <c r="AV232" s="15" t="s">
        <v>83</v>
      </c>
      <c r="AW232" s="15" t="s">
        <v>31</v>
      </c>
      <c r="AX232" s="15" t="s">
        <v>76</v>
      </c>
      <c r="AY232" s="226" t="s">
        <v>135</v>
      </c>
    </row>
    <row r="233" s="13" customFormat="1">
      <c r="A233" s="13"/>
      <c r="B233" s="203"/>
      <c r="C233" s="13"/>
      <c r="D233" s="204" t="s">
        <v>143</v>
      </c>
      <c r="E233" s="205" t="s">
        <v>1</v>
      </c>
      <c r="F233" s="206" t="s">
        <v>763</v>
      </c>
      <c r="G233" s="13"/>
      <c r="H233" s="207">
        <v>101.27</v>
      </c>
      <c r="I233" s="208"/>
      <c r="J233" s="13"/>
      <c r="K233" s="13"/>
      <c r="L233" s="203"/>
      <c r="M233" s="209"/>
      <c r="N233" s="210"/>
      <c r="O233" s="210"/>
      <c r="P233" s="210"/>
      <c r="Q233" s="210"/>
      <c r="R233" s="210"/>
      <c r="S233" s="210"/>
      <c r="T233" s="21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5" t="s">
        <v>143</v>
      </c>
      <c r="AU233" s="205" t="s">
        <v>89</v>
      </c>
      <c r="AV233" s="13" t="s">
        <v>89</v>
      </c>
      <c r="AW233" s="13" t="s">
        <v>31</v>
      </c>
      <c r="AX233" s="13" t="s">
        <v>76</v>
      </c>
      <c r="AY233" s="205" t="s">
        <v>135</v>
      </c>
    </row>
    <row r="234" s="13" customFormat="1">
      <c r="A234" s="13"/>
      <c r="B234" s="203"/>
      <c r="C234" s="13"/>
      <c r="D234" s="204" t="s">
        <v>143</v>
      </c>
      <c r="E234" s="205" t="s">
        <v>1</v>
      </c>
      <c r="F234" s="206" t="s">
        <v>764</v>
      </c>
      <c r="G234" s="13"/>
      <c r="H234" s="207">
        <v>1.3759999999999999</v>
      </c>
      <c r="I234" s="208"/>
      <c r="J234" s="13"/>
      <c r="K234" s="13"/>
      <c r="L234" s="203"/>
      <c r="M234" s="209"/>
      <c r="N234" s="210"/>
      <c r="O234" s="210"/>
      <c r="P234" s="210"/>
      <c r="Q234" s="210"/>
      <c r="R234" s="210"/>
      <c r="S234" s="210"/>
      <c r="T234" s="21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5" t="s">
        <v>143</v>
      </c>
      <c r="AU234" s="205" t="s">
        <v>89</v>
      </c>
      <c r="AV234" s="13" t="s">
        <v>89</v>
      </c>
      <c r="AW234" s="13" t="s">
        <v>31</v>
      </c>
      <c r="AX234" s="13" t="s">
        <v>76</v>
      </c>
      <c r="AY234" s="205" t="s">
        <v>135</v>
      </c>
    </row>
    <row r="235" s="13" customFormat="1">
      <c r="A235" s="13"/>
      <c r="B235" s="203"/>
      <c r="C235" s="13"/>
      <c r="D235" s="204" t="s">
        <v>143</v>
      </c>
      <c r="E235" s="205" t="s">
        <v>1</v>
      </c>
      <c r="F235" s="206" t="s">
        <v>765</v>
      </c>
      <c r="G235" s="13"/>
      <c r="H235" s="207">
        <v>10.470000000000001</v>
      </c>
      <c r="I235" s="208"/>
      <c r="J235" s="13"/>
      <c r="K235" s="13"/>
      <c r="L235" s="203"/>
      <c r="M235" s="209"/>
      <c r="N235" s="210"/>
      <c r="O235" s="210"/>
      <c r="P235" s="210"/>
      <c r="Q235" s="210"/>
      <c r="R235" s="210"/>
      <c r="S235" s="210"/>
      <c r="T235" s="21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5" t="s">
        <v>143</v>
      </c>
      <c r="AU235" s="205" t="s">
        <v>89</v>
      </c>
      <c r="AV235" s="13" t="s">
        <v>89</v>
      </c>
      <c r="AW235" s="13" t="s">
        <v>31</v>
      </c>
      <c r="AX235" s="13" t="s">
        <v>76</v>
      </c>
      <c r="AY235" s="205" t="s">
        <v>135</v>
      </c>
    </row>
    <row r="236" s="15" customFormat="1">
      <c r="A236" s="15"/>
      <c r="B236" s="225"/>
      <c r="C236" s="15"/>
      <c r="D236" s="204" t="s">
        <v>143</v>
      </c>
      <c r="E236" s="226" t="s">
        <v>1</v>
      </c>
      <c r="F236" s="227" t="s">
        <v>346</v>
      </c>
      <c r="G236" s="15"/>
      <c r="H236" s="226" t="s">
        <v>1</v>
      </c>
      <c r="I236" s="228"/>
      <c r="J236" s="15"/>
      <c r="K236" s="15"/>
      <c r="L236" s="225"/>
      <c r="M236" s="229"/>
      <c r="N236" s="230"/>
      <c r="O236" s="230"/>
      <c r="P236" s="230"/>
      <c r="Q236" s="230"/>
      <c r="R236" s="230"/>
      <c r="S236" s="230"/>
      <c r="T236" s="23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26" t="s">
        <v>143</v>
      </c>
      <c r="AU236" s="226" t="s">
        <v>89</v>
      </c>
      <c r="AV236" s="15" t="s">
        <v>83</v>
      </c>
      <c r="AW236" s="15" t="s">
        <v>31</v>
      </c>
      <c r="AX236" s="15" t="s">
        <v>76</v>
      </c>
      <c r="AY236" s="226" t="s">
        <v>135</v>
      </c>
    </row>
    <row r="237" s="13" customFormat="1">
      <c r="A237" s="13"/>
      <c r="B237" s="203"/>
      <c r="C237" s="13"/>
      <c r="D237" s="204" t="s">
        <v>143</v>
      </c>
      <c r="E237" s="205" t="s">
        <v>1</v>
      </c>
      <c r="F237" s="206" t="s">
        <v>766</v>
      </c>
      <c r="G237" s="13"/>
      <c r="H237" s="207">
        <v>-2.8570000000000002</v>
      </c>
      <c r="I237" s="208"/>
      <c r="J237" s="13"/>
      <c r="K237" s="13"/>
      <c r="L237" s="203"/>
      <c r="M237" s="209"/>
      <c r="N237" s="210"/>
      <c r="O237" s="210"/>
      <c r="P237" s="210"/>
      <c r="Q237" s="210"/>
      <c r="R237" s="210"/>
      <c r="S237" s="210"/>
      <c r="T237" s="21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5" t="s">
        <v>143</v>
      </c>
      <c r="AU237" s="205" t="s">
        <v>89</v>
      </c>
      <c r="AV237" s="13" t="s">
        <v>89</v>
      </c>
      <c r="AW237" s="13" t="s">
        <v>31</v>
      </c>
      <c r="AX237" s="13" t="s">
        <v>76</v>
      </c>
      <c r="AY237" s="205" t="s">
        <v>135</v>
      </c>
    </row>
    <row r="238" s="13" customFormat="1">
      <c r="A238" s="13"/>
      <c r="B238" s="203"/>
      <c r="C238" s="13"/>
      <c r="D238" s="204" t="s">
        <v>143</v>
      </c>
      <c r="E238" s="205" t="s">
        <v>1</v>
      </c>
      <c r="F238" s="206" t="s">
        <v>767</v>
      </c>
      <c r="G238" s="13"/>
      <c r="H238" s="207">
        <v>-3.1520000000000001</v>
      </c>
      <c r="I238" s="208"/>
      <c r="J238" s="13"/>
      <c r="K238" s="13"/>
      <c r="L238" s="203"/>
      <c r="M238" s="209"/>
      <c r="N238" s="210"/>
      <c r="O238" s="210"/>
      <c r="P238" s="210"/>
      <c r="Q238" s="210"/>
      <c r="R238" s="210"/>
      <c r="S238" s="210"/>
      <c r="T238" s="21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143</v>
      </c>
      <c r="AU238" s="205" t="s">
        <v>89</v>
      </c>
      <c r="AV238" s="13" t="s">
        <v>89</v>
      </c>
      <c r="AW238" s="13" t="s">
        <v>31</v>
      </c>
      <c r="AX238" s="13" t="s">
        <v>76</v>
      </c>
      <c r="AY238" s="205" t="s">
        <v>135</v>
      </c>
    </row>
    <row r="239" s="13" customFormat="1">
      <c r="A239" s="13"/>
      <c r="B239" s="203"/>
      <c r="C239" s="13"/>
      <c r="D239" s="204" t="s">
        <v>143</v>
      </c>
      <c r="E239" s="205" t="s">
        <v>1</v>
      </c>
      <c r="F239" s="206" t="s">
        <v>768</v>
      </c>
      <c r="G239" s="13"/>
      <c r="H239" s="207">
        <v>-3.3999999999999999</v>
      </c>
      <c r="I239" s="208"/>
      <c r="J239" s="13"/>
      <c r="K239" s="13"/>
      <c r="L239" s="203"/>
      <c r="M239" s="209"/>
      <c r="N239" s="210"/>
      <c r="O239" s="210"/>
      <c r="P239" s="210"/>
      <c r="Q239" s="210"/>
      <c r="R239" s="210"/>
      <c r="S239" s="210"/>
      <c r="T239" s="21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5" t="s">
        <v>143</v>
      </c>
      <c r="AU239" s="205" t="s">
        <v>89</v>
      </c>
      <c r="AV239" s="13" t="s">
        <v>89</v>
      </c>
      <c r="AW239" s="13" t="s">
        <v>31</v>
      </c>
      <c r="AX239" s="13" t="s">
        <v>76</v>
      </c>
      <c r="AY239" s="205" t="s">
        <v>135</v>
      </c>
    </row>
    <row r="240" s="13" customFormat="1">
      <c r="A240" s="13"/>
      <c r="B240" s="203"/>
      <c r="C240" s="13"/>
      <c r="D240" s="204" t="s">
        <v>143</v>
      </c>
      <c r="E240" s="205" t="s">
        <v>1</v>
      </c>
      <c r="F240" s="206" t="s">
        <v>769</v>
      </c>
      <c r="G240" s="13"/>
      <c r="H240" s="207">
        <v>-2.8959999999999999</v>
      </c>
      <c r="I240" s="208"/>
      <c r="J240" s="13"/>
      <c r="K240" s="13"/>
      <c r="L240" s="203"/>
      <c r="M240" s="209"/>
      <c r="N240" s="210"/>
      <c r="O240" s="210"/>
      <c r="P240" s="210"/>
      <c r="Q240" s="210"/>
      <c r="R240" s="210"/>
      <c r="S240" s="210"/>
      <c r="T240" s="21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5" t="s">
        <v>143</v>
      </c>
      <c r="AU240" s="205" t="s">
        <v>89</v>
      </c>
      <c r="AV240" s="13" t="s">
        <v>89</v>
      </c>
      <c r="AW240" s="13" t="s">
        <v>31</v>
      </c>
      <c r="AX240" s="13" t="s">
        <v>76</v>
      </c>
      <c r="AY240" s="205" t="s">
        <v>135</v>
      </c>
    </row>
    <row r="241" s="13" customFormat="1">
      <c r="A241" s="13"/>
      <c r="B241" s="203"/>
      <c r="C241" s="13"/>
      <c r="D241" s="204" t="s">
        <v>143</v>
      </c>
      <c r="E241" s="205" t="s">
        <v>1</v>
      </c>
      <c r="F241" s="206" t="s">
        <v>770</v>
      </c>
      <c r="G241" s="13"/>
      <c r="H241" s="207">
        <v>-3.1520000000000001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143</v>
      </c>
      <c r="AU241" s="205" t="s">
        <v>89</v>
      </c>
      <c r="AV241" s="13" t="s">
        <v>89</v>
      </c>
      <c r="AW241" s="13" t="s">
        <v>31</v>
      </c>
      <c r="AX241" s="13" t="s">
        <v>76</v>
      </c>
      <c r="AY241" s="205" t="s">
        <v>135</v>
      </c>
    </row>
    <row r="242" s="13" customFormat="1">
      <c r="A242" s="13"/>
      <c r="B242" s="203"/>
      <c r="C242" s="13"/>
      <c r="D242" s="204" t="s">
        <v>143</v>
      </c>
      <c r="E242" s="205" t="s">
        <v>1</v>
      </c>
      <c r="F242" s="206" t="s">
        <v>768</v>
      </c>
      <c r="G242" s="13"/>
      <c r="H242" s="207">
        <v>-3.3999999999999999</v>
      </c>
      <c r="I242" s="208"/>
      <c r="J242" s="13"/>
      <c r="K242" s="13"/>
      <c r="L242" s="203"/>
      <c r="M242" s="209"/>
      <c r="N242" s="210"/>
      <c r="O242" s="210"/>
      <c r="P242" s="210"/>
      <c r="Q242" s="210"/>
      <c r="R242" s="210"/>
      <c r="S242" s="210"/>
      <c r="T242" s="21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5" t="s">
        <v>143</v>
      </c>
      <c r="AU242" s="205" t="s">
        <v>89</v>
      </c>
      <c r="AV242" s="13" t="s">
        <v>89</v>
      </c>
      <c r="AW242" s="13" t="s">
        <v>31</v>
      </c>
      <c r="AX242" s="13" t="s">
        <v>76</v>
      </c>
      <c r="AY242" s="205" t="s">
        <v>135</v>
      </c>
    </row>
    <row r="243" s="15" customFormat="1">
      <c r="A243" s="15"/>
      <c r="B243" s="225"/>
      <c r="C243" s="15"/>
      <c r="D243" s="204" t="s">
        <v>143</v>
      </c>
      <c r="E243" s="226" t="s">
        <v>1</v>
      </c>
      <c r="F243" s="227" t="s">
        <v>771</v>
      </c>
      <c r="G243" s="15"/>
      <c r="H243" s="226" t="s">
        <v>1</v>
      </c>
      <c r="I243" s="228"/>
      <c r="J243" s="15"/>
      <c r="K243" s="15"/>
      <c r="L243" s="225"/>
      <c r="M243" s="229"/>
      <c r="N243" s="230"/>
      <c r="O243" s="230"/>
      <c r="P243" s="230"/>
      <c r="Q243" s="230"/>
      <c r="R243" s="230"/>
      <c r="S243" s="230"/>
      <c r="T243" s="23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26" t="s">
        <v>143</v>
      </c>
      <c r="AU243" s="226" t="s">
        <v>89</v>
      </c>
      <c r="AV243" s="15" t="s">
        <v>83</v>
      </c>
      <c r="AW243" s="15" t="s">
        <v>31</v>
      </c>
      <c r="AX243" s="15" t="s">
        <v>76</v>
      </c>
      <c r="AY243" s="226" t="s">
        <v>135</v>
      </c>
    </row>
    <row r="244" s="13" customFormat="1">
      <c r="A244" s="13"/>
      <c r="B244" s="203"/>
      <c r="C244" s="13"/>
      <c r="D244" s="204" t="s">
        <v>143</v>
      </c>
      <c r="E244" s="205" t="s">
        <v>1</v>
      </c>
      <c r="F244" s="206" t="s">
        <v>772</v>
      </c>
      <c r="G244" s="13"/>
      <c r="H244" s="207">
        <v>52.060000000000002</v>
      </c>
      <c r="I244" s="208"/>
      <c r="J244" s="13"/>
      <c r="K244" s="13"/>
      <c r="L244" s="203"/>
      <c r="M244" s="209"/>
      <c r="N244" s="210"/>
      <c r="O244" s="210"/>
      <c r="P244" s="210"/>
      <c r="Q244" s="210"/>
      <c r="R244" s="210"/>
      <c r="S244" s="210"/>
      <c r="T244" s="21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5" t="s">
        <v>143</v>
      </c>
      <c r="AU244" s="205" t="s">
        <v>89</v>
      </c>
      <c r="AV244" s="13" t="s">
        <v>89</v>
      </c>
      <c r="AW244" s="13" t="s">
        <v>31</v>
      </c>
      <c r="AX244" s="13" t="s">
        <v>76</v>
      </c>
      <c r="AY244" s="205" t="s">
        <v>135</v>
      </c>
    </row>
    <row r="245" s="15" customFormat="1">
      <c r="A245" s="15"/>
      <c r="B245" s="225"/>
      <c r="C245" s="15"/>
      <c r="D245" s="204" t="s">
        <v>143</v>
      </c>
      <c r="E245" s="226" t="s">
        <v>1</v>
      </c>
      <c r="F245" s="227" t="s">
        <v>346</v>
      </c>
      <c r="G245" s="15"/>
      <c r="H245" s="226" t="s">
        <v>1</v>
      </c>
      <c r="I245" s="228"/>
      <c r="J245" s="15"/>
      <c r="K245" s="15"/>
      <c r="L245" s="225"/>
      <c r="M245" s="229"/>
      <c r="N245" s="230"/>
      <c r="O245" s="230"/>
      <c r="P245" s="230"/>
      <c r="Q245" s="230"/>
      <c r="R245" s="230"/>
      <c r="S245" s="230"/>
      <c r="T245" s="23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26" t="s">
        <v>143</v>
      </c>
      <c r="AU245" s="226" t="s">
        <v>89</v>
      </c>
      <c r="AV245" s="15" t="s">
        <v>83</v>
      </c>
      <c r="AW245" s="15" t="s">
        <v>31</v>
      </c>
      <c r="AX245" s="15" t="s">
        <v>76</v>
      </c>
      <c r="AY245" s="226" t="s">
        <v>135</v>
      </c>
    </row>
    <row r="246" s="13" customFormat="1">
      <c r="A246" s="13"/>
      <c r="B246" s="203"/>
      <c r="C246" s="13"/>
      <c r="D246" s="204" t="s">
        <v>143</v>
      </c>
      <c r="E246" s="205" t="s">
        <v>1</v>
      </c>
      <c r="F246" s="206" t="s">
        <v>773</v>
      </c>
      <c r="G246" s="13"/>
      <c r="H246" s="207">
        <v>-2.3650000000000002</v>
      </c>
      <c r="I246" s="208"/>
      <c r="J246" s="13"/>
      <c r="K246" s="13"/>
      <c r="L246" s="203"/>
      <c r="M246" s="209"/>
      <c r="N246" s="210"/>
      <c r="O246" s="210"/>
      <c r="P246" s="210"/>
      <c r="Q246" s="210"/>
      <c r="R246" s="210"/>
      <c r="S246" s="210"/>
      <c r="T246" s="21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05" t="s">
        <v>143</v>
      </c>
      <c r="AU246" s="205" t="s">
        <v>89</v>
      </c>
      <c r="AV246" s="13" t="s">
        <v>89</v>
      </c>
      <c r="AW246" s="13" t="s">
        <v>31</v>
      </c>
      <c r="AX246" s="13" t="s">
        <v>76</v>
      </c>
      <c r="AY246" s="205" t="s">
        <v>135</v>
      </c>
    </row>
    <row r="247" s="13" customFormat="1">
      <c r="A247" s="13"/>
      <c r="B247" s="203"/>
      <c r="C247" s="13"/>
      <c r="D247" s="204" t="s">
        <v>143</v>
      </c>
      <c r="E247" s="205" t="s">
        <v>1</v>
      </c>
      <c r="F247" s="206" t="s">
        <v>768</v>
      </c>
      <c r="G247" s="13"/>
      <c r="H247" s="207">
        <v>-3.3999999999999999</v>
      </c>
      <c r="I247" s="208"/>
      <c r="J247" s="13"/>
      <c r="K247" s="13"/>
      <c r="L247" s="203"/>
      <c r="M247" s="209"/>
      <c r="N247" s="210"/>
      <c r="O247" s="210"/>
      <c r="P247" s="210"/>
      <c r="Q247" s="210"/>
      <c r="R247" s="210"/>
      <c r="S247" s="210"/>
      <c r="T247" s="21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5" t="s">
        <v>143</v>
      </c>
      <c r="AU247" s="205" t="s">
        <v>89</v>
      </c>
      <c r="AV247" s="13" t="s">
        <v>89</v>
      </c>
      <c r="AW247" s="13" t="s">
        <v>31</v>
      </c>
      <c r="AX247" s="13" t="s">
        <v>76</v>
      </c>
      <c r="AY247" s="205" t="s">
        <v>135</v>
      </c>
    </row>
    <row r="248" s="13" customFormat="1">
      <c r="A248" s="13"/>
      <c r="B248" s="203"/>
      <c r="C248" s="13"/>
      <c r="D248" s="204" t="s">
        <v>143</v>
      </c>
      <c r="E248" s="205" t="s">
        <v>1</v>
      </c>
      <c r="F248" s="206" t="s">
        <v>774</v>
      </c>
      <c r="G248" s="13"/>
      <c r="H248" s="207">
        <v>-3.6749999999999998</v>
      </c>
      <c r="I248" s="208"/>
      <c r="J248" s="13"/>
      <c r="K248" s="13"/>
      <c r="L248" s="203"/>
      <c r="M248" s="209"/>
      <c r="N248" s="210"/>
      <c r="O248" s="210"/>
      <c r="P248" s="210"/>
      <c r="Q248" s="210"/>
      <c r="R248" s="210"/>
      <c r="S248" s="210"/>
      <c r="T248" s="21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5" t="s">
        <v>143</v>
      </c>
      <c r="AU248" s="205" t="s">
        <v>89</v>
      </c>
      <c r="AV248" s="13" t="s">
        <v>89</v>
      </c>
      <c r="AW248" s="13" t="s">
        <v>31</v>
      </c>
      <c r="AX248" s="13" t="s">
        <v>76</v>
      </c>
      <c r="AY248" s="205" t="s">
        <v>135</v>
      </c>
    </row>
    <row r="249" s="13" customFormat="1">
      <c r="A249" s="13"/>
      <c r="B249" s="203"/>
      <c r="C249" s="13"/>
      <c r="D249" s="204" t="s">
        <v>143</v>
      </c>
      <c r="E249" s="205" t="s">
        <v>1</v>
      </c>
      <c r="F249" s="206" t="s">
        <v>775</v>
      </c>
      <c r="G249" s="13"/>
      <c r="H249" s="207">
        <v>-0.91800000000000004</v>
      </c>
      <c r="I249" s="208"/>
      <c r="J249" s="13"/>
      <c r="K249" s="13"/>
      <c r="L249" s="203"/>
      <c r="M249" s="209"/>
      <c r="N249" s="210"/>
      <c r="O249" s="210"/>
      <c r="P249" s="210"/>
      <c r="Q249" s="210"/>
      <c r="R249" s="210"/>
      <c r="S249" s="210"/>
      <c r="T249" s="21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5" t="s">
        <v>143</v>
      </c>
      <c r="AU249" s="205" t="s">
        <v>89</v>
      </c>
      <c r="AV249" s="13" t="s">
        <v>89</v>
      </c>
      <c r="AW249" s="13" t="s">
        <v>31</v>
      </c>
      <c r="AX249" s="13" t="s">
        <v>76</v>
      </c>
      <c r="AY249" s="205" t="s">
        <v>135</v>
      </c>
    </row>
    <row r="250" s="15" customFormat="1">
      <c r="A250" s="15"/>
      <c r="B250" s="225"/>
      <c r="C250" s="15"/>
      <c r="D250" s="204" t="s">
        <v>143</v>
      </c>
      <c r="E250" s="226" t="s">
        <v>1</v>
      </c>
      <c r="F250" s="227" t="s">
        <v>776</v>
      </c>
      <c r="G250" s="15"/>
      <c r="H250" s="226" t="s">
        <v>1</v>
      </c>
      <c r="I250" s="228"/>
      <c r="J250" s="15"/>
      <c r="K250" s="15"/>
      <c r="L250" s="225"/>
      <c r="M250" s="229"/>
      <c r="N250" s="230"/>
      <c r="O250" s="230"/>
      <c r="P250" s="230"/>
      <c r="Q250" s="230"/>
      <c r="R250" s="230"/>
      <c r="S250" s="230"/>
      <c r="T250" s="23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26" t="s">
        <v>143</v>
      </c>
      <c r="AU250" s="226" t="s">
        <v>89</v>
      </c>
      <c r="AV250" s="15" t="s">
        <v>83</v>
      </c>
      <c r="AW250" s="15" t="s">
        <v>31</v>
      </c>
      <c r="AX250" s="15" t="s">
        <v>76</v>
      </c>
      <c r="AY250" s="226" t="s">
        <v>135</v>
      </c>
    </row>
    <row r="251" s="13" customFormat="1">
      <c r="A251" s="13"/>
      <c r="B251" s="203"/>
      <c r="C251" s="13"/>
      <c r="D251" s="204" t="s">
        <v>143</v>
      </c>
      <c r="E251" s="205" t="s">
        <v>1</v>
      </c>
      <c r="F251" s="206" t="s">
        <v>777</v>
      </c>
      <c r="G251" s="13"/>
      <c r="H251" s="207">
        <v>7.8460000000000001</v>
      </c>
      <c r="I251" s="208"/>
      <c r="J251" s="13"/>
      <c r="K251" s="13"/>
      <c r="L251" s="203"/>
      <c r="M251" s="209"/>
      <c r="N251" s="210"/>
      <c r="O251" s="210"/>
      <c r="P251" s="210"/>
      <c r="Q251" s="210"/>
      <c r="R251" s="210"/>
      <c r="S251" s="210"/>
      <c r="T251" s="21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5" t="s">
        <v>143</v>
      </c>
      <c r="AU251" s="205" t="s">
        <v>89</v>
      </c>
      <c r="AV251" s="13" t="s">
        <v>89</v>
      </c>
      <c r="AW251" s="13" t="s">
        <v>31</v>
      </c>
      <c r="AX251" s="13" t="s">
        <v>76</v>
      </c>
      <c r="AY251" s="205" t="s">
        <v>135</v>
      </c>
    </row>
    <row r="252" s="13" customFormat="1">
      <c r="A252" s="13"/>
      <c r="B252" s="203"/>
      <c r="C252" s="13"/>
      <c r="D252" s="204" t="s">
        <v>143</v>
      </c>
      <c r="E252" s="205" t="s">
        <v>1</v>
      </c>
      <c r="F252" s="206" t="s">
        <v>778</v>
      </c>
      <c r="G252" s="13"/>
      <c r="H252" s="207">
        <v>19.52</v>
      </c>
      <c r="I252" s="208"/>
      <c r="J252" s="13"/>
      <c r="K252" s="13"/>
      <c r="L252" s="203"/>
      <c r="M252" s="209"/>
      <c r="N252" s="210"/>
      <c r="O252" s="210"/>
      <c r="P252" s="210"/>
      <c r="Q252" s="210"/>
      <c r="R252" s="210"/>
      <c r="S252" s="210"/>
      <c r="T252" s="21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143</v>
      </c>
      <c r="AU252" s="205" t="s">
        <v>89</v>
      </c>
      <c r="AV252" s="13" t="s">
        <v>89</v>
      </c>
      <c r="AW252" s="13" t="s">
        <v>31</v>
      </c>
      <c r="AX252" s="13" t="s">
        <v>76</v>
      </c>
      <c r="AY252" s="205" t="s">
        <v>135</v>
      </c>
    </row>
    <row r="253" s="15" customFormat="1">
      <c r="A253" s="15"/>
      <c r="B253" s="225"/>
      <c r="C253" s="15"/>
      <c r="D253" s="204" t="s">
        <v>143</v>
      </c>
      <c r="E253" s="226" t="s">
        <v>1</v>
      </c>
      <c r="F253" s="227" t="s">
        <v>346</v>
      </c>
      <c r="G253" s="15"/>
      <c r="H253" s="226" t="s">
        <v>1</v>
      </c>
      <c r="I253" s="228"/>
      <c r="J253" s="15"/>
      <c r="K253" s="15"/>
      <c r="L253" s="225"/>
      <c r="M253" s="229"/>
      <c r="N253" s="230"/>
      <c r="O253" s="230"/>
      <c r="P253" s="230"/>
      <c r="Q253" s="230"/>
      <c r="R253" s="230"/>
      <c r="S253" s="230"/>
      <c r="T253" s="23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26" t="s">
        <v>143</v>
      </c>
      <c r="AU253" s="226" t="s">
        <v>89</v>
      </c>
      <c r="AV253" s="15" t="s">
        <v>83</v>
      </c>
      <c r="AW253" s="15" t="s">
        <v>31</v>
      </c>
      <c r="AX253" s="15" t="s">
        <v>76</v>
      </c>
      <c r="AY253" s="226" t="s">
        <v>135</v>
      </c>
    </row>
    <row r="254" s="13" customFormat="1">
      <c r="A254" s="13"/>
      <c r="B254" s="203"/>
      <c r="C254" s="13"/>
      <c r="D254" s="204" t="s">
        <v>143</v>
      </c>
      <c r="E254" s="205" t="s">
        <v>1</v>
      </c>
      <c r="F254" s="206" t="s">
        <v>779</v>
      </c>
      <c r="G254" s="13"/>
      <c r="H254" s="207">
        <v>-1.5760000000000001</v>
      </c>
      <c r="I254" s="208"/>
      <c r="J254" s="13"/>
      <c r="K254" s="13"/>
      <c r="L254" s="203"/>
      <c r="M254" s="209"/>
      <c r="N254" s="210"/>
      <c r="O254" s="210"/>
      <c r="P254" s="210"/>
      <c r="Q254" s="210"/>
      <c r="R254" s="210"/>
      <c r="S254" s="210"/>
      <c r="T254" s="21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143</v>
      </c>
      <c r="AU254" s="205" t="s">
        <v>89</v>
      </c>
      <c r="AV254" s="13" t="s">
        <v>89</v>
      </c>
      <c r="AW254" s="13" t="s">
        <v>31</v>
      </c>
      <c r="AX254" s="13" t="s">
        <v>76</v>
      </c>
      <c r="AY254" s="205" t="s">
        <v>135</v>
      </c>
    </row>
    <row r="255" s="13" customFormat="1">
      <c r="A255" s="13"/>
      <c r="B255" s="203"/>
      <c r="C255" s="13"/>
      <c r="D255" s="204" t="s">
        <v>143</v>
      </c>
      <c r="E255" s="205" t="s">
        <v>1</v>
      </c>
      <c r="F255" s="206" t="s">
        <v>761</v>
      </c>
      <c r="G255" s="13"/>
      <c r="H255" s="207">
        <v>-1.1399999999999999</v>
      </c>
      <c r="I255" s="208"/>
      <c r="J255" s="13"/>
      <c r="K255" s="13"/>
      <c r="L255" s="203"/>
      <c r="M255" s="209"/>
      <c r="N255" s="210"/>
      <c r="O255" s="210"/>
      <c r="P255" s="210"/>
      <c r="Q255" s="210"/>
      <c r="R255" s="210"/>
      <c r="S255" s="210"/>
      <c r="T255" s="21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5" t="s">
        <v>143</v>
      </c>
      <c r="AU255" s="205" t="s">
        <v>89</v>
      </c>
      <c r="AV255" s="13" t="s">
        <v>89</v>
      </c>
      <c r="AW255" s="13" t="s">
        <v>31</v>
      </c>
      <c r="AX255" s="13" t="s">
        <v>76</v>
      </c>
      <c r="AY255" s="205" t="s">
        <v>135</v>
      </c>
    </row>
    <row r="256" s="13" customFormat="1">
      <c r="A256" s="13"/>
      <c r="B256" s="203"/>
      <c r="C256" s="13"/>
      <c r="D256" s="204" t="s">
        <v>143</v>
      </c>
      <c r="E256" s="205" t="s">
        <v>1</v>
      </c>
      <c r="F256" s="206" t="s">
        <v>775</v>
      </c>
      <c r="G256" s="13"/>
      <c r="H256" s="207">
        <v>-0.91800000000000004</v>
      </c>
      <c r="I256" s="208"/>
      <c r="J256" s="13"/>
      <c r="K256" s="13"/>
      <c r="L256" s="203"/>
      <c r="M256" s="209"/>
      <c r="N256" s="210"/>
      <c r="O256" s="210"/>
      <c r="P256" s="210"/>
      <c r="Q256" s="210"/>
      <c r="R256" s="210"/>
      <c r="S256" s="210"/>
      <c r="T256" s="21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143</v>
      </c>
      <c r="AU256" s="205" t="s">
        <v>89</v>
      </c>
      <c r="AV256" s="13" t="s">
        <v>89</v>
      </c>
      <c r="AW256" s="13" t="s">
        <v>31</v>
      </c>
      <c r="AX256" s="13" t="s">
        <v>76</v>
      </c>
      <c r="AY256" s="205" t="s">
        <v>135</v>
      </c>
    </row>
    <row r="257" s="15" customFormat="1">
      <c r="A257" s="15"/>
      <c r="B257" s="225"/>
      <c r="C257" s="15"/>
      <c r="D257" s="204" t="s">
        <v>143</v>
      </c>
      <c r="E257" s="226" t="s">
        <v>1</v>
      </c>
      <c r="F257" s="227" t="s">
        <v>780</v>
      </c>
      <c r="G257" s="15"/>
      <c r="H257" s="226" t="s">
        <v>1</v>
      </c>
      <c r="I257" s="228"/>
      <c r="J257" s="15"/>
      <c r="K257" s="15"/>
      <c r="L257" s="225"/>
      <c r="M257" s="229"/>
      <c r="N257" s="230"/>
      <c r="O257" s="230"/>
      <c r="P257" s="230"/>
      <c r="Q257" s="230"/>
      <c r="R257" s="230"/>
      <c r="S257" s="230"/>
      <c r="T257" s="23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26" t="s">
        <v>143</v>
      </c>
      <c r="AU257" s="226" t="s">
        <v>89</v>
      </c>
      <c r="AV257" s="15" t="s">
        <v>83</v>
      </c>
      <c r="AW257" s="15" t="s">
        <v>31</v>
      </c>
      <c r="AX257" s="15" t="s">
        <v>76</v>
      </c>
      <c r="AY257" s="226" t="s">
        <v>135</v>
      </c>
    </row>
    <row r="258" s="13" customFormat="1">
      <c r="A258" s="13"/>
      <c r="B258" s="203"/>
      <c r="C258" s="13"/>
      <c r="D258" s="204" t="s">
        <v>143</v>
      </c>
      <c r="E258" s="205" t="s">
        <v>1</v>
      </c>
      <c r="F258" s="206" t="s">
        <v>781</v>
      </c>
      <c r="G258" s="13"/>
      <c r="H258" s="207">
        <v>33.972000000000001</v>
      </c>
      <c r="I258" s="208"/>
      <c r="J258" s="13"/>
      <c r="K258" s="13"/>
      <c r="L258" s="203"/>
      <c r="M258" s="209"/>
      <c r="N258" s="210"/>
      <c r="O258" s="210"/>
      <c r="P258" s="210"/>
      <c r="Q258" s="210"/>
      <c r="R258" s="210"/>
      <c r="S258" s="210"/>
      <c r="T258" s="21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5" t="s">
        <v>143</v>
      </c>
      <c r="AU258" s="205" t="s">
        <v>89</v>
      </c>
      <c r="AV258" s="13" t="s">
        <v>89</v>
      </c>
      <c r="AW258" s="13" t="s">
        <v>31</v>
      </c>
      <c r="AX258" s="13" t="s">
        <v>76</v>
      </c>
      <c r="AY258" s="205" t="s">
        <v>135</v>
      </c>
    </row>
    <row r="259" s="13" customFormat="1">
      <c r="A259" s="13"/>
      <c r="B259" s="203"/>
      <c r="C259" s="13"/>
      <c r="D259" s="204" t="s">
        <v>143</v>
      </c>
      <c r="E259" s="205" t="s">
        <v>1</v>
      </c>
      <c r="F259" s="206" t="s">
        <v>782</v>
      </c>
      <c r="G259" s="13"/>
      <c r="H259" s="207">
        <v>52.781999999999996</v>
      </c>
      <c r="I259" s="208"/>
      <c r="J259" s="13"/>
      <c r="K259" s="13"/>
      <c r="L259" s="203"/>
      <c r="M259" s="209"/>
      <c r="N259" s="210"/>
      <c r="O259" s="210"/>
      <c r="P259" s="210"/>
      <c r="Q259" s="210"/>
      <c r="R259" s="210"/>
      <c r="S259" s="210"/>
      <c r="T259" s="21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05" t="s">
        <v>143</v>
      </c>
      <c r="AU259" s="205" t="s">
        <v>89</v>
      </c>
      <c r="AV259" s="13" t="s">
        <v>89</v>
      </c>
      <c r="AW259" s="13" t="s">
        <v>31</v>
      </c>
      <c r="AX259" s="13" t="s">
        <v>76</v>
      </c>
      <c r="AY259" s="205" t="s">
        <v>135</v>
      </c>
    </row>
    <row r="260" s="15" customFormat="1">
      <c r="A260" s="15"/>
      <c r="B260" s="225"/>
      <c r="C260" s="15"/>
      <c r="D260" s="204" t="s">
        <v>143</v>
      </c>
      <c r="E260" s="226" t="s">
        <v>1</v>
      </c>
      <c r="F260" s="227" t="s">
        <v>346</v>
      </c>
      <c r="G260" s="15"/>
      <c r="H260" s="226" t="s">
        <v>1</v>
      </c>
      <c r="I260" s="228"/>
      <c r="J260" s="15"/>
      <c r="K260" s="15"/>
      <c r="L260" s="225"/>
      <c r="M260" s="229"/>
      <c r="N260" s="230"/>
      <c r="O260" s="230"/>
      <c r="P260" s="230"/>
      <c r="Q260" s="230"/>
      <c r="R260" s="230"/>
      <c r="S260" s="230"/>
      <c r="T260" s="23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26" t="s">
        <v>143</v>
      </c>
      <c r="AU260" s="226" t="s">
        <v>89</v>
      </c>
      <c r="AV260" s="15" t="s">
        <v>83</v>
      </c>
      <c r="AW260" s="15" t="s">
        <v>31</v>
      </c>
      <c r="AX260" s="15" t="s">
        <v>76</v>
      </c>
      <c r="AY260" s="226" t="s">
        <v>135</v>
      </c>
    </row>
    <row r="261" s="13" customFormat="1">
      <c r="A261" s="13"/>
      <c r="B261" s="203"/>
      <c r="C261" s="13"/>
      <c r="D261" s="204" t="s">
        <v>143</v>
      </c>
      <c r="E261" s="205" t="s">
        <v>1</v>
      </c>
      <c r="F261" s="206" t="s">
        <v>770</v>
      </c>
      <c r="G261" s="13"/>
      <c r="H261" s="207">
        <v>-3.1520000000000001</v>
      </c>
      <c r="I261" s="208"/>
      <c r="J261" s="13"/>
      <c r="K261" s="13"/>
      <c r="L261" s="203"/>
      <c r="M261" s="209"/>
      <c r="N261" s="210"/>
      <c r="O261" s="210"/>
      <c r="P261" s="210"/>
      <c r="Q261" s="210"/>
      <c r="R261" s="210"/>
      <c r="S261" s="210"/>
      <c r="T261" s="21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5" t="s">
        <v>143</v>
      </c>
      <c r="AU261" s="205" t="s">
        <v>89</v>
      </c>
      <c r="AV261" s="13" t="s">
        <v>89</v>
      </c>
      <c r="AW261" s="13" t="s">
        <v>31</v>
      </c>
      <c r="AX261" s="13" t="s">
        <v>76</v>
      </c>
      <c r="AY261" s="205" t="s">
        <v>135</v>
      </c>
    </row>
    <row r="262" s="13" customFormat="1">
      <c r="A262" s="13"/>
      <c r="B262" s="203"/>
      <c r="C262" s="13"/>
      <c r="D262" s="204" t="s">
        <v>143</v>
      </c>
      <c r="E262" s="205" t="s">
        <v>1</v>
      </c>
      <c r="F262" s="206" t="s">
        <v>773</v>
      </c>
      <c r="G262" s="13"/>
      <c r="H262" s="207">
        <v>-2.3650000000000002</v>
      </c>
      <c r="I262" s="208"/>
      <c r="J262" s="13"/>
      <c r="K262" s="13"/>
      <c r="L262" s="203"/>
      <c r="M262" s="209"/>
      <c r="N262" s="210"/>
      <c r="O262" s="210"/>
      <c r="P262" s="210"/>
      <c r="Q262" s="210"/>
      <c r="R262" s="210"/>
      <c r="S262" s="210"/>
      <c r="T262" s="21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143</v>
      </c>
      <c r="AU262" s="205" t="s">
        <v>89</v>
      </c>
      <c r="AV262" s="13" t="s">
        <v>89</v>
      </c>
      <c r="AW262" s="13" t="s">
        <v>31</v>
      </c>
      <c r="AX262" s="13" t="s">
        <v>76</v>
      </c>
      <c r="AY262" s="205" t="s">
        <v>135</v>
      </c>
    </row>
    <row r="263" s="13" customFormat="1">
      <c r="A263" s="13"/>
      <c r="B263" s="203"/>
      <c r="C263" s="13"/>
      <c r="D263" s="204" t="s">
        <v>143</v>
      </c>
      <c r="E263" s="205" t="s">
        <v>1</v>
      </c>
      <c r="F263" s="206" t="s">
        <v>783</v>
      </c>
      <c r="G263" s="13"/>
      <c r="H263" s="207">
        <v>-8.6259999999999994</v>
      </c>
      <c r="I263" s="208"/>
      <c r="J263" s="13"/>
      <c r="K263" s="13"/>
      <c r="L263" s="203"/>
      <c r="M263" s="209"/>
      <c r="N263" s="210"/>
      <c r="O263" s="210"/>
      <c r="P263" s="210"/>
      <c r="Q263" s="210"/>
      <c r="R263" s="210"/>
      <c r="S263" s="210"/>
      <c r="T263" s="21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5" t="s">
        <v>143</v>
      </c>
      <c r="AU263" s="205" t="s">
        <v>89</v>
      </c>
      <c r="AV263" s="13" t="s">
        <v>89</v>
      </c>
      <c r="AW263" s="13" t="s">
        <v>31</v>
      </c>
      <c r="AX263" s="13" t="s">
        <v>76</v>
      </c>
      <c r="AY263" s="205" t="s">
        <v>135</v>
      </c>
    </row>
    <row r="264" s="15" customFormat="1">
      <c r="A264" s="15"/>
      <c r="B264" s="225"/>
      <c r="C264" s="15"/>
      <c r="D264" s="204" t="s">
        <v>143</v>
      </c>
      <c r="E264" s="226" t="s">
        <v>1</v>
      </c>
      <c r="F264" s="227" t="s">
        <v>784</v>
      </c>
      <c r="G264" s="15"/>
      <c r="H264" s="226" t="s">
        <v>1</v>
      </c>
      <c r="I264" s="228"/>
      <c r="J264" s="15"/>
      <c r="K264" s="15"/>
      <c r="L264" s="225"/>
      <c r="M264" s="229"/>
      <c r="N264" s="230"/>
      <c r="O264" s="230"/>
      <c r="P264" s="230"/>
      <c r="Q264" s="230"/>
      <c r="R264" s="230"/>
      <c r="S264" s="230"/>
      <c r="T264" s="23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26" t="s">
        <v>143</v>
      </c>
      <c r="AU264" s="226" t="s">
        <v>89</v>
      </c>
      <c r="AV264" s="15" t="s">
        <v>83</v>
      </c>
      <c r="AW264" s="15" t="s">
        <v>31</v>
      </c>
      <c r="AX264" s="15" t="s">
        <v>76</v>
      </c>
      <c r="AY264" s="226" t="s">
        <v>135</v>
      </c>
    </row>
    <row r="265" s="13" customFormat="1">
      <c r="A265" s="13"/>
      <c r="B265" s="203"/>
      <c r="C265" s="13"/>
      <c r="D265" s="204" t="s">
        <v>143</v>
      </c>
      <c r="E265" s="205" t="s">
        <v>1</v>
      </c>
      <c r="F265" s="206" t="s">
        <v>785</v>
      </c>
      <c r="G265" s="13"/>
      <c r="H265" s="207">
        <v>63.079999999999998</v>
      </c>
      <c r="I265" s="208"/>
      <c r="J265" s="13"/>
      <c r="K265" s="13"/>
      <c r="L265" s="203"/>
      <c r="M265" s="209"/>
      <c r="N265" s="210"/>
      <c r="O265" s="210"/>
      <c r="P265" s="210"/>
      <c r="Q265" s="210"/>
      <c r="R265" s="210"/>
      <c r="S265" s="210"/>
      <c r="T265" s="21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5" t="s">
        <v>143</v>
      </c>
      <c r="AU265" s="205" t="s">
        <v>89</v>
      </c>
      <c r="AV265" s="13" t="s">
        <v>89</v>
      </c>
      <c r="AW265" s="13" t="s">
        <v>31</v>
      </c>
      <c r="AX265" s="13" t="s">
        <v>76</v>
      </c>
      <c r="AY265" s="205" t="s">
        <v>135</v>
      </c>
    </row>
    <row r="266" s="15" customFormat="1">
      <c r="A266" s="15"/>
      <c r="B266" s="225"/>
      <c r="C266" s="15"/>
      <c r="D266" s="204" t="s">
        <v>143</v>
      </c>
      <c r="E266" s="226" t="s">
        <v>1</v>
      </c>
      <c r="F266" s="227" t="s">
        <v>346</v>
      </c>
      <c r="G266" s="15"/>
      <c r="H266" s="226" t="s">
        <v>1</v>
      </c>
      <c r="I266" s="228"/>
      <c r="J266" s="15"/>
      <c r="K266" s="15"/>
      <c r="L266" s="225"/>
      <c r="M266" s="229"/>
      <c r="N266" s="230"/>
      <c r="O266" s="230"/>
      <c r="P266" s="230"/>
      <c r="Q266" s="230"/>
      <c r="R266" s="230"/>
      <c r="S266" s="230"/>
      <c r="T266" s="23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26" t="s">
        <v>143</v>
      </c>
      <c r="AU266" s="226" t="s">
        <v>89</v>
      </c>
      <c r="AV266" s="15" t="s">
        <v>83</v>
      </c>
      <c r="AW266" s="15" t="s">
        <v>31</v>
      </c>
      <c r="AX266" s="15" t="s">
        <v>76</v>
      </c>
      <c r="AY266" s="226" t="s">
        <v>135</v>
      </c>
    </row>
    <row r="267" s="13" customFormat="1">
      <c r="A267" s="13"/>
      <c r="B267" s="203"/>
      <c r="C267" s="13"/>
      <c r="D267" s="204" t="s">
        <v>143</v>
      </c>
      <c r="E267" s="205" t="s">
        <v>1</v>
      </c>
      <c r="F267" s="206" t="s">
        <v>766</v>
      </c>
      <c r="G267" s="13"/>
      <c r="H267" s="207">
        <v>-2.8570000000000002</v>
      </c>
      <c r="I267" s="208"/>
      <c r="J267" s="13"/>
      <c r="K267" s="13"/>
      <c r="L267" s="203"/>
      <c r="M267" s="209"/>
      <c r="N267" s="210"/>
      <c r="O267" s="210"/>
      <c r="P267" s="210"/>
      <c r="Q267" s="210"/>
      <c r="R267" s="210"/>
      <c r="S267" s="210"/>
      <c r="T267" s="21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143</v>
      </c>
      <c r="AU267" s="205" t="s">
        <v>89</v>
      </c>
      <c r="AV267" s="13" t="s">
        <v>89</v>
      </c>
      <c r="AW267" s="13" t="s">
        <v>31</v>
      </c>
      <c r="AX267" s="13" t="s">
        <v>76</v>
      </c>
      <c r="AY267" s="205" t="s">
        <v>135</v>
      </c>
    </row>
    <row r="268" s="13" customFormat="1">
      <c r="A268" s="13"/>
      <c r="B268" s="203"/>
      <c r="C268" s="13"/>
      <c r="D268" s="204" t="s">
        <v>143</v>
      </c>
      <c r="E268" s="205" t="s">
        <v>1</v>
      </c>
      <c r="F268" s="206" t="s">
        <v>786</v>
      </c>
      <c r="G268" s="13"/>
      <c r="H268" s="207">
        <v>-2.8999999999999999</v>
      </c>
      <c r="I268" s="208"/>
      <c r="J268" s="13"/>
      <c r="K268" s="13"/>
      <c r="L268" s="203"/>
      <c r="M268" s="209"/>
      <c r="N268" s="210"/>
      <c r="O268" s="210"/>
      <c r="P268" s="210"/>
      <c r="Q268" s="210"/>
      <c r="R268" s="210"/>
      <c r="S268" s="210"/>
      <c r="T268" s="21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5" t="s">
        <v>143</v>
      </c>
      <c r="AU268" s="205" t="s">
        <v>89</v>
      </c>
      <c r="AV268" s="13" t="s">
        <v>89</v>
      </c>
      <c r="AW268" s="13" t="s">
        <v>31</v>
      </c>
      <c r="AX268" s="13" t="s">
        <v>76</v>
      </c>
      <c r="AY268" s="205" t="s">
        <v>135</v>
      </c>
    </row>
    <row r="269" s="13" customFormat="1">
      <c r="A269" s="13"/>
      <c r="B269" s="203"/>
      <c r="C269" s="13"/>
      <c r="D269" s="204" t="s">
        <v>143</v>
      </c>
      <c r="E269" s="205" t="s">
        <v>1</v>
      </c>
      <c r="F269" s="206" t="s">
        <v>787</v>
      </c>
      <c r="G269" s="13"/>
      <c r="H269" s="207">
        <v>-3.1000000000000001</v>
      </c>
      <c r="I269" s="208"/>
      <c r="J269" s="13"/>
      <c r="K269" s="13"/>
      <c r="L269" s="203"/>
      <c r="M269" s="209"/>
      <c r="N269" s="210"/>
      <c r="O269" s="210"/>
      <c r="P269" s="210"/>
      <c r="Q269" s="210"/>
      <c r="R269" s="210"/>
      <c r="S269" s="210"/>
      <c r="T269" s="21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5" t="s">
        <v>143</v>
      </c>
      <c r="AU269" s="205" t="s">
        <v>89</v>
      </c>
      <c r="AV269" s="13" t="s">
        <v>89</v>
      </c>
      <c r="AW269" s="13" t="s">
        <v>31</v>
      </c>
      <c r="AX269" s="13" t="s">
        <v>76</v>
      </c>
      <c r="AY269" s="205" t="s">
        <v>135</v>
      </c>
    </row>
    <row r="270" s="13" customFormat="1">
      <c r="A270" s="13"/>
      <c r="B270" s="203"/>
      <c r="C270" s="13"/>
      <c r="D270" s="204" t="s">
        <v>143</v>
      </c>
      <c r="E270" s="205" t="s">
        <v>1</v>
      </c>
      <c r="F270" s="206" t="s">
        <v>769</v>
      </c>
      <c r="G270" s="13"/>
      <c r="H270" s="207">
        <v>-2.8959999999999999</v>
      </c>
      <c r="I270" s="208"/>
      <c r="J270" s="13"/>
      <c r="K270" s="13"/>
      <c r="L270" s="203"/>
      <c r="M270" s="209"/>
      <c r="N270" s="210"/>
      <c r="O270" s="210"/>
      <c r="P270" s="210"/>
      <c r="Q270" s="210"/>
      <c r="R270" s="210"/>
      <c r="S270" s="210"/>
      <c r="T270" s="21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5" t="s">
        <v>143</v>
      </c>
      <c r="AU270" s="205" t="s">
        <v>89</v>
      </c>
      <c r="AV270" s="13" t="s">
        <v>89</v>
      </c>
      <c r="AW270" s="13" t="s">
        <v>31</v>
      </c>
      <c r="AX270" s="13" t="s">
        <v>76</v>
      </c>
      <c r="AY270" s="205" t="s">
        <v>135</v>
      </c>
    </row>
    <row r="271" s="15" customFormat="1">
      <c r="A271" s="15"/>
      <c r="B271" s="225"/>
      <c r="C271" s="15"/>
      <c r="D271" s="204" t="s">
        <v>143</v>
      </c>
      <c r="E271" s="226" t="s">
        <v>1</v>
      </c>
      <c r="F271" s="227" t="s">
        <v>788</v>
      </c>
      <c r="G271" s="15"/>
      <c r="H271" s="226" t="s">
        <v>1</v>
      </c>
      <c r="I271" s="228"/>
      <c r="J271" s="15"/>
      <c r="K271" s="15"/>
      <c r="L271" s="225"/>
      <c r="M271" s="229"/>
      <c r="N271" s="230"/>
      <c r="O271" s="230"/>
      <c r="P271" s="230"/>
      <c r="Q271" s="230"/>
      <c r="R271" s="230"/>
      <c r="S271" s="230"/>
      <c r="T271" s="23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26" t="s">
        <v>143</v>
      </c>
      <c r="AU271" s="226" t="s">
        <v>89</v>
      </c>
      <c r="AV271" s="15" t="s">
        <v>83</v>
      </c>
      <c r="AW271" s="15" t="s">
        <v>31</v>
      </c>
      <c r="AX271" s="15" t="s">
        <v>76</v>
      </c>
      <c r="AY271" s="226" t="s">
        <v>135</v>
      </c>
    </row>
    <row r="272" s="13" customFormat="1">
      <c r="A272" s="13"/>
      <c r="B272" s="203"/>
      <c r="C272" s="13"/>
      <c r="D272" s="204" t="s">
        <v>143</v>
      </c>
      <c r="E272" s="205" t="s">
        <v>1</v>
      </c>
      <c r="F272" s="206" t="s">
        <v>789</v>
      </c>
      <c r="G272" s="13"/>
      <c r="H272" s="207">
        <v>92.340000000000003</v>
      </c>
      <c r="I272" s="208"/>
      <c r="J272" s="13"/>
      <c r="K272" s="13"/>
      <c r="L272" s="203"/>
      <c r="M272" s="209"/>
      <c r="N272" s="210"/>
      <c r="O272" s="210"/>
      <c r="P272" s="210"/>
      <c r="Q272" s="210"/>
      <c r="R272" s="210"/>
      <c r="S272" s="210"/>
      <c r="T272" s="21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5" t="s">
        <v>143</v>
      </c>
      <c r="AU272" s="205" t="s">
        <v>89</v>
      </c>
      <c r="AV272" s="13" t="s">
        <v>89</v>
      </c>
      <c r="AW272" s="13" t="s">
        <v>31</v>
      </c>
      <c r="AX272" s="13" t="s">
        <v>76</v>
      </c>
      <c r="AY272" s="205" t="s">
        <v>135</v>
      </c>
    </row>
    <row r="273" s="15" customFormat="1">
      <c r="A273" s="15"/>
      <c r="B273" s="225"/>
      <c r="C273" s="15"/>
      <c r="D273" s="204" t="s">
        <v>143</v>
      </c>
      <c r="E273" s="226" t="s">
        <v>1</v>
      </c>
      <c r="F273" s="227" t="s">
        <v>346</v>
      </c>
      <c r="G273" s="15"/>
      <c r="H273" s="226" t="s">
        <v>1</v>
      </c>
      <c r="I273" s="228"/>
      <c r="J273" s="15"/>
      <c r="K273" s="15"/>
      <c r="L273" s="225"/>
      <c r="M273" s="229"/>
      <c r="N273" s="230"/>
      <c r="O273" s="230"/>
      <c r="P273" s="230"/>
      <c r="Q273" s="230"/>
      <c r="R273" s="230"/>
      <c r="S273" s="230"/>
      <c r="T273" s="231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26" t="s">
        <v>143</v>
      </c>
      <c r="AU273" s="226" t="s">
        <v>89</v>
      </c>
      <c r="AV273" s="15" t="s">
        <v>83</v>
      </c>
      <c r="AW273" s="15" t="s">
        <v>31</v>
      </c>
      <c r="AX273" s="15" t="s">
        <v>76</v>
      </c>
      <c r="AY273" s="226" t="s">
        <v>135</v>
      </c>
    </row>
    <row r="274" s="13" customFormat="1">
      <c r="A274" s="13"/>
      <c r="B274" s="203"/>
      <c r="C274" s="13"/>
      <c r="D274" s="204" t="s">
        <v>143</v>
      </c>
      <c r="E274" s="205" t="s">
        <v>1</v>
      </c>
      <c r="F274" s="206" t="s">
        <v>786</v>
      </c>
      <c r="G274" s="13"/>
      <c r="H274" s="207">
        <v>-2.8999999999999999</v>
      </c>
      <c r="I274" s="208"/>
      <c r="J274" s="13"/>
      <c r="K274" s="13"/>
      <c r="L274" s="203"/>
      <c r="M274" s="209"/>
      <c r="N274" s="210"/>
      <c r="O274" s="210"/>
      <c r="P274" s="210"/>
      <c r="Q274" s="210"/>
      <c r="R274" s="210"/>
      <c r="S274" s="210"/>
      <c r="T274" s="21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5" t="s">
        <v>143</v>
      </c>
      <c r="AU274" s="205" t="s">
        <v>89</v>
      </c>
      <c r="AV274" s="13" t="s">
        <v>89</v>
      </c>
      <c r="AW274" s="13" t="s">
        <v>31</v>
      </c>
      <c r="AX274" s="13" t="s">
        <v>76</v>
      </c>
      <c r="AY274" s="205" t="s">
        <v>135</v>
      </c>
    </row>
    <row r="275" s="13" customFormat="1">
      <c r="A275" s="13"/>
      <c r="B275" s="203"/>
      <c r="C275" s="13"/>
      <c r="D275" s="204" t="s">
        <v>143</v>
      </c>
      <c r="E275" s="205" t="s">
        <v>1</v>
      </c>
      <c r="F275" s="206" t="s">
        <v>790</v>
      </c>
      <c r="G275" s="13"/>
      <c r="H275" s="207">
        <v>-6.149</v>
      </c>
      <c r="I275" s="208"/>
      <c r="J275" s="13"/>
      <c r="K275" s="13"/>
      <c r="L275" s="203"/>
      <c r="M275" s="209"/>
      <c r="N275" s="210"/>
      <c r="O275" s="210"/>
      <c r="P275" s="210"/>
      <c r="Q275" s="210"/>
      <c r="R275" s="210"/>
      <c r="S275" s="210"/>
      <c r="T275" s="21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5" t="s">
        <v>143</v>
      </c>
      <c r="AU275" s="205" t="s">
        <v>89</v>
      </c>
      <c r="AV275" s="13" t="s">
        <v>89</v>
      </c>
      <c r="AW275" s="13" t="s">
        <v>31</v>
      </c>
      <c r="AX275" s="13" t="s">
        <v>76</v>
      </c>
      <c r="AY275" s="205" t="s">
        <v>135</v>
      </c>
    </row>
    <row r="276" s="13" customFormat="1">
      <c r="A276" s="13"/>
      <c r="B276" s="203"/>
      <c r="C276" s="13"/>
      <c r="D276" s="204" t="s">
        <v>143</v>
      </c>
      <c r="E276" s="205" t="s">
        <v>1</v>
      </c>
      <c r="F276" s="206" t="s">
        <v>791</v>
      </c>
      <c r="G276" s="13"/>
      <c r="H276" s="207">
        <v>-5.4000000000000004</v>
      </c>
      <c r="I276" s="208"/>
      <c r="J276" s="13"/>
      <c r="K276" s="13"/>
      <c r="L276" s="203"/>
      <c r="M276" s="209"/>
      <c r="N276" s="210"/>
      <c r="O276" s="210"/>
      <c r="P276" s="210"/>
      <c r="Q276" s="210"/>
      <c r="R276" s="210"/>
      <c r="S276" s="210"/>
      <c r="T276" s="21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05" t="s">
        <v>143</v>
      </c>
      <c r="AU276" s="205" t="s">
        <v>89</v>
      </c>
      <c r="AV276" s="13" t="s">
        <v>89</v>
      </c>
      <c r="AW276" s="13" t="s">
        <v>31</v>
      </c>
      <c r="AX276" s="13" t="s">
        <v>76</v>
      </c>
      <c r="AY276" s="205" t="s">
        <v>135</v>
      </c>
    </row>
    <row r="277" s="15" customFormat="1">
      <c r="A277" s="15"/>
      <c r="B277" s="225"/>
      <c r="C277" s="15"/>
      <c r="D277" s="204" t="s">
        <v>143</v>
      </c>
      <c r="E277" s="226" t="s">
        <v>1</v>
      </c>
      <c r="F277" s="227" t="s">
        <v>792</v>
      </c>
      <c r="G277" s="15"/>
      <c r="H277" s="226" t="s">
        <v>1</v>
      </c>
      <c r="I277" s="228"/>
      <c r="J277" s="15"/>
      <c r="K277" s="15"/>
      <c r="L277" s="225"/>
      <c r="M277" s="229"/>
      <c r="N277" s="230"/>
      <c r="O277" s="230"/>
      <c r="P277" s="230"/>
      <c r="Q277" s="230"/>
      <c r="R277" s="230"/>
      <c r="S277" s="230"/>
      <c r="T277" s="231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26" t="s">
        <v>143</v>
      </c>
      <c r="AU277" s="226" t="s">
        <v>89</v>
      </c>
      <c r="AV277" s="15" t="s">
        <v>83</v>
      </c>
      <c r="AW277" s="15" t="s">
        <v>31</v>
      </c>
      <c r="AX277" s="15" t="s">
        <v>76</v>
      </c>
      <c r="AY277" s="226" t="s">
        <v>135</v>
      </c>
    </row>
    <row r="278" s="13" customFormat="1">
      <c r="A278" s="13"/>
      <c r="B278" s="203"/>
      <c r="C278" s="13"/>
      <c r="D278" s="204" t="s">
        <v>143</v>
      </c>
      <c r="E278" s="205" t="s">
        <v>1</v>
      </c>
      <c r="F278" s="206" t="s">
        <v>793</v>
      </c>
      <c r="G278" s="13"/>
      <c r="H278" s="207">
        <v>137.56</v>
      </c>
      <c r="I278" s="208"/>
      <c r="J278" s="13"/>
      <c r="K278" s="13"/>
      <c r="L278" s="203"/>
      <c r="M278" s="209"/>
      <c r="N278" s="210"/>
      <c r="O278" s="210"/>
      <c r="P278" s="210"/>
      <c r="Q278" s="210"/>
      <c r="R278" s="210"/>
      <c r="S278" s="210"/>
      <c r="T278" s="21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143</v>
      </c>
      <c r="AU278" s="205" t="s">
        <v>89</v>
      </c>
      <c r="AV278" s="13" t="s">
        <v>89</v>
      </c>
      <c r="AW278" s="13" t="s">
        <v>31</v>
      </c>
      <c r="AX278" s="13" t="s">
        <v>76</v>
      </c>
      <c r="AY278" s="205" t="s">
        <v>135</v>
      </c>
    </row>
    <row r="279" s="13" customFormat="1">
      <c r="A279" s="13"/>
      <c r="B279" s="203"/>
      <c r="C279" s="13"/>
      <c r="D279" s="204" t="s">
        <v>143</v>
      </c>
      <c r="E279" s="205" t="s">
        <v>1</v>
      </c>
      <c r="F279" s="206" t="s">
        <v>794</v>
      </c>
      <c r="G279" s="13"/>
      <c r="H279" s="207">
        <v>0.87</v>
      </c>
      <c r="I279" s="208"/>
      <c r="J279" s="13"/>
      <c r="K279" s="13"/>
      <c r="L279" s="203"/>
      <c r="M279" s="209"/>
      <c r="N279" s="210"/>
      <c r="O279" s="210"/>
      <c r="P279" s="210"/>
      <c r="Q279" s="210"/>
      <c r="R279" s="210"/>
      <c r="S279" s="210"/>
      <c r="T279" s="21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5" t="s">
        <v>143</v>
      </c>
      <c r="AU279" s="205" t="s">
        <v>89</v>
      </c>
      <c r="AV279" s="13" t="s">
        <v>89</v>
      </c>
      <c r="AW279" s="13" t="s">
        <v>31</v>
      </c>
      <c r="AX279" s="13" t="s">
        <v>76</v>
      </c>
      <c r="AY279" s="205" t="s">
        <v>135</v>
      </c>
    </row>
    <row r="280" s="15" customFormat="1">
      <c r="A280" s="15"/>
      <c r="B280" s="225"/>
      <c r="C280" s="15"/>
      <c r="D280" s="204" t="s">
        <v>143</v>
      </c>
      <c r="E280" s="226" t="s">
        <v>1</v>
      </c>
      <c r="F280" s="227" t="s">
        <v>346</v>
      </c>
      <c r="G280" s="15"/>
      <c r="H280" s="226" t="s">
        <v>1</v>
      </c>
      <c r="I280" s="228"/>
      <c r="J280" s="15"/>
      <c r="K280" s="15"/>
      <c r="L280" s="225"/>
      <c r="M280" s="229"/>
      <c r="N280" s="230"/>
      <c r="O280" s="230"/>
      <c r="P280" s="230"/>
      <c r="Q280" s="230"/>
      <c r="R280" s="230"/>
      <c r="S280" s="230"/>
      <c r="T280" s="23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26" t="s">
        <v>143</v>
      </c>
      <c r="AU280" s="226" t="s">
        <v>89</v>
      </c>
      <c r="AV280" s="15" t="s">
        <v>83</v>
      </c>
      <c r="AW280" s="15" t="s">
        <v>31</v>
      </c>
      <c r="AX280" s="15" t="s">
        <v>76</v>
      </c>
      <c r="AY280" s="226" t="s">
        <v>135</v>
      </c>
    </row>
    <row r="281" s="13" customFormat="1">
      <c r="A281" s="13"/>
      <c r="B281" s="203"/>
      <c r="C281" s="13"/>
      <c r="D281" s="204" t="s">
        <v>143</v>
      </c>
      <c r="E281" s="205" t="s">
        <v>1</v>
      </c>
      <c r="F281" s="206" t="s">
        <v>795</v>
      </c>
      <c r="G281" s="13"/>
      <c r="H281" s="207">
        <v>-38.280000000000001</v>
      </c>
      <c r="I281" s="208"/>
      <c r="J281" s="13"/>
      <c r="K281" s="13"/>
      <c r="L281" s="203"/>
      <c r="M281" s="209"/>
      <c r="N281" s="210"/>
      <c r="O281" s="210"/>
      <c r="P281" s="210"/>
      <c r="Q281" s="210"/>
      <c r="R281" s="210"/>
      <c r="S281" s="210"/>
      <c r="T281" s="21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5" t="s">
        <v>143</v>
      </c>
      <c r="AU281" s="205" t="s">
        <v>89</v>
      </c>
      <c r="AV281" s="13" t="s">
        <v>89</v>
      </c>
      <c r="AW281" s="13" t="s">
        <v>31</v>
      </c>
      <c r="AX281" s="13" t="s">
        <v>76</v>
      </c>
      <c r="AY281" s="205" t="s">
        <v>135</v>
      </c>
    </row>
    <row r="282" s="13" customFormat="1">
      <c r="A282" s="13"/>
      <c r="B282" s="203"/>
      <c r="C282" s="13"/>
      <c r="D282" s="204" t="s">
        <v>143</v>
      </c>
      <c r="E282" s="205" t="s">
        <v>1</v>
      </c>
      <c r="F282" s="206" t="s">
        <v>790</v>
      </c>
      <c r="G282" s="13"/>
      <c r="H282" s="207">
        <v>-6.149</v>
      </c>
      <c r="I282" s="208"/>
      <c r="J282" s="13"/>
      <c r="K282" s="13"/>
      <c r="L282" s="203"/>
      <c r="M282" s="209"/>
      <c r="N282" s="210"/>
      <c r="O282" s="210"/>
      <c r="P282" s="210"/>
      <c r="Q282" s="210"/>
      <c r="R282" s="210"/>
      <c r="S282" s="210"/>
      <c r="T282" s="21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5" t="s">
        <v>143</v>
      </c>
      <c r="AU282" s="205" t="s">
        <v>89</v>
      </c>
      <c r="AV282" s="13" t="s">
        <v>89</v>
      </c>
      <c r="AW282" s="13" t="s">
        <v>31</v>
      </c>
      <c r="AX282" s="13" t="s">
        <v>76</v>
      </c>
      <c r="AY282" s="205" t="s">
        <v>135</v>
      </c>
    </row>
    <row r="283" s="15" customFormat="1">
      <c r="A283" s="15"/>
      <c r="B283" s="225"/>
      <c r="C283" s="15"/>
      <c r="D283" s="204" t="s">
        <v>143</v>
      </c>
      <c r="E283" s="226" t="s">
        <v>1</v>
      </c>
      <c r="F283" s="227" t="s">
        <v>796</v>
      </c>
      <c r="G283" s="15"/>
      <c r="H283" s="226" t="s">
        <v>1</v>
      </c>
      <c r="I283" s="228"/>
      <c r="J283" s="15"/>
      <c r="K283" s="15"/>
      <c r="L283" s="225"/>
      <c r="M283" s="229"/>
      <c r="N283" s="230"/>
      <c r="O283" s="230"/>
      <c r="P283" s="230"/>
      <c r="Q283" s="230"/>
      <c r="R283" s="230"/>
      <c r="S283" s="230"/>
      <c r="T283" s="23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26" t="s">
        <v>143</v>
      </c>
      <c r="AU283" s="226" t="s">
        <v>89</v>
      </c>
      <c r="AV283" s="15" t="s">
        <v>83</v>
      </c>
      <c r="AW283" s="15" t="s">
        <v>31</v>
      </c>
      <c r="AX283" s="15" t="s">
        <v>76</v>
      </c>
      <c r="AY283" s="226" t="s">
        <v>135</v>
      </c>
    </row>
    <row r="284" s="13" customFormat="1">
      <c r="A284" s="13"/>
      <c r="B284" s="203"/>
      <c r="C284" s="13"/>
      <c r="D284" s="204" t="s">
        <v>143</v>
      </c>
      <c r="E284" s="205" t="s">
        <v>1</v>
      </c>
      <c r="F284" s="206" t="s">
        <v>797</v>
      </c>
      <c r="G284" s="13"/>
      <c r="H284" s="207">
        <v>44.840000000000003</v>
      </c>
      <c r="I284" s="208"/>
      <c r="J284" s="13"/>
      <c r="K284" s="13"/>
      <c r="L284" s="203"/>
      <c r="M284" s="209"/>
      <c r="N284" s="210"/>
      <c r="O284" s="210"/>
      <c r="P284" s="210"/>
      <c r="Q284" s="210"/>
      <c r="R284" s="210"/>
      <c r="S284" s="210"/>
      <c r="T284" s="21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5" t="s">
        <v>143</v>
      </c>
      <c r="AU284" s="205" t="s">
        <v>89</v>
      </c>
      <c r="AV284" s="13" t="s">
        <v>89</v>
      </c>
      <c r="AW284" s="13" t="s">
        <v>31</v>
      </c>
      <c r="AX284" s="13" t="s">
        <v>76</v>
      </c>
      <c r="AY284" s="205" t="s">
        <v>135</v>
      </c>
    </row>
    <row r="285" s="15" customFormat="1">
      <c r="A285" s="15"/>
      <c r="B285" s="225"/>
      <c r="C285" s="15"/>
      <c r="D285" s="204" t="s">
        <v>143</v>
      </c>
      <c r="E285" s="226" t="s">
        <v>1</v>
      </c>
      <c r="F285" s="227" t="s">
        <v>346</v>
      </c>
      <c r="G285" s="15"/>
      <c r="H285" s="226" t="s">
        <v>1</v>
      </c>
      <c r="I285" s="228"/>
      <c r="J285" s="15"/>
      <c r="K285" s="15"/>
      <c r="L285" s="225"/>
      <c r="M285" s="229"/>
      <c r="N285" s="230"/>
      <c r="O285" s="230"/>
      <c r="P285" s="230"/>
      <c r="Q285" s="230"/>
      <c r="R285" s="230"/>
      <c r="S285" s="230"/>
      <c r="T285" s="23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26" t="s">
        <v>143</v>
      </c>
      <c r="AU285" s="226" t="s">
        <v>89</v>
      </c>
      <c r="AV285" s="15" t="s">
        <v>83</v>
      </c>
      <c r="AW285" s="15" t="s">
        <v>31</v>
      </c>
      <c r="AX285" s="15" t="s">
        <v>76</v>
      </c>
      <c r="AY285" s="226" t="s">
        <v>135</v>
      </c>
    </row>
    <row r="286" s="13" customFormat="1">
      <c r="A286" s="13"/>
      <c r="B286" s="203"/>
      <c r="C286" s="13"/>
      <c r="D286" s="204" t="s">
        <v>143</v>
      </c>
      <c r="E286" s="205" t="s">
        <v>1</v>
      </c>
      <c r="F286" s="206" t="s">
        <v>779</v>
      </c>
      <c r="G286" s="13"/>
      <c r="H286" s="207">
        <v>-1.5760000000000001</v>
      </c>
      <c r="I286" s="208"/>
      <c r="J286" s="13"/>
      <c r="K286" s="13"/>
      <c r="L286" s="203"/>
      <c r="M286" s="209"/>
      <c r="N286" s="210"/>
      <c r="O286" s="210"/>
      <c r="P286" s="210"/>
      <c r="Q286" s="210"/>
      <c r="R286" s="210"/>
      <c r="S286" s="210"/>
      <c r="T286" s="21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5" t="s">
        <v>143</v>
      </c>
      <c r="AU286" s="205" t="s">
        <v>89</v>
      </c>
      <c r="AV286" s="13" t="s">
        <v>89</v>
      </c>
      <c r="AW286" s="13" t="s">
        <v>31</v>
      </c>
      <c r="AX286" s="13" t="s">
        <v>76</v>
      </c>
      <c r="AY286" s="205" t="s">
        <v>135</v>
      </c>
    </row>
    <row r="287" s="13" customFormat="1">
      <c r="A287" s="13"/>
      <c r="B287" s="203"/>
      <c r="C287" s="13"/>
      <c r="D287" s="204" t="s">
        <v>143</v>
      </c>
      <c r="E287" s="205" t="s">
        <v>1</v>
      </c>
      <c r="F287" s="206" t="s">
        <v>798</v>
      </c>
      <c r="G287" s="13"/>
      <c r="H287" s="207">
        <v>-1.845</v>
      </c>
      <c r="I287" s="208"/>
      <c r="J287" s="13"/>
      <c r="K287" s="13"/>
      <c r="L287" s="203"/>
      <c r="M287" s="209"/>
      <c r="N287" s="210"/>
      <c r="O287" s="210"/>
      <c r="P287" s="210"/>
      <c r="Q287" s="210"/>
      <c r="R287" s="210"/>
      <c r="S287" s="210"/>
      <c r="T287" s="21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5" t="s">
        <v>143</v>
      </c>
      <c r="AU287" s="205" t="s">
        <v>89</v>
      </c>
      <c r="AV287" s="13" t="s">
        <v>89</v>
      </c>
      <c r="AW287" s="13" t="s">
        <v>31</v>
      </c>
      <c r="AX287" s="13" t="s">
        <v>76</v>
      </c>
      <c r="AY287" s="205" t="s">
        <v>135</v>
      </c>
    </row>
    <row r="288" s="15" customFormat="1">
      <c r="A288" s="15"/>
      <c r="B288" s="225"/>
      <c r="C288" s="15"/>
      <c r="D288" s="204" t="s">
        <v>143</v>
      </c>
      <c r="E288" s="226" t="s">
        <v>1</v>
      </c>
      <c r="F288" s="227" t="s">
        <v>332</v>
      </c>
      <c r="G288" s="15"/>
      <c r="H288" s="226" t="s">
        <v>1</v>
      </c>
      <c r="I288" s="228"/>
      <c r="J288" s="15"/>
      <c r="K288" s="15"/>
      <c r="L288" s="225"/>
      <c r="M288" s="229"/>
      <c r="N288" s="230"/>
      <c r="O288" s="230"/>
      <c r="P288" s="230"/>
      <c r="Q288" s="230"/>
      <c r="R288" s="230"/>
      <c r="S288" s="230"/>
      <c r="T288" s="23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26" t="s">
        <v>143</v>
      </c>
      <c r="AU288" s="226" t="s">
        <v>89</v>
      </c>
      <c r="AV288" s="15" t="s">
        <v>83</v>
      </c>
      <c r="AW288" s="15" t="s">
        <v>31</v>
      </c>
      <c r="AX288" s="15" t="s">
        <v>76</v>
      </c>
      <c r="AY288" s="226" t="s">
        <v>135</v>
      </c>
    </row>
    <row r="289" s="15" customFormat="1">
      <c r="A289" s="15"/>
      <c r="B289" s="225"/>
      <c r="C289" s="15"/>
      <c r="D289" s="204" t="s">
        <v>143</v>
      </c>
      <c r="E289" s="226" t="s">
        <v>1</v>
      </c>
      <c r="F289" s="227" t="s">
        <v>799</v>
      </c>
      <c r="G289" s="15"/>
      <c r="H289" s="226" t="s">
        <v>1</v>
      </c>
      <c r="I289" s="228"/>
      <c r="J289" s="15"/>
      <c r="K289" s="15"/>
      <c r="L289" s="225"/>
      <c r="M289" s="229"/>
      <c r="N289" s="230"/>
      <c r="O289" s="230"/>
      <c r="P289" s="230"/>
      <c r="Q289" s="230"/>
      <c r="R289" s="230"/>
      <c r="S289" s="230"/>
      <c r="T289" s="23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26" t="s">
        <v>143</v>
      </c>
      <c r="AU289" s="226" t="s">
        <v>89</v>
      </c>
      <c r="AV289" s="15" t="s">
        <v>83</v>
      </c>
      <c r="AW289" s="15" t="s">
        <v>31</v>
      </c>
      <c r="AX289" s="15" t="s">
        <v>76</v>
      </c>
      <c r="AY289" s="226" t="s">
        <v>135</v>
      </c>
    </row>
    <row r="290" s="13" customFormat="1">
      <c r="A290" s="13"/>
      <c r="B290" s="203"/>
      <c r="C290" s="13"/>
      <c r="D290" s="204" t="s">
        <v>143</v>
      </c>
      <c r="E290" s="205" t="s">
        <v>1</v>
      </c>
      <c r="F290" s="206" t="s">
        <v>800</v>
      </c>
      <c r="G290" s="13"/>
      <c r="H290" s="207">
        <v>37.631999999999998</v>
      </c>
      <c r="I290" s="208"/>
      <c r="J290" s="13"/>
      <c r="K290" s="13"/>
      <c r="L290" s="203"/>
      <c r="M290" s="209"/>
      <c r="N290" s="210"/>
      <c r="O290" s="210"/>
      <c r="P290" s="210"/>
      <c r="Q290" s="210"/>
      <c r="R290" s="210"/>
      <c r="S290" s="210"/>
      <c r="T290" s="21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5" t="s">
        <v>143</v>
      </c>
      <c r="AU290" s="205" t="s">
        <v>89</v>
      </c>
      <c r="AV290" s="13" t="s">
        <v>89</v>
      </c>
      <c r="AW290" s="13" t="s">
        <v>31</v>
      </c>
      <c r="AX290" s="13" t="s">
        <v>76</v>
      </c>
      <c r="AY290" s="205" t="s">
        <v>135</v>
      </c>
    </row>
    <row r="291" s="15" customFormat="1">
      <c r="A291" s="15"/>
      <c r="B291" s="225"/>
      <c r="C291" s="15"/>
      <c r="D291" s="204" t="s">
        <v>143</v>
      </c>
      <c r="E291" s="226" t="s">
        <v>1</v>
      </c>
      <c r="F291" s="227" t="s">
        <v>346</v>
      </c>
      <c r="G291" s="15"/>
      <c r="H291" s="226" t="s">
        <v>1</v>
      </c>
      <c r="I291" s="228"/>
      <c r="J291" s="15"/>
      <c r="K291" s="15"/>
      <c r="L291" s="225"/>
      <c r="M291" s="229"/>
      <c r="N291" s="230"/>
      <c r="O291" s="230"/>
      <c r="P291" s="230"/>
      <c r="Q291" s="230"/>
      <c r="R291" s="230"/>
      <c r="S291" s="230"/>
      <c r="T291" s="231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26" t="s">
        <v>143</v>
      </c>
      <c r="AU291" s="226" t="s">
        <v>89</v>
      </c>
      <c r="AV291" s="15" t="s">
        <v>83</v>
      </c>
      <c r="AW291" s="15" t="s">
        <v>31</v>
      </c>
      <c r="AX291" s="15" t="s">
        <v>76</v>
      </c>
      <c r="AY291" s="226" t="s">
        <v>135</v>
      </c>
    </row>
    <row r="292" s="13" customFormat="1">
      <c r="A292" s="13"/>
      <c r="B292" s="203"/>
      <c r="C292" s="13"/>
      <c r="D292" s="204" t="s">
        <v>143</v>
      </c>
      <c r="E292" s="205" t="s">
        <v>1</v>
      </c>
      <c r="F292" s="206" t="s">
        <v>798</v>
      </c>
      <c r="G292" s="13"/>
      <c r="H292" s="207">
        <v>-1.845</v>
      </c>
      <c r="I292" s="208"/>
      <c r="J292" s="13"/>
      <c r="K292" s="13"/>
      <c r="L292" s="203"/>
      <c r="M292" s="209"/>
      <c r="N292" s="210"/>
      <c r="O292" s="210"/>
      <c r="P292" s="210"/>
      <c r="Q292" s="210"/>
      <c r="R292" s="210"/>
      <c r="S292" s="210"/>
      <c r="T292" s="21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143</v>
      </c>
      <c r="AU292" s="205" t="s">
        <v>89</v>
      </c>
      <c r="AV292" s="13" t="s">
        <v>89</v>
      </c>
      <c r="AW292" s="13" t="s">
        <v>31</v>
      </c>
      <c r="AX292" s="13" t="s">
        <v>76</v>
      </c>
      <c r="AY292" s="205" t="s">
        <v>135</v>
      </c>
    </row>
    <row r="293" s="15" customFormat="1">
      <c r="A293" s="15"/>
      <c r="B293" s="225"/>
      <c r="C293" s="15"/>
      <c r="D293" s="204" t="s">
        <v>143</v>
      </c>
      <c r="E293" s="226" t="s">
        <v>1</v>
      </c>
      <c r="F293" s="227" t="s">
        <v>801</v>
      </c>
      <c r="G293" s="15"/>
      <c r="H293" s="226" t="s">
        <v>1</v>
      </c>
      <c r="I293" s="228"/>
      <c r="J293" s="15"/>
      <c r="K293" s="15"/>
      <c r="L293" s="225"/>
      <c r="M293" s="229"/>
      <c r="N293" s="230"/>
      <c r="O293" s="230"/>
      <c r="P293" s="230"/>
      <c r="Q293" s="230"/>
      <c r="R293" s="230"/>
      <c r="S293" s="230"/>
      <c r="T293" s="23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26" t="s">
        <v>143</v>
      </c>
      <c r="AU293" s="226" t="s">
        <v>89</v>
      </c>
      <c r="AV293" s="15" t="s">
        <v>83</v>
      </c>
      <c r="AW293" s="15" t="s">
        <v>31</v>
      </c>
      <c r="AX293" s="15" t="s">
        <v>76</v>
      </c>
      <c r="AY293" s="226" t="s">
        <v>135</v>
      </c>
    </row>
    <row r="294" s="13" customFormat="1">
      <c r="A294" s="13"/>
      <c r="B294" s="203"/>
      <c r="C294" s="13"/>
      <c r="D294" s="204" t="s">
        <v>143</v>
      </c>
      <c r="E294" s="205" t="s">
        <v>1</v>
      </c>
      <c r="F294" s="206" t="s">
        <v>802</v>
      </c>
      <c r="G294" s="13"/>
      <c r="H294" s="207">
        <v>37.805999999999997</v>
      </c>
      <c r="I294" s="208"/>
      <c r="J294" s="13"/>
      <c r="K294" s="13"/>
      <c r="L294" s="203"/>
      <c r="M294" s="209"/>
      <c r="N294" s="210"/>
      <c r="O294" s="210"/>
      <c r="P294" s="210"/>
      <c r="Q294" s="210"/>
      <c r="R294" s="210"/>
      <c r="S294" s="210"/>
      <c r="T294" s="21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5" t="s">
        <v>143</v>
      </c>
      <c r="AU294" s="205" t="s">
        <v>89</v>
      </c>
      <c r="AV294" s="13" t="s">
        <v>89</v>
      </c>
      <c r="AW294" s="13" t="s">
        <v>31</v>
      </c>
      <c r="AX294" s="13" t="s">
        <v>76</v>
      </c>
      <c r="AY294" s="205" t="s">
        <v>135</v>
      </c>
    </row>
    <row r="295" s="15" customFormat="1">
      <c r="A295" s="15"/>
      <c r="B295" s="225"/>
      <c r="C295" s="15"/>
      <c r="D295" s="204" t="s">
        <v>143</v>
      </c>
      <c r="E295" s="226" t="s">
        <v>1</v>
      </c>
      <c r="F295" s="227" t="s">
        <v>346</v>
      </c>
      <c r="G295" s="15"/>
      <c r="H295" s="226" t="s">
        <v>1</v>
      </c>
      <c r="I295" s="228"/>
      <c r="J295" s="15"/>
      <c r="K295" s="15"/>
      <c r="L295" s="225"/>
      <c r="M295" s="229"/>
      <c r="N295" s="230"/>
      <c r="O295" s="230"/>
      <c r="P295" s="230"/>
      <c r="Q295" s="230"/>
      <c r="R295" s="230"/>
      <c r="S295" s="230"/>
      <c r="T295" s="23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26" t="s">
        <v>143</v>
      </c>
      <c r="AU295" s="226" t="s">
        <v>89</v>
      </c>
      <c r="AV295" s="15" t="s">
        <v>83</v>
      </c>
      <c r="AW295" s="15" t="s">
        <v>31</v>
      </c>
      <c r="AX295" s="15" t="s">
        <v>76</v>
      </c>
      <c r="AY295" s="226" t="s">
        <v>135</v>
      </c>
    </row>
    <row r="296" s="13" customFormat="1">
      <c r="A296" s="13"/>
      <c r="B296" s="203"/>
      <c r="C296" s="13"/>
      <c r="D296" s="204" t="s">
        <v>143</v>
      </c>
      <c r="E296" s="205" t="s">
        <v>1</v>
      </c>
      <c r="F296" s="206" t="s">
        <v>779</v>
      </c>
      <c r="G296" s="13"/>
      <c r="H296" s="207">
        <v>-1.5760000000000001</v>
      </c>
      <c r="I296" s="208"/>
      <c r="J296" s="13"/>
      <c r="K296" s="13"/>
      <c r="L296" s="203"/>
      <c r="M296" s="209"/>
      <c r="N296" s="210"/>
      <c r="O296" s="210"/>
      <c r="P296" s="210"/>
      <c r="Q296" s="210"/>
      <c r="R296" s="210"/>
      <c r="S296" s="210"/>
      <c r="T296" s="21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05" t="s">
        <v>143</v>
      </c>
      <c r="AU296" s="205" t="s">
        <v>89</v>
      </c>
      <c r="AV296" s="13" t="s">
        <v>89</v>
      </c>
      <c r="AW296" s="13" t="s">
        <v>31</v>
      </c>
      <c r="AX296" s="13" t="s">
        <v>76</v>
      </c>
      <c r="AY296" s="205" t="s">
        <v>135</v>
      </c>
    </row>
    <row r="297" s="15" customFormat="1">
      <c r="A297" s="15"/>
      <c r="B297" s="225"/>
      <c r="C297" s="15"/>
      <c r="D297" s="204" t="s">
        <v>143</v>
      </c>
      <c r="E297" s="226" t="s">
        <v>1</v>
      </c>
      <c r="F297" s="227" t="s">
        <v>803</v>
      </c>
      <c r="G297" s="15"/>
      <c r="H297" s="226" t="s">
        <v>1</v>
      </c>
      <c r="I297" s="228"/>
      <c r="J297" s="15"/>
      <c r="K297" s="15"/>
      <c r="L297" s="225"/>
      <c r="M297" s="229"/>
      <c r="N297" s="230"/>
      <c r="O297" s="230"/>
      <c r="P297" s="230"/>
      <c r="Q297" s="230"/>
      <c r="R297" s="230"/>
      <c r="S297" s="230"/>
      <c r="T297" s="23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26" t="s">
        <v>143</v>
      </c>
      <c r="AU297" s="226" t="s">
        <v>89</v>
      </c>
      <c r="AV297" s="15" t="s">
        <v>83</v>
      </c>
      <c r="AW297" s="15" t="s">
        <v>31</v>
      </c>
      <c r="AX297" s="15" t="s">
        <v>76</v>
      </c>
      <c r="AY297" s="226" t="s">
        <v>135</v>
      </c>
    </row>
    <row r="298" s="13" customFormat="1">
      <c r="A298" s="13"/>
      <c r="B298" s="203"/>
      <c r="C298" s="13"/>
      <c r="D298" s="204" t="s">
        <v>143</v>
      </c>
      <c r="E298" s="205" t="s">
        <v>1</v>
      </c>
      <c r="F298" s="206" t="s">
        <v>804</v>
      </c>
      <c r="G298" s="13"/>
      <c r="H298" s="207">
        <v>31.995999999999999</v>
      </c>
      <c r="I298" s="208"/>
      <c r="J298" s="13"/>
      <c r="K298" s="13"/>
      <c r="L298" s="203"/>
      <c r="M298" s="209"/>
      <c r="N298" s="210"/>
      <c r="O298" s="210"/>
      <c r="P298" s="210"/>
      <c r="Q298" s="210"/>
      <c r="R298" s="210"/>
      <c r="S298" s="210"/>
      <c r="T298" s="21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5" t="s">
        <v>143</v>
      </c>
      <c r="AU298" s="205" t="s">
        <v>89</v>
      </c>
      <c r="AV298" s="13" t="s">
        <v>89</v>
      </c>
      <c r="AW298" s="13" t="s">
        <v>31</v>
      </c>
      <c r="AX298" s="13" t="s">
        <v>76</v>
      </c>
      <c r="AY298" s="205" t="s">
        <v>135</v>
      </c>
    </row>
    <row r="299" s="15" customFormat="1">
      <c r="A299" s="15"/>
      <c r="B299" s="225"/>
      <c r="C299" s="15"/>
      <c r="D299" s="204" t="s">
        <v>143</v>
      </c>
      <c r="E299" s="226" t="s">
        <v>1</v>
      </c>
      <c r="F299" s="227" t="s">
        <v>346</v>
      </c>
      <c r="G299" s="15"/>
      <c r="H299" s="226" t="s">
        <v>1</v>
      </c>
      <c r="I299" s="228"/>
      <c r="J299" s="15"/>
      <c r="K299" s="15"/>
      <c r="L299" s="225"/>
      <c r="M299" s="229"/>
      <c r="N299" s="230"/>
      <c r="O299" s="230"/>
      <c r="P299" s="230"/>
      <c r="Q299" s="230"/>
      <c r="R299" s="230"/>
      <c r="S299" s="230"/>
      <c r="T299" s="231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26" t="s">
        <v>143</v>
      </c>
      <c r="AU299" s="226" t="s">
        <v>89</v>
      </c>
      <c r="AV299" s="15" t="s">
        <v>83</v>
      </c>
      <c r="AW299" s="15" t="s">
        <v>31</v>
      </c>
      <c r="AX299" s="15" t="s">
        <v>76</v>
      </c>
      <c r="AY299" s="226" t="s">
        <v>135</v>
      </c>
    </row>
    <row r="300" s="13" customFormat="1">
      <c r="A300" s="13"/>
      <c r="B300" s="203"/>
      <c r="C300" s="13"/>
      <c r="D300" s="204" t="s">
        <v>143</v>
      </c>
      <c r="E300" s="205" t="s">
        <v>1</v>
      </c>
      <c r="F300" s="206" t="s">
        <v>805</v>
      </c>
      <c r="G300" s="13"/>
      <c r="H300" s="207">
        <v>-1.7729999999999999</v>
      </c>
      <c r="I300" s="208"/>
      <c r="J300" s="13"/>
      <c r="K300" s="13"/>
      <c r="L300" s="203"/>
      <c r="M300" s="209"/>
      <c r="N300" s="210"/>
      <c r="O300" s="210"/>
      <c r="P300" s="210"/>
      <c r="Q300" s="210"/>
      <c r="R300" s="210"/>
      <c r="S300" s="210"/>
      <c r="T300" s="21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5" t="s">
        <v>143</v>
      </c>
      <c r="AU300" s="205" t="s">
        <v>89</v>
      </c>
      <c r="AV300" s="13" t="s">
        <v>89</v>
      </c>
      <c r="AW300" s="13" t="s">
        <v>31</v>
      </c>
      <c r="AX300" s="13" t="s">
        <v>76</v>
      </c>
      <c r="AY300" s="205" t="s">
        <v>135</v>
      </c>
    </row>
    <row r="301" s="13" customFormat="1">
      <c r="A301" s="13"/>
      <c r="B301" s="203"/>
      <c r="C301" s="13"/>
      <c r="D301" s="204" t="s">
        <v>143</v>
      </c>
      <c r="E301" s="205" t="s">
        <v>1</v>
      </c>
      <c r="F301" s="206" t="s">
        <v>806</v>
      </c>
      <c r="G301" s="13"/>
      <c r="H301" s="207">
        <v>-2.1499999999999999</v>
      </c>
      <c r="I301" s="208"/>
      <c r="J301" s="13"/>
      <c r="K301" s="13"/>
      <c r="L301" s="203"/>
      <c r="M301" s="209"/>
      <c r="N301" s="210"/>
      <c r="O301" s="210"/>
      <c r="P301" s="210"/>
      <c r="Q301" s="210"/>
      <c r="R301" s="210"/>
      <c r="S301" s="210"/>
      <c r="T301" s="21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5" t="s">
        <v>143</v>
      </c>
      <c r="AU301" s="205" t="s">
        <v>89</v>
      </c>
      <c r="AV301" s="13" t="s">
        <v>89</v>
      </c>
      <c r="AW301" s="13" t="s">
        <v>31</v>
      </c>
      <c r="AX301" s="13" t="s">
        <v>76</v>
      </c>
      <c r="AY301" s="205" t="s">
        <v>135</v>
      </c>
    </row>
    <row r="302" s="15" customFormat="1">
      <c r="A302" s="15"/>
      <c r="B302" s="225"/>
      <c r="C302" s="15"/>
      <c r="D302" s="204" t="s">
        <v>143</v>
      </c>
      <c r="E302" s="226" t="s">
        <v>1</v>
      </c>
      <c r="F302" s="227" t="s">
        <v>807</v>
      </c>
      <c r="G302" s="15"/>
      <c r="H302" s="226" t="s">
        <v>1</v>
      </c>
      <c r="I302" s="228"/>
      <c r="J302" s="15"/>
      <c r="K302" s="15"/>
      <c r="L302" s="225"/>
      <c r="M302" s="229"/>
      <c r="N302" s="230"/>
      <c r="O302" s="230"/>
      <c r="P302" s="230"/>
      <c r="Q302" s="230"/>
      <c r="R302" s="230"/>
      <c r="S302" s="230"/>
      <c r="T302" s="231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26" t="s">
        <v>143</v>
      </c>
      <c r="AU302" s="226" t="s">
        <v>89</v>
      </c>
      <c r="AV302" s="15" t="s">
        <v>83</v>
      </c>
      <c r="AW302" s="15" t="s">
        <v>31</v>
      </c>
      <c r="AX302" s="15" t="s">
        <v>76</v>
      </c>
      <c r="AY302" s="226" t="s">
        <v>135</v>
      </c>
    </row>
    <row r="303" s="13" customFormat="1">
      <c r="A303" s="13"/>
      <c r="B303" s="203"/>
      <c r="C303" s="13"/>
      <c r="D303" s="204" t="s">
        <v>143</v>
      </c>
      <c r="E303" s="205" t="s">
        <v>1</v>
      </c>
      <c r="F303" s="206" t="s">
        <v>808</v>
      </c>
      <c r="G303" s="13"/>
      <c r="H303" s="207">
        <v>71.325999999999993</v>
      </c>
      <c r="I303" s="208"/>
      <c r="J303" s="13"/>
      <c r="K303" s="13"/>
      <c r="L303" s="203"/>
      <c r="M303" s="209"/>
      <c r="N303" s="210"/>
      <c r="O303" s="210"/>
      <c r="P303" s="210"/>
      <c r="Q303" s="210"/>
      <c r="R303" s="210"/>
      <c r="S303" s="210"/>
      <c r="T303" s="21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5" t="s">
        <v>143</v>
      </c>
      <c r="AU303" s="205" t="s">
        <v>89</v>
      </c>
      <c r="AV303" s="13" t="s">
        <v>89</v>
      </c>
      <c r="AW303" s="13" t="s">
        <v>31</v>
      </c>
      <c r="AX303" s="13" t="s">
        <v>76</v>
      </c>
      <c r="AY303" s="205" t="s">
        <v>135</v>
      </c>
    </row>
    <row r="304" s="15" customFormat="1">
      <c r="A304" s="15"/>
      <c r="B304" s="225"/>
      <c r="C304" s="15"/>
      <c r="D304" s="204" t="s">
        <v>143</v>
      </c>
      <c r="E304" s="226" t="s">
        <v>1</v>
      </c>
      <c r="F304" s="227" t="s">
        <v>346</v>
      </c>
      <c r="G304" s="15"/>
      <c r="H304" s="226" t="s">
        <v>1</v>
      </c>
      <c r="I304" s="228"/>
      <c r="J304" s="15"/>
      <c r="K304" s="15"/>
      <c r="L304" s="225"/>
      <c r="M304" s="229"/>
      <c r="N304" s="230"/>
      <c r="O304" s="230"/>
      <c r="P304" s="230"/>
      <c r="Q304" s="230"/>
      <c r="R304" s="230"/>
      <c r="S304" s="230"/>
      <c r="T304" s="231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26" t="s">
        <v>143</v>
      </c>
      <c r="AU304" s="226" t="s">
        <v>89</v>
      </c>
      <c r="AV304" s="15" t="s">
        <v>83</v>
      </c>
      <c r="AW304" s="15" t="s">
        <v>31</v>
      </c>
      <c r="AX304" s="15" t="s">
        <v>76</v>
      </c>
      <c r="AY304" s="226" t="s">
        <v>135</v>
      </c>
    </row>
    <row r="305" s="13" customFormat="1">
      <c r="A305" s="13"/>
      <c r="B305" s="203"/>
      <c r="C305" s="13"/>
      <c r="D305" s="204" t="s">
        <v>143</v>
      </c>
      <c r="E305" s="205" t="s">
        <v>1</v>
      </c>
      <c r="F305" s="206" t="s">
        <v>806</v>
      </c>
      <c r="G305" s="13"/>
      <c r="H305" s="207">
        <v>-2.1499999999999999</v>
      </c>
      <c r="I305" s="208"/>
      <c r="J305" s="13"/>
      <c r="K305" s="13"/>
      <c r="L305" s="203"/>
      <c r="M305" s="209"/>
      <c r="N305" s="210"/>
      <c r="O305" s="210"/>
      <c r="P305" s="210"/>
      <c r="Q305" s="210"/>
      <c r="R305" s="210"/>
      <c r="S305" s="210"/>
      <c r="T305" s="21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143</v>
      </c>
      <c r="AU305" s="205" t="s">
        <v>89</v>
      </c>
      <c r="AV305" s="13" t="s">
        <v>89</v>
      </c>
      <c r="AW305" s="13" t="s">
        <v>31</v>
      </c>
      <c r="AX305" s="13" t="s">
        <v>76</v>
      </c>
      <c r="AY305" s="205" t="s">
        <v>135</v>
      </c>
    </row>
    <row r="306" s="13" customFormat="1">
      <c r="A306" s="13"/>
      <c r="B306" s="203"/>
      <c r="C306" s="13"/>
      <c r="D306" s="204" t="s">
        <v>143</v>
      </c>
      <c r="E306" s="205" t="s">
        <v>1</v>
      </c>
      <c r="F306" s="206" t="s">
        <v>809</v>
      </c>
      <c r="G306" s="13"/>
      <c r="H306" s="207">
        <v>-8.5259999999999998</v>
      </c>
      <c r="I306" s="208"/>
      <c r="J306" s="13"/>
      <c r="K306" s="13"/>
      <c r="L306" s="203"/>
      <c r="M306" s="209"/>
      <c r="N306" s="210"/>
      <c r="O306" s="210"/>
      <c r="P306" s="210"/>
      <c r="Q306" s="210"/>
      <c r="R306" s="210"/>
      <c r="S306" s="210"/>
      <c r="T306" s="21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5" t="s">
        <v>143</v>
      </c>
      <c r="AU306" s="205" t="s">
        <v>89</v>
      </c>
      <c r="AV306" s="13" t="s">
        <v>89</v>
      </c>
      <c r="AW306" s="13" t="s">
        <v>31</v>
      </c>
      <c r="AX306" s="13" t="s">
        <v>76</v>
      </c>
      <c r="AY306" s="205" t="s">
        <v>135</v>
      </c>
    </row>
    <row r="307" s="15" customFormat="1">
      <c r="A307" s="15"/>
      <c r="B307" s="225"/>
      <c r="C307" s="15"/>
      <c r="D307" s="204" t="s">
        <v>143</v>
      </c>
      <c r="E307" s="226" t="s">
        <v>1</v>
      </c>
      <c r="F307" s="227" t="s">
        <v>810</v>
      </c>
      <c r="G307" s="15"/>
      <c r="H307" s="226" t="s">
        <v>1</v>
      </c>
      <c r="I307" s="228"/>
      <c r="J307" s="15"/>
      <c r="K307" s="15"/>
      <c r="L307" s="225"/>
      <c r="M307" s="229"/>
      <c r="N307" s="230"/>
      <c r="O307" s="230"/>
      <c r="P307" s="230"/>
      <c r="Q307" s="230"/>
      <c r="R307" s="230"/>
      <c r="S307" s="230"/>
      <c r="T307" s="231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26" t="s">
        <v>143</v>
      </c>
      <c r="AU307" s="226" t="s">
        <v>89</v>
      </c>
      <c r="AV307" s="15" t="s">
        <v>83</v>
      </c>
      <c r="AW307" s="15" t="s">
        <v>31</v>
      </c>
      <c r="AX307" s="15" t="s">
        <v>76</v>
      </c>
      <c r="AY307" s="226" t="s">
        <v>135</v>
      </c>
    </row>
    <row r="308" s="13" customFormat="1">
      <c r="A308" s="13"/>
      <c r="B308" s="203"/>
      <c r="C308" s="13"/>
      <c r="D308" s="204" t="s">
        <v>143</v>
      </c>
      <c r="E308" s="205" t="s">
        <v>1</v>
      </c>
      <c r="F308" s="206" t="s">
        <v>811</v>
      </c>
      <c r="G308" s="13"/>
      <c r="H308" s="207">
        <v>34.845999999999997</v>
      </c>
      <c r="I308" s="208"/>
      <c r="J308" s="13"/>
      <c r="K308" s="13"/>
      <c r="L308" s="203"/>
      <c r="M308" s="209"/>
      <c r="N308" s="210"/>
      <c r="O308" s="210"/>
      <c r="P308" s="210"/>
      <c r="Q308" s="210"/>
      <c r="R308" s="210"/>
      <c r="S308" s="210"/>
      <c r="T308" s="21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5" t="s">
        <v>143</v>
      </c>
      <c r="AU308" s="205" t="s">
        <v>89</v>
      </c>
      <c r="AV308" s="13" t="s">
        <v>89</v>
      </c>
      <c r="AW308" s="13" t="s">
        <v>31</v>
      </c>
      <c r="AX308" s="13" t="s">
        <v>76</v>
      </c>
      <c r="AY308" s="205" t="s">
        <v>135</v>
      </c>
    </row>
    <row r="309" s="15" customFormat="1">
      <c r="A309" s="15"/>
      <c r="B309" s="225"/>
      <c r="C309" s="15"/>
      <c r="D309" s="204" t="s">
        <v>143</v>
      </c>
      <c r="E309" s="226" t="s">
        <v>1</v>
      </c>
      <c r="F309" s="227" t="s">
        <v>346</v>
      </c>
      <c r="G309" s="15"/>
      <c r="H309" s="226" t="s">
        <v>1</v>
      </c>
      <c r="I309" s="228"/>
      <c r="J309" s="15"/>
      <c r="K309" s="15"/>
      <c r="L309" s="225"/>
      <c r="M309" s="229"/>
      <c r="N309" s="230"/>
      <c r="O309" s="230"/>
      <c r="P309" s="230"/>
      <c r="Q309" s="230"/>
      <c r="R309" s="230"/>
      <c r="S309" s="230"/>
      <c r="T309" s="231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26" t="s">
        <v>143</v>
      </c>
      <c r="AU309" s="226" t="s">
        <v>89</v>
      </c>
      <c r="AV309" s="15" t="s">
        <v>83</v>
      </c>
      <c r="AW309" s="15" t="s">
        <v>31</v>
      </c>
      <c r="AX309" s="15" t="s">
        <v>76</v>
      </c>
      <c r="AY309" s="226" t="s">
        <v>135</v>
      </c>
    </row>
    <row r="310" s="13" customFormat="1">
      <c r="A310" s="13"/>
      <c r="B310" s="203"/>
      <c r="C310" s="13"/>
      <c r="D310" s="204" t="s">
        <v>143</v>
      </c>
      <c r="E310" s="205" t="s">
        <v>1</v>
      </c>
      <c r="F310" s="206" t="s">
        <v>812</v>
      </c>
      <c r="G310" s="13"/>
      <c r="H310" s="207">
        <v>-1.8720000000000001</v>
      </c>
      <c r="I310" s="208"/>
      <c r="J310" s="13"/>
      <c r="K310" s="13"/>
      <c r="L310" s="203"/>
      <c r="M310" s="209"/>
      <c r="N310" s="210"/>
      <c r="O310" s="210"/>
      <c r="P310" s="210"/>
      <c r="Q310" s="210"/>
      <c r="R310" s="210"/>
      <c r="S310" s="210"/>
      <c r="T310" s="21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05" t="s">
        <v>143</v>
      </c>
      <c r="AU310" s="205" t="s">
        <v>89</v>
      </c>
      <c r="AV310" s="13" t="s">
        <v>89</v>
      </c>
      <c r="AW310" s="13" t="s">
        <v>31</v>
      </c>
      <c r="AX310" s="13" t="s">
        <v>76</v>
      </c>
      <c r="AY310" s="205" t="s">
        <v>135</v>
      </c>
    </row>
    <row r="311" s="13" customFormat="1">
      <c r="A311" s="13"/>
      <c r="B311" s="203"/>
      <c r="C311" s="13"/>
      <c r="D311" s="204" t="s">
        <v>143</v>
      </c>
      <c r="E311" s="205" t="s">
        <v>1</v>
      </c>
      <c r="F311" s="206" t="s">
        <v>813</v>
      </c>
      <c r="G311" s="13"/>
      <c r="H311" s="207">
        <v>-6.2119999999999997</v>
      </c>
      <c r="I311" s="208"/>
      <c r="J311" s="13"/>
      <c r="K311" s="13"/>
      <c r="L311" s="203"/>
      <c r="M311" s="209"/>
      <c r="N311" s="210"/>
      <c r="O311" s="210"/>
      <c r="P311" s="210"/>
      <c r="Q311" s="210"/>
      <c r="R311" s="210"/>
      <c r="S311" s="210"/>
      <c r="T311" s="21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5" t="s">
        <v>143</v>
      </c>
      <c r="AU311" s="205" t="s">
        <v>89</v>
      </c>
      <c r="AV311" s="13" t="s">
        <v>89</v>
      </c>
      <c r="AW311" s="13" t="s">
        <v>31</v>
      </c>
      <c r="AX311" s="13" t="s">
        <v>76</v>
      </c>
      <c r="AY311" s="205" t="s">
        <v>135</v>
      </c>
    </row>
    <row r="312" s="15" customFormat="1">
      <c r="A312" s="15"/>
      <c r="B312" s="225"/>
      <c r="C312" s="15"/>
      <c r="D312" s="204" t="s">
        <v>143</v>
      </c>
      <c r="E312" s="226" t="s">
        <v>1</v>
      </c>
      <c r="F312" s="227" t="s">
        <v>814</v>
      </c>
      <c r="G312" s="15"/>
      <c r="H312" s="226" t="s">
        <v>1</v>
      </c>
      <c r="I312" s="228"/>
      <c r="J312" s="15"/>
      <c r="K312" s="15"/>
      <c r="L312" s="225"/>
      <c r="M312" s="229"/>
      <c r="N312" s="230"/>
      <c r="O312" s="230"/>
      <c r="P312" s="230"/>
      <c r="Q312" s="230"/>
      <c r="R312" s="230"/>
      <c r="S312" s="230"/>
      <c r="T312" s="23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26" t="s">
        <v>143</v>
      </c>
      <c r="AU312" s="226" t="s">
        <v>89</v>
      </c>
      <c r="AV312" s="15" t="s">
        <v>83</v>
      </c>
      <c r="AW312" s="15" t="s">
        <v>31</v>
      </c>
      <c r="AX312" s="15" t="s">
        <v>76</v>
      </c>
      <c r="AY312" s="226" t="s">
        <v>135</v>
      </c>
    </row>
    <row r="313" s="13" customFormat="1">
      <c r="A313" s="13"/>
      <c r="B313" s="203"/>
      <c r="C313" s="13"/>
      <c r="D313" s="204" t="s">
        <v>143</v>
      </c>
      <c r="E313" s="205" t="s">
        <v>1</v>
      </c>
      <c r="F313" s="206" t="s">
        <v>815</v>
      </c>
      <c r="G313" s="13"/>
      <c r="H313" s="207">
        <v>19.969000000000001</v>
      </c>
      <c r="I313" s="208"/>
      <c r="J313" s="13"/>
      <c r="K313" s="13"/>
      <c r="L313" s="203"/>
      <c r="M313" s="209"/>
      <c r="N313" s="210"/>
      <c r="O313" s="210"/>
      <c r="P313" s="210"/>
      <c r="Q313" s="210"/>
      <c r="R313" s="210"/>
      <c r="S313" s="210"/>
      <c r="T313" s="21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5" t="s">
        <v>143</v>
      </c>
      <c r="AU313" s="205" t="s">
        <v>89</v>
      </c>
      <c r="AV313" s="13" t="s">
        <v>89</v>
      </c>
      <c r="AW313" s="13" t="s">
        <v>31</v>
      </c>
      <c r="AX313" s="13" t="s">
        <v>76</v>
      </c>
      <c r="AY313" s="205" t="s">
        <v>135</v>
      </c>
    </row>
    <row r="314" s="13" customFormat="1">
      <c r="A314" s="13"/>
      <c r="B314" s="203"/>
      <c r="C314" s="13"/>
      <c r="D314" s="204" t="s">
        <v>143</v>
      </c>
      <c r="E314" s="205" t="s">
        <v>1</v>
      </c>
      <c r="F314" s="206" t="s">
        <v>816</v>
      </c>
      <c r="G314" s="13"/>
      <c r="H314" s="207">
        <v>10.776</v>
      </c>
      <c r="I314" s="208"/>
      <c r="J314" s="13"/>
      <c r="K314" s="13"/>
      <c r="L314" s="203"/>
      <c r="M314" s="209"/>
      <c r="N314" s="210"/>
      <c r="O314" s="210"/>
      <c r="P314" s="210"/>
      <c r="Q314" s="210"/>
      <c r="R314" s="210"/>
      <c r="S314" s="210"/>
      <c r="T314" s="21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5" t="s">
        <v>143</v>
      </c>
      <c r="AU314" s="205" t="s">
        <v>89</v>
      </c>
      <c r="AV314" s="13" t="s">
        <v>89</v>
      </c>
      <c r="AW314" s="13" t="s">
        <v>31</v>
      </c>
      <c r="AX314" s="13" t="s">
        <v>76</v>
      </c>
      <c r="AY314" s="205" t="s">
        <v>135</v>
      </c>
    </row>
    <row r="315" s="13" customFormat="1">
      <c r="A315" s="13"/>
      <c r="B315" s="203"/>
      <c r="C315" s="13"/>
      <c r="D315" s="204" t="s">
        <v>143</v>
      </c>
      <c r="E315" s="205" t="s">
        <v>1</v>
      </c>
      <c r="F315" s="206" t="s">
        <v>817</v>
      </c>
      <c r="G315" s="13"/>
      <c r="H315" s="207">
        <v>15.856999999999999</v>
      </c>
      <c r="I315" s="208"/>
      <c r="J315" s="13"/>
      <c r="K315" s="13"/>
      <c r="L315" s="203"/>
      <c r="M315" s="209"/>
      <c r="N315" s="210"/>
      <c r="O315" s="210"/>
      <c r="P315" s="210"/>
      <c r="Q315" s="210"/>
      <c r="R315" s="210"/>
      <c r="S315" s="210"/>
      <c r="T315" s="21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5" t="s">
        <v>143</v>
      </c>
      <c r="AU315" s="205" t="s">
        <v>89</v>
      </c>
      <c r="AV315" s="13" t="s">
        <v>89</v>
      </c>
      <c r="AW315" s="13" t="s">
        <v>31</v>
      </c>
      <c r="AX315" s="13" t="s">
        <v>76</v>
      </c>
      <c r="AY315" s="205" t="s">
        <v>135</v>
      </c>
    </row>
    <row r="316" s="13" customFormat="1">
      <c r="A316" s="13"/>
      <c r="B316" s="203"/>
      <c r="C316" s="13"/>
      <c r="D316" s="204" t="s">
        <v>143</v>
      </c>
      <c r="E316" s="205" t="s">
        <v>1</v>
      </c>
      <c r="F316" s="206" t="s">
        <v>818</v>
      </c>
      <c r="G316" s="13"/>
      <c r="H316" s="207">
        <v>6.6959999999999997</v>
      </c>
      <c r="I316" s="208"/>
      <c r="J316" s="13"/>
      <c r="K316" s="13"/>
      <c r="L316" s="203"/>
      <c r="M316" s="209"/>
      <c r="N316" s="210"/>
      <c r="O316" s="210"/>
      <c r="P316" s="210"/>
      <c r="Q316" s="210"/>
      <c r="R316" s="210"/>
      <c r="S316" s="210"/>
      <c r="T316" s="21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5" t="s">
        <v>143</v>
      </c>
      <c r="AU316" s="205" t="s">
        <v>89</v>
      </c>
      <c r="AV316" s="13" t="s">
        <v>89</v>
      </c>
      <c r="AW316" s="13" t="s">
        <v>31</v>
      </c>
      <c r="AX316" s="13" t="s">
        <v>76</v>
      </c>
      <c r="AY316" s="205" t="s">
        <v>135</v>
      </c>
    </row>
    <row r="317" s="15" customFormat="1">
      <c r="A317" s="15"/>
      <c r="B317" s="225"/>
      <c r="C317" s="15"/>
      <c r="D317" s="204" t="s">
        <v>143</v>
      </c>
      <c r="E317" s="226" t="s">
        <v>1</v>
      </c>
      <c r="F317" s="227" t="s">
        <v>819</v>
      </c>
      <c r="G317" s="15"/>
      <c r="H317" s="226" t="s">
        <v>1</v>
      </c>
      <c r="I317" s="228"/>
      <c r="J317" s="15"/>
      <c r="K317" s="15"/>
      <c r="L317" s="225"/>
      <c r="M317" s="229"/>
      <c r="N317" s="230"/>
      <c r="O317" s="230"/>
      <c r="P317" s="230"/>
      <c r="Q317" s="230"/>
      <c r="R317" s="230"/>
      <c r="S317" s="230"/>
      <c r="T317" s="231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26" t="s">
        <v>143</v>
      </c>
      <c r="AU317" s="226" t="s">
        <v>89</v>
      </c>
      <c r="AV317" s="15" t="s">
        <v>83</v>
      </c>
      <c r="AW317" s="15" t="s">
        <v>31</v>
      </c>
      <c r="AX317" s="15" t="s">
        <v>76</v>
      </c>
      <c r="AY317" s="226" t="s">
        <v>135</v>
      </c>
    </row>
    <row r="318" s="13" customFormat="1">
      <c r="A318" s="13"/>
      <c r="B318" s="203"/>
      <c r="C318" s="13"/>
      <c r="D318" s="204" t="s">
        <v>143</v>
      </c>
      <c r="E318" s="205" t="s">
        <v>1</v>
      </c>
      <c r="F318" s="206" t="s">
        <v>820</v>
      </c>
      <c r="G318" s="13"/>
      <c r="H318" s="207">
        <v>105.19499999999999</v>
      </c>
      <c r="I318" s="208"/>
      <c r="J318" s="13"/>
      <c r="K318" s="13"/>
      <c r="L318" s="203"/>
      <c r="M318" s="209"/>
      <c r="N318" s="210"/>
      <c r="O318" s="210"/>
      <c r="P318" s="210"/>
      <c r="Q318" s="210"/>
      <c r="R318" s="210"/>
      <c r="S318" s="210"/>
      <c r="T318" s="21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5" t="s">
        <v>143</v>
      </c>
      <c r="AU318" s="205" t="s">
        <v>89</v>
      </c>
      <c r="AV318" s="13" t="s">
        <v>89</v>
      </c>
      <c r="AW318" s="13" t="s">
        <v>31</v>
      </c>
      <c r="AX318" s="13" t="s">
        <v>76</v>
      </c>
      <c r="AY318" s="205" t="s">
        <v>135</v>
      </c>
    </row>
    <row r="319" s="13" customFormat="1">
      <c r="A319" s="13"/>
      <c r="B319" s="203"/>
      <c r="C319" s="13"/>
      <c r="D319" s="204" t="s">
        <v>143</v>
      </c>
      <c r="E319" s="205" t="s">
        <v>1</v>
      </c>
      <c r="F319" s="206" t="s">
        <v>821</v>
      </c>
      <c r="G319" s="13"/>
      <c r="H319" s="207">
        <v>4.8159999999999998</v>
      </c>
      <c r="I319" s="208"/>
      <c r="J319" s="13"/>
      <c r="K319" s="13"/>
      <c r="L319" s="203"/>
      <c r="M319" s="209"/>
      <c r="N319" s="210"/>
      <c r="O319" s="210"/>
      <c r="P319" s="210"/>
      <c r="Q319" s="210"/>
      <c r="R319" s="210"/>
      <c r="S319" s="210"/>
      <c r="T319" s="21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143</v>
      </c>
      <c r="AU319" s="205" t="s">
        <v>89</v>
      </c>
      <c r="AV319" s="13" t="s">
        <v>89</v>
      </c>
      <c r="AW319" s="13" t="s">
        <v>31</v>
      </c>
      <c r="AX319" s="13" t="s">
        <v>76</v>
      </c>
      <c r="AY319" s="205" t="s">
        <v>135</v>
      </c>
    </row>
    <row r="320" s="15" customFormat="1">
      <c r="A320" s="15"/>
      <c r="B320" s="225"/>
      <c r="C320" s="15"/>
      <c r="D320" s="204" t="s">
        <v>143</v>
      </c>
      <c r="E320" s="226" t="s">
        <v>1</v>
      </c>
      <c r="F320" s="227" t="s">
        <v>346</v>
      </c>
      <c r="G320" s="15"/>
      <c r="H320" s="226" t="s">
        <v>1</v>
      </c>
      <c r="I320" s="228"/>
      <c r="J320" s="15"/>
      <c r="K320" s="15"/>
      <c r="L320" s="225"/>
      <c r="M320" s="229"/>
      <c r="N320" s="230"/>
      <c r="O320" s="230"/>
      <c r="P320" s="230"/>
      <c r="Q320" s="230"/>
      <c r="R320" s="230"/>
      <c r="S320" s="230"/>
      <c r="T320" s="23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26" t="s">
        <v>143</v>
      </c>
      <c r="AU320" s="226" t="s">
        <v>89</v>
      </c>
      <c r="AV320" s="15" t="s">
        <v>83</v>
      </c>
      <c r="AW320" s="15" t="s">
        <v>31</v>
      </c>
      <c r="AX320" s="15" t="s">
        <v>76</v>
      </c>
      <c r="AY320" s="226" t="s">
        <v>135</v>
      </c>
    </row>
    <row r="321" s="13" customFormat="1">
      <c r="A321" s="13"/>
      <c r="B321" s="203"/>
      <c r="C321" s="13"/>
      <c r="D321" s="204" t="s">
        <v>143</v>
      </c>
      <c r="E321" s="205" t="s">
        <v>1</v>
      </c>
      <c r="F321" s="206" t="s">
        <v>779</v>
      </c>
      <c r="G321" s="13"/>
      <c r="H321" s="207">
        <v>-1.5760000000000001</v>
      </c>
      <c r="I321" s="208"/>
      <c r="J321" s="13"/>
      <c r="K321" s="13"/>
      <c r="L321" s="203"/>
      <c r="M321" s="209"/>
      <c r="N321" s="210"/>
      <c r="O321" s="210"/>
      <c r="P321" s="210"/>
      <c r="Q321" s="210"/>
      <c r="R321" s="210"/>
      <c r="S321" s="210"/>
      <c r="T321" s="21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143</v>
      </c>
      <c r="AU321" s="205" t="s">
        <v>89</v>
      </c>
      <c r="AV321" s="13" t="s">
        <v>89</v>
      </c>
      <c r="AW321" s="13" t="s">
        <v>31</v>
      </c>
      <c r="AX321" s="13" t="s">
        <v>76</v>
      </c>
      <c r="AY321" s="205" t="s">
        <v>135</v>
      </c>
    </row>
    <row r="322" s="13" customFormat="1">
      <c r="A322" s="13"/>
      <c r="B322" s="203"/>
      <c r="C322" s="13"/>
      <c r="D322" s="204" t="s">
        <v>143</v>
      </c>
      <c r="E322" s="205" t="s">
        <v>1</v>
      </c>
      <c r="F322" s="206" t="s">
        <v>822</v>
      </c>
      <c r="G322" s="13"/>
      <c r="H322" s="207">
        <v>-1.9350000000000001</v>
      </c>
      <c r="I322" s="208"/>
      <c r="J322" s="13"/>
      <c r="K322" s="13"/>
      <c r="L322" s="203"/>
      <c r="M322" s="209"/>
      <c r="N322" s="210"/>
      <c r="O322" s="210"/>
      <c r="P322" s="210"/>
      <c r="Q322" s="210"/>
      <c r="R322" s="210"/>
      <c r="S322" s="210"/>
      <c r="T322" s="21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143</v>
      </c>
      <c r="AU322" s="205" t="s">
        <v>89</v>
      </c>
      <c r="AV322" s="13" t="s">
        <v>89</v>
      </c>
      <c r="AW322" s="13" t="s">
        <v>31</v>
      </c>
      <c r="AX322" s="13" t="s">
        <v>76</v>
      </c>
      <c r="AY322" s="205" t="s">
        <v>135</v>
      </c>
    </row>
    <row r="323" s="15" customFormat="1">
      <c r="A323" s="15"/>
      <c r="B323" s="225"/>
      <c r="C323" s="15"/>
      <c r="D323" s="204" t="s">
        <v>143</v>
      </c>
      <c r="E323" s="226" t="s">
        <v>1</v>
      </c>
      <c r="F323" s="227" t="s">
        <v>823</v>
      </c>
      <c r="G323" s="15"/>
      <c r="H323" s="226" t="s">
        <v>1</v>
      </c>
      <c r="I323" s="228"/>
      <c r="J323" s="15"/>
      <c r="K323" s="15"/>
      <c r="L323" s="225"/>
      <c r="M323" s="229"/>
      <c r="N323" s="230"/>
      <c r="O323" s="230"/>
      <c r="P323" s="230"/>
      <c r="Q323" s="230"/>
      <c r="R323" s="230"/>
      <c r="S323" s="230"/>
      <c r="T323" s="231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26" t="s">
        <v>143</v>
      </c>
      <c r="AU323" s="226" t="s">
        <v>89</v>
      </c>
      <c r="AV323" s="15" t="s">
        <v>83</v>
      </c>
      <c r="AW323" s="15" t="s">
        <v>31</v>
      </c>
      <c r="AX323" s="15" t="s">
        <v>76</v>
      </c>
      <c r="AY323" s="226" t="s">
        <v>135</v>
      </c>
    </row>
    <row r="324" s="13" customFormat="1">
      <c r="A324" s="13"/>
      <c r="B324" s="203"/>
      <c r="C324" s="13"/>
      <c r="D324" s="204" t="s">
        <v>143</v>
      </c>
      <c r="E324" s="205" t="s">
        <v>1</v>
      </c>
      <c r="F324" s="206" t="s">
        <v>824</v>
      </c>
      <c r="G324" s="13"/>
      <c r="H324" s="207">
        <v>15.69</v>
      </c>
      <c r="I324" s="208"/>
      <c r="J324" s="13"/>
      <c r="K324" s="13"/>
      <c r="L324" s="203"/>
      <c r="M324" s="209"/>
      <c r="N324" s="210"/>
      <c r="O324" s="210"/>
      <c r="P324" s="210"/>
      <c r="Q324" s="210"/>
      <c r="R324" s="210"/>
      <c r="S324" s="210"/>
      <c r="T324" s="21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5" t="s">
        <v>143</v>
      </c>
      <c r="AU324" s="205" t="s">
        <v>89</v>
      </c>
      <c r="AV324" s="13" t="s">
        <v>89</v>
      </c>
      <c r="AW324" s="13" t="s">
        <v>31</v>
      </c>
      <c r="AX324" s="13" t="s">
        <v>76</v>
      </c>
      <c r="AY324" s="205" t="s">
        <v>135</v>
      </c>
    </row>
    <row r="325" s="13" customFormat="1">
      <c r="A325" s="13"/>
      <c r="B325" s="203"/>
      <c r="C325" s="13"/>
      <c r="D325" s="204" t="s">
        <v>143</v>
      </c>
      <c r="E325" s="205" t="s">
        <v>1</v>
      </c>
      <c r="F325" s="206" t="s">
        <v>825</v>
      </c>
      <c r="G325" s="13"/>
      <c r="H325" s="207">
        <v>0.68799999999999994</v>
      </c>
      <c r="I325" s="208"/>
      <c r="J325" s="13"/>
      <c r="K325" s="13"/>
      <c r="L325" s="203"/>
      <c r="M325" s="209"/>
      <c r="N325" s="210"/>
      <c r="O325" s="210"/>
      <c r="P325" s="210"/>
      <c r="Q325" s="210"/>
      <c r="R325" s="210"/>
      <c r="S325" s="210"/>
      <c r="T325" s="21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5" t="s">
        <v>143</v>
      </c>
      <c r="AU325" s="205" t="s">
        <v>89</v>
      </c>
      <c r="AV325" s="13" t="s">
        <v>89</v>
      </c>
      <c r="AW325" s="13" t="s">
        <v>31</v>
      </c>
      <c r="AX325" s="13" t="s">
        <v>76</v>
      </c>
      <c r="AY325" s="205" t="s">
        <v>135</v>
      </c>
    </row>
    <row r="326" s="15" customFormat="1">
      <c r="A326" s="15"/>
      <c r="B326" s="225"/>
      <c r="C326" s="15"/>
      <c r="D326" s="204" t="s">
        <v>143</v>
      </c>
      <c r="E326" s="226" t="s">
        <v>1</v>
      </c>
      <c r="F326" s="227" t="s">
        <v>826</v>
      </c>
      <c r="G326" s="15"/>
      <c r="H326" s="226" t="s">
        <v>1</v>
      </c>
      <c r="I326" s="228"/>
      <c r="J326" s="15"/>
      <c r="K326" s="15"/>
      <c r="L326" s="225"/>
      <c r="M326" s="229"/>
      <c r="N326" s="230"/>
      <c r="O326" s="230"/>
      <c r="P326" s="230"/>
      <c r="Q326" s="230"/>
      <c r="R326" s="230"/>
      <c r="S326" s="230"/>
      <c r="T326" s="23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26" t="s">
        <v>143</v>
      </c>
      <c r="AU326" s="226" t="s">
        <v>89</v>
      </c>
      <c r="AV326" s="15" t="s">
        <v>83</v>
      </c>
      <c r="AW326" s="15" t="s">
        <v>31</v>
      </c>
      <c r="AX326" s="15" t="s">
        <v>76</v>
      </c>
      <c r="AY326" s="226" t="s">
        <v>135</v>
      </c>
    </row>
    <row r="327" s="13" customFormat="1">
      <c r="A327" s="13"/>
      <c r="B327" s="203"/>
      <c r="C327" s="13"/>
      <c r="D327" s="204" t="s">
        <v>143</v>
      </c>
      <c r="E327" s="205" t="s">
        <v>1</v>
      </c>
      <c r="F327" s="206" t="s">
        <v>827</v>
      </c>
      <c r="G327" s="13"/>
      <c r="H327" s="207">
        <v>36.088000000000001</v>
      </c>
      <c r="I327" s="208"/>
      <c r="J327" s="13"/>
      <c r="K327" s="13"/>
      <c r="L327" s="203"/>
      <c r="M327" s="209"/>
      <c r="N327" s="210"/>
      <c r="O327" s="210"/>
      <c r="P327" s="210"/>
      <c r="Q327" s="210"/>
      <c r="R327" s="210"/>
      <c r="S327" s="210"/>
      <c r="T327" s="21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5" t="s">
        <v>143</v>
      </c>
      <c r="AU327" s="205" t="s">
        <v>89</v>
      </c>
      <c r="AV327" s="13" t="s">
        <v>89</v>
      </c>
      <c r="AW327" s="13" t="s">
        <v>31</v>
      </c>
      <c r="AX327" s="13" t="s">
        <v>76</v>
      </c>
      <c r="AY327" s="205" t="s">
        <v>135</v>
      </c>
    </row>
    <row r="328" s="15" customFormat="1">
      <c r="A328" s="15"/>
      <c r="B328" s="225"/>
      <c r="C328" s="15"/>
      <c r="D328" s="204" t="s">
        <v>143</v>
      </c>
      <c r="E328" s="226" t="s">
        <v>1</v>
      </c>
      <c r="F328" s="227" t="s">
        <v>346</v>
      </c>
      <c r="G328" s="15"/>
      <c r="H328" s="226" t="s">
        <v>1</v>
      </c>
      <c r="I328" s="228"/>
      <c r="J328" s="15"/>
      <c r="K328" s="15"/>
      <c r="L328" s="225"/>
      <c r="M328" s="229"/>
      <c r="N328" s="230"/>
      <c r="O328" s="230"/>
      <c r="P328" s="230"/>
      <c r="Q328" s="230"/>
      <c r="R328" s="230"/>
      <c r="S328" s="230"/>
      <c r="T328" s="231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26" t="s">
        <v>143</v>
      </c>
      <c r="AU328" s="226" t="s">
        <v>89</v>
      </c>
      <c r="AV328" s="15" t="s">
        <v>83</v>
      </c>
      <c r="AW328" s="15" t="s">
        <v>31</v>
      </c>
      <c r="AX328" s="15" t="s">
        <v>76</v>
      </c>
      <c r="AY328" s="226" t="s">
        <v>135</v>
      </c>
    </row>
    <row r="329" s="13" customFormat="1">
      <c r="A329" s="13"/>
      <c r="B329" s="203"/>
      <c r="C329" s="13"/>
      <c r="D329" s="204" t="s">
        <v>143</v>
      </c>
      <c r="E329" s="205" t="s">
        <v>1</v>
      </c>
      <c r="F329" s="206" t="s">
        <v>779</v>
      </c>
      <c r="G329" s="13"/>
      <c r="H329" s="207">
        <v>-1.5760000000000001</v>
      </c>
      <c r="I329" s="208"/>
      <c r="J329" s="13"/>
      <c r="K329" s="13"/>
      <c r="L329" s="203"/>
      <c r="M329" s="209"/>
      <c r="N329" s="210"/>
      <c r="O329" s="210"/>
      <c r="P329" s="210"/>
      <c r="Q329" s="210"/>
      <c r="R329" s="210"/>
      <c r="S329" s="210"/>
      <c r="T329" s="21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143</v>
      </c>
      <c r="AU329" s="205" t="s">
        <v>89</v>
      </c>
      <c r="AV329" s="13" t="s">
        <v>89</v>
      </c>
      <c r="AW329" s="13" t="s">
        <v>31</v>
      </c>
      <c r="AX329" s="13" t="s">
        <v>76</v>
      </c>
      <c r="AY329" s="205" t="s">
        <v>135</v>
      </c>
    </row>
    <row r="330" s="13" customFormat="1">
      <c r="A330" s="13"/>
      <c r="B330" s="203"/>
      <c r="C330" s="13"/>
      <c r="D330" s="204" t="s">
        <v>143</v>
      </c>
      <c r="E330" s="205" t="s">
        <v>1</v>
      </c>
      <c r="F330" s="206" t="s">
        <v>822</v>
      </c>
      <c r="G330" s="13"/>
      <c r="H330" s="207">
        <v>-1.9350000000000001</v>
      </c>
      <c r="I330" s="208"/>
      <c r="J330" s="13"/>
      <c r="K330" s="13"/>
      <c r="L330" s="203"/>
      <c r="M330" s="209"/>
      <c r="N330" s="210"/>
      <c r="O330" s="210"/>
      <c r="P330" s="210"/>
      <c r="Q330" s="210"/>
      <c r="R330" s="210"/>
      <c r="S330" s="210"/>
      <c r="T330" s="21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5" t="s">
        <v>143</v>
      </c>
      <c r="AU330" s="205" t="s">
        <v>89</v>
      </c>
      <c r="AV330" s="13" t="s">
        <v>89</v>
      </c>
      <c r="AW330" s="13" t="s">
        <v>31</v>
      </c>
      <c r="AX330" s="13" t="s">
        <v>76</v>
      </c>
      <c r="AY330" s="205" t="s">
        <v>135</v>
      </c>
    </row>
    <row r="331" s="15" customFormat="1">
      <c r="A331" s="15"/>
      <c r="B331" s="225"/>
      <c r="C331" s="15"/>
      <c r="D331" s="204" t="s">
        <v>143</v>
      </c>
      <c r="E331" s="226" t="s">
        <v>1</v>
      </c>
      <c r="F331" s="227" t="s">
        <v>828</v>
      </c>
      <c r="G331" s="15"/>
      <c r="H331" s="226" t="s">
        <v>1</v>
      </c>
      <c r="I331" s="228"/>
      <c r="J331" s="15"/>
      <c r="K331" s="15"/>
      <c r="L331" s="225"/>
      <c r="M331" s="229"/>
      <c r="N331" s="230"/>
      <c r="O331" s="230"/>
      <c r="P331" s="230"/>
      <c r="Q331" s="230"/>
      <c r="R331" s="230"/>
      <c r="S331" s="230"/>
      <c r="T331" s="23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26" t="s">
        <v>143</v>
      </c>
      <c r="AU331" s="226" t="s">
        <v>89</v>
      </c>
      <c r="AV331" s="15" t="s">
        <v>83</v>
      </c>
      <c r="AW331" s="15" t="s">
        <v>31</v>
      </c>
      <c r="AX331" s="15" t="s">
        <v>76</v>
      </c>
      <c r="AY331" s="226" t="s">
        <v>135</v>
      </c>
    </row>
    <row r="332" s="13" customFormat="1">
      <c r="A332" s="13"/>
      <c r="B332" s="203"/>
      <c r="C332" s="13"/>
      <c r="D332" s="204" t="s">
        <v>143</v>
      </c>
      <c r="E332" s="205" t="s">
        <v>1</v>
      </c>
      <c r="F332" s="206" t="s">
        <v>829</v>
      </c>
      <c r="G332" s="13"/>
      <c r="H332" s="207">
        <v>12.555</v>
      </c>
      <c r="I332" s="208"/>
      <c r="J332" s="13"/>
      <c r="K332" s="13"/>
      <c r="L332" s="203"/>
      <c r="M332" s="209"/>
      <c r="N332" s="210"/>
      <c r="O332" s="210"/>
      <c r="P332" s="210"/>
      <c r="Q332" s="210"/>
      <c r="R332" s="210"/>
      <c r="S332" s="210"/>
      <c r="T332" s="21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5" t="s">
        <v>143</v>
      </c>
      <c r="AU332" s="205" t="s">
        <v>89</v>
      </c>
      <c r="AV332" s="13" t="s">
        <v>89</v>
      </c>
      <c r="AW332" s="13" t="s">
        <v>31</v>
      </c>
      <c r="AX332" s="13" t="s">
        <v>76</v>
      </c>
      <c r="AY332" s="205" t="s">
        <v>135</v>
      </c>
    </row>
    <row r="333" s="13" customFormat="1">
      <c r="A333" s="13"/>
      <c r="B333" s="203"/>
      <c r="C333" s="13"/>
      <c r="D333" s="204" t="s">
        <v>143</v>
      </c>
      <c r="E333" s="205" t="s">
        <v>1</v>
      </c>
      <c r="F333" s="206" t="s">
        <v>830</v>
      </c>
      <c r="G333" s="13"/>
      <c r="H333" s="207">
        <v>0.86399999999999999</v>
      </c>
      <c r="I333" s="208"/>
      <c r="J333" s="13"/>
      <c r="K333" s="13"/>
      <c r="L333" s="203"/>
      <c r="M333" s="209"/>
      <c r="N333" s="210"/>
      <c r="O333" s="210"/>
      <c r="P333" s="210"/>
      <c r="Q333" s="210"/>
      <c r="R333" s="210"/>
      <c r="S333" s="210"/>
      <c r="T333" s="21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5" t="s">
        <v>143</v>
      </c>
      <c r="AU333" s="205" t="s">
        <v>89</v>
      </c>
      <c r="AV333" s="13" t="s">
        <v>89</v>
      </c>
      <c r="AW333" s="13" t="s">
        <v>31</v>
      </c>
      <c r="AX333" s="13" t="s">
        <v>76</v>
      </c>
      <c r="AY333" s="205" t="s">
        <v>135</v>
      </c>
    </row>
    <row r="334" s="15" customFormat="1">
      <c r="A334" s="15"/>
      <c r="B334" s="225"/>
      <c r="C334" s="15"/>
      <c r="D334" s="204" t="s">
        <v>143</v>
      </c>
      <c r="E334" s="226" t="s">
        <v>1</v>
      </c>
      <c r="F334" s="227" t="s">
        <v>346</v>
      </c>
      <c r="G334" s="15"/>
      <c r="H334" s="226" t="s">
        <v>1</v>
      </c>
      <c r="I334" s="228"/>
      <c r="J334" s="15"/>
      <c r="K334" s="15"/>
      <c r="L334" s="225"/>
      <c r="M334" s="229"/>
      <c r="N334" s="230"/>
      <c r="O334" s="230"/>
      <c r="P334" s="230"/>
      <c r="Q334" s="230"/>
      <c r="R334" s="230"/>
      <c r="S334" s="230"/>
      <c r="T334" s="231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26" t="s">
        <v>143</v>
      </c>
      <c r="AU334" s="226" t="s">
        <v>89</v>
      </c>
      <c r="AV334" s="15" t="s">
        <v>83</v>
      </c>
      <c r="AW334" s="15" t="s">
        <v>31</v>
      </c>
      <c r="AX334" s="15" t="s">
        <v>76</v>
      </c>
      <c r="AY334" s="226" t="s">
        <v>135</v>
      </c>
    </row>
    <row r="335" s="13" customFormat="1">
      <c r="A335" s="13"/>
      <c r="B335" s="203"/>
      <c r="C335" s="13"/>
      <c r="D335" s="204" t="s">
        <v>143</v>
      </c>
      <c r="E335" s="205" t="s">
        <v>1</v>
      </c>
      <c r="F335" s="206" t="s">
        <v>779</v>
      </c>
      <c r="G335" s="13"/>
      <c r="H335" s="207">
        <v>-1.5760000000000001</v>
      </c>
      <c r="I335" s="208"/>
      <c r="J335" s="13"/>
      <c r="K335" s="13"/>
      <c r="L335" s="203"/>
      <c r="M335" s="209"/>
      <c r="N335" s="210"/>
      <c r="O335" s="210"/>
      <c r="P335" s="210"/>
      <c r="Q335" s="210"/>
      <c r="R335" s="210"/>
      <c r="S335" s="210"/>
      <c r="T335" s="21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5" t="s">
        <v>143</v>
      </c>
      <c r="AU335" s="205" t="s">
        <v>89</v>
      </c>
      <c r="AV335" s="13" t="s">
        <v>89</v>
      </c>
      <c r="AW335" s="13" t="s">
        <v>31</v>
      </c>
      <c r="AX335" s="13" t="s">
        <v>76</v>
      </c>
      <c r="AY335" s="205" t="s">
        <v>135</v>
      </c>
    </row>
    <row r="336" s="15" customFormat="1">
      <c r="A336" s="15"/>
      <c r="B336" s="225"/>
      <c r="C336" s="15"/>
      <c r="D336" s="204" t="s">
        <v>143</v>
      </c>
      <c r="E336" s="226" t="s">
        <v>1</v>
      </c>
      <c r="F336" s="227" t="s">
        <v>831</v>
      </c>
      <c r="G336" s="15"/>
      <c r="H336" s="226" t="s">
        <v>1</v>
      </c>
      <c r="I336" s="228"/>
      <c r="J336" s="15"/>
      <c r="K336" s="15"/>
      <c r="L336" s="225"/>
      <c r="M336" s="229"/>
      <c r="N336" s="230"/>
      <c r="O336" s="230"/>
      <c r="P336" s="230"/>
      <c r="Q336" s="230"/>
      <c r="R336" s="230"/>
      <c r="S336" s="230"/>
      <c r="T336" s="23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26" t="s">
        <v>143</v>
      </c>
      <c r="AU336" s="226" t="s">
        <v>89</v>
      </c>
      <c r="AV336" s="15" t="s">
        <v>83</v>
      </c>
      <c r="AW336" s="15" t="s">
        <v>31</v>
      </c>
      <c r="AX336" s="15" t="s">
        <v>76</v>
      </c>
      <c r="AY336" s="226" t="s">
        <v>135</v>
      </c>
    </row>
    <row r="337" s="13" customFormat="1">
      <c r="A337" s="13"/>
      <c r="B337" s="203"/>
      <c r="C337" s="13"/>
      <c r="D337" s="204" t="s">
        <v>143</v>
      </c>
      <c r="E337" s="205" t="s">
        <v>1</v>
      </c>
      <c r="F337" s="206" t="s">
        <v>832</v>
      </c>
      <c r="G337" s="13"/>
      <c r="H337" s="207">
        <v>11.233000000000001</v>
      </c>
      <c r="I337" s="208"/>
      <c r="J337" s="13"/>
      <c r="K337" s="13"/>
      <c r="L337" s="203"/>
      <c r="M337" s="209"/>
      <c r="N337" s="210"/>
      <c r="O337" s="210"/>
      <c r="P337" s="210"/>
      <c r="Q337" s="210"/>
      <c r="R337" s="210"/>
      <c r="S337" s="210"/>
      <c r="T337" s="21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143</v>
      </c>
      <c r="AU337" s="205" t="s">
        <v>89</v>
      </c>
      <c r="AV337" s="13" t="s">
        <v>89</v>
      </c>
      <c r="AW337" s="13" t="s">
        <v>31</v>
      </c>
      <c r="AX337" s="13" t="s">
        <v>76</v>
      </c>
      <c r="AY337" s="205" t="s">
        <v>135</v>
      </c>
    </row>
    <row r="338" s="15" customFormat="1">
      <c r="A338" s="15"/>
      <c r="B338" s="225"/>
      <c r="C338" s="15"/>
      <c r="D338" s="204" t="s">
        <v>143</v>
      </c>
      <c r="E338" s="226" t="s">
        <v>1</v>
      </c>
      <c r="F338" s="227" t="s">
        <v>833</v>
      </c>
      <c r="G338" s="15"/>
      <c r="H338" s="226" t="s">
        <v>1</v>
      </c>
      <c r="I338" s="228"/>
      <c r="J338" s="15"/>
      <c r="K338" s="15"/>
      <c r="L338" s="225"/>
      <c r="M338" s="229"/>
      <c r="N338" s="230"/>
      <c r="O338" s="230"/>
      <c r="P338" s="230"/>
      <c r="Q338" s="230"/>
      <c r="R338" s="230"/>
      <c r="S338" s="230"/>
      <c r="T338" s="23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26" t="s">
        <v>143</v>
      </c>
      <c r="AU338" s="226" t="s">
        <v>89</v>
      </c>
      <c r="AV338" s="15" t="s">
        <v>83</v>
      </c>
      <c r="AW338" s="15" t="s">
        <v>31</v>
      </c>
      <c r="AX338" s="15" t="s">
        <v>76</v>
      </c>
      <c r="AY338" s="226" t="s">
        <v>135</v>
      </c>
    </row>
    <row r="339" s="13" customFormat="1">
      <c r="A339" s="13"/>
      <c r="B339" s="203"/>
      <c r="C339" s="13"/>
      <c r="D339" s="204" t="s">
        <v>143</v>
      </c>
      <c r="E339" s="205" t="s">
        <v>1</v>
      </c>
      <c r="F339" s="206" t="s">
        <v>834</v>
      </c>
      <c r="G339" s="13"/>
      <c r="H339" s="207">
        <v>32.534999999999997</v>
      </c>
      <c r="I339" s="208"/>
      <c r="J339" s="13"/>
      <c r="K339" s="13"/>
      <c r="L339" s="203"/>
      <c r="M339" s="209"/>
      <c r="N339" s="210"/>
      <c r="O339" s="210"/>
      <c r="P339" s="210"/>
      <c r="Q339" s="210"/>
      <c r="R339" s="210"/>
      <c r="S339" s="210"/>
      <c r="T339" s="21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5" t="s">
        <v>143</v>
      </c>
      <c r="AU339" s="205" t="s">
        <v>89</v>
      </c>
      <c r="AV339" s="13" t="s">
        <v>89</v>
      </c>
      <c r="AW339" s="13" t="s">
        <v>31</v>
      </c>
      <c r="AX339" s="13" t="s">
        <v>76</v>
      </c>
      <c r="AY339" s="205" t="s">
        <v>135</v>
      </c>
    </row>
    <row r="340" s="13" customFormat="1">
      <c r="A340" s="13"/>
      <c r="B340" s="203"/>
      <c r="C340" s="13"/>
      <c r="D340" s="204" t="s">
        <v>143</v>
      </c>
      <c r="E340" s="205" t="s">
        <v>1</v>
      </c>
      <c r="F340" s="206" t="s">
        <v>835</v>
      </c>
      <c r="G340" s="13"/>
      <c r="H340" s="207">
        <v>1.738</v>
      </c>
      <c r="I340" s="208"/>
      <c r="J340" s="13"/>
      <c r="K340" s="13"/>
      <c r="L340" s="203"/>
      <c r="M340" s="209"/>
      <c r="N340" s="210"/>
      <c r="O340" s="210"/>
      <c r="P340" s="210"/>
      <c r="Q340" s="210"/>
      <c r="R340" s="210"/>
      <c r="S340" s="210"/>
      <c r="T340" s="21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143</v>
      </c>
      <c r="AU340" s="205" t="s">
        <v>89</v>
      </c>
      <c r="AV340" s="13" t="s">
        <v>89</v>
      </c>
      <c r="AW340" s="13" t="s">
        <v>31</v>
      </c>
      <c r="AX340" s="13" t="s">
        <v>76</v>
      </c>
      <c r="AY340" s="205" t="s">
        <v>135</v>
      </c>
    </row>
    <row r="341" s="15" customFormat="1">
      <c r="A341" s="15"/>
      <c r="B341" s="225"/>
      <c r="C341" s="15"/>
      <c r="D341" s="204" t="s">
        <v>143</v>
      </c>
      <c r="E341" s="226" t="s">
        <v>1</v>
      </c>
      <c r="F341" s="227" t="s">
        <v>346</v>
      </c>
      <c r="G341" s="15"/>
      <c r="H341" s="226" t="s">
        <v>1</v>
      </c>
      <c r="I341" s="228"/>
      <c r="J341" s="15"/>
      <c r="K341" s="15"/>
      <c r="L341" s="225"/>
      <c r="M341" s="229"/>
      <c r="N341" s="230"/>
      <c r="O341" s="230"/>
      <c r="P341" s="230"/>
      <c r="Q341" s="230"/>
      <c r="R341" s="230"/>
      <c r="S341" s="230"/>
      <c r="T341" s="23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26" t="s">
        <v>143</v>
      </c>
      <c r="AU341" s="226" t="s">
        <v>89</v>
      </c>
      <c r="AV341" s="15" t="s">
        <v>83</v>
      </c>
      <c r="AW341" s="15" t="s">
        <v>31</v>
      </c>
      <c r="AX341" s="15" t="s">
        <v>76</v>
      </c>
      <c r="AY341" s="226" t="s">
        <v>135</v>
      </c>
    </row>
    <row r="342" s="13" customFormat="1">
      <c r="A342" s="13"/>
      <c r="B342" s="203"/>
      <c r="C342" s="13"/>
      <c r="D342" s="204" t="s">
        <v>143</v>
      </c>
      <c r="E342" s="205" t="s">
        <v>1</v>
      </c>
      <c r="F342" s="206" t="s">
        <v>822</v>
      </c>
      <c r="G342" s="13"/>
      <c r="H342" s="207">
        <v>-1.9350000000000001</v>
      </c>
      <c r="I342" s="208"/>
      <c r="J342" s="13"/>
      <c r="K342" s="13"/>
      <c r="L342" s="203"/>
      <c r="M342" s="209"/>
      <c r="N342" s="210"/>
      <c r="O342" s="210"/>
      <c r="P342" s="210"/>
      <c r="Q342" s="210"/>
      <c r="R342" s="210"/>
      <c r="S342" s="210"/>
      <c r="T342" s="21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5" t="s">
        <v>143</v>
      </c>
      <c r="AU342" s="205" t="s">
        <v>89</v>
      </c>
      <c r="AV342" s="13" t="s">
        <v>89</v>
      </c>
      <c r="AW342" s="13" t="s">
        <v>31</v>
      </c>
      <c r="AX342" s="13" t="s">
        <v>76</v>
      </c>
      <c r="AY342" s="205" t="s">
        <v>135</v>
      </c>
    </row>
    <row r="343" s="15" customFormat="1">
      <c r="A343" s="15"/>
      <c r="B343" s="225"/>
      <c r="C343" s="15"/>
      <c r="D343" s="204" t="s">
        <v>143</v>
      </c>
      <c r="E343" s="226" t="s">
        <v>1</v>
      </c>
      <c r="F343" s="227" t="s">
        <v>836</v>
      </c>
      <c r="G343" s="15"/>
      <c r="H343" s="226" t="s">
        <v>1</v>
      </c>
      <c r="I343" s="228"/>
      <c r="J343" s="15"/>
      <c r="K343" s="15"/>
      <c r="L343" s="225"/>
      <c r="M343" s="229"/>
      <c r="N343" s="230"/>
      <c r="O343" s="230"/>
      <c r="P343" s="230"/>
      <c r="Q343" s="230"/>
      <c r="R343" s="230"/>
      <c r="S343" s="230"/>
      <c r="T343" s="23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26" t="s">
        <v>143</v>
      </c>
      <c r="AU343" s="226" t="s">
        <v>89</v>
      </c>
      <c r="AV343" s="15" t="s">
        <v>83</v>
      </c>
      <c r="AW343" s="15" t="s">
        <v>31</v>
      </c>
      <c r="AX343" s="15" t="s">
        <v>76</v>
      </c>
      <c r="AY343" s="226" t="s">
        <v>135</v>
      </c>
    </row>
    <row r="344" s="13" customFormat="1">
      <c r="A344" s="13"/>
      <c r="B344" s="203"/>
      <c r="C344" s="13"/>
      <c r="D344" s="204" t="s">
        <v>143</v>
      </c>
      <c r="E344" s="205" t="s">
        <v>1</v>
      </c>
      <c r="F344" s="206" t="s">
        <v>837</v>
      </c>
      <c r="G344" s="13"/>
      <c r="H344" s="207">
        <v>72.855000000000004</v>
      </c>
      <c r="I344" s="208"/>
      <c r="J344" s="13"/>
      <c r="K344" s="13"/>
      <c r="L344" s="203"/>
      <c r="M344" s="209"/>
      <c r="N344" s="210"/>
      <c r="O344" s="210"/>
      <c r="P344" s="210"/>
      <c r="Q344" s="210"/>
      <c r="R344" s="210"/>
      <c r="S344" s="210"/>
      <c r="T344" s="21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5" t="s">
        <v>143</v>
      </c>
      <c r="AU344" s="205" t="s">
        <v>89</v>
      </c>
      <c r="AV344" s="13" t="s">
        <v>89</v>
      </c>
      <c r="AW344" s="13" t="s">
        <v>31</v>
      </c>
      <c r="AX344" s="13" t="s">
        <v>76</v>
      </c>
      <c r="AY344" s="205" t="s">
        <v>135</v>
      </c>
    </row>
    <row r="345" s="13" customFormat="1">
      <c r="A345" s="13"/>
      <c r="B345" s="203"/>
      <c r="C345" s="13"/>
      <c r="D345" s="204" t="s">
        <v>143</v>
      </c>
      <c r="E345" s="205" t="s">
        <v>1</v>
      </c>
      <c r="F345" s="206" t="s">
        <v>838</v>
      </c>
      <c r="G345" s="13"/>
      <c r="H345" s="207">
        <v>2.5600000000000001</v>
      </c>
      <c r="I345" s="208"/>
      <c r="J345" s="13"/>
      <c r="K345" s="13"/>
      <c r="L345" s="203"/>
      <c r="M345" s="209"/>
      <c r="N345" s="210"/>
      <c r="O345" s="210"/>
      <c r="P345" s="210"/>
      <c r="Q345" s="210"/>
      <c r="R345" s="210"/>
      <c r="S345" s="210"/>
      <c r="T345" s="21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143</v>
      </c>
      <c r="AU345" s="205" t="s">
        <v>89</v>
      </c>
      <c r="AV345" s="13" t="s">
        <v>89</v>
      </c>
      <c r="AW345" s="13" t="s">
        <v>31</v>
      </c>
      <c r="AX345" s="13" t="s">
        <v>76</v>
      </c>
      <c r="AY345" s="205" t="s">
        <v>135</v>
      </c>
    </row>
    <row r="346" s="13" customFormat="1">
      <c r="A346" s="13"/>
      <c r="B346" s="203"/>
      <c r="C346" s="13"/>
      <c r="D346" s="204" t="s">
        <v>143</v>
      </c>
      <c r="E346" s="205" t="s">
        <v>1</v>
      </c>
      <c r="F346" s="206" t="s">
        <v>839</v>
      </c>
      <c r="G346" s="13"/>
      <c r="H346" s="207">
        <v>9.7919999999999998</v>
      </c>
      <c r="I346" s="208"/>
      <c r="J346" s="13"/>
      <c r="K346" s="13"/>
      <c r="L346" s="203"/>
      <c r="M346" s="209"/>
      <c r="N346" s="210"/>
      <c r="O346" s="210"/>
      <c r="P346" s="210"/>
      <c r="Q346" s="210"/>
      <c r="R346" s="210"/>
      <c r="S346" s="210"/>
      <c r="T346" s="21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5" t="s">
        <v>143</v>
      </c>
      <c r="AU346" s="205" t="s">
        <v>89</v>
      </c>
      <c r="AV346" s="13" t="s">
        <v>89</v>
      </c>
      <c r="AW346" s="13" t="s">
        <v>31</v>
      </c>
      <c r="AX346" s="13" t="s">
        <v>76</v>
      </c>
      <c r="AY346" s="205" t="s">
        <v>135</v>
      </c>
    </row>
    <row r="347" s="15" customFormat="1">
      <c r="A347" s="15"/>
      <c r="B347" s="225"/>
      <c r="C347" s="15"/>
      <c r="D347" s="204" t="s">
        <v>143</v>
      </c>
      <c r="E347" s="226" t="s">
        <v>1</v>
      </c>
      <c r="F347" s="227" t="s">
        <v>346</v>
      </c>
      <c r="G347" s="15"/>
      <c r="H347" s="226" t="s">
        <v>1</v>
      </c>
      <c r="I347" s="228"/>
      <c r="J347" s="15"/>
      <c r="K347" s="15"/>
      <c r="L347" s="225"/>
      <c r="M347" s="229"/>
      <c r="N347" s="230"/>
      <c r="O347" s="230"/>
      <c r="P347" s="230"/>
      <c r="Q347" s="230"/>
      <c r="R347" s="230"/>
      <c r="S347" s="230"/>
      <c r="T347" s="23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26" t="s">
        <v>143</v>
      </c>
      <c r="AU347" s="226" t="s">
        <v>89</v>
      </c>
      <c r="AV347" s="15" t="s">
        <v>83</v>
      </c>
      <c r="AW347" s="15" t="s">
        <v>31</v>
      </c>
      <c r="AX347" s="15" t="s">
        <v>76</v>
      </c>
      <c r="AY347" s="226" t="s">
        <v>135</v>
      </c>
    </row>
    <row r="348" s="15" customFormat="1">
      <c r="A348" s="15"/>
      <c r="B348" s="225"/>
      <c r="C348" s="15"/>
      <c r="D348" s="204" t="s">
        <v>143</v>
      </c>
      <c r="E348" s="226" t="s">
        <v>1</v>
      </c>
      <c r="F348" s="227" t="s">
        <v>840</v>
      </c>
      <c r="G348" s="15"/>
      <c r="H348" s="226" t="s">
        <v>1</v>
      </c>
      <c r="I348" s="228"/>
      <c r="J348" s="15"/>
      <c r="K348" s="15"/>
      <c r="L348" s="225"/>
      <c r="M348" s="229"/>
      <c r="N348" s="230"/>
      <c r="O348" s="230"/>
      <c r="P348" s="230"/>
      <c r="Q348" s="230"/>
      <c r="R348" s="230"/>
      <c r="S348" s="230"/>
      <c r="T348" s="231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26" t="s">
        <v>143</v>
      </c>
      <c r="AU348" s="226" t="s">
        <v>89</v>
      </c>
      <c r="AV348" s="15" t="s">
        <v>83</v>
      </c>
      <c r="AW348" s="15" t="s">
        <v>31</v>
      </c>
      <c r="AX348" s="15" t="s">
        <v>76</v>
      </c>
      <c r="AY348" s="226" t="s">
        <v>135</v>
      </c>
    </row>
    <row r="349" s="13" customFormat="1">
      <c r="A349" s="13"/>
      <c r="B349" s="203"/>
      <c r="C349" s="13"/>
      <c r="D349" s="204" t="s">
        <v>143</v>
      </c>
      <c r="E349" s="205" t="s">
        <v>1</v>
      </c>
      <c r="F349" s="206" t="s">
        <v>841</v>
      </c>
      <c r="G349" s="13"/>
      <c r="H349" s="207">
        <v>29.129999999999999</v>
      </c>
      <c r="I349" s="208"/>
      <c r="J349" s="13"/>
      <c r="K349" s="13"/>
      <c r="L349" s="203"/>
      <c r="M349" s="209"/>
      <c r="N349" s="210"/>
      <c r="O349" s="210"/>
      <c r="P349" s="210"/>
      <c r="Q349" s="210"/>
      <c r="R349" s="210"/>
      <c r="S349" s="210"/>
      <c r="T349" s="21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5" t="s">
        <v>143</v>
      </c>
      <c r="AU349" s="205" t="s">
        <v>89</v>
      </c>
      <c r="AV349" s="13" t="s">
        <v>89</v>
      </c>
      <c r="AW349" s="13" t="s">
        <v>31</v>
      </c>
      <c r="AX349" s="13" t="s">
        <v>76</v>
      </c>
      <c r="AY349" s="205" t="s">
        <v>135</v>
      </c>
    </row>
    <row r="350" s="15" customFormat="1">
      <c r="A350" s="15"/>
      <c r="B350" s="225"/>
      <c r="C350" s="15"/>
      <c r="D350" s="204" t="s">
        <v>143</v>
      </c>
      <c r="E350" s="226" t="s">
        <v>1</v>
      </c>
      <c r="F350" s="227" t="s">
        <v>346</v>
      </c>
      <c r="G350" s="15"/>
      <c r="H350" s="226" t="s">
        <v>1</v>
      </c>
      <c r="I350" s="228"/>
      <c r="J350" s="15"/>
      <c r="K350" s="15"/>
      <c r="L350" s="225"/>
      <c r="M350" s="229"/>
      <c r="N350" s="230"/>
      <c r="O350" s="230"/>
      <c r="P350" s="230"/>
      <c r="Q350" s="230"/>
      <c r="R350" s="230"/>
      <c r="S350" s="230"/>
      <c r="T350" s="23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26" t="s">
        <v>143</v>
      </c>
      <c r="AU350" s="226" t="s">
        <v>89</v>
      </c>
      <c r="AV350" s="15" t="s">
        <v>83</v>
      </c>
      <c r="AW350" s="15" t="s">
        <v>31</v>
      </c>
      <c r="AX350" s="15" t="s">
        <v>76</v>
      </c>
      <c r="AY350" s="226" t="s">
        <v>135</v>
      </c>
    </row>
    <row r="351" s="13" customFormat="1">
      <c r="A351" s="13"/>
      <c r="B351" s="203"/>
      <c r="C351" s="13"/>
      <c r="D351" s="204" t="s">
        <v>143</v>
      </c>
      <c r="E351" s="205" t="s">
        <v>1</v>
      </c>
      <c r="F351" s="206" t="s">
        <v>779</v>
      </c>
      <c r="G351" s="13"/>
      <c r="H351" s="207">
        <v>-1.5760000000000001</v>
      </c>
      <c r="I351" s="208"/>
      <c r="J351" s="13"/>
      <c r="K351" s="13"/>
      <c r="L351" s="203"/>
      <c r="M351" s="209"/>
      <c r="N351" s="210"/>
      <c r="O351" s="210"/>
      <c r="P351" s="210"/>
      <c r="Q351" s="210"/>
      <c r="R351" s="210"/>
      <c r="S351" s="210"/>
      <c r="T351" s="21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5" t="s">
        <v>143</v>
      </c>
      <c r="AU351" s="205" t="s">
        <v>89</v>
      </c>
      <c r="AV351" s="13" t="s">
        <v>89</v>
      </c>
      <c r="AW351" s="13" t="s">
        <v>31</v>
      </c>
      <c r="AX351" s="13" t="s">
        <v>76</v>
      </c>
      <c r="AY351" s="205" t="s">
        <v>135</v>
      </c>
    </row>
    <row r="352" s="15" customFormat="1">
      <c r="A352" s="15"/>
      <c r="B352" s="225"/>
      <c r="C352" s="15"/>
      <c r="D352" s="204" t="s">
        <v>143</v>
      </c>
      <c r="E352" s="226" t="s">
        <v>1</v>
      </c>
      <c r="F352" s="227" t="s">
        <v>842</v>
      </c>
      <c r="G352" s="15"/>
      <c r="H352" s="226" t="s">
        <v>1</v>
      </c>
      <c r="I352" s="228"/>
      <c r="J352" s="15"/>
      <c r="K352" s="15"/>
      <c r="L352" s="225"/>
      <c r="M352" s="229"/>
      <c r="N352" s="230"/>
      <c r="O352" s="230"/>
      <c r="P352" s="230"/>
      <c r="Q352" s="230"/>
      <c r="R352" s="230"/>
      <c r="S352" s="230"/>
      <c r="T352" s="23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26" t="s">
        <v>143</v>
      </c>
      <c r="AU352" s="226" t="s">
        <v>89</v>
      </c>
      <c r="AV352" s="15" t="s">
        <v>83</v>
      </c>
      <c r="AW352" s="15" t="s">
        <v>31</v>
      </c>
      <c r="AX352" s="15" t="s">
        <v>76</v>
      </c>
      <c r="AY352" s="226" t="s">
        <v>135</v>
      </c>
    </row>
    <row r="353" s="13" customFormat="1">
      <c r="A353" s="13"/>
      <c r="B353" s="203"/>
      <c r="C353" s="13"/>
      <c r="D353" s="204" t="s">
        <v>143</v>
      </c>
      <c r="E353" s="205" t="s">
        <v>1</v>
      </c>
      <c r="F353" s="206" t="s">
        <v>843</v>
      </c>
      <c r="G353" s="13"/>
      <c r="H353" s="207">
        <v>30.210000000000001</v>
      </c>
      <c r="I353" s="208"/>
      <c r="J353" s="13"/>
      <c r="K353" s="13"/>
      <c r="L353" s="203"/>
      <c r="M353" s="209"/>
      <c r="N353" s="210"/>
      <c r="O353" s="210"/>
      <c r="P353" s="210"/>
      <c r="Q353" s="210"/>
      <c r="R353" s="210"/>
      <c r="S353" s="210"/>
      <c r="T353" s="21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5" t="s">
        <v>143</v>
      </c>
      <c r="AU353" s="205" t="s">
        <v>89</v>
      </c>
      <c r="AV353" s="13" t="s">
        <v>89</v>
      </c>
      <c r="AW353" s="13" t="s">
        <v>31</v>
      </c>
      <c r="AX353" s="13" t="s">
        <v>76</v>
      </c>
      <c r="AY353" s="205" t="s">
        <v>135</v>
      </c>
    </row>
    <row r="354" s="13" customFormat="1">
      <c r="A354" s="13"/>
      <c r="B354" s="203"/>
      <c r="C354" s="13"/>
      <c r="D354" s="204" t="s">
        <v>143</v>
      </c>
      <c r="E354" s="205" t="s">
        <v>1</v>
      </c>
      <c r="F354" s="206" t="s">
        <v>844</v>
      </c>
      <c r="G354" s="13"/>
      <c r="H354" s="207">
        <v>39</v>
      </c>
      <c r="I354" s="208"/>
      <c r="J354" s="13"/>
      <c r="K354" s="13"/>
      <c r="L354" s="203"/>
      <c r="M354" s="209"/>
      <c r="N354" s="210"/>
      <c r="O354" s="210"/>
      <c r="P354" s="210"/>
      <c r="Q354" s="210"/>
      <c r="R354" s="210"/>
      <c r="S354" s="210"/>
      <c r="T354" s="21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5" t="s">
        <v>143</v>
      </c>
      <c r="AU354" s="205" t="s">
        <v>89</v>
      </c>
      <c r="AV354" s="13" t="s">
        <v>89</v>
      </c>
      <c r="AW354" s="13" t="s">
        <v>31</v>
      </c>
      <c r="AX354" s="13" t="s">
        <v>76</v>
      </c>
      <c r="AY354" s="205" t="s">
        <v>135</v>
      </c>
    </row>
    <row r="355" s="13" customFormat="1">
      <c r="A355" s="13"/>
      <c r="B355" s="203"/>
      <c r="C355" s="13"/>
      <c r="D355" s="204" t="s">
        <v>143</v>
      </c>
      <c r="E355" s="205" t="s">
        <v>1</v>
      </c>
      <c r="F355" s="206" t="s">
        <v>845</v>
      </c>
      <c r="G355" s="13"/>
      <c r="H355" s="207">
        <v>19.826000000000001</v>
      </c>
      <c r="I355" s="208"/>
      <c r="J355" s="13"/>
      <c r="K355" s="13"/>
      <c r="L355" s="203"/>
      <c r="M355" s="209"/>
      <c r="N355" s="210"/>
      <c r="O355" s="210"/>
      <c r="P355" s="210"/>
      <c r="Q355" s="210"/>
      <c r="R355" s="210"/>
      <c r="S355" s="210"/>
      <c r="T355" s="21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5" t="s">
        <v>143</v>
      </c>
      <c r="AU355" s="205" t="s">
        <v>89</v>
      </c>
      <c r="AV355" s="13" t="s">
        <v>89</v>
      </c>
      <c r="AW355" s="13" t="s">
        <v>31</v>
      </c>
      <c r="AX355" s="13" t="s">
        <v>76</v>
      </c>
      <c r="AY355" s="205" t="s">
        <v>135</v>
      </c>
    </row>
    <row r="356" s="15" customFormat="1">
      <c r="A356" s="15"/>
      <c r="B356" s="225"/>
      <c r="C356" s="15"/>
      <c r="D356" s="204" t="s">
        <v>143</v>
      </c>
      <c r="E356" s="226" t="s">
        <v>1</v>
      </c>
      <c r="F356" s="227" t="s">
        <v>346</v>
      </c>
      <c r="G356" s="15"/>
      <c r="H356" s="226" t="s">
        <v>1</v>
      </c>
      <c r="I356" s="228"/>
      <c r="J356" s="15"/>
      <c r="K356" s="15"/>
      <c r="L356" s="225"/>
      <c r="M356" s="229"/>
      <c r="N356" s="230"/>
      <c r="O356" s="230"/>
      <c r="P356" s="230"/>
      <c r="Q356" s="230"/>
      <c r="R356" s="230"/>
      <c r="S356" s="230"/>
      <c r="T356" s="231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26" t="s">
        <v>143</v>
      </c>
      <c r="AU356" s="226" t="s">
        <v>89</v>
      </c>
      <c r="AV356" s="15" t="s">
        <v>83</v>
      </c>
      <c r="AW356" s="15" t="s">
        <v>31</v>
      </c>
      <c r="AX356" s="15" t="s">
        <v>76</v>
      </c>
      <c r="AY356" s="226" t="s">
        <v>135</v>
      </c>
    </row>
    <row r="357" s="13" customFormat="1">
      <c r="A357" s="13"/>
      <c r="B357" s="203"/>
      <c r="C357" s="13"/>
      <c r="D357" s="204" t="s">
        <v>143</v>
      </c>
      <c r="E357" s="205" t="s">
        <v>1</v>
      </c>
      <c r="F357" s="206" t="s">
        <v>822</v>
      </c>
      <c r="G357" s="13"/>
      <c r="H357" s="207">
        <v>-1.9350000000000001</v>
      </c>
      <c r="I357" s="208"/>
      <c r="J357" s="13"/>
      <c r="K357" s="13"/>
      <c r="L357" s="203"/>
      <c r="M357" s="209"/>
      <c r="N357" s="210"/>
      <c r="O357" s="210"/>
      <c r="P357" s="210"/>
      <c r="Q357" s="210"/>
      <c r="R357" s="210"/>
      <c r="S357" s="210"/>
      <c r="T357" s="21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5" t="s">
        <v>143</v>
      </c>
      <c r="AU357" s="205" t="s">
        <v>89</v>
      </c>
      <c r="AV357" s="13" t="s">
        <v>89</v>
      </c>
      <c r="AW357" s="13" t="s">
        <v>31</v>
      </c>
      <c r="AX357" s="13" t="s">
        <v>76</v>
      </c>
      <c r="AY357" s="205" t="s">
        <v>135</v>
      </c>
    </row>
    <row r="358" s="15" customFormat="1">
      <c r="A358" s="15"/>
      <c r="B358" s="225"/>
      <c r="C358" s="15"/>
      <c r="D358" s="204" t="s">
        <v>143</v>
      </c>
      <c r="E358" s="226" t="s">
        <v>1</v>
      </c>
      <c r="F358" s="227" t="s">
        <v>846</v>
      </c>
      <c r="G358" s="15"/>
      <c r="H358" s="226" t="s">
        <v>1</v>
      </c>
      <c r="I358" s="228"/>
      <c r="J358" s="15"/>
      <c r="K358" s="15"/>
      <c r="L358" s="225"/>
      <c r="M358" s="229"/>
      <c r="N358" s="230"/>
      <c r="O358" s="230"/>
      <c r="P358" s="230"/>
      <c r="Q358" s="230"/>
      <c r="R358" s="230"/>
      <c r="S358" s="230"/>
      <c r="T358" s="23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26" t="s">
        <v>143</v>
      </c>
      <c r="AU358" s="226" t="s">
        <v>89</v>
      </c>
      <c r="AV358" s="15" t="s">
        <v>83</v>
      </c>
      <c r="AW358" s="15" t="s">
        <v>31</v>
      </c>
      <c r="AX358" s="15" t="s">
        <v>76</v>
      </c>
      <c r="AY358" s="226" t="s">
        <v>135</v>
      </c>
    </row>
    <row r="359" s="13" customFormat="1">
      <c r="A359" s="13"/>
      <c r="B359" s="203"/>
      <c r="C359" s="13"/>
      <c r="D359" s="204" t="s">
        <v>143</v>
      </c>
      <c r="E359" s="205" t="s">
        <v>1</v>
      </c>
      <c r="F359" s="206" t="s">
        <v>847</v>
      </c>
      <c r="G359" s="13"/>
      <c r="H359" s="207">
        <v>29.594999999999999</v>
      </c>
      <c r="I359" s="208"/>
      <c r="J359" s="13"/>
      <c r="K359" s="13"/>
      <c r="L359" s="203"/>
      <c r="M359" s="209"/>
      <c r="N359" s="210"/>
      <c r="O359" s="210"/>
      <c r="P359" s="210"/>
      <c r="Q359" s="210"/>
      <c r="R359" s="210"/>
      <c r="S359" s="210"/>
      <c r="T359" s="21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5" t="s">
        <v>143</v>
      </c>
      <c r="AU359" s="205" t="s">
        <v>89</v>
      </c>
      <c r="AV359" s="13" t="s">
        <v>89</v>
      </c>
      <c r="AW359" s="13" t="s">
        <v>31</v>
      </c>
      <c r="AX359" s="13" t="s">
        <v>76</v>
      </c>
      <c r="AY359" s="205" t="s">
        <v>135</v>
      </c>
    </row>
    <row r="360" s="13" customFormat="1">
      <c r="A360" s="13"/>
      <c r="B360" s="203"/>
      <c r="C360" s="13"/>
      <c r="D360" s="204" t="s">
        <v>143</v>
      </c>
      <c r="E360" s="205" t="s">
        <v>1</v>
      </c>
      <c r="F360" s="206" t="s">
        <v>848</v>
      </c>
      <c r="G360" s="13"/>
      <c r="H360" s="207">
        <v>1.3759999999999999</v>
      </c>
      <c r="I360" s="208"/>
      <c r="J360" s="13"/>
      <c r="K360" s="13"/>
      <c r="L360" s="203"/>
      <c r="M360" s="209"/>
      <c r="N360" s="210"/>
      <c r="O360" s="210"/>
      <c r="P360" s="210"/>
      <c r="Q360" s="210"/>
      <c r="R360" s="210"/>
      <c r="S360" s="210"/>
      <c r="T360" s="21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5" t="s">
        <v>143</v>
      </c>
      <c r="AU360" s="205" t="s">
        <v>89</v>
      </c>
      <c r="AV360" s="13" t="s">
        <v>89</v>
      </c>
      <c r="AW360" s="13" t="s">
        <v>31</v>
      </c>
      <c r="AX360" s="13" t="s">
        <v>76</v>
      </c>
      <c r="AY360" s="205" t="s">
        <v>135</v>
      </c>
    </row>
    <row r="361" s="13" customFormat="1">
      <c r="A361" s="13"/>
      <c r="B361" s="203"/>
      <c r="C361" s="13"/>
      <c r="D361" s="204" t="s">
        <v>143</v>
      </c>
      <c r="E361" s="205" t="s">
        <v>1</v>
      </c>
      <c r="F361" s="206" t="s">
        <v>849</v>
      </c>
      <c r="G361" s="13"/>
      <c r="H361" s="207">
        <v>1.72</v>
      </c>
      <c r="I361" s="208"/>
      <c r="J361" s="13"/>
      <c r="K361" s="13"/>
      <c r="L361" s="203"/>
      <c r="M361" s="209"/>
      <c r="N361" s="210"/>
      <c r="O361" s="210"/>
      <c r="P361" s="210"/>
      <c r="Q361" s="210"/>
      <c r="R361" s="210"/>
      <c r="S361" s="210"/>
      <c r="T361" s="21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5" t="s">
        <v>143</v>
      </c>
      <c r="AU361" s="205" t="s">
        <v>89</v>
      </c>
      <c r="AV361" s="13" t="s">
        <v>89</v>
      </c>
      <c r="AW361" s="13" t="s">
        <v>31</v>
      </c>
      <c r="AX361" s="13" t="s">
        <v>76</v>
      </c>
      <c r="AY361" s="205" t="s">
        <v>135</v>
      </c>
    </row>
    <row r="362" s="15" customFormat="1">
      <c r="A362" s="15"/>
      <c r="B362" s="225"/>
      <c r="C362" s="15"/>
      <c r="D362" s="204" t="s">
        <v>143</v>
      </c>
      <c r="E362" s="226" t="s">
        <v>1</v>
      </c>
      <c r="F362" s="227" t="s">
        <v>850</v>
      </c>
      <c r="G362" s="15"/>
      <c r="H362" s="226" t="s">
        <v>1</v>
      </c>
      <c r="I362" s="228"/>
      <c r="J362" s="15"/>
      <c r="K362" s="15"/>
      <c r="L362" s="225"/>
      <c r="M362" s="229"/>
      <c r="N362" s="230"/>
      <c r="O362" s="230"/>
      <c r="P362" s="230"/>
      <c r="Q362" s="230"/>
      <c r="R362" s="230"/>
      <c r="S362" s="230"/>
      <c r="T362" s="231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26" t="s">
        <v>143</v>
      </c>
      <c r="AU362" s="226" t="s">
        <v>89</v>
      </c>
      <c r="AV362" s="15" t="s">
        <v>83</v>
      </c>
      <c r="AW362" s="15" t="s">
        <v>31</v>
      </c>
      <c r="AX362" s="15" t="s">
        <v>76</v>
      </c>
      <c r="AY362" s="226" t="s">
        <v>135</v>
      </c>
    </row>
    <row r="363" s="13" customFormat="1">
      <c r="A363" s="13"/>
      <c r="B363" s="203"/>
      <c r="C363" s="13"/>
      <c r="D363" s="204" t="s">
        <v>143</v>
      </c>
      <c r="E363" s="205" t="s">
        <v>1</v>
      </c>
      <c r="F363" s="206" t="s">
        <v>851</v>
      </c>
      <c r="G363" s="13"/>
      <c r="H363" s="207">
        <v>74.640000000000001</v>
      </c>
      <c r="I363" s="208"/>
      <c r="J363" s="13"/>
      <c r="K363" s="13"/>
      <c r="L363" s="203"/>
      <c r="M363" s="209"/>
      <c r="N363" s="210"/>
      <c r="O363" s="210"/>
      <c r="P363" s="210"/>
      <c r="Q363" s="210"/>
      <c r="R363" s="210"/>
      <c r="S363" s="210"/>
      <c r="T363" s="21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5" t="s">
        <v>143</v>
      </c>
      <c r="AU363" s="205" t="s">
        <v>89</v>
      </c>
      <c r="AV363" s="13" t="s">
        <v>89</v>
      </c>
      <c r="AW363" s="13" t="s">
        <v>31</v>
      </c>
      <c r="AX363" s="13" t="s">
        <v>76</v>
      </c>
      <c r="AY363" s="205" t="s">
        <v>135</v>
      </c>
    </row>
    <row r="364" s="13" customFormat="1">
      <c r="A364" s="13"/>
      <c r="B364" s="203"/>
      <c r="C364" s="13"/>
      <c r="D364" s="204" t="s">
        <v>143</v>
      </c>
      <c r="E364" s="205" t="s">
        <v>1</v>
      </c>
      <c r="F364" s="206" t="s">
        <v>852</v>
      </c>
      <c r="G364" s="13"/>
      <c r="H364" s="207">
        <v>5.968</v>
      </c>
      <c r="I364" s="208"/>
      <c r="J364" s="13"/>
      <c r="K364" s="13"/>
      <c r="L364" s="203"/>
      <c r="M364" s="209"/>
      <c r="N364" s="210"/>
      <c r="O364" s="210"/>
      <c r="P364" s="210"/>
      <c r="Q364" s="210"/>
      <c r="R364" s="210"/>
      <c r="S364" s="210"/>
      <c r="T364" s="21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5" t="s">
        <v>143</v>
      </c>
      <c r="AU364" s="205" t="s">
        <v>89</v>
      </c>
      <c r="AV364" s="13" t="s">
        <v>89</v>
      </c>
      <c r="AW364" s="13" t="s">
        <v>31</v>
      </c>
      <c r="AX364" s="13" t="s">
        <v>76</v>
      </c>
      <c r="AY364" s="205" t="s">
        <v>135</v>
      </c>
    </row>
    <row r="365" s="15" customFormat="1">
      <c r="A365" s="15"/>
      <c r="B365" s="225"/>
      <c r="C365" s="15"/>
      <c r="D365" s="204" t="s">
        <v>143</v>
      </c>
      <c r="E365" s="226" t="s">
        <v>1</v>
      </c>
      <c r="F365" s="227" t="s">
        <v>346</v>
      </c>
      <c r="G365" s="15"/>
      <c r="H365" s="226" t="s">
        <v>1</v>
      </c>
      <c r="I365" s="228"/>
      <c r="J365" s="15"/>
      <c r="K365" s="15"/>
      <c r="L365" s="225"/>
      <c r="M365" s="229"/>
      <c r="N365" s="230"/>
      <c r="O365" s="230"/>
      <c r="P365" s="230"/>
      <c r="Q365" s="230"/>
      <c r="R365" s="230"/>
      <c r="S365" s="230"/>
      <c r="T365" s="231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26" t="s">
        <v>143</v>
      </c>
      <c r="AU365" s="226" t="s">
        <v>89</v>
      </c>
      <c r="AV365" s="15" t="s">
        <v>83</v>
      </c>
      <c r="AW365" s="15" t="s">
        <v>31</v>
      </c>
      <c r="AX365" s="15" t="s">
        <v>76</v>
      </c>
      <c r="AY365" s="226" t="s">
        <v>135</v>
      </c>
    </row>
    <row r="366" s="13" customFormat="1">
      <c r="A366" s="13"/>
      <c r="B366" s="203"/>
      <c r="C366" s="13"/>
      <c r="D366" s="204" t="s">
        <v>143</v>
      </c>
      <c r="E366" s="205" t="s">
        <v>1</v>
      </c>
      <c r="F366" s="206" t="s">
        <v>770</v>
      </c>
      <c r="G366" s="13"/>
      <c r="H366" s="207">
        <v>-3.1520000000000001</v>
      </c>
      <c r="I366" s="208"/>
      <c r="J366" s="13"/>
      <c r="K366" s="13"/>
      <c r="L366" s="203"/>
      <c r="M366" s="209"/>
      <c r="N366" s="210"/>
      <c r="O366" s="210"/>
      <c r="P366" s="210"/>
      <c r="Q366" s="210"/>
      <c r="R366" s="210"/>
      <c r="S366" s="210"/>
      <c r="T366" s="21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05" t="s">
        <v>143</v>
      </c>
      <c r="AU366" s="205" t="s">
        <v>89</v>
      </c>
      <c r="AV366" s="13" t="s">
        <v>89</v>
      </c>
      <c r="AW366" s="13" t="s">
        <v>31</v>
      </c>
      <c r="AX366" s="13" t="s">
        <v>76</v>
      </c>
      <c r="AY366" s="205" t="s">
        <v>135</v>
      </c>
    </row>
    <row r="367" s="15" customFormat="1">
      <c r="A367" s="15"/>
      <c r="B367" s="225"/>
      <c r="C367" s="15"/>
      <c r="D367" s="204" t="s">
        <v>143</v>
      </c>
      <c r="E367" s="226" t="s">
        <v>1</v>
      </c>
      <c r="F367" s="227" t="s">
        <v>853</v>
      </c>
      <c r="G367" s="15"/>
      <c r="H367" s="226" t="s">
        <v>1</v>
      </c>
      <c r="I367" s="228"/>
      <c r="J367" s="15"/>
      <c r="K367" s="15"/>
      <c r="L367" s="225"/>
      <c r="M367" s="229"/>
      <c r="N367" s="230"/>
      <c r="O367" s="230"/>
      <c r="P367" s="230"/>
      <c r="Q367" s="230"/>
      <c r="R367" s="230"/>
      <c r="S367" s="230"/>
      <c r="T367" s="23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26" t="s">
        <v>143</v>
      </c>
      <c r="AU367" s="226" t="s">
        <v>89</v>
      </c>
      <c r="AV367" s="15" t="s">
        <v>83</v>
      </c>
      <c r="AW367" s="15" t="s">
        <v>31</v>
      </c>
      <c r="AX367" s="15" t="s">
        <v>76</v>
      </c>
      <c r="AY367" s="226" t="s">
        <v>135</v>
      </c>
    </row>
    <row r="368" s="13" customFormat="1">
      <c r="A368" s="13"/>
      <c r="B368" s="203"/>
      <c r="C368" s="13"/>
      <c r="D368" s="204" t="s">
        <v>143</v>
      </c>
      <c r="E368" s="205" t="s">
        <v>1</v>
      </c>
      <c r="F368" s="206" t="s">
        <v>854</v>
      </c>
      <c r="G368" s="13"/>
      <c r="H368" s="207">
        <v>82.950000000000003</v>
      </c>
      <c r="I368" s="208"/>
      <c r="J368" s="13"/>
      <c r="K368" s="13"/>
      <c r="L368" s="203"/>
      <c r="M368" s="209"/>
      <c r="N368" s="210"/>
      <c r="O368" s="210"/>
      <c r="P368" s="210"/>
      <c r="Q368" s="210"/>
      <c r="R368" s="210"/>
      <c r="S368" s="210"/>
      <c r="T368" s="21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5" t="s">
        <v>143</v>
      </c>
      <c r="AU368" s="205" t="s">
        <v>89</v>
      </c>
      <c r="AV368" s="13" t="s">
        <v>89</v>
      </c>
      <c r="AW368" s="13" t="s">
        <v>31</v>
      </c>
      <c r="AX368" s="13" t="s">
        <v>76</v>
      </c>
      <c r="AY368" s="205" t="s">
        <v>135</v>
      </c>
    </row>
    <row r="369" s="15" customFormat="1">
      <c r="A369" s="15"/>
      <c r="B369" s="225"/>
      <c r="C369" s="15"/>
      <c r="D369" s="204" t="s">
        <v>143</v>
      </c>
      <c r="E369" s="226" t="s">
        <v>1</v>
      </c>
      <c r="F369" s="227" t="s">
        <v>346</v>
      </c>
      <c r="G369" s="15"/>
      <c r="H369" s="226" t="s">
        <v>1</v>
      </c>
      <c r="I369" s="228"/>
      <c r="J369" s="15"/>
      <c r="K369" s="15"/>
      <c r="L369" s="225"/>
      <c r="M369" s="229"/>
      <c r="N369" s="230"/>
      <c r="O369" s="230"/>
      <c r="P369" s="230"/>
      <c r="Q369" s="230"/>
      <c r="R369" s="230"/>
      <c r="S369" s="230"/>
      <c r="T369" s="23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26" t="s">
        <v>143</v>
      </c>
      <c r="AU369" s="226" t="s">
        <v>89</v>
      </c>
      <c r="AV369" s="15" t="s">
        <v>83</v>
      </c>
      <c r="AW369" s="15" t="s">
        <v>31</v>
      </c>
      <c r="AX369" s="15" t="s">
        <v>76</v>
      </c>
      <c r="AY369" s="226" t="s">
        <v>135</v>
      </c>
    </row>
    <row r="370" s="13" customFormat="1">
      <c r="A370" s="13"/>
      <c r="B370" s="203"/>
      <c r="C370" s="13"/>
      <c r="D370" s="204" t="s">
        <v>143</v>
      </c>
      <c r="E370" s="205" t="s">
        <v>1</v>
      </c>
      <c r="F370" s="206" t="s">
        <v>770</v>
      </c>
      <c r="G370" s="13"/>
      <c r="H370" s="207">
        <v>-3.1520000000000001</v>
      </c>
      <c r="I370" s="208"/>
      <c r="J370" s="13"/>
      <c r="K370" s="13"/>
      <c r="L370" s="203"/>
      <c r="M370" s="209"/>
      <c r="N370" s="210"/>
      <c r="O370" s="210"/>
      <c r="P370" s="210"/>
      <c r="Q370" s="210"/>
      <c r="R370" s="210"/>
      <c r="S370" s="210"/>
      <c r="T370" s="21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5" t="s">
        <v>143</v>
      </c>
      <c r="AU370" s="205" t="s">
        <v>89</v>
      </c>
      <c r="AV370" s="13" t="s">
        <v>89</v>
      </c>
      <c r="AW370" s="13" t="s">
        <v>31</v>
      </c>
      <c r="AX370" s="13" t="s">
        <v>76</v>
      </c>
      <c r="AY370" s="205" t="s">
        <v>135</v>
      </c>
    </row>
    <row r="371" s="15" customFormat="1">
      <c r="A371" s="15"/>
      <c r="B371" s="225"/>
      <c r="C371" s="15"/>
      <c r="D371" s="204" t="s">
        <v>143</v>
      </c>
      <c r="E371" s="226" t="s">
        <v>1</v>
      </c>
      <c r="F371" s="227" t="s">
        <v>855</v>
      </c>
      <c r="G371" s="15"/>
      <c r="H371" s="226" t="s">
        <v>1</v>
      </c>
      <c r="I371" s="228"/>
      <c r="J371" s="15"/>
      <c r="K371" s="15"/>
      <c r="L371" s="225"/>
      <c r="M371" s="229"/>
      <c r="N371" s="230"/>
      <c r="O371" s="230"/>
      <c r="P371" s="230"/>
      <c r="Q371" s="230"/>
      <c r="R371" s="230"/>
      <c r="S371" s="230"/>
      <c r="T371" s="23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26" t="s">
        <v>143</v>
      </c>
      <c r="AU371" s="226" t="s">
        <v>89</v>
      </c>
      <c r="AV371" s="15" t="s">
        <v>83</v>
      </c>
      <c r="AW371" s="15" t="s">
        <v>31</v>
      </c>
      <c r="AX371" s="15" t="s">
        <v>76</v>
      </c>
      <c r="AY371" s="226" t="s">
        <v>135</v>
      </c>
    </row>
    <row r="372" s="13" customFormat="1">
      <c r="A372" s="13"/>
      <c r="B372" s="203"/>
      <c r="C372" s="13"/>
      <c r="D372" s="204" t="s">
        <v>143</v>
      </c>
      <c r="E372" s="205" t="s">
        <v>1</v>
      </c>
      <c r="F372" s="206" t="s">
        <v>856</v>
      </c>
      <c r="G372" s="13"/>
      <c r="H372" s="207">
        <v>90.555000000000007</v>
      </c>
      <c r="I372" s="208"/>
      <c r="J372" s="13"/>
      <c r="K372" s="13"/>
      <c r="L372" s="203"/>
      <c r="M372" s="209"/>
      <c r="N372" s="210"/>
      <c r="O372" s="210"/>
      <c r="P372" s="210"/>
      <c r="Q372" s="210"/>
      <c r="R372" s="210"/>
      <c r="S372" s="210"/>
      <c r="T372" s="21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5" t="s">
        <v>143</v>
      </c>
      <c r="AU372" s="205" t="s">
        <v>89</v>
      </c>
      <c r="AV372" s="13" t="s">
        <v>89</v>
      </c>
      <c r="AW372" s="13" t="s">
        <v>31</v>
      </c>
      <c r="AX372" s="13" t="s">
        <v>76</v>
      </c>
      <c r="AY372" s="205" t="s">
        <v>135</v>
      </c>
    </row>
    <row r="373" s="15" customFormat="1">
      <c r="A373" s="15"/>
      <c r="B373" s="225"/>
      <c r="C373" s="15"/>
      <c r="D373" s="204" t="s">
        <v>143</v>
      </c>
      <c r="E373" s="226" t="s">
        <v>1</v>
      </c>
      <c r="F373" s="227" t="s">
        <v>346</v>
      </c>
      <c r="G373" s="15"/>
      <c r="H373" s="226" t="s">
        <v>1</v>
      </c>
      <c r="I373" s="228"/>
      <c r="J373" s="15"/>
      <c r="K373" s="15"/>
      <c r="L373" s="225"/>
      <c r="M373" s="229"/>
      <c r="N373" s="230"/>
      <c r="O373" s="230"/>
      <c r="P373" s="230"/>
      <c r="Q373" s="230"/>
      <c r="R373" s="230"/>
      <c r="S373" s="230"/>
      <c r="T373" s="23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26" t="s">
        <v>143</v>
      </c>
      <c r="AU373" s="226" t="s">
        <v>89</v>
      </c>
      <c r="AV373" s="15" t="s">
        <v>83</v>
      </c>
      <c r="AW373" s="15" t="s">
        <v>31</v>
      </c>
      <c r="AX373" s="15" t="s">
        <v>76</v>
      </c>
      <c r="AY373" s="226" t="s">
        <v>135</v>
      </c>
    </row>
    <row r="374" s="13" customFormat="1">
      <c r="A374" s="13"/>
      <c r="B374" s="203"/>
      <c r="C374" s="13"/>
      <c r="D374" s="204" t="s">
        <v>143</v>
      </c>
      <c r="E374" s="205" t="s">
        <v>1</v>
      </c>
      <c r="F374" s="206" t="s">
        <v>857</v>
      </c>
      <c r="G374" s="13"/>
      <c r="H374" s="207">
        <v>7.6879999999999997</v>
      </c>
      <c r="I374" s="208"/>
      <c r="J374" s="13"/>
      <c r="K374" s="13"/>
      <c r="L374" s="203"/>
      <c r="M374" s="209"/>
      <c r="N374" s="210"/>
      <c r="O374" s="210"/>
      <c r="P374" s="210"/>
      <c r="Q374" s="210"/>
      <c r="R374" s="210"/>
      <c r="S374" s="210"/>
      <c r="T374" s="21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5" t="s">
        <v>143</v>
      </c>
      <c r="AU374" s="205" t="s">
        <v>89</v>
      </c>
      <c r="AV374" s="13" t="s">
        <v>89</v>
      </c>
      <c r="AW374" s="13" t="s">
        <v>31</v>
      </c>
      <c r="AX374" s="13" t="s">
        <v>76</v>
      </c>
      <c r="AY374" s="205" t="s">
        <v>135</v>
      </c>
    </row>
    <row r="375" s="15" customFormat="1">
      <c r="A375" s="15"/>
      <c r="B375" s="225"/>
      <c r="C375" s="15"/>
      <c r="D375" s="204" t="s">
        <v>143</v>
      </c>
      <c r="E375" s="226" t="s">
        <v>1</v>
      </c>
      <c r="F375" s="227" t="s">
        <v>858</v>
      </c>
      <c r="G375" s="15"/>
      <c r="H375" s="226" t="s">
        <v>1</v>
      </c>
      <c r="I375" s="228"/>
      <c r="J375" s="15"/>
      <c r="K375" s="15"/>
      <c r="L375" s="225"/>
      <c r="M375" s="229"/>
      <c r="N375" s="230"/>
      <c r="O375" s="230"/>
      <c r="P375" s="230"/>
      <c r="Q375" s="230"/>
      <c r="R375" s="230"/>
      <c r="S375" s="230"/>
      <c r="T375" s="231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26" t="s">
        <v>143</v>
      </c>
      <c r="AU375" s="226" t="s">
        <v>89</v>
      </c>
      <c r="AV375" s="15" t="s">
        <v>83</v>
      </c>
      <c r="AW375" s="15" t="s">
        <v>31</v>
      </c>
      <c r="AX375" s="15" t="s">
        <v>76</v>
      </c>
      <c r="AY375" s="226" t="s">
        <v>135</v>
      </c>
    </row>
    <row r="376" s="13" customFormat="1">
      <c r="A376" s="13"/>
      <c r="B376" s="203"/>
      <c r="C376" s="13"/>
      <c r="D376" s="204" t="s">
        <v>143</v>
      </c>
      <c r="E376" s="205" t="s">
        <v>1</v>
      </c>
      <c r="F376" s="206" t="s">
        <v>859</v>
      </c>
      <c r="G376" s="13"/>
      <c r="H376" s="207">
        <v>45.600000000000001</v>
      </c>
      <c r="I376" s="208"/>
      <c r="J376" s="13"/>
      <c r="K376" s="13"/>
      <c r="L376" s="203"/>
      <c r="M376" s="209"/>
      <c r="N376" s="210"/>
      <c r="O376" s="210"/>
      <c r="P376" s="210"/>
      <c r="Q376" s="210"/>
      <c r="R376" s="210"/>
      <c r="S376" s="210"/>
      <c r="T376" s="21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05" t="s">
        <v>143</v>
      </c>
      <c r="AU376" s="205" t="s">
        <v>89</v>
      </c>
      <c r="AV376" s="13" t="s">
        <v>89</v>
      </c>
      <c r="AW376" s="13" t="s">
        <v>31</v>
      </c>
      <c r="AX376" s="13" t="s">
        <v>76</v>
      </c>
      <c r="AY376" s="205" t="s">
        <v>135</v>
      </c>
    </row>
    <row r="377" s="13" customFormat="1">
      <c r="A377" s="13"/>
      <c r="B377" s="203"/>
      <c r="C377" s="13"/>
      <c r="D377" s="204" t="s">
        <v>143</v>
      </c>
      <c r="E377" s="205" t="s">
        <v>1</v>
      </c>
      <c r="F377" s="206" t="s">
        <v>860</v>
      </c>
      <c r="G377" s="13"/>
      <c r="H377" s="207">
        <v>2.0640000000000001</v>
      </c>
      <c r="I377" s="208"/>
      <c r="J377" s="13"/>
      <c r="K377" s="13"/>
      <c r="L377" s="203"/>
      <c r="M377" s="209"/>
      <c r="N377" s="210"/>
      <c r="O377" s="210"/>
      <c r="P377" s="210"/>
      <c r="Q377" s="210"/>
      <c r="R377" s="210"/>
      <c r="S377" s="210"/>
      <c r="T377" s="21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5" t="s">
        <v>143</v>
      </c>
      <c r="AU377" s="205" t="s">
        <v>89</v>
      </c>
      <c r="AV377" s="13" t="s">
        <v>89</v>
      </c>
      <c r="AW377" s="13" t="s">
        <v>31</v>
      </c>
      <c r="AX377" s="13" t="s">
        <v>76</v>
      </c>
      <c r="AY377" s="205" t="s">
        <v>135</v>
      </c>
    </row>
    <row r="378" s="15" customFormat="1">
      <c r="A378" s="15"/>
      <c r="B378" s="225"/>
      <c r="C378" s="15"/>
      <c r="D378" s="204" t="s">
        <v>143</v>
      </c>
      <c r="E378" s="226" t="s">
        <v>1</v>
      </c>
      <c r="F378" s="227" t="s">
        <v>346</v>
      </c>
      <c r="G378" s="15"/>
      <c r="H378" s="226" t="s">
        <v>1</v>
      </c>
      <c r="I378" s="228"/>
      <c r="J378" s="15"/>
      <c r="K378" s="15"/>
      <c r="L378" s="225"/>
      <c r="M378" s="229"/>
      <c r="N378" s="230"/>
      <c r="O378" s="230"/>
      <c r="P378" s="230"/>
      <c r="Q378" s="230"/>
      <c r="R378" s="230"/>
      <c r="S378" s="230"/>
      <c r="T378" s="23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26" t="s">
        <v>143</v>
      </c>
      <c r="AU378" s="226" t="s">
        <v>89</v>
      </c>
      <c r="AV378" s="15" t="s">
        <v>83</v>
      </c>
      <c r="AW378" s="15" t="s">
        <v>31</v>
      </c>
      <c r="AX378" s="15" t="s">
        <v>76</v>
      </c>
      <c r="AY378" s="226" t="s">
        <v>135</v>
      </c>
    </row>
    <row r="379" s="13" customFormat="1">
      <c r="A379" s="13"/>
      <c r="B379" s="203"/>
      <c r="C379" s="13"/>
      <c r="D379" s="204" t="s">
        <v>143</v>
      </c>
      <c r="E379" s="205" t="s">
        <v>1</v>
      </c>
      <c r="F379" s="206" t="s">
        <v>779</v>
      </c>
      <c r="G379" s="13"/>
      <c r="H379" s="207">
        <v>-1.5760000000000001</v>
      </c>
      <c r="I379" s="208"/>
      <c r="J379" s="13"/>
      <c r="K379" s="13"/>
      <c r="L379" s="203"/>
      <c r="M379" s="209"/>
      <c r="N379" s="210"/>
      <c r="O379" s="210"/>
      <c r="P379" s="210"/>
      <c r="Q379" s="210"/>
      <c r="R379" s="210"/>
      <c r="S379" s="210"/>
      <c r="T379" s="21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5" t="s">
        <v>143</v>
      </c>
      <c r="AU379" s="205" t="s">
        <v>89</v>
      </c>
      <c r="AV379" s="13" t="s">
        <v>89</v>
      </c>
      <c r="AW379" s="13" t="s">
        <v>31</v>
      </c>
      <c r="AX379" s="13" t="s">
        <v>76</v>
      </c>
      <c r="AY379" s="205" t="s">
        <v>135</v>
      </c>
    </row>
    <row r="380" s="15" customFormat="1">
      <c r="A380" s="15"/>
      <c r="B380" s="225"/>
      <c r="C380" s="15"/>
      <c r="D380" s="204" t="s">
        <v>143</v>
      </c>
      <c r="E380" s="226" t="s">
        <v>1</v>
      </c>
      <c r="F380" s="227" t="s">
        <v>861</v>
      </c>
      <c r="G380" s="15"/>
      <c r="H380" s="226" t="s">
        <v>1</v>
      </c>
      <c r="I380" s="228"/>
      <c r="J380" s="15"/>
      <c r="K380" s="15"/>
      <c r="L380" s="225"/>
      <c r="M380" s="229"/>
      <c r="N380" s="230"/>
      <c r="O380" s="230"/>
      <c r="P380" s="230"/>
      <c r="Q380" s="230"/>
      <c r="R380" s="230"/>
      <c r="S380" s="230"/>
      <c r="T380" s="23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26" t="s">
        <v>143</v>
      </c>
      <c r="AU380" s="226" t="s">
        <v>89</v>
      </c>
      <c r="AV380" s="15" t="s">
        <v>83</v>
      </c>
      <c r="AW380" s="15" t="s">
        <v>31</v>
      </c>
      <c r="AX380" s="15" t="s">
        <v>76</v>
      </c>
      <c r="AY380" s="226" t="s">
        <v>135</v>
      </c>
    </row>
    <row r="381" s="13" customFormat="1">
      <c r="A381" s="13"/>
      <c r="B381" s="203"/>
      <c r="C381" s="13"/>
      <c r="D381" s="204" t="s">
        <v>143</v>
      </c>
      <c r="E381" s="205" t="s">
        <v>1</v>
      </c>
      <c r="F381" s="206" t="s">
        <v>862</v>
      </c>
      <c r="G381" s="13"/>
      <c r="H381" s="207">
        <v>127.34999999999999</v>
      </c>
      <c r="I381" s="208"/>
      <c r="J381" s="13"/>
      <c r="K381" s="13"/>
      <c r="L381" s="203"/>
      <c r="M381" s="209"/>
      <c r="N381" s="210"/>
      <c r="O381" s="210"/>
      <c r="P381" s="210"/>
      <c r="Q381" s="210"/>
      <c r="R381" s="210"/>
      <c r="S381" s="210"/>
      <c r="T381" s="21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5" t="s">
        <v>143</v>
      </c>
      <c r="AU381" s="205" t="s">
        <v>89</v>
      </c>
      <c r="AV381" s="13" t="s">
        <v>89</v>
      </c>
      <c r="AW381" s="13" t="s">
        <v>31</v>
      </c>
      <c r="AX381" s="13" t="s">
        <v>76</v>
      </c>
      <c r="AY381" s="205" t="s">
        <v>135</v>
      </c>
    </row>
    <row r="382" s="15" customFormat="1">
      <c r="A382" s="15"/>
      <c r="B382" s="225"/>
      <c r="C382" s="15"/>
      <c r="D382" s="204" t="s">
        <v>143</v>
      </c>
      <c r="E382" s="226" t="s">
        <v>1</v>
      </c>
      <c r="F382" s="227" t="s">
        <v>346</v>
      </c>
      <c r="G382" s="15"/>
      <c r="H382" s="226" t="s">
        <v>1</v>
      </c>
      <c r="I382" s="228"/>
      <c r="J382" s="15"/>
      <c r="K382" s="15"/>
      <c r="L382" s="225"/>
      <c r="M382" s="229"/>
      <c r="N382" s="230"/>
      <c r="O382" s="230"/>
      <c r="P382" s="230"/>
      <c r="Q382" s="230"/>
      <c r="R382" s="230"/>
      <c r="S382" s="230"/>
      <c r="T382" s="231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26" t="s">
        <v>143</v>
      </c>
      <c r="AU382" s="226" t="s">
        <v>89</v>
      </c>
      <c r="AV382" s="15" t="s">
        <v>83</v>
      </c>
      <c r="AW382" s="15" t="s">
        <v>31</v>
      </c>
      <c r="AX382" s="15" t="s">
        <v>76</v>
      </c>
      <c r="AY382" s="226" t="s">
        <v>135</v>
      </c>
    </row>
    <row r="383" s="13" customFormat="1">
      <c r="A383" s="13"/>
      <c r="B383" s="203"/>
      <c r="C383" s="13"/>
      <c r="D383" s="204" t="s">
        <v>143</v>
      </c>
      <c r="E383" s="205" t="s">
        <v>1</v>
      </c>
      <c r="F383" s="206" t="s">
        <v>863</v>
      </c>
      <c r="G383" s="13"/>
      <c r="H383" s="207">
        <v>22.800000000000001</v>
      </c>
      <c r="I383" s="208"/>
      <c r="J383" s="13"/>
      <c r="K383" s="13"/>
      <c r="L383" s="203"/>
      <c r="M383" s="209"/>
      <c r="N383" s="210"/>
      <c r="O383" s="210"/>
      <c r="P383" s="210"/>
      <c r="Q383" s="210"/>
      <c r="R383" s="210"/>
      <c r="S383" s="210"/>
      <c r="T383" s="21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5" t="s">
        <v>143</v>
      </c>
      <c r="AU383" s="205" t="s">
        <v>89</v>
      </c>
      <c r="AV383" s="13" t="s">
        <v>89</v>
      </c>
      <c r="AW383" s="13" t="s">
        <v>31</v>
      </c>
      <c r="AX383" s="13" t="s">
        <v>76</v>
      </c>
      <c r="AY383" s="205" t="s">
        <v>135</v>
      </c>
    </row>
    <row r="384" s="14" customFormat="1">
      <c r="A384" s="14"/>
      <c r="B384" s="212"/>
      <c r="C384" s="14"/>
      <c r="D384" s="204" t="s">
        <v>143</v>
      </c>
      <c r="E384" s="213" t="s">
        <v>1</v>
      </c>
      <c r="F384" s="214" t="s">
        <v>152</v>
      </c>
      <c r="G384" s="14"/>
      <c r="H384" s="215">
        <v>1653.9169999999999</v>
      </c>
      <c r="I384" s="216"/>
      <c r="J384" s="14"/>
      <c r="K384" s="14"/>
      <c r="L384" s="212"/>
      <c r="M384" s="217"/>
      <c r="N384" s="218"/>
      <c r="O384" s="218"/>
      <c r="P384" s="218"/>
      <c r="Q384" s="218"/>
      <c r="R384" s="218"/>
      <c r="S384" s="218"/>
      <c r="T384" s="21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13" t="s">
        <v>143</v>
      </c>
      <c r="AU384" s="213" t="s">
        <v>89</v>
      </c>
      <c r="AV384" s="14" t="s">
        <v>141</v>
      </c>
      <c r="AW384" s="14" t="s">
        <v>31</v>
      </c>
      <c r="AX384" s="14" t="s">
        <v>83</v>
      </c>
      <c r="AY384" s="213" t="s">
        <v>135</v>
      </c>
    </row>
    <row r="385" s="2" customFormat="1" ht="24.15" customHeight="1">
      <c r="A385" s="38"/>
      <c r="B385" s="188"/>
      <c r="C385" s="189" t="s">
        <v>378</v>
      </c>
      <c r="D385" s="189" t="s">
        <v>137</v>
      </c>
      <c r="E385" s="190" t="s">
        <v>864</v>
      </c>
      <c r="F385" s="191" t="s">
        <v>865</v>
      </c>
      <c r="G385" s="192" t="s">
        <v>140</v>
      </c>
      <c r="H385" s="193">
        <v>0.97999999999999998</v>
      </c>
      <c r="I385" s="194"/>
      <c r="J385" s="195">
        <f>ROUND(I385*H385,2)</f>
        <v>0</v>
      </c>
      <c r="K385" s="196"/>
      <c r="L385" s="39"/>
      <c r="M385" s="197" t="s">
        <v>1</v>
      </c>
      <c r="N385" s="198" t="s">
        <v>42</v>
      </c>
      <c r="O385" s="82"/>
      <c r="P385" s="199">
        <f>O385*H385</f>
        <v>0</v>
      </c>
      <c r="Q385" s="199">
        <v>0</v>
      </c>
      <c r="R385" s="199">
        <f>Q385*H385</f>
        <v>0</v>
      </c>
      <c r="S385" s="199">
        <v>0.072999999999999995</v>
      </c>
      <c r="T385" s="200">
        <f>S385*H385</f>
        <v>0.071539999999999992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1" t="s">
        <v>197</v>
      </c>
      <c r="AT385" s="201" t="s">
        <v>137</v>
      </c>
      <c r="AU385" s="201" t="s">
        <v>89</v>
      </c>
      <c r="AY385" s="19" t="s">
        <v>135</v>
      </c>
      <c r="BE385" s="202">
        <f>IF(N385="základná",J385,0)</f>
        <v>0</v>
      </c>
      <c r="BF385" s="202">
        <f>IF(N385="znížená",J385,0)</f>
        <v>0</v>
      </c>
      <c r="BG385" s="202">
        <f>IF(N385="zákl. prenesená",J385,0)</f>
        <v>0</v>
      </c>
      <c r="BH385" s="202">
        <f>IF(N385="zníž. prenesená",J385,0)</f>
        <v>0</v>
      </c>
      <c r="BI385" s="202">
        <f>IF(N385="nulová",J385,0)</f>
        <v>0</v>
      </c>
      <c r="BJ385" s="19" t="s">
        <v>89</v>
      </c>
      <c r="BK385" s="202">
        <f>ROUND(I385*H385,2)</f>
        <v>0</v>
      </c>
      <c r="BL385" s="19" t="s">
        <v>197</v>
      </c>
      <c r="BM385" s="201" t="s">
        <v>866</v>
      </c>
    </row>
    <row r="386" s="13" customFormat="1">
      <c r="A386" s="13"/>
      <c r="B386" s="203"/>
      <c r="C386" s="13"/>
      <c r="D386" s="204" t="s">
        <v>143</v>
      </c>
      <c r="E386" s="205" t="s">
        <v>1</v>
      </c>
      <c r="F386" s="206" t="s">
        <v>867</v>
      </c>
      <c r="G386" s="13"/>
      <c r="H386" s="207">
        <v>0.97999999999999998</v>
      </c>
      <c r="I386" s="208"/>
      <c r="J386" s="13"/>
      <c r="K386" s="13"/>
      <c r="L386" s="203"/>
      <c r="M386" s="209"/>
      <c r="N386" s="210"/>
      <c r="O386" s="210"/>
      <c r="P386" s="210"/>
      <c r="Q386" s="210"/>
      <c r="R386" s="210"/>
      <c r="S386" s="210"/>
      <c r="T386" s="21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05" t="s">
        <v>143</v>
      </c>
      <c r="AU386" s="205" t="s">
        <v>89</v>
      </c>
      <c r="AV386" s="13" t="s">
        <v>89</v>
      </c>
      <c r="AW386" s="13" t="s">
        <v>31</v>
      </c>
      <c r="AX386" s="13" t="s">
        <v>83</v>
      </c>
      <c r="AY386" s="205" t="s">
        <v>135</v>
      </c>
    </row>
    <row r="387" s="2" customFormat="1" ht="24.15" customHeight="1">
      <c r="A387" s="38"/>
      <c r="B387" s="188"/>
      <c r="C387" s="189" t="s">
        <v>382</v>
      </c>
      <c r="D387" s="189" t="s">
        <v>137</v>
      </c>
      <c r="E387" s="190" t="s">
        <v>169</v>
      </c>
      <c r="F387" s="191" t="s">
        <v>170</v>
      </c>
      <c r="G387" s="192" t="s">
        <v>171</v>
      </c>
      <c r="H387" s="193">
        <v>341.39499999999998</v>
      </c>
      <c r="I387" s="194"/>
      <c r="J387" s="195">
        <f>ROUND(I387*H387,2)</f>
        <v>0</v>
      </c>
      <c r="K387" s="196"/>
      <c r="L387" s="39"/>
      <c r="M387" s="197" t="s">
        <v>1</v>
      </c>
      <c r="N387" s="198" t="s">
        <v>42</v>
      </c>
      <c r="O387" s="82"/>
      <c r="P387" s="199">
        <f>O387*H387</f>
        <v>0</v>
      </c>
      <c r="Q387" s="199">
        <v>0</v>
      </c>
      <c r="R387" s="199">
        <f>Q387*H387</f>
        <v>0</v>
      </c>
      <c r="S387" s="199">
        <v>0</v>
      </c>
      <c r="T387" s="20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01" t="s">
        <v>141</v>
      </c>
      <c r="AT387" s="201" t="s">
        <v>137</v>
      </c>
      <c r="AU387" s="201" t="s">
        <v>89</v>
      </c>
      <c r="AY387" s="19" t="s">
        <v>135</v>
      </c>
      <c r="BE387" s="202">
        <f>IF(N387="základná",J387,0)</f>
        <v>0</v>
      </c>
      <c r="BF387" s="202">
        <f>IF(N387="znížená",J387,0)</f>
        <v>0</v>
      </c>
      <c r="BG387" s="202">
        <f>IF(N387="zákl. prenesená",J387,0)</f>
        <v>0</v>
      </c>
      <c r="BH387" s="202">
        <f>IF(N387="zníž. prenesená",J387,0)</f>
        <v>0</v>
      </c>
      <c r="BI387" s="202">
        <f>IF(N387="nulová",J387,0)</f>
        <v>0</v>
      </c>
      <c r="BJ387" s="19" t="s">
        <v>89</v>
      </c>
      <c r="BK387" s="202">
        <f>ROUND(I387*H387,2)</f>
        <v>0</v>
      </c>
      <c r="BL387" s="19" t="s">
        <v>141</v>
      </c>
      <c r="BM387" s="201" t="s">
        <v>438</v>
      </c>
    </row>
    <row r="388" s="2" customFormat="1" ht="24.15" customHeight="1">
      <c r="A388" s="38"/>
      <c r="B388" s="188"/>
      <c r="C388" s="189" t="s">
        <v>387</v>
      </c>
      <c r="D388" s="189" t="s">
        <v>137</v>
      </c>
      <c r="E388" s="190" t="s">
        <v>868</v>
      </c>
      <c r="F388" s="191" t="s">
        <v>869</v>
      </c>
      <c r="G388" s="192" t="s">
        <v>171</v>
      </c>
      <c r="H388" s="193">
        <v>341.39499999999998</v>
      </c>
      <c r="I388" s="194"/>
      <c r="J388" s="195">
        <f>ROUND(I388*H388,2)</f>
        <v>0</v>
      </c>
      <c r="K388" s="196"/>
      <c r="L388" s="39"/>
      <c r="M388" s="197" t="s">
        <v>1</v>
      </c>
      <c r="N388" s="198" t="s">
        <v>42</v>
      </c>
      <c r="O388" s="82"/>
      <c r="P388" s="199">
        <f>O388*H388</f>
        <v>0</v>
      </c>
      <c r="Q388" s="199">
        <v>0</v>
      </c>
      <c r="R388" s="199">
        <f>Q388*H388</f>
        <v>0</v>
      </c>
      <c r="S388" s="199">
        <v>0</v>
      </c>
      <c r="T388" s="20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01" t="s">
        <v>141</v>
      </c>
      <c r="AT388" s="201" t="s">
        <v>137</v>
      </c>
      <c r="AU388" s="201" t="s">
        <v>89</v>
      </c>
      <c r="AY388" s="19" t="s">
        <v>135</v>
      </c>
      <c r="BE388" s="202">
        <f>IF(N388="základná",J388,0)</f>
        <v>0</v>
      </c>
      <c r="BF388" s="202">
        <f>IF(N388="znížená",J388,0)</f>
        <v>0</v>
      </c>
      <c r="BG388" s="202">
        <f>IF(N388="zákl. prenesená",J388,0)</f>
        <v>0</v>
      </c>
      <c r="BH388" s="202">
        <f>IF(N388="zníž. prenesená",J388,0)</f>
        <v>0</v>
      </c>
      <c r="BI388" s="202">
        <f>IF(N388="nulová",J388,0)</f>
        <v>0</v>
      </c>
      <c r="BJ388" s="19" t="s">
        <v>89</v>
      </c>
      <c r="BK388" s="202">
        <f>ROUND(I388*H388,2)</f>
        <v>0</v>
      </c>
      <c r="BL388" s="19" t="s">
        <v>141</v>
      </c>
      <c r="BM388" s="201" t="s">
        <v>870</v>
      </c>
    </row>
    <row r="389" s="2" customFormat="1" ht="24.15" customHeight="1">
      <c r="A389" s="38"/>
      <c r="B389" s="188"/>
      <c r="C389" s="189" t="s">
        <v>392</v>
      </c>
      <c r="D389" s="189" t="s">
        <v>137</v>
      </c>
      <c r="E389" s="190" t="s">
        <v>174</v>
      </c>
      <c r="F389" s="191" t="s">
        <v>175</v>
      </c>
      <c r="G389" s="192" t="s">
        <v>171</v>
      </c>
      <c r="H389" s="193">
        <v>341.39499999999998</v>
      </c>
      <c r="I389" s="194"/>
      <c r="J389" s="195">
        <f>ROUND(I389*H389,2)</f>
        <v>0</v>
      </c>
      <c r="K389" s="196"/>
      <c r="L389" s="39"/>
      <c r="M389" s="197" t="s">
        <v>1</v>
      </c>
      <c r="N389" s="198" t="s">
        <v>42</v>
      </c>
      <c r="O389" s="82"/>
      <c r="P389" s="199">
        <f>O389*H389</f>
        <v>0</v>
      </c>
      <c r="Q389" s="199">
        <v>0</v>
      </c>
      <c r="R389" s="199">
        <f>Q389*H389</f>
        <v>0</v>
      </c>
      <c r="S389" s="199">
        <v>0</v>
      </c>
      <c r="T389" s="20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01" t="s">
        <v>141</v>
      </c>
      <c r="AT389" s="201" t="s">
        <v>137</v>
      </c>
      <c r="AU389" s="201" t="s">
        <v>89</v>
      </c>
      <c r="AY389" s="19" t="s">
        <v>135</v>
      </c>
      <c r="BE389" s="202">
        <f>IF(N389="základná",J389,0)</f>
        <v>0</v>
      </c>
      <c r="BF389" s="202">
        <f>IF(N389="znížená",J389,0)</f>
        <v>0</v>
      </c>
      <c r="BG389" s="202">
        <f>IF(N389="zákl. prenesená",J389,0)</f>
        <v>0</v>
      </c>
      <c r="BH389" s="202">
        <f>IF(N389="zníž. prenesená",J389,0)</f>
        <v>0</v>
      </c>
      <c r="BI389" s="202">
        <f>IF(N389="nulová",J389,0)</f>
        <v>0</v>
      </c>
      <c r="BJ389" s="19" t="s">
        <v>89</v>
      </c>
      <c r="BK389" s="202">
        <f>ROUND(I389*H389,2)</f>
        <v>0</v>
      </c>
      <c r="BL389" s="19" t="s">
        <v>141</v>
      </c>
      <c r="BM389" s="201" t="s">
        <v>448</v>
      </c>
    </row>
    <row r="390" s="2" customFormat="1" ht="24.15" customHeight="1">
      <c r="A390" s="38"/>
      <c r="B390" s="188"/>
      <c r="C390" s="189" t="s">
        <v>397</v>
      </c>
      <c r="D390" s="189" t="s">
        <v>137</v>
      </c>
      <c r="E390" s="190" t="s">
        <v>178</v>
      </c>
      <c r="F390" s="191" t="s">
        <v>179</v>
      </c>
      <c r="G390" s="192" t="s">
        <v>171</v>
      </c>
      <c r="H390" s="193">
        <v>3413.9499999999998</v>
      </c>
      <c r="I390" s="194"/>
      <c r="J390" s="195">
        <f>ROUND(I390*H390,2)</f>
        <v>0</v>
      </c>
      <c r="K390" s="196"/>
      <c r="L390" s="39"/>
      <c r="M390" s="197" t="s">
        <v>1</v>
      </c>
      <c r="N390" s="198" t="s">
        <v>42</v>
      </c>
      <c r="O390" s="82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1" t="s">
        <v>141</v>
      </c>
      <c r="AT390" s="201" t="s">
        <v>137</v>
      </c>
      <c r="AU390" s="201" t="s">
        <v>89</v>
      </c>
      <c r="AY390" s="19" t="s">
        <v>135</v>
      </c>
      <c r="BE390" s="202">
        <f>IF(N390="základná",J390,0)</f>
        <v>0</v>
      </c>
      <c r="BF390" s="202">
        <f>IF(N390="znížená",J390,0)</f>
        <v>0</v>
      </c>
      <c r="BG390" s="202">
        <f>IF(N390="zákl. prenesená",J390,0)</f>
        <v>0</v>
      </c>
      <c r="BH390" s="202">
        <f>IF(N390="zníž. prenesená",J390,0)</f>
        <v>0</v>
      </c>
      <c r="BI390" s="202">
        <f>IF(N390="nulová",J390,0)</f>
        <v>0</v>
      </c>
      <c r="BJ390" s="19" t="s">
        <v>89</v>
      </c>
      <c r="BK390" s="202">
        <f>ROUND(I390*H390,2)</f>
        <v>0</v>
      </c>
      <c r="BL390" s="19" t="s">
        <v>141</v>
      </c>
      <c r="BM390" s="201" t="s">
        <v>458</v>
      </c>
    </row>
    <row r="391" s="13" customFormat="1">
      <c r="A391" s="13"/>
      <c r="B391" s="203"/>
      <c r="C391" s="13"/>
      <c r="D391" s="204" t="s">
        <v>143</v>
      </c>
      <c r="E391" s="13"/>
      <c r="F391" s="206" t="s">
        <v>871</v>
      </c>
      <c r="G391" s="13"/>
      <c r="H391" s="207">
        <v>3413.9499999999998</v>
      </c>
      <c r="I391" s="208"/>
      <c r="J391" s="13"/>
      <c r="K391" s="13"/>
      <c r="L391" s="203"/>
      <c r="M391" s="209"/>
      <c r="N391" s="210"/>
      <c r="O391" s="210"/>
      <c r="P391" s="210"/>
      <c r="Q391" s="210"/>
      <c r="R391" s="210"/>
      <c r="S391" s="210"/>
      <c r="T391" s="21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5" t="s">
        <v>143</v>
      </c>
      <c r="AU391" s="205" t="s">
        <v>89</v>
      </c>
      <c r="AV391" s="13" t="s">
        <v>89</v>
      </c>
      <c r="AW391" s="13" t="s">
        <v>3</v>
      </c>
      <c r="AX391" s="13" t="s">
        <v>83</v>
      </c>
      <c r="AY391" s="205" t="s">
        <v>135</v>
      </c>
    </row>
    <row r="392" s="2" customFormat="1" ht="24.15" customHeight="1">
      <c r="A392" s="38"/>
      <c r="B392" s="188"/>
      <c r="C392" s="189" t="s">
        <v>402</v>
      </c>
      <c r="D392" s="189" t="s">
        <v>137</v>
      </c>
      <c r="E392" s="190" t="s">
        <v>182</v>
      </c>
      <c r="F392" s="191" t="s">
        <v>183</v>
      </c>
      <c r="G392" s="192" t="s">
        <v>171</v>
      </c>
      <c r="H392" s="193">
        <v>313.64699999999999</v>
      </c>
      <c r="I392" s="194"/>
      <c r="J392" s="195">
        <f>ROUND(I392*H392,2)</f>
        <v>0</v>
      </c>
      <c r="K392" s="196"/>
      <c r="L392" s="39"/>
      <c r="M392" s="197" t="s">
        <v>1</v>
      </c>
      <c r="N392" s="198" t="s">
        <v>42</v>
      </c>
      <c r="O392" s="82"/>
      <c r="P392" s="199">
        <f>O392*H392</f>
        <v>0</v>
      </c>
      <c r="Q392" s="199">
        <v>0</v>
      </c>
      <c r="R392" s="199">
        <f>Q392*H392</f>
        <v>0</v>
      </c>
      <c r="S392" s="199">
        <v>0</v>
      </c>
      <c r="T392" s="20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01" t="s">
        <v>141</v>
      </c>
      <c r="AT392" s="201" t="s">
        <v>137</v>
      </c>
      <c r="AU392" s="201" t="s">
        <v>89</v>
      </c>
      <c r="AY392" s="19" t="s">
        <v>135</v>
      </c>
      <c r="BE392" s="202">
        <f>IF(N392="základná",J392,0)</f>
        <v>0</v>
      </c>
      <c r="BF392" s="202">
        <f>IF(N392="znížená",J392,0)</f>
        <v>0</v>
      </c>
      <c r="BG392" s="202">
        <f>IF(N392="zákl. prenesená",J392,0)</f>
        <v>0</v>
      </c>
      <c r="BH392" s="202">
        <f>IF(N392="zníž. prenesená",J392,0)</f>
        <v>0</v>
      </c>
      <c r="BI392" s="202">
        <f>IF(N392="nulová",J392,0)</f>
        <v>0</v>
      </c>
      <c r="BJ392" s="19" t="s">
        <v>89</v>
      </c>
      <c r="BK392" s="202">
        <f>ROUND(I392*H392,2)</f>
        <v>0</v>
      </c>
      <c r="BL392" s="19" t="s">
        <v>141</v>
      </c>
      <c r="BM392" s="201" t="s">
        <v>467</v>
      </c>
    </row>
    <row r="393" s="13" customFormat="1">
      <c r="A393" s="13"/>
      <c r="B393" s="203"/>
      <c r="C393" s="13"/>
      <c r="D393" s="204" t="s">
        <v>143</v>
      </c>
      <c r="E393" s="205" t="s">
        <v>1</v>
      </c>
      <c r="F393" s="206" t="s">
        <v>872</v>
      </c>
      <c r="G393" s="13"/>
      <c r="H393" s="207">
        <v>313.64699999999999</v>
      </c>
      <c r="I393" s="208"/>
      <c r="J393" s="13"/>
      <c r="K393" s="13"/>
      <c r="L393" s="203"/>
      <c r="M393" s="209"/>
      <c r="N393" s="210"/>
      <c r="O393" s="210"/>
      <c r="P393" s="210"/>
      <c r="Q393" s="210"/>
      <c r="R393" s="210"/>
      <c r="S393" s="210"/>
      <c r="T393" s="21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5" t="s">
        <v>143</v>
      </c>
      <c r="AU393" s="205" t="s">
        <v>89</v>
      </c>
      <c r="AV393" s="13" t="s">
        <v>89</v>
      </c>
      <c r="AW393" s="13" t="s">
        <v>31</v>
      </c>
      <c r="AX393" s="13" t="s">
        <v>76</v>
      </c>
      <c r="AY393" s="205" t="s">
        <v>135</v>
      </c>
    </row>
    <row r="394" s="14" customFormat="1">
      <c r="A394" s="14"/>
      <c r="B394" s="212"/>
      <c r="C394" s="14"/>
      <c r="D394" s="204" t="s">
        <v>143</v>
      </c>
      <c r="E394" s="213" t="s">
        <v>1</v>
      </c>
      <c r="F394" s="214" t="s">
        <v>152</v>
      </c>
      <c r="G394" s="14"/>
      <c r="H394" s="215">
        <v>313.64699999999999</v>
      </c>
      <c r="I394" s="216"/>
      <c r="J394" s="14"/>
      <c r="K394" s="14"/>
      <c r="L394" s="212"/>
      <c r="M394" s="217"/>
      <c r="N394" s="218"/>
      <c r="O394" s="218"/>
      <c r="P394" s="218"/>
      <c r="Q394" s="218"/>
      <c r="R394" s="218"/>
      <c r="S394" s="218"/>
      <c r="T394" s="21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13" t="s">
        <v>143</v>
      </c>
      <c r="AU394" s="213" t="s">
        <v>89</v>
      </c>
      <c r="AV394" s="14" t="s">
        <v>141</v>
      </c>
      <c r="AW394" s="14" t="s">
        <v>31</v>
      </c>
      <c r="AX394" s="14" t="s">
        <v>83</v>
      </c>
      <c r="AY394" s="213" t="s">
        <v>135</v>
      </c>
    </row>
    <row r="395" s="2" customFormat="1" ht="37.8" customHeight="1">
      <c r="A395" s="38"/>
      <c r="B395" s="188"/>
      <c r="C395" s="189" t="s">
        <v>407</v>
      </c>
      <c r="D395" s="189" t="s">
        <v>137</v>
      </c>
      <c r="E395" s="190" t="s">
        <v>873</v>
      </c>
      <c r="F395" s="191" t="s">
        <v>874</v>
      </c>
      <c r="G395" s="192" t="s">
        <v>171</v>
      </c>
      <c r="H395" s="193">
        <v>27.748000000000001</v>
      </c>
      <c r="I395" s="194"/>
      <c r="J395" s="195">
        <f>ROUND(I395*H395,2)</f>
        <v>0</v>
      </c>
      <c r="K395" s="196"/>
      <c r="L395" s="39"/>
      <c r="M395" s="197" t="s">
        <v>1</v>
      </c>
      <c r="N395" s="198" t="s">
        <v>42</v>
      </c>
      <c r="O395" s="82"/>
      <c r="P395" s="199">
        <f>O395*H395</f>
        <v>0</v>
      </c>
      <c r="Q395" s="199">
        <v>0</v>
      </c>
      <c r="R395" s="199">
        <f>Q395*H395</f>
        <v>0</v>
      </c>
      <c r="S395" s="199">
        <v>0</v>
      </c>
      <c r="T395" s="20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01" t="s">
        <v>141</v>
      </c>
      <c r="AT395" s="201" t="s">
        <v>137</v>
      </c>
      <c r="AU395" s="201" t="s">
        <v>89</v>
      </c>
      <c r="AY395" s="19" t="s">
        <v>135</v>
      </c>
      <c r="BE395" s="202">
        <f>IF(N395="základná",J395,0)</f>
        <v>0</v>
      </c>
      <c r="BF395" s="202">
        <f>IF(N395="znížená",J395,0)</f>
        <v>0</v>
      </c>
      <c r="BG395" s="202">
        <f>IF(N395="zákl. prenesená",J395,0)</f>
        <v>0</v>
      </c>
      <c r="BH395" s="202">
        <f>IF(N395="zníž. prenesená",J395,0)</f>
        <v>0</v>
      </c>
      <c r="BI395" s="202">
        <f>IF(N395="nulová",J395,0)</f>
        <v>0</v>
      </c>
      <c r="BJ395" s="19" t="s">
        <v>89</v>
      </c>
      <c r="BK395" s="202">
        <f>ROUND(I395*H395,2)</f>
        <v>0</v>
      </c>
      <c r="BL395" s="19" t="s">
        <v>141</v>
      </c>
      <c r="BM395" s="201" t="s">
        <v>477</v>
      </c>
    </row>
    <row r="396" s="13" customFormat="1">
      <c r="A396" s="13"/>
      <c r="B396" s="203"/>
      <c r="C396" s="13"/>
      <c r="D396" s="204" t="s">
        <v>143</v>
      </c>
      <c r="E396" s="205" t="s">
        <v>649</v>
      </c>
      <c r="F396" s="206" t="s">
        <v>875</v>
      </c>
      <c r="G396" s="13"/>
      <c r="H396" s="207">
        <v>27.748000000000001</v>
      </c>
      <c r="I396" s="208"/>
      <c r="J396" s="13"/>
      <c r="K396" s="13"/>
      <c r="L396" s="203"/>
      <c r="M396" s="209"/>
      <c r="N396" s="210"/>
      <c r="O396" s="210"/>
      <c r="P396" s="210"/>
      <c r="Q396" s="210"/>
      <c r="R396" s="210"/>
      <c r="S396" s="210"/>
      <c r="T396" s="21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5" t="s">
        <v>143</v>
      </c>
      <c r="AU396" s="205" t="s">
        <v>89</v>
      </c>
      <c r="AV396" s="13" t="s">
        <v>89</v>
      </c>
      <c r="AW396" s="13" t="s">
        <v>31</v>
      </c>
      <c r="AX396" s="13" t="s">
        <v>83</v>
      </c>
      <c r="AY396" s="205" t="s">
        <v>135</v>
      </c>
    </row>
    <row r="397" s="2" customFormat="1" ht="16.5" customHeight="1">
      <c r="A397" s="38"/>
      <c r="B397" s="188"/>
      <c r="C397" s="189" t="s">
        <v>412</v>
      </c>
      <c r="D397" s="189" t="s">
        <v>137</v>
      </c>
      <c r="E397" s="190" t="s">
        <v>186</v>
      </c>
      <c r="F397" s="191" t="s">
        <v>187</v>
      </c>
      <c r="G397" s="192" t="s">
        <v>188</v>
      </c>
      <c r="H397" s="193">
        <v>30</v>
      </c>
      <c r="I397" s="194"/>
      <c r="J397" s="195">
        <f>ROUND(I397*H397,2)</f>
        <v>0</v>
      </c>
      <c r="K397" s="196"/>
      <c r="L397" s="39"/>
      <c r="M397" s="197" t="s">
        <v>1</v>
      </c>
      <c r="N397" s="198" t="s">
        <v>42</v>
      </c>
      <c r="O397" s="82"/>
      <c r="P397" s="199">
        <f>O397*H397</f>
        <v>0</v>
      </c>
      <c r="Q397" s="199">
        <v>0</v>
      </c>
      <c r="R397" s="199">
        <f>Q397*H397</f>
        <v>0</v>
      </c>
      <c r="S397" s="199">
        <v>0</v>
      </c>
      <c r="T397" s="20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01" t="s">
        <v>141</v>
      </c>
      <c r="AT397" s="201" t="s">
        <v>137</v>
      </c>
      <c r="AU397" s="201" t="s">
        <v>89</v>
      </c>
      <c r="AY397" s="19" t="s">
        <v>135</v>
      </c>
      <c r="BE397" s="202">
        <f>IF(N397="základná",J397,0)</f>
        <v>0</v>
      </c>
      <c r="BF397" s="202">
        <f>IF(N397="znížená",J397,0)</f>
        <v>0</v>
      </c>
      <c r="BG397" s="202">
        <f>IF(N397="zákl. prenesená",J397,0)</f>
        <v>0</v>
      </c>
      <c r="BH397" s="202">
        <f>IF(N397="zníž. prenesená",J397,0)</f>
        <v>0</v>
      </c>
      <c r="BI397" s="202">
        <f>IF(N397="nulová",J397,0)</f>
        <v>0</v>
      </c>
      <c r="BJ397" s="19" t="s">
        <v>89</v>
      </c>
      <c r="BK397" s="202">
        <f>ROUND(I397*H397,2)</f>
        <v>0</v>
      </c>
      <c r="BL397" s="19" t="s">
        <v>141</v>
      </c>
      <c r="BM397" s="201" t="s">
        <v>876</v>
      </c>
    </row>
    <row r="398" s="12" customFormat="1" ht="22.8" customHeight="1">
      <c r="A398" s="12"/>
      <c r="B398" s="175"/>
      <c r="C398" s="12"/>
      <c r="D398" s="176" t="s">
        <v>75</v>
      </c>
      <c r="E398" s="186" t="s">
        <v>430</v>
      </c>
      <c r="F398" s="186" t="s">
        <v>431</v>
      </c>
      <c r="G398" s="12"/>
      <c r="H398" s="12"/>
      <c r="I398" s="178"/>
      <c r="J398" s="187">
        <f>BK398</f>
        <v>0</v>
      </c>
      <c r="K398" s="12"/>
      <c r="L398" s="175"/>
      <c r="M398" s="180"/>
      <c r="N398" s="181"/>
      <c r="O398" s="181"/>
      <c r="P398" s="182">
        <f>P399</f>
        <v>0</v>
      </c>
      <c r="Q398" s="181"/>
      <c r="R398" s="182">
        <f>R399</f>
        <v>0</v>
      </c>
      <c r="S398" s="181"/>
      <c r="T398" s="183">
        <f>T399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76" t="s">
        <v>83</v>
      </c>
      <c r="AT398" s="184" t="s">
        <v>75</v>
      </c>
      <c r="AU398" s="184" t="s">
        <v>83</v>
      </c>
      <c r="AY398" s="176" t="s">
        <v>135</v>
      </c>
      <c r="BK398" s="185">
        <f>BK399</f>
        <v>0</v>
      </c>
    </row>
    <row r="399" s="2" customFormat="1" ht="24.15" customHeight="1">
      <c r="A399" s="38"/>
      <c r="B399" s="188"/>
      <c r="C399" s="189" t="s">
        <v>416</v>
      </c>
      <c r="D399" s="189" t="s">
        <v>137</v>
      </c>
      <c r="E399" s="190" t="s">
        <v>433</v>
      </c>
      <c r="F399" s="191" t="s">
        <v>434</v>
      </c>
      <c r="G399" s="192" t="s">
        <v>171</v>
      </c>
      <c r="H399" s="193">
        <v>1.3480000000000001</v>
      </c>
      <c r="I399" s="194"/>
      <c r="J399" s="195">
        <f>ROUND(I399*H399,2)</f>
        <v>0</v>
      </c>
      <c r="K399" s="196"/>
      <c r="L399" s="39"/>
      <c r="M399" s="197" t="s">
        <v>1</v>
      </c>
      <c r="N399" s="198" t="s">
        <v>42</v>
      </c>
      <c r="O399" s="82"/>
      <c r="P399" s="199">
        <f>O399*H399</f>
        <v>0</v>
      </c>
      <c r="Q399" s="199">
        <v>0</v>
      </c>
      <c r="R399" s="199">
        <f>Q399*H399</f>
        <v>0</v>
      </c>
      <c r="S399" s="199">
        <v>0</v>
      </c>
      <c r="T399" s="20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1" t="s">
        <v>141</v>
      </c>
      <c r="AT399" s="201" t="s">
        <v>137</v>
      </c>
      <c r="AU399" s="201" t="s">
        <v>89</v>
      </c>
      <c r="AY399" s="19" t="s">
        <v>135</v>
      </c>
      <c r="BE399" s="202">
        <f>IF(N399="základná",J399,0)</f>
        <v>0</v>
      </c>
      <c r="BF399" s="202">
        <f>IF(N399="znížená",J399,0)</f>
        <v>0</v>
      </c>
      <c r="BG399" s="202">
        <f>IF(N399="zákl. prenesená",J399,0)</f>
        <v>0</v>
      </c>
      <c r="BH399" s="202">
        <f>IF(N399="zníž. prenesená",J399,0)</f>
        <v>0</v>
      </c>
      <c r="BI399" s="202">
        <f>IF(N399="nulová",J399,0)</f>
        <v>0</v>
      </c>
      <c r="BJ399" s="19" t="s">
        <v>89</v>
      </c>
      <c r="BK399" s="202">
        <f>ROUND(I399*H399,2)</f>
        <v>0</v>
      </c>
      <c r="BL399" s="19" t="s">
        <v>141</v>
      </c>
      <c r="BM399" s="201" t="s">
        <v>877</v>
      </c>
    </row>
    <row r="400" s="12" customFormat="1" ht="25.92" customHeight="1">
      <c r="A400" s="12"/>
      <c r="B400" s="175"/>
      <c r="C400" s="12"/>
      <c r="D400" s="176" t="s">
        <v>75</v>
      </c>
      <c r="E400" s="177" t="s">
        <v>190</v>
      </c>
      <c r="F400" s="177" t="s">
        <v>191</v>
      </c>
      <c r="G400" s="12"/>
      <c r="H400" s="12"/>
      <c r="I400" s="178"/>
      <c r="J400" s="179">
        <f>BK400</f>
        <v>0</v>
      </c>
      <c r="K400" s="12"/>
      <c r="L400" s="175"/>
      <c r="M400" s="180"/>
      <c r="N400" s="181"/>
      <c r="O400" s="181"/>
      <c r="P400" s="182">
        <f>P401+P405+P409+P413+P425+P439</f>
        <v>0</v>
      </c>
      <c r="Q400" s="181"/>
      <c r="R400" s="182">
        <f>R401+R405+R409+R413+R425+R439</f>
        <v>0</v>
      </c>
      <c r="S400" s="181"/>
      <c r="T400" s="183">
        <f>T401+T405+T409+T413+T425+T439</f>
        <v>30.846670360000001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76" t="s">
        <v>89</v>
      </c>
      <c r="AT400" s="184" t="s">
        <v>75</v>
      </c>
      <c r="AU400" s="184" t="s">
        <v>76</v>
      </c>
      <c r="AY400" s="176" t="s">
        <v>135</v>
      </c>
      <c r="BK400" s="185">
        <f>BK401+BK405+BK409+BK413+BK425+BK439</f>
        <v>0</v>
      </c>
    </row>
    <row r="401" s="12" customFormat="1" ht="22.8" customHeight="1">
      <c r="A401" s="12"/>
      <c r="B401" s="175"/>
      <c r="C401" s="12"/>
      <c r="D401" s="176" t="s">
        <v>75</v>
      </c>
      <c r="E401" s="186" t="s">
        <v>878</v>
      </c>
      <c r="F401" s="186" t="s">
        <v>879</v>
      </c>
      <c r="G401" s="12"/>
      <c r="H401" s="12"/>
      <c r="I401" s="178"/>
      <c r="J401" s="187">
        <f>BK401</f>
        <v>0</v>
      </c>
      <c r="K401" s="12"/>
      <c r="L401" s="175"/>
      <c r="M401" s="180"/>
      <c r="N401" s="181"/>
      <c r="O401" s="181"/>
      <c r="P401" s="182">
        <f>SUM(P402:P404)</f>
        <v>0</v>
      </c>
      <c r="Q401" s="181"/>
      <c r="R401" s="182">
        <f>SUM(R402:R404)</f>
        <v>0</v>
      </c>
      <c r="S401" s="181"/>
      <c r="T401" s="183">
        <f>SUM(T402:T404)</f>
        <v>4.0878000000000005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76" t="s">
        <v>89</v>
      </c>
      <c r="AT401" s="184" t="s">
        <v>75</v>
      </c>
      <c r="AU401" s="184" t="s">
        <v>83</v>
      </c>
      <c r="AY401" s="176" t="s">
        <v>135</v>
      </c>
      <c r="BK401" s="185">
        <f>SUM(BK402:BK404)</f>
        <v>0</v>
      </c>
    </row>
    <row r="402" s="2" customFormat="1" ht="37.8" customHeight="1">
      <c r="A402" s="38"/>
      <c r="B402" s="188"/>
      <c r="C402" s="189" t="s">
        <v>425</v>
      </c>
      <c r="D402" s="189" t="s">
        <v>137</v>
      </c>
      <c r="E402" s="190" t="s">
        <v>880</v>
      </c>
      <c r="F402" s="191" t="s">
        <v>881</v>
      </c>
      <c r="G402" s="192" t="s">
        <v>140</v>
      </c>
      <c r="H402" s="193">
        <v>757</v>
      </c>
      <c r="I402" s="194"/>
      <c r="J402" s="195">
        <f>ROUND(I402*H402,2)</f>
        <v>0</v>
      </c>
      <c r="K402" s="196"/>
      <c r="L402" s="39"/>
      <c r="M402" s="197" t="s">
        <v>1</v>
      </c>
      <c r="N402" s="198" t="s">
        <v>42</v>
      </c>
      <c r="O402" s="82"/>
      <c r="P402" s="199">
        <f>O402*H402</f>
        <v>0</v>
      </c>
      <c r="Q402" s="199">
        <v>0</v>
      </c>
      <c r="R402" s="199">
        <f>Q402*H402</f>
        <v>0</v>
      </c>
      <c r="S402" s="199">
        <v>0.0054000000000000003</v>
      </c>
      <c r="T402" s="200">
        <f>S402*H402</f>
        <v>4.0878000000000005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01" t="s">
        <v>197</v>
      </c>
      <c r="AT402" s="201" t="s">
        <v>137</v>
      </c>
      <c r="AU402" s="201" t="s">
        <v>89</v>
      </c>
      <c r="AY402" s="19" t="s">
        <v>135</v>
      </c>
      <c r="BE402" s="202">
        <f>IF(N402="základná",J402,0)</f>
        <v>0</v>
      </c>
      <c r="BF402" s="202">
        <f>IF(N402="znížená",J402,0)</f>
        <v>0</v>
      </c>
      <c r="BG402" s="202">
        <f>IF(N402="zákl. prenesená",J402,0)</f>
        <v>0</v>
      </c>
      <c r="BH402" s="202">
        <f>IF(N402="zníž. prenesená",J402,0)</f>
        <v>0</v>
      </c>
      <c r="BI402" s="202">
        <f>IF(N402="nulová",J402,0)</f>
        <v>0</v>
      </c>
      <c r="BJ402" s="19" t="s">
        <v>89</v>
      </c>
      <c r="BK402" s="202">
        <f>ROUND(I402*H402,2)</f>
        <v>0</v>
      </c>
      <c r="BL402" s="19" t="s">
        <v>197</v>
      </c>
      <c r="BM402" s="201" t="s">
        <v>882</v>
      </c>
    </row>
    <row r="403" s="13" customFormat="1">
      <c r="A403" s="13"/>
      <c r="B403" s="203"/>
      <c r="C403" s="13"/>
      <c r="D403" s="204" t="s">
        <v>143</v>
      </c>
      <c r="E403" s="205" t="s">
        <v>1</v>
      </c>
      <c r="F403" s="206" t="s">
        <v>651</v>
      </c>
      <c r="G403" s="13"/>
      <c r="H403" s="207">
        <v>757</v>
      </c>
      <c r="I403" s="208"/>
      <c r="J403" s="13"/>
      <c r="K403" s="13"/>
      <c r="L403" s="203"/>
      <c r="M403" s="209"/>
      <c r="N403" s="210"/>
      <c r="O403" s="210"/>
      <c r="P403" s="210"/>
      <c r="Q403" s="210"/>
      <c r="R403" s="210"/>
      <c r="S403" s="210"/>
      <c r="T403" s="21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05" t="s">
        <v>143</v>
      </c>
      <c r="AU403" s="205" t="s">
        <v>89</v>
      </c>
      <c r="AV403" s="13" t="s">
        <v>89</v>
      </c>
      <c r="AW403" s="13" t="s">
        <v>31</v>
      </c>
      <c r="AX403" s="13" t="s">
        <v>83</v>
      </c>
      <c r="AY403" s="205" t="s">
        <v>135</v>
      </c>
    </row>
    <row r="404" s="2" customFormat="1" ht="24.15" customHeight="1">
      <c r="A404" s="38"/>
      <c r="B404" s="188"/>
      <c r="C404" s="189" t="s">
        <v>472</v>
      </c>
      <c r="D404" s="189" t="s">
        <v>137</v>
      </c>
      <c r="E404" s="190" t="s">
        <v>883</v>
      </c>
      <c r="F404" s="191" t="s">
        <v>884</v>
      </c>
      <c r="G404" s="192" t="s">
        <v>208</v>
      </c>
      <c r="H404" s="220"/>
      <c r="I404" s="194"/>
      <c r="J404" s="195">
        <f>ROUND(I404*H404,2)</f>
        <v>0</v>
      </c>
      <c r="K404" s="196"/>
      <c r="L404" s="39"/>
      <c r="M404" s="197" t="s">
        <v>1</v>
      </c>
      <c r="N404" s="198" t="s">
        <v>42</v>
      </c>
      <c r="O404" s="82"/>
      <c r="P404" s="199">
        <f>O404*H404</f>
        <v>0</v>
      </c>
      <c r="Q404" s="199">
        <v>0</v>
      </c>
      <c r="R404" s="199">
        <f>Q404*H404</f>
        <v>0</v>
      </c>
      <c r="S404" s="199">
        <v>0</v>
      </c>
      <c r="T404" s="20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1" t="s">
        <v>197</v>
      </c>
      <c r="AT404" s="201" t="s">
        <v>137</v>
      </c>
      <c r="AU404" s="201" t="s">
        <v>89</v>
      </c>
      <c r="AY404" s="19" t="s">
        <v>135</v>
      </c>
      <c r="BE404" s="202">
        <f>IF(N404="základná",J404,0)</f>
        <v>0</v>
      </c>
      <c r="BF404" s="202">
        <f>IF(N404="znížená",J404,0)</f>
        <v>0</v>
      </c>
      <c r="BG404" s="202">
        <f>IF(N404="zákl. prenesená",J404,0)</f>
        <v>0</v>
      </c>
      <c r="BH404" s="202">
        <f>IF(N404="zníž. prenesená",J404,0)</f>
        <v>0</v>
      </c>
      <c r="BI404" s="202">
        <f>IF(N404="nulová",J404,0)</f>
        <v>0</v>
      </c>
      <c r="BJ404" s="19" t="s">
        <v>89</v>
      </c>
      <c r="BK404" s="202">
        <f>ROUND(I404*H404,2)</f>
        <v>0</v>
      </c>
      <c r="BL404" s="19" t="s">
        <v>197</v>
      </c>
      <c r="BM404" s="201" t="s">
        <v>885</v>
      </c>
    </row>
    <row r="405" s="12" customFormat="1" ht="22.8" customHeight="1">
      <c r="A405" s="12"/>
      <c r="B405" s="175"/>
      <c r="C405" s="12"/>
      <c r="D405" s="176" t="s">
        <v>75</v>
      </c>
      <c r="E405" s="186" t="s">
        <v>886</v>
      </c>
      <c r="F405" s="186" t="s">
        <v>887</v>
      </c>
      <c r="G405" s="12"/>
      <c r="H405" s="12"/>
      <c r="I405" s="178"/>
      <c r="J405" s="187">
        <f>BK405</f>
        <v>0</v>
      </c>
      <c r="K405" s="12"/>
      <c r="L405" s="175"/>
      <c r="M405" s="180"/>
      <c r="N405" s="181"/>
      <c r="O405" s="181"/>
      <c r="P405" s="182">
        <f>SUM(P406:P408)</f>
        <v>0</v>
      </c>
      <c r="Q405" s="181"/>
      <c r="R405" s="182">
        <f>SUM(R406:R408)</f>
        <v>0</v>
      </c>
      <c r="S405" s="181"/>
      <c r="T405" s="183">
        <f>SUM(T406:T408)</f>
        <v>0.55713000000000001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76" t="s">
        <v>89</v>
      </c>
      <c r="AT405" s="184" t="s">
        <v>75</v>
      </c>
      <c r="AU405" s="184" t="s">
        <v>83</v>
      </c>
      <c r="AY405" s="176" t="s">
        <v>135</v>
      </c>
      <c r="BK405" s="185">
        <f>SUM(BK406:BK408)</f>
        <v>0</v>
      </c>
    </row>
    <row r="406" s="2" customFormat="1" ht="33" customHeight="1">
      <c r="A406" s="38"/>
      <c r="B406" s="188"/>
      <c r="C406" s="189" t="s">
        <v>432</v>
      </c>
      <c r="D406" s="189" t="s">
        <v>137</v>
      </c>
      <c r="E406" s="190" t="s">
        <v>888</v>
      </c>
      <c r="F406" s="191" t="s">
        <v>889</v>
      </c>
      <c r="G406" s="192" t="s">
        <v>140</v>
      </c>
      <c r="H406" s="193">
        <v>18.571000000000002</v>
      </c>
      <c r="I406" s="194"/>
      <c r="J406" s="195">
        <f>ROUND(I406*H406,2)</f>
        <v>0</v>
      </c>
      <c r="K406" s="196"/>
      <c r="L406" s="39"/>
      <c r="M406" s="197" t="s">
        <v>1</v>
      </c>
      <c r="N406" s="198" t="s">
        <v>42</v>
      </c>
      <c r="O406" s="82"/>
      <c r="P406" s="199">
        <f>O406*H406</f>
        <v>0</v>
      </c>
      <c r="Q406" s="199">
        <v>0</v>
      </c>
      <c r="R406" s="199">
        <f>Q406*H406</f>
        <v>0</v>
      </c>
      <c r="S406" s="199">
        <v>0.029999999999999999</v>
      </c>
      <c r="T406" s="200">
        <f>S406*H406</f>
        <v>0.55713000000000001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1" t="s">
        <v>197</v>
      </c>
      <c r="AT406" s="201" t="s">
        <v>137</v>
      </c>
      <c r="AU406" s="201" t="s">
        <v>89</v>
      </c>
      <c r="AY406" s="19" t="s">
        <v>135</v>
      </c>
      <c r="BE406" s="202">
        <f>IF(N406="základná",J406,0)</f>
        <v>0</v>
      </c>
      <c r="BF406" s="202">
        <f>IF(N406="znížená",J406,0)</f>
        <v>0</v>
      </c>
      <c r="BG406" s="202">
        <f>IF(N406="zákl. prenesená",J406,0)</f>
        <v>0</v>
      </c>
      <c r="BH406" s="202">
        <f>IF(N406="zníž. prenesená",J406,0)</f>
        <v>0</v>
      </c>
      <c r="BI406" s="202">
        <f>IF(N406="nulová",J406,0)</f>
        <v>0</v>
      </c>
      <c r="BJ406" s="19" t="s">
        <v>89</v>
      </c>
      <c r="BK406" s="202">
        <f>ROUND(I406*H406,2)</f>
        <v>0</v>
      </c>
      <c r="BL406" s="19" t="s">
        <v>197</v>
      </c>
      <c r="BM406" s="201" t="s">
        <v>890</v>
      </c>
    </row>
    <row r="407" s="13" customFormat="1">
      <c r="A407" s="13"/>
      <c r="B407" s="203"/>
      <c r="C407" s="13"/>
      <c r="D407" s="204" t="s">
        <v>143</v>
      </c>
      <c r="E407" s="205" t="s">
        <v>1</v>
      </c>
      <c r="F407" s="206" t="s">
        <v>891</v>
      </c>
      <c r="G407" s="13"/>
      <c r="H407" s="207">
        <v>18.571000000000002</v>
      </c>
      <c r="I407" s="208"/>
      <c r="J407" s="13"/>
      <c r="K407" s="13"/>
      <c r="L407" s="203"/>
      <c r="M407" s="209"/>
      <c r="N407" s="210"/>
      <c r="O407" s="210"/>
      <c r="P407" s="210"/>
      <c r="Q407" s="210"/>
      <c r="R407" s="210"/>
      <c r="S407" s="210"/>
      <c r="T407" s="21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5" t="s">
        <v>143</v>
      </c>
      <c r="AU407" s="205" t="s">
        <v>89</v>
      </c>
      <c r="AV407" s="13" t="s">
        <v>89</v>
      </c>
      <c r="AW407" s="13" t="s">
        <v>31</v>
      </c>
      <c r="AX407" s="13" t="s">
        <v>83</v>
      </c>
      <c r="AY407" s="205" t="s">
        <v>135</v>
      </c>
    </row>
    <row r="408" s="2" customFormat="1" ht="24.15" customHeight="1">
      <c r="A408" s="38"/>
      <c r="B408" s="188"/>
      <c r="C408" s="189" t="s">
        <v>477</v>
      </c>
      <c r="D408" s="189" t="s">
        <v>137</v>
      </c>
      <c r="E408" s="190" t="s">
        <v>892</v>
      </c>
      <c r="F408" s="191" t="s">
        <v>893</v>
      </c>
      <c r="G408" s="192" t="s">
        <v>208</v>
      </c>
      <c r="H408" s="220"/>
      <c r="I408" s="194"/>
      <c r="J408" s="195">
        <f>ROUND(I408*H408,2)</f>
        <v>0</v>
      </c>
      <c r="K408" s="196"/>
      <c r="L408" s="39"/>
      <c r="M408" s="197" t="s">
        <v>1</v>
      </c>
      <c r="N408" s="198" t="s">
        <v>42</v>
      </c>
      <c r="O408" s="82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01" t="s">
        <v>197</v>
      </c>
      <c r="AT408" s="201" t="s">
        <v>137</v>
      </c>
      <c r="AU408" s="201" t="s">
        <v>89</v>
      </c>
      <c r="AY408" s="19" t="s">
        <v>135</v>
      </c>
      <c r="BE408" s="202">
        <f>IF(N408="základná",J408,0)</f>
        <v>0</v>
      </c>
      <c r="BF408" s="202">
        <f>IF(N408="znížená",J408,0)</f>
        <v>0</v>
      </c>
      <c r="BG408" s="202">
        <f>IF(N408="zákl. prenesená",J408,0)</f>
        <v>0</v>
      </c>
      <c r="BH408" s="202">
        <f>IF(N408="zníž. prenesená",J408,0)</f>
        <v>0</v>
      </c>
      <c r="BI408" s="202">
        <f>IF(N408="nulová",J408,0)</f>
        <v>0</v>
      </c>
      <c r="BJ408" s="19" t="s">
        <v>89</v>
      </c>
      <c r="BK408" s="202">
        <f>ROUND(I408*H408,2)</f>
        <v>0</v>
      </c>
      <c r="BL408" s="19" t="s">
        <v>197</v>
      </c>
      <c r="BM408" s="201" t="s">
        <v>894</v>
      </c>
    </row>
    <row r="409" s="12" customFormat="1" ht="22.8" customHeight="1">
      <c r="A409" s="12"/>
      <c r="B409" s="175"/>
      <c r="C409" s="12"/>
      <c r="D409" s="176" t="s">
        <v>75</v>
      </c>
      <c r="E409" s="186" t="s">
        <v>192</v>
      </c>
      <c r="F409" s="186" t="s">
        <v>193</v>
      </c>
      <c r="G409" s="12"/>
      <c r="H409" s="12"/>
      <c r="I409" s="178"/>
      <c r="J409" s="187">
        <f>BK409</f>
        <v>0</v>
      </c>
      <c r="K409" s="12"/>
      <c r="L409" s="175"/>
      <c r="M409" s="180"/>
      <c r="N409" s="181"/>
      <c r="O409" s="181"/>
      <c r="P409" s="182">
        <f>SUM(P410:P412)</f>
        <v>0</v>
      </c>
      <c r="Q409" s="181"/>
      <c r="R409" s="182">
        <f>SUM(R410:R412)</f>
        <v>0</v>
      </c>
      <c r="S409" s="181"/>
      <c r="T409" s="183">
        <f>SUM(T410:T412)</f>
        <v>0.082827360000000003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76" t="s">
        <v>89</v>
      </c>
      <c r="AT409" s="184" t="s">
        <v>75</v>
      </c>
      <c r="AU409" s="184" t="s">
        <v>83</v>
      </c>
      <c r="AY409" s="176" t="s">
        <v>135</v>
      </c>
      <c r="BK409" s="185">
        <f>SUM(BK410:BK412)</f>
        <v>0</v>
      </c>
    </row>
    <row r="410" s="2" customFormat="1" ht="24.15" customHeight="1">
      <c r="A410" s="38"/>
      <c r="B410" s="188"/>
      <c r="C410" s="189" t="s">
        <v>420</v>
      </c>
      <c r="D410" s="189" t="s">
        <v>137</v>
      </c>
      <c r="E410" s="190" t="s">
        <v>895</v>
      </c>
      <c r="F410" s="191" t="s">
        <v>896</v>
      </c>
      <c r="G410" s="192" t="s">
        <v>160</v>
      </c>
      <c r="H410" s="193">
        <v>32.868000000000002</v>
      </c>
      <c r="I410" s="194"/>
      <c r="J410" s="195">
        <f>ROUND(I410*H410,2)</f>
        <v>0</v>
      </c>
      <c r="K410" s="196"/>
      <c r="L410" s="39"/>
      <c r="M410" s="197" t="s">
        <v>1</v>
      </c>
      <c r="N410" s="198" t="s">
        <v>42</v>
      </c>
      <c r="O410" s="82"/>
      <c r="P410" s="199">
        <f>O410*H410</f>
        <v>0</v>
      </c>
      <c r="Q410" s="199">
        <v>0</v>
      </c>
      <c r="R410" s="199">
        <f>Q410*H410</f>
        <v>0</v>
      </c>
      <c r="S410" s="199">
        <v>0.0025200000000000001</v>
      </c>
      <c r="T410" s="200">
        <f>S410*H410</f>
        <v>0.082827360000000003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1" t="s">
        <v>197</v>
      </c>
      <c r="AT410" s="201" t="s">
        <v>137</v>
      </c>
      <c r="AU410" s="201" t="s">
        <v>89</v>
      </c>
      <c r="AY410" s="19" t="s">
        <v>135</v>
      </c>
      <c r="BE410" s="202">
        <f>IF(N410="základná",J410,0)</f>
        <v>0</v>
      </c>
      <c r="BF410" s="202">
        <f>IF(N410="znížená",J410,0)</f>
        <v>0</v>
      </c>
      <c r="BG410" s="202">
        <f>IF(N410="zákl. prenesená",J410,0)</f>
        <v>0</v>
      </c>
      <c r="BH410" s="202">
        <f>IF(N410="zníž. prenesená",J410,0)</f>
        <v>0</v>
      </c>
      <c r="BI410" s="202">
        <f>IF(N410="nulová",J410,0)</f>
        <v>0</v>
      </c>
      <c r="BJ410" s="19" t="s">
        <v>89</v>
      </c>
      <c r="BK410" s="202">
        <f>ROUND(I410*H410,2)</f>
        <v>0</v>
      </c>
      <c r="BL410" s="19" t="s">
        <v>197</v>
      </c>
      <c r="BM410" s="201" t="s">
        <v>897</v>
      </c>
    </row>
    <row r="411" s="13" customFormat="1">
      <c r="A411" s="13"/>
      <c r="B411" s="203"/>
      <c r="C411" s="13"/>
      <c r="D411" s="204" t="s">
        <v>143</v>
      </c>
      <c r="E411" s="205" t="s">
        <v>1</v>
      </c>
      <c r="F411" s="206" t="s">
        <v>898</v>
      </c>
      <c r="G411" s="13"/>
      <c r="H411" s="207">
        <v>32.868000000000002</v>
      </c>
      <c r="I411" s="208"/>
      <c r="J411" s="13"/>
      <c r="K411" s="13"/>
      <c r="L411" s="203"/>
      <c r="M411" s="209"/>
      <c r="N411" s="210"/>
      <c r="O411" s="210"/>
      <c r="P411" s="210"/>
      <c r="Q411" s="210"/>
      <c r="R411" s="210"/>
      <c r="S411" s="210"/>
      <c r="T411" s="21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5" t="s">
        <v>143</v>
      </c>
      <c r="AU411" s="205" t="s">
        <v>89</v>
      </c>
      <c r="AV411" s="13" t="s">
        <v>89</v>
      </c>
      <c r="AW411" s="13" t="s">
        <v>31</v>
      </c>
      <c r="AX411" s="13" t="s">
        <v>83</v>
      </c>
      <c r="AY411" s="205" t="s">
        <v>135</v>
      </c>
    </row>
    <row r="412" s="2" customFormat="1" ht="24.15" customHeight="1">
      <c r="A412" s="38"/>
      <c r="B412" s="188"/>
      <c r="C412" s="189" t="s">
        <v>481</v>
      </c>
      <c r="D412" s="189" t="s">
        <v>137</v>
      </c>
      <c r="E412" s="190" t="s">
        <v>206</v>
      </c>
      <c r="F412" s="191" t="s">
        <v>207</v>
      </c>
      <c r="G412" s="192" t="s">
        <v>208</v>
      </c>
      <c r="H412" s="220"/>
      <c r="I412" s="194"/>
      <c r="J412" s="195">
        <f>ROUND(I412*H412,2)</f>
        <v>0</v>
      </c>
      <c r="K412" s="196"/>
      <c r="L412" s="39"/>
      <c r="M412" s="197" t="s">
        <v>1</v>
      </c>
      <c r="N412" s="198" t="s">
        <v>42</v>
      </c>
      <c r="O412" s="82"/>
      <c r="P412" s="199">
        <f>O412*H412</f>
        <v>0</v>
      </c>
      <c r="Q412" s="199">
        <v>0</v>
      </c>
      <c r="R412" s="199">
        <f>Q412*H412</f>
        <v>0</v>
      </c>
      <c r="S412" s="199">
        <v>0</v>
      </c>
      <c r="T412" s="20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01" t="s">
        <v>197</v>
      </c>
      <c r="AT412" s="201" t="s">
        <v>137</v>
      </c>
      <c r="AU412" s="201" t="s">
        <v>89</v>
      </c>
      <c r="AY412" s="19" t="s">
        <v>135</v>
      </c>
      <c r="BE412" s="202">
        <f>IF(N412="základná",J412,0)</f>
        <v>0</v>
      </c>
      <c r="BF412" s="202">
        <f>IF(N412="znížená",J412,0)</f>
        <v>0</v>
      </c>
      <c r="BG412" s="202">
        <f>IF(N412="zákl. prenesená",J412,0)</f>
        <v>0</v>
      </c>
      <c r="BH412" s="202">
        <f>IF(N412="zníž. prenesená",J412,0)</f>
        <v>0</v>
      </c>
      <c r="BI412" s="202">
        <f>IF(N412="nulová",J412,0)</f>
        <v>0</v>
      </c>
      <c r="BJ412" s="19" t="s">
        <v>89</v>
      </c>
      <c r="BK412" s="202">
        <f>ROUND(I412*H412,2)</f>
        <v>0</v>
      </c>
      <c r="BL412" s="19" t="s">
        <v>197</v>
      </c>
      <c r="BM412" s="201" t="s">
        <v>899</v>
      </c>
    </row>
    <row r="413" s="12" customFormat="1" ht="22.8" customHeight="1">
      <c r="A413" s="12"/>
      <c r="B413" s="175"/>
      <c r="C413" s="12"/>
      <c r="D413" s="176" t="s">
        <v>75</v>
      </c>
      <c r="E413" s="186" t="s">
        <v>210</v>
      </c>
      <c r="F413" s="186" t="s">
        <v>211</v>
      </c>
      <c r="G413" s="12"/>
      <c r="H413" s="12"/>
      <c r="I413" s="178"/>
      <c r="J413" s="187">
        <f>BK413</f>
        <v>0</v>
      </c>
      <c r="K413" s="12"/>
      <c r="L413" s="175"/>
      <c r="M413" s="180"/>
      <c r="N413" s="181"/>
      <c r="O413" s="181"/>
      <c r="P413" s="182">
        <f>SUM(P414:P424)</f>
        <v>0</v>
      </c>
      <c r="Q413" s="181"/>
      <c r="R413" s="182">
        <f>SUM(R414:R424)</f>
        <v>0</v>
      </c>
      <c r="S413" s="181"/>
      <c r="T413" s="183">
        <f>SUM(T414:T424)</f>
        <v>9.8864479999999997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176" t="s">
        <v>89</v>
      </c>
      <c r="AT413" s="184" t="s">
        <v>75</v>
      </c>
      <c r="AU413" s="184" t="s">
        <v>83</v>
      </c>
      <c r="AY413" s="176" t="s">
        <v>135</v>
      </c>
      <c r="BK413" s="185">
        <f>SUM(BK414:BK424)</f>
        <v>0</v>
      </c>
    </row>
    <row r="414" s="2" customFormat="1" ht="37.8" customHeight="1">
      <c r="A414" s="38"/>
      <c r="B414" s="188"/>
      <c r="C414" s="189" t="s">
        <v>438</v>
      </c>
      <c r="D414" s="189" t="s">
        <v>137</v>
      </c>
      <c r="E414" s="190" t="s">
        <v>900</v>
      </c>
      <c r="F414" s="191" t="s">
        <v>901</v>
      </c>
      <c r="G414" s="192" t="s">
        <v>140</v>
      </c>
      <c r="H414" s="193">
        <v>757</v>
      </c>
      <c r="I414" s="194"/>
      <c r="J414" s="195">
        <f>ROUND(I414*H414,2)</f>
        <v>0</v>
      </c>
      <c r="K414" s="196"/>
      <c r="L414" s="39"/>
      <c r="M414" s="197" t="s">
        <v>1</v>
      </c>
      <c r="N414" s="198" t="s">
        <v>42</v>
      </c>
      <c r="O414" s="82"/>
      <c r="P414" s="199">
        <f>O414*H414</f>
        <v>0</v>
      </c>
      <c r="Q414" s="199">
        <v>0</v>
      </c>
      <c r="R414" s="199">
        <f>Q414*H414</f>
        <v>0</v>
      </c>
      <c r="S414" s="199">
        <v>0.010999999999999999</v>
      </c>
      <c r="T414" s="200">
        <f>S414*H414</f>
        <v>8.327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01" t="s">
        <v>197</v>
      </c>
      <c r="AT414" s="201" t="s">
        <v>137</v>
      </c>
      <c r="AU414" s="201" t="s">
        <v>89</v>
      </c>
      <c r="AY414" s="19" t="s">
        <v>135</v>
      </c>
      <c r="BE414" s="202">
        <f>IF(N414="základná",J414,0)</f>
        <v>0</v>
      </c>
      <c r="BF414" s="202">
        <f>IF(N414="znížená",J414,0)</f>
        <v>0</v>
      </c>
      <c r="BG414" s="202">
        <f>IF(N414="zákl. prenesená",J414,0)</f>
        <v>0</v>
      </c>
      <c r="BH414" s="202">
        <f>IF(N414="zníž. prenesená",J414,0)</f>
        <v>0</v>
      </c>
      <c r="BI414" s="202">
        <f>IF(N414="nulová",J414,0)</f>
        <v>0</v>
      </c>
      <c r="BJ414" s="19" t="s">
        <v>89</v>
      </c>
      <c r="BK414" s="202">
        <f>ROUND(I414*H414,2)</f>
        <v>0</v>
      </c>
      <c r="BL414" s="19" t="s">
        <v>197</v>
      </c>
      <c r="BM414" s="201" t="s">
        <v>902</v>
      </c>
    </row>
    <row r="415" s="15" customFormat="1">
      <c r="A415" s="15"/>
      <c r="B415" s="225"/>
      <c r="C415" s="15"/>
      <c r="D415" s="204" t="s">
        <v>143</v>
      </c>
      <c r="E415" s="226" t="s">
        <v>1</v>
      </c>
      <c r="F415" s="227" t="s">
        <v>903</v>
      </c>
      <c r="G415" s="15"/>
      <c r="H415" s="226" t="s">
        <v>1</v>
      </c>
      <c r="I415" s="228"/>
      <c r="J415" s="15"/>
      <c r="K415" s="15"/>
      <c r="L415" s="225"/>
      <c r="M415" s="229"/>
      <c r="N415" s="230"/>
      <c r="O415" s="230"/>
      <c r="P415" s="230"/>
      <c r="Q415" s="230"/>
      <c r="R415" s="230"/>
      <c r="S415" s="230"/>
      <c r="T415" s="231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26" t="s">
        <v>143</v>
      </c>
      <c r="AU415" s="226" t="s">
        <v>89</v>
      </c>
      <c r="AV415" s="15" t="s">
        <v>83</v>
      </c>
      <c r="AW415" s="15" t="s">
        <v>31</v>
      </c>
      <c r="AX415" s="15" t="s">
        <v>76</v>
      </c>
      <c r="AY415" s="226" t="s">
        <v>135</v>
      </c>
    </row>
    <row r="416" s="13" customFormat="1">
      <c r="A416" s="13"/>
      <c r="B416" s="203"/>
      <c r="C416" s="13"/>
      <c r="D416" s="204" t="s">
        <v>143</v>
      </c>
      <c r="E416" s="205" t="s">
        <v>1</v>
      </c>
      <c r="F416" s="206" t="s">
        <v>904</v>
      </c>
      <c r="G416" s="13"/>
      <c r="H416" s="207">
        <v>757</v>
      </c>
      <c r="I416" s="208"/>
      <c r="J416" s="13"/>
      <c r="K416" s="13"/>
      <c r="L416" s="203"/>
      <c r="M416" s="209"/>
      <c r="N416" s="210"/>
      <c r="O416" s="210"/>
      <c r="P416" s="210"/>
      <c r="Q416" s="210"/>
      <c r="R416" s="210"/>
      <c r="S416" s="210"/>
      <c r="T416" s="21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5" t="s">
        <v>143</v>
      </c>
      <c r="AU416" s="205" t="s">
        <v>89</v>
      </c>
      <c r="AV416" s="13" t="s">
        <v>89</v>
      </c>
      <c r="AW416" s="13" t="s">
        <v>31</v>
      </c>
      <c r="AX416" s="13" t="s">
        <v>76</v>
      </c>
      <c r="AY416" s="205" t="s">
        <v>135</v>
      </c>
    </row>
    <row r="417" s="14" customFormat="1">
      <c r="A417" s="14"/>
      <c r="B417" s="212"/>
      <c r="C417" s="14"/>
      <c r="D417" s="204" t="s">
        <v>143</v>
      </c>
      <c r="E417" s="213" t="s">
        <v>651</v>
      </c>
      <c r="F417" s="214" t="s">
        <v>152</v>
      </c>
      <c r="G417" s="14"/>
      <c r="H417" s="215">
        <v>757</v>
      </c>
      <c r="I417" s="216"/>
      <c r="J417" s="14"/>
      <c r="K417" s="14"/>
      <c r="L417" s="212"/>
      <c r="M417" s="217"/>
      <c r="N417" s="218"/>
      <c r="O417" s="218"/>
      <c r="P417" s="218"/>
      <c r="Q417" s="218"/>
      <c r="R417" s="218"/>
      <c r="S417" s="218"/>
      <c r="T417" s="21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13" t="s">
        <v>143</v>
      </c>
      <c r="AU417" s="213" t="s">
        <v>89</v>
      </c>
      <c r="AV417" s="14" t="s">
        <v>141</v>
      </c>
      <c r="AW417" s="14" t="s">
        <v>31</v>
      </c>
      <c r="AX417" s="14" t="s">
        <v>83</v>
      </c>
      <c r="AY417" s="213" t="s">
        <v>135</v>
      </c>
    </row>
    <row r="418" s="2" customFormat="1" ht="24.15" customHeight="1">
      <c r="A418" s="38"/>
      <c r="B418" s="188"/>
      <c r="C418" s="189" t="s">
        <v>443</v>
      </c>
      <c r="D418" s="189" t="s">
        <v>137</v>
      </c>
      <c r="E418" s="190" t="s">
        <v>905</v>
      </c>
      <c r="F418" s="191" t="s">
        <v>906</v>
      </c>
      <c r="G418" s="192" t="s">
        <v>140</v>
      </c>
      <c r="H418" s="193">
        <v>86.635999999999996</v>
      </c>
      <c r="I418" s="194"/>
      <c r="J418" s="195">
        <f>ROUND(I418*H418,2)</f>
        <v>0</v>
      </c>
      <c r="K418" s="196"/>
      <c r="L418" s="39"/>
      <c r="M418" s="197" t="s">
        <v>1</v>
      </c>
      <c r="N418" s="198" t="s">
        <v>42</v>
      </c>
      <c r="O418" s="82"/>
      <c r="P418" s="199">
        <f>O418*H418</f>
        <v>0</v>
      </c>
      <c r="Q418" s="199">
        <v>0</v>
      </c>
      <c r="R418" s="199">
        <f>Q418*H418</f>
        <v>0</v>
      </c>
      <c r="S418" s="199">
        <v>0.017999999999999999</v>
      </c>
      <c r="T418" s="200">
        <f>S418*H418</f>
        <v>1.5594479999999997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01" t="s">
        <v>197</v>
      </c>
      <c r="AT418" s="201" t="s">
        <v>137</v>
      </c>
      <c r="AU418" s="201" t="s">
        <v>89</v>
      </c>
      <c r="AY418" s="19" t="s">
        <v>135</v>
      </c>
      <c r="BE418" s="202">
        <f>IF(N418="základná",J418,0)</f>
        <v>0</v>
      </c>
      <c r="BF418" s="202">
        <f>IF(N418="znížená",J418,0)</f>
        <v>0</v>
      </c>
      <c r="BG418" s="202">
        <f>IF(N418="zákl. prenesená",J418,0)</f>
        <v>0</v>
      </c>
      <c r="BH418" s="202">
        <f>IF(N418="zníž. prenesená",J418,0)</f>
        <v>0</v>
      </c>
      <c r="BI418" s="202">
        <f>IF(N418="nulová",J418,0)</f>
        <v>0</v>
      </c>
      <c r="BJ418" s="19" t="s">
        <v>89</v>
      </c>
      <c r="BK418" s="202">
        <f>ROUND(I418*H418,2)</f>
        <v>0</v>
      </c>
      <c r="BL418" s="19" t="s">
        <v>197</v>
      </c>
      <c r="BM418" s="201" t="s">
        <v>907</v>
      </c>
    </row>
    <row r="419" s="15" customFormat="1">
      <c r="A419" s="15"/>
      <c r="B419" s="225"/>
      <c r="C419" s="15"/>
      <c r="D419" s="204" t="s">
        <v>143</v>
      </c>
      <c r="E419" s="226" t="s">
        <v>1</v>
      </c>
      <c r="F419" s="227" t="s">
        <v>908</v>
      </c>
      <c r="G419" s="15"/>
      <c r="H419" s="226" t="s">
        <v>1</v>
      </c>
      <c r="I419" s="228"/>
      <c r="J419" s="15"/>
      <c r="K419" s="15"/>
      <c r="L419" s="225"/>
      <c r="M419" s="229"/>
      <c r="N419" s="230"/>
      <c r="O419" s="230"/>
      <c r="P419" s="230"/>
      <c r="Q419" s="230"/>
      <c r="R419" s="230"/>
      <c r="S419" s="230"/>
      <c r="T419" s="231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26" t="s">
        <v>143</v>
      </c>
      <c r="AU419" s="226" t="s">
        <v>89</v>
      </c>
      <c r="AV419" s="15" t="s">
        <v>83</v>
      </c>
      <c r="AW419" s="15" t="s">
        <v>31</v>
      </c>
      <c r="AX419" s="15" t="s">
        <v>76</v>
      </c>
      <c r="AY419" s="226" t="s">
        <v>135</v>
      </c>
    </row>
    <row r="420" s="13" customFormat="1">
      <c r="A420" s="13"/>
      <c r="B420" s="203"/>
      <c r="C420" s="13"/>
      <c r="D420" s="204" t="s">
        <v>143</v>
      </c>
      <c r="E420" s="205" t="s">
        <v>1</v>
      </c>
      <c r="F420" s="206" t="s">
        <v>909</v>
      </c>
      <c r="G420" s="13"/>
      <c r="H420" s="207">
        <v>20.899999999999999</v>
      </c>
      <c r="I420" s="208"/>
      <c r="J420" s="13"/>
      <c r="K420" s="13"/>
      <c r="L420" s="203"/>
      <c r="M420" s="209"/>
      <c r="N420" s="210"/>
      <c r="O420" s="210"/>
      <c r="P420" s="210"/>
      <c r="Q420" s="210"/>
      <c r="R420" s="210"/>
      <c r="S420" s="210"/>
      <c r="T420" s="21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5" t="s">
        <v>143</v>
      </c>
      <c r="AU420" s="205" t="s">
        <v>89</v>
      </c>
      <c r="AV420" s="13" t="s">
        <v>89</v>
      </c>
      <c r="AW420" s="13" t="s">
        <v>31</v>
      </c>
      <c r="AX420" s="13" t="s">
        <v>76</v>
      </c>
      <c r="AY420" s="205" t="s">
        <v>135</v>
      </c>
    </row>
    <row r="421" s="13" customFormat="1">
      <c r="A421" s="13"/>
      <c r="B421" s="203"/>
      <c r="C421" s="13"/>
      <c r="D421" s="204" t="s">
        <v>143</v>
      </c>
      <c r="E421" s="205" t="s">
        <v>1</v>
      </c>
      <c r="F421" s="206" t="s">
        <v>910</v>
      </c>
      <c r="G421" s="13"/>
      <c r="H421" s="207">
        <v>18.920000000000002</v>
      </c>
      <c r="I421" s="208"/>
      <c r="J421" s="13"/>
      <c r="K421" s="13"/>
      <c r="L421" s="203"/>
      <c r="M421" s="209"/>
      <c r="N421" s="210"/>
      <c r="O421" s="210"/>
      <c r="P421" s="210"/>
      <c r="Q421" s="210"/>
      <c r="R421" s="210"/>
      <c r="S421" s="210"/>
      <c r="T421" s="21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5" t="s">
        <v>143</v>
      </c>
      <c r="AU421" s="205" t="s">
        <v>89</v>
      </c>
      <c r="AV421" s="13" t="s">
        <v>89</v>
      </c>
      <c r="AW421" s="13" t="s">
        <v>31</v>
      </c>
      <c r="AX421" s="13" t="s">
        <v>76</v>
      </c>
      <c r="AY421" s="205" t="s">
        <v>135</v>
      </c>
    </row>
    <row r="422" s="13" customFormat="1">
      <c r="A422" s="13"/>
      <c r="B422" s="203"/>
      <c r="C422" s="13"/>
      <c r="D422" s="204" t="s">
        <v>143</v>
      </c>
      <c r="E422" s="205" t="s">
        <v>1</v>
      </c>
      <c r="F422" s="206" t="s">
        <v>911</v>
      </c>
      <c r="G422" s="13"/>
      <c r="H422" s="207">
        <v>46.816000000000002</v>
      </c>
      <c r="I422" s="208"/>
      <c r="J422" s="13"/>
      <c r="K422" s="13"/>
      <c r="L422" s="203"/>
      <c r="M422" s="209"/>
      <c r="N422" s="210"/>
      <c r="O422" s="210"/>
      <c r="P422" s="210"/>
      <c r="Q422" s="210"/>
      <c r="R422" s="210"/>
      <c r="S422" s="210"/>
      <c r="T422" s="21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5" t="s">
        <v>143</v>
      </c>
      <c r="AU422" s="205" t="s">
        <v>89</v>
      </c>
      <c r="AV422" s="13" t="s">
        <v>89</v>
      </c>
      <c r="AW422" s="13" t="s">
        <v>31</v>
      </c>
      <c r="AX422" s="13" t="s">
        <v>76</v>
      </c>
      <c r="AY422" s="205" t="s">
        <v>135</v>
      </c>
    </row>
    <row r="423" s="14" customFormat="1">
      <c r="A423" s="14"/>
      <c r="B423" s="212"/>
      <c r="C423" s="14"/>
      <c r="D423" s="204" t="s">
        <v>143</v>
      </c>
      <c r="E423" s="213" t="s">
        <v>1</v>
      </c>
      <c r="F423" s="214" t="s">
        <v>152</v>
      </c>
      <c r="G423" s="14"/>
      <c r="H423" s="215">
        <v>86.635999999999996</v>
      </c>
      <c r="I423" s="216"/>
      <c r="J423" s="14"/>
      <c r="K423" s="14"/>
      <c r="L423" s="212"/>
      <c r="M423" s="217"/>
      <c r="N423" s="218"/>
      <c r="O423" s="218"/>
      <c r="P423" s="218"/>
      <c r="Q423" s="218"/>
      <c r="R423" s="218"/>
      <c r="S423" s="218"/>
      <c r="T423" s="21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13" t="s">
        <v>143</v>
      </c>
      <c r="AU423" s="213" t="s">
        <v>89</v>
      </c>
      <c r="AV423" s="14" t="s">
        <v>141</v>
      </c>
      <c r="AW423" s="14" t="s">
        <v>31</v>
      </c>
      <c r="AX423" s="14" t="s">
        <v>83</v>
      </c>
      <c r="AY423" s="213" t="s">
        <v>135</v>
      </c>
    </row>
    <row r="424" s="2" customFormat="1" ht="24.15" customHeight="1">
      <c r="A424" s="38"/>
      <c r="B424" s="188"/>
      <c r="C424" s="189" t="s">
        <v>485</v>
      </c>
      <c r="D424" s="189" t="s">
        <v>137</v>
      </c>
      <c r="E424" s="190" t="s">
        <v>223</v>
      </c>
      <c r="F424" s="191" t="s">
        <v>224</v>
      </c>
      <c r="G424" s="192" t="s">
        <v>208</v>
      </c>
      <c r="H424" s="220"/>
      <c r="I424" s="194"/>
      <c r="J424" s="195">
        <f>ROUND(I424*H424,2)</f>
        <v>0</v>
      </c>
      <c r="K424" s="196"/>
      <c r="L424" s="39"/>
      <c r="M424" s="197" t="s">
        <v>1</v>
      </c>
      <c r="N424" s="198" t="s">
        <v>42</v>
      </c>
      <c r="O424" s="82"/>
      <c r="P424" s="199">
        <f>O424*H424</f>
        <v>0</v>
      </c>
      <c r="Q424" s="199">
        <v>0</v>
      </c>
      <c r="R424" s="199">
        <f>Q424*H424</f>
        <v>0</v>
      </c>
      <c r="S424" s="199">
        <v>0</v>
      </c>
      <c r="T424" s="20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01" t="s">
        <v>197</v>
      </c>
      <c r="AT424" s="201" t="s">
        <v>137</v>
      </c>
      <c r="AU424" s="201" t="s">
        <v>89</v>
      </c>
      <c r="AY424" s="19" t="s">
        <v>135</v>
      </c>
      <c r="BE424" s="202">
        <f>IF(N424="základná",J424,0)</f>
        <v>0</v>
      </c>
      <c r="BF424" s="202">
        <f>IF(N424="znížená",J424,0)</f>
        <v>0</v>
      </c>
      <c r="BG424" s="202">
        <f>IF(N424="zákl. prenesená",J424,0)</f>
        <v>0</v>
      </c>
      <c r="BH424" s="202">
        <f>IF(N424="zníž. prenesená",J424,0)</f>
        <v>0</v>
      </c>
      <c r="BI424" s="202">
        <f>IF(N424="nulová",J424,0)</f>
        <v>0</v>
      </c>
      <c r="BJ424" s="19" t="s">
        <v>89</v>
      </c>
      <c r="BK424" s="202">
        <f>ROUND(I424*H424,2)</f>
        <v>0</v>
      </c>
      <c r="BL424" s="19" t="s">
        <v>197</v>
      </c>
      <c r="BM424" s="201" t="s">
        <v>912</v>
      </c>
    </row>
    <row r="425" s="12" customFormat="1" ht="22.8" customHeight="1">
      <c r="A425" s="12"/>
      <c r="B425" s="175"/>
      <c r="C425" s="12"/>
      <c r="D425" s="176" t="s">
        <v>75</v>
      </c>
      <c r="E425" s="186" t="s">
        <v>913</v>
      </c>
      <c r="F425" s="186" t="s">
        <v>914</v>
      </c>
      <c r="G425" s="12"/>
      <c r="H425" s="12"/>
      <c r="I425" s="178"/>
      <c r="J425" s="187">
        <f>BK425</f>
        <v>0</v>
      </c>
      <c r="K425" s="12"/>
      <c r="L425" s="175"/>
      <c r="M425" s="180"/>
      <c r="N425" s="181"/>
      <c r="O425" s="181"/>
      <c r="P425" s="182">
        <f>SUM(P426:P438)</f>
        <v>0</v>
      </c>
      <c r="Q425" s="181"/>
      <c r="R425" s="182">
        <f>SUM(R426:R438)</f>
        <v>0</v>
      </c>
      <c r="S425" s="181"/>
      <c r="T425" s="183">
        <f>SUM(T426:T438)</f>
        <v>1.092465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76" t="s">
        <v>89</v>
      </c>
      <c r="AT425" s="184" t="s">
        <v>75</v>
      </c>
      <c r="AU425" s="184" t="s">
        <v>83</v>
      </c>
      <c r="AY425" s="176" t="s">
        <v>135</v>
      </c>
      <c r="BK425" s="185">
        <f>SUM(BK426:BK438)</f>
        <v>0</v>
      </c>
    </row>
    <row r="426" s="2" customFormat="1" ht="24.15" customHeight="1">
      <c r="A426" s="38"/>
      <c r="B426" s="188"/>
      <c r="C426" s="189" t="s">
        <v>448</v>
      </c>
      <c r="D426" s="189" t="s">
        <v>137</v>
      </c>
      <c r="E426" s="190" t="s">
        <v>915</v>
      </c>
      <c r="F426" s="191" t="s">
        <v>916</v>
      </c>
      <c r="G426" s="192" t="s">
        <v>140</v>
      </c>
      <c r="H426" s="193">
        <v>46.398000000000003</v>
      </c>
      <c r="I426" s="194"/>
      <c r="J426" s="195">
        <f>ROUND(I426*H426,2)</f>
        <v>0</v>
      </c>
      <c r="K426" s="196"/>
      <c r="L426" s="39"/>
      <c r="M426" s="197" t="s">
        <v>1</v>
      </c>
      <c r="N426" s="198" t="s">
        <v>42</v>
      </c>
      <c r="O426" s="82"/>
      <c r="P426" s="199">
        <f>O426*H426</f>
        <v>0</v>
      </c>
      <c r="Q426" s="199">
        <v>0</v>
      </c>
      <c r="R426" s="199">
        <f>Q426*H426</f>
        <v>0</v>
      </c>
      <c r="S426" s="199">
        <v>0.001</v>
      </c>
      <c r="T426" s="200">
        <f>S426*H426</f>
        <v>0.046398000000000002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01" t="s">
        <v>197</v>
      </c>
      <c r="AT426" s="201" t="s">
        <v>137</v>
      </c>
      <c r="AU426" s="201" t="s">
        <v>89</v>
      </c>
      <c r="AY426" s="19" t="s">
        <v>135</v>
      </c>
      <c r="BE426" s="202">
        <f>IF(N426="základná",J426,0)</f>
        <v>0</v>
      </c>
      <c r="BF426" s="202">
        <f>IF(N426="znížená",J426,0)</f>
        <v>0</v>
      </c>
      <c r="BG426" s="202">
        <f>IF(N426="zákl. prenesená",J426,0)</f>
        <v>0</v>
      </c>
      <c r="BH426" s="202">
        <f>IF(N426="zníž. prenesená",J426,0)</f>
        <v>0</v>
      </c>
      <c r="BI426" s="202">
        <f>IF(N426="nulová",J426,0)</f>
        <v>0</v>
      </c>
      <c r="BJ426" s="19" t="s">
        <v>89</v>
      </c>
      <c r="BK426" s="202">
        <f>ROUND(I426*H426,2)</f>
        <v>0</v>
      </c>
      <c r="BL426" s="19" t="s">
        <v>197</v>
      </c>
      <c r="BM426" s="201" t="s">
        <v>917</v>
      </c>
    </row>
    <row r="427" s="13" customFormat="1">
      <c r="A427" s="13"/>
      <c r="B427" s="203"/>
      <c r="C427" s="13"/>
      <c r="D427" s="204" t="s">
        <v>143</v>
      </c>
      <c r="E427" s="205" t="s">
        <v>1</v>
      </c>
      <c r="F427" s="206" t="s">
        <v>918</v>
      </c>
      <c r="G427" s="13"/>
      <c r="H427" s="207">
        <v>46.398000000000003</v>
      </c>
      <c r="I427" s="208"/>
      <c r="J427" s="13"/>
      <c r="K427" s="13"/>
      <c r="L427" s="203"/>
      <c r="M427" s="209"/>
      <c r="N427" s="210"/>
      <c r="O427" s="210"/>
      <c r="P427" s="210"/>
      <c r="Q427" s="210"/>
      <c r="R427" s="210"/>
      <c r="S427" s="210"/>
      <c r="T427" s="21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143</v>
      </c>
      <c r="AU427" s="205" t="s">
        <v>89</v>
      </c>
      <c r="AV427" s="13" t="s">
        <v>89</v>
      </c>
      <c r="AW427" s="13" t="s">
        <v>31</v>
      </c>
      <c r="AX427" s="13" t="s">
        <v>83</v>
      </c>
      <c r="AY427" s="205" t="s">
        <v>135</v>
      </c>
    </row>
    <row r="428" s="2" customFormat="1" ht="33" customHeight="1">
      <c r="A428" s="38"/>
      <c r="B428" s="188"/>
      <c r="C428" s="189" t="s">
        <v>454</v>
      </c>
      <c r="D428" s="189" t="s">
        <v>137</v>
      </c>
      <c r="E428" s="190" t="s">
        <v>919</v>
      </c>
      <c r="F428" s="191" t="s">
        <v>920</v>
      </c>
      <c r="G428" s="192" t="s">
        <v>140</v>
      </c>
      <c r="H428" s="193">
        <v>287.28699999999998</v>
      </c>
      <c r="I428" s="194"/>
      <c r="J428" s="195">
        <f>ROUND(I428*H428,2)</f>
        <v>0</v>
      </c>
      <c r="K428" s="196"/>
      <c r="L428" s="39"/>
      <c r="M428" s="197" t="s">
        <v>1</v>
      </c>
      <c r="N428" s="198" t="s">
        <v>42</v>
      </c>
      <c r="O428" s="82"/>
      <c r="P428" s="199">
        <f>O428*H428</f>
        <v>0</v>
      </c>
      <c r="Q428" s="199">
        <v>0</v>
      </c>
      <c r="R428" s="199">
        <f>Q428*H428</f>
        <v>0</v>
      </c>
      <c r="S428" s="199">
        <v>0.001</v>
      </c>
      <c r="T428" s="200">
        <f>S428*H428</f>
        <v>0.28728699999999996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01" t="s">
        <v>197</v>
      </c>
      <c r="AT428" s="201" t="s">
        <v>137</v>
      </c>
      <c r="AU428" s="201" t="s">
        <v>89</v>
      </c>
      <c r="AY428" s="19" t="s">
        <v>135</v>
      </c>
      <c r="BE428" s="202">
        <f>IF(N428="základná",J428,0)</f>
        <v>0</v>
      </c>
      <c r="BF428" s="202">
        <f>IF(N428="znížená",J428,0)</f>
        <v>0</v>
      </c>
      <c r="BG428" s="202">
        <f>IF(N428="zákl. prenesená",J428,0)</f>
        <v>0</v>
      </c>
      <c r="BH428" s="202">
        <f>IF(N428="zníž. prenesená",J428,0)</f>
        <v>0</v>
      </c>
      <c r="BI428" s="202">
        <f>IF(N428="nulová",J428,0)</f>
        <v>0</v>
      </c>
      <c r="BJ428" s="19" t="s">
        <v>89</v>
      </c>
      <c r="BK428" s="202">
        <f>ROUND(I428*H428,2)</f>
        <v>0</v>
      </c>
      <c r="BL428" s="19" t="s">
        <v>197</v>
      </c>
      <c r="BM428" s="201" t="s">
        <v>921</v>
      </c>
    </row>
    <row r="429" s="13" customFormat="1">
      <c r="A429" s="13"/>
      <c r="B429" s="203"/>
      <c r="C429" s="13"/>
      <c r="D429" s="204" t="s">
        <v>143</v>
      </c>
      <c r="E429" s="205" t="s">
        <v>1</v>
      </c>
      <c r="F429" s="206" t="s">
        <v>922</v>
      </c>
      <c r="G429" s="13"/>
      <c r="H429" s="207">
        <v>162.51400000000001</v>
      </c>
      <c r="I429" s="208"/>
      <c r="J429" s="13"/>
      <c r="K429" s="13"/>
      <c r="L429" s="203"/>
      <c r="M429" s="209"/>
      <c r="N429" s="210"/>
      <c r="O429" s="210"/>
      <c r="P429" s="210"/>
      <c r="Q429" s="210"/>
      <c r="R429" s="210"/>
      <c r="S429" s="210"/>
      <c r="T429" s="21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05" t="s">
        <v>143</v>
      </c>
      <c r="AU429" s="205" t="s">
        <v>89</v>
      </c>
      <c r="AV429" s="13" t="s">
        <v>89</v>
      </c>
      <c r="AW429" s="13" t="s">
        <v>31</v>
      </c>
      <c r="AX429" s="13" t="s">
        <v>76</v>
      </c>
      <c r="AY429" s="205" t="s">
        <v>135</v>
      </c>
    </row>
    <row r="430" s="13" customFormat="1">
      <c r="A430" s="13"/>
      <c r="B430" s="203"/>
      <c r="C430" s="13"/>
      <c r="D430" s="204" t="s">
        <v>143</v>
      </c>
      <c r="E430" s="205" t="s">
        <v>1</v>
      </c>
      <c r="F430" s="206" t="s">
        <v>923</v>
      </c>
      <c r="G430" s="13"/>
      <c r="H430" s="207">
        <v>65.230000000000004</v>
      </c>
      <c r="I430" s="208"/>
      <c r="J430" s="13"/>
      <c r="K430" s="13"/>
      <c r="L430" s="203"/>
      <c r="M430" s="209"/>
      <c r="N430" s="210"/>
      <c r="O430" s="210"/>
      <c r="P430" s="210"/>
      <c r="Q430" s="210"/>
      <c r="R430" s="210"/>
      <c r="S430" s="210"/>
      <c r="T430" s="21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5" t="s">
        <v>143</v>
      </c>
      <c r="AU430" s="205" t="s">
        <v>89</v>
      </c>
      <c r="AV430" s="13" t="s">
        <v>89</v>
      </c>
      <c r="AW430" s="13" t="s">
        <v>31</v>
      </c>
      <c r="AX430" s="13" t="s">
        <v>76</v>
      </c>
      <c r="AY430" s="205" t="s">
        <v>135</v>
      </c>
    </row>
    <row r="431" s="13" customFormat="1">
      <c r="A431" s="13"/>
      <c r="B431" s="203"/>
      <c r="C431" s="13"/>
      <c r="D431" s="204" t="s">
        <v>143</v>
      </c>
      <c r="E431" s="205" t="s">
        <v>1</v>
      </c>
      <c r="F431" s="206" t="s">
        <v>924</v>
      </c>
      <c r="G431" s="13"/>
      <c r="H431" s="207">
        <v>59.542999999999999</v>
      </c>
      <c r="I431" s="208"/>
      <c r="J431" s="13"/>
      <c r="K431" s="13"/>
      <c r="L431" s="203"/>
      <c r="M431" s="209"/>
      <c r="N431" s="210"/>
      <c r="O431" s="210"/>
      <c r="P431" s="210"/>
      <c r="Q431" s="210"/>
      <c r="R431" s="210"/>
      <c r="S431" s="210"/>
      <c r="T431" s="21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5" t="s">
        <v>143</v>
      </c>
      <c r="AU431" s="205" t="s">
        <v>89</v>
      </c>
      <c r="AV431" s="13" t="s">
        <v>89</v>
      </c>
      <c r="AW431" s="13" t="s">
        <v>31</v>
      </c>
      <c r="AX431" s="13" t="s">
        <v>76</v>
      </c>
      <c r="AY431" s="205" t="s">
        <v>135</v>
      </c>
    </row>
    <row r="432" s="14" customFormat="1">
      <c r="A432" s="14"/>
      <c r="B432" s="212"/>
      <c r="C432" s="14"/>
      <c r="D432" s="204" t="s">
        <v>143</v>
      </c>
      <c r="E432" s="213" t="s">
        <v>1</v>
      </c>
      <c r="F432" s="214" t="s">
        <v>152</v>
      </c>
      <c r="G432" s="14"/>
      <c r="H432" s="215">
        <v>287.28699999999998</v>
      </c>
      <c r="I432" s="216"/>
      <c r="J432" s="14"/>
      <c r="K432" s="14"/>
      <c r="L432" s="212"/>
      <c r="M432" s="217"/>
      <c r="N432" s="218"/>
      <c r="O432" s="218"/>
      <c r="P432" s="218"/>
      <c r="Q432" s="218"/>
      <c r="R432" s="218"/>
      <c r="S432" s="218"/>
      <c r="T432" s="21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13" t="s">
        <v>143</v>
      </c>
      <c r="AU432" s="213" t="s">
        <v>89</v>
      </c>
      <c r="AV432" s="14" t="s">
        <v>141</v>
      </c>
      <c r="AW432" s="14" t="s">
        <v>31</v>
      </c>
      <c r="AX432" s="14" t="s">
        <v>83</v>
      </c>
      <c r="AY432" s="213" t="s">
        <v>135</v>
      </c>
    </row>
    <row r="433" s="2" customFormat="1" ht="24.15" customHeight="1">
      <c r="A433" s="38"/>
      <c r="B433" s="188"/>
      <c r="C433" s="189" t="s">
        <v>458</v>
      </c>
      <c r="D433" s="189" t="s">
        <v>137</v>
      </c>
      <c r="E433" s="190" t="s">
        <v>925</v>
      </c>
      <c r="F433" s="191" t="s">
        <v>926</v>
      </c>
      <c r="G433" s="192" t="s">
        <v>140</v>
      </c>
      <c r="H433" s="193">
        <v>758.77999999999997</v>
      </c>
      <c r="I433" s="194"/>
      <c r="J433" s="195">
        <f>ROUND(I433*H433,2)</f>
        <v>0</v>
      </c>
      <c r="K433" s="196"/>
      <c r="L433" s="39"/>
      <c r="M433" s="197" t="s">
        <v>1</v>
      </c>
      <c r="N433" s="198" t="s">
        <v>42</v>
      </c>
      <c r="O433" s="82"/>
      <c r="P433" s="199">
        <f>O433*H433</f>
        <v>0</v>
      </c>
      <c r="Q433" s="199">
        <v>0</v>
      </c>
      <c r="R433" s="199">
        <f>Q433*H433</f>
        <v>0</v>
      </c>
      <c r="S433" s="199">
        <v>0.001</v>
      </c>
      <c r="T433" s="200">
        <f>S433*H433</f>
        <v>0.75878000000000001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1" t="s">
        <v>197</v>
      </c>
      <c r="AT433" s="201" t="s">
        <v>137</v>
      </c>
      <c r="AU433" s="201" t="s">
        <v>89</v>
      </c>
      <c r="AY433" s="19" t="s">
        <v>135</v>
      </c>
      <c r="BE433" s="202">
        <f>IF(N433="základná",J433,0)</f>
        <v>0</v>
      </c>
      <c r="BF433" s="202">
        <f>IF(N433="znížená",J433,0)</f>
        <v>0</v>
      </c>
      <c r="BG433" s="202">
        <f>IF(N433="zákl. prenesená",J433,0)</f>
        <v>0</v>
      </c>
      <c r="BH433" s="202">
        <f>IF(N433="zníž. prenesená",J433,0)</f>
        <v>0</v>
      </c>
      <c r="BI433" s="202">
        <f>IF(N433="nulová",J433,0)</f>
        <v>0</v>
      </c>
      <c r="BJ433" s="19" t="s">
        <v>89</v>
      </c>
      <c r="BK433" s="202">
        <f>ROUND(I433*H433,2)</f>
        <v>0</v>
      </c>
      <c r="BL433" s="19" t="s">
        <v>197</v>
      </c>
      <c r="BM433" s="201" t="s">
        <v>927</v>
      </c>
    </row>
    <row r="434" s="13" customFormat="1">
      <c r="A434" s="13"/>
      <c r="B434" s="203"/>
      <c r="C434" s="13"/>
      <c r="D434" s="204" t="s">
        <v>143</v>
      </c>
      <c r="E434" s="205" t="s">
        <v>1</v>
      </c>
      <c r="F434" s="206" t="s">
        <v>928</v>
      </c>
      <c r="G434" s="13"/>
      <c r="H434" s="207">
        <v>106.524</v>
      </c>
      <c r="I434" s="208"/>
      <c r="J434" s="13"/>
      <c r="K434" s="13"/>
      <c r="L434" s="203"/>
      <c r="M434" s="209"/>
      <c r="N434" s="210"/>
      <c r="O434" s="210"/>
      <c r="P434" s="210"/>
      <c r="Q434" s="210"/>
      <c r="R434" s="210"/>
      <c r="S434" s="210"/>
      <c r="T434" s="21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05" t="s">
        <v>143</v>
      </c>
      <c r="AU434" s="205" t="s">
        <v>89</v>
      </c>
      <c r="AV434" s="13" t="s">
        <v>89</v>
      </c>
      <c r="AW434" s="13" t="s">
        <v>31</v>
      </c>
      <c r="AX434" s="13" t="s">
        <v>76</v>
      </c>
      <c r="AY434" s="205" t="s">
        <v>135</v>
      </c>
    </row>
    <row r="435" s="13" customFormat="1">
      <c r="A435" s="13"/>
      <c r="B435" s="203"/>
      <c r="C435" s="13"/>
      <c r="D435" s="204" t="s">
        <v>143</v>
      </c>
      <c r="E435" s="205" t="s">
        <v>1</v>
      </c>
      <c r="F435" s="206" t="s">
        <v>929</v>
      </c>
      <c r="G435" s="13"/>
      <c r="H435" s="207">
        <v>307.714</v>
      </c>
      <c r="I435" s="208"/>
      <c r="J435" s="13"/>
      <c r="K435" s="13"/>
      <c r="L435" s="203"/>
      <c r="M435" s="209"/>
      <c r="N435" s="210"/>
      <c r="O435" s="210"/>
      <c r="P435" s="210"/>
      <c r="Q435" s="210"/>
      <c r="R435" s="210"/>
      <c r="S435" s="210"/>
      <c r="T435" s="21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05" t="s">
        <v>143</v>
      </c>
      <c r="AU435" s="205" t="s">
        <v>89</v>
      </c>
      <c r="AV435" s="13" t="s">
        <v>89</v>
      </c>
      <c r="AW435" s="13" t="s">
        <v>31</v>
      </c>
      <c r="AX435" s="13" t="s">
        <v>76</v>
      </c>
      <c r="AY435" s="205" t="s">
        <v>135</v>
      </c>
    </row>
    <row r="436" s="13" customFormat="1">
      <c r="A436" s="13"/>
      <c r="B436" s="203"/>
      <c r="C436" s="13"/>
      <c r="D436" s="204" t="s">
        <v>143</v>
      </c>
      <c r="E436" s="205" t="s">
        <v>1</v>
      </c>
      <c r="F436" s="206" t="s">
        <v>930</v>
      </c>
      <c r="G436" s="13"/>
      <c r="H436" s="207">
        <v>344.54199999999997</v>
      </c>
      <c r="I436" s="208"/>
      <c r="J436" s="13"/>
      <c r="K436" s="13"/>
      <c r="L436" s="203"/>
      <c r="M436" s="209"/>
      <c r="N436" s="210"/>
      <c r="O436" s="210"/>
      <c r="P436" s="210"/>
      <c r="Q436" s="210"/>
      <c r="R436" s="210"/>
      <c r="S436" s="210"/>
      <c r="T436" s="21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5" t="s">
        <v>143</v>
      </c>
      <c r="AU436" s="205" t="s">
        <v>89</v>
      </c>
      <c r="AV436" s="13" t="s">
        <v>89</v>
      </c>
      <c r="AW436" s="13" t="s">
        <v>31</v>
      </c>
      <c r="AX436" s="13" t="s">
        <v>76</v>
      </c>
      <c r="AY436" s="205" t="s">
        <v>135</v>
      </c>
    </row>
    <row r="437" s="14" customFormat="1">
      <c r="A437" s="14"/>
      <c r="B437" s="212"/>
      <c r="C437" s="14"/>
      <c r="D437" s="204" t="s">
        <v>143</v>
      </c>
      <c r="E437" s="213" t="s">
        <v>1</v>
      </c>
      <c r="F437" s="214" t="s">
        <v>152</v>
      </c>
      <c r="G437" s="14"/>
      <c r="H437" s="215">
        <v>758.77999999999997</v>
      </c>
      <c r="I437" s="216"/>
      <c r="J437" s="14"/>
      <c r="K437" s="14"/>
      <c r="L437" s="212"/>
      <c r="M437" s="217"/>
      <c r="N437" s="218"/>
      <c r="O437" s="218"/>
      <c r="P437" s="218"/>
      <c r="Q437" s="218"/>
      <c r="R437" s="218"/>
      <c r="S437" s="218"/>
      <c r="T437" s="21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13" t="s">
        <v>143</v>
      </c>
      <c r="AU437" s="213" t="s">
        <v>89</v>
      </c>
      <c r="AV437" s="14" t="s">
        <v>141</v>
      </c>
      <c r="AW437" s="14" t="s">
        <v>31</v>
      </c>
      <c r="AX437" s="14" t="s">
        <v>83</v>
      </c>
      <c r="AY437" s="213" t="s">
        <v>135</v>
      </c>
    </row>
    <row r="438" s="2" customFormat="1" ht="24.15" customHeight="1">
      <c r="A438" s="38"/>
      <c r="B438" s="188"/>
      <c r="C438" s="189" t="s">
        <v>491</v>
      </c>
      <c r="D438" s="189" t="s">
        <v>137</v>
      </c>
      <c r="E438" s="190" t="s">
        <v>931</v>
      </c>
      <c r="F438" s="191" t="s">
        <v>932</v>
      </c>
      <c r="G438" s="192" t="s">
        <v>208</v>
      </c>
      <c r="H438" s="220"/>
      <c r="I438" s="194"/>
      <c r="J438" s="195">
        <f>ROUND(I438*H438,2)</f>
        <v>0</v>
      </c>
      <c r="K438" s="196"/>
      <c r="L438" s="39"/>
      <c r="M438" s="197" t="s">
        <v>1</v>
      </c>
      <c r="N438" s="198" t="s">
        <v>42</v>
      </c>
      <c r="O438" s="82"/>
      <c r="P438" s="199">
        <f>O438*H438</f>
        <v>0</v>
      </c>
      <c r="Q438" s="199">
        <v>0</v>
      </c>
      <c r="R438" s="199">
        <f>Q438*H438</f>
        <v>0</v>
      </c>
      <c r="S438" s="199">
        <v>0</v>
      </c>
      <c r="T438" s="20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01" t="s">
        <v>197</v>
      </c>
      <c r="AT438" s="201" t="s">
        <v>137</v>
      </c>
      <c r="AU438" s="201" t="s">
        <v>89</v>
      </c>
      <c r="AY438" s="19" t="s">
        <v>135</v>
      </c>
      <c r="BE438" s="202">
        <f>IF(N438="základná",J438,0)</f>
        <v>0</v>
      </c>
      <c r="BF438" s="202">
        <f>IF(N438="znížená",J438,0)</f>
        <v>0</v>
      </c>
      <c r="BG438" s="202">
        <f>IF(N438="zákl. prenesená",J438,0)</f>
        <v>0</v>
      </c>
      <c r="BH438" s="202">
        <f>IF(N438="zníž. prenesená",J438,0)</f>
        <v>0</v>
      </c>
      <c r="BI438" s="202">
        <f>IF(N438="nulová",J438,0)</f>
        <v>0</v>
      </c>
      <c r="BJ438" s="19" t="s">
        <v>89</v>
      </c>
      <c r="BK438" s="202">
        <f>ROUND(I438*H438,2)</f>
        <v>0</v>
      </c>
      <c r="BL438" s="19" t="s">
        <v>197</v>
      </c>
      <c r="BM438" s="201" t="s">
        <v>933</v>
      </c>
    </row>
    <row r="439" s="12" customFormat="1" ht="22.8" customHeight="1">
      <c r="A439" s="12"/>
      <c r="B439" s="175"/>
      <c r="C439" s="12"/>
      <c r="D439" s="176" t="s">
        <v>75</v>
      </c>
      <c r="E439" s="186" t="s">
        <v>934</v>
      </c>
      <c r="F439" s="186" t="s">
        <v>935</v>
      </c>
      <c r="G439" s="12"/>
      <c r="H439" s="12"/>
      <c r="I439" s="178"/>
      <c r="J439" s="187">
        <f>BK439</f>
        <v>0</v>
      </c>
      <c r="K439" s="12"/>
      <c r="L439" s="175"/>
      <c r="M439" s="180"/>
      <c r="N439" s="181"/>
      <c r="O439" s="181"/>
      <c r="P439" s="182">
        <f>SUM(P440:P441)</f>
        <v>0</v>
      </c>
      <c r="Q439" s="181"/>
      <c r="R439" s="182">
        <f>SUM(R440:R441)</f>
        <v>0</v>
      </c>
      <c r="S439" s="181"/>
      <c r="T439" s="183">
        <f>SUM(T440:T441)</f>
        <v>15.140000000000001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176" t="s">
        <v>89</v>
      </c>
      <c r="AT439" s="184" t="s">
        <v>75</v>
      </c>
      <c r="AU439" s="184" t="s">
        <v>83</v>
      </c>
      <c r="AY439" s="176" t="s">
        <v>135</v>
      </c>
      <c r="BK439" s="185">
        <f>SUM(BK440:BK441)</f>
        <v>0</v>
      </c>
    </row>
    <row r="440" s="2" customFormat="1" ht="24.15" customHeight="1">
      <c r="A440" s="38"/>
      <c r="B440" s="188"/>
      <c r="C440" s="189" t="s">
        <v>462</v>
      </c>
      <c r="D440" s="189" t="s">
        <v>137</v>
      </c>
      <c r="E440" s="190" t="s">
        <v>936</v>
      </c>
      <c r="F440" s="191" t="s">
        <v>937</v>
      </c>
      <c r="G440" s="192" t="s">
        <v>140</v>
      </c>
      <c r="H440" s="193">
        <v>757</v>
      </c>
      <c r="I440" s="194"/>
      <c r="J440" s="195">
        <f>ROUND(I440*H440,2)</f>
        <v>0</v>
      </c>
      <c r="K440" s="196"/>
      <c r="L440" s="39"/>
      <c r="M440" s="197" t="s">
        <v>1</v>
      </c>
      <c r="N440" s="198" t="s">
        <v>42</v>
      </c>
      <c r="O440" s="82"/>
      <c r="P440" s="199">
        <f>O440*H440</f>
        <v>0</v>
      </c>
      <c r="Q440" s="199">
        <v>0</v>
      </c>
      <c r="R440" s="199">
        <f>Q440*H440</f>
        <v>0</v>
      </c>
      <c r="S440" s="199">
        <v>0.02</v>
      </c>
      <c r="T440" s="200">
        <f>S440*H440</f>
        <v>15.140000000000001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01" t="s">
        <v>197</v>
      </c>
      <c r="AT440" s="201" t="s">
        <v>137</v>
      </c>
      <c r="AU440" s="201" t="s">
        <v>89</v>
      </c>
      <c r="AY440" s="19" t="s">
        <v>135</v>
      </c>
      <c r="BE440" s="202">
        <f>IF(N440="základná",J440,0)</f>
        <v>0</v>
      </c>
      <c r="BF440" s="202">
        <f>IF(N440="znížená",J440,0)</f>
        <v>0</v>
      </c>
      <c r="BG440" s="202">
        <f>IF(N440="zákl. prenesená",J440,0)</f>
        <v>0</v>
      </c>
      <c r="BH440" s="202">
        <f>IF(N440="zníž. prenesená",J440,0)</f>
        <v>0</v>
      </c>
      <c r="BI440" s="202">
        <f>IF(N440="nulová",J440,0)</f>
        <v>0</v>
      </c>
      <c r="BJ440" s="19" t="s">
        <v>89</v>
      </c>
      <c r="BK440" s="202">
        <f>ROUND(I440*H440,2)</f>
        <v>0</v>
      </c>
      <c r="BL440" s="19" t="s">
        <v>197</v>
      </c>
      <c r="BM440" s="201" t="s">
        <v>938</v>
      </c>
    </row>
    <row r="441" s="13" customFormat="1">
      <c r="A441" s="13"/>
      <c r="B441" s="203"/>
      <c r="C441" s="13"/>
      <c r="D441" s="204" t="s">
        <v>143</v>
      </c>
      <c r="E441" s="205" t="s">
        <v>1</v>
      </c>
      <c r="F441" s="206" t="s">
        <v>651</v>
      </c>
      <c r="G441" s="13"/>
      <c r="H441" s="207">
        <v>757</v>
      </c>
      <c r="I441" s="208"/>
      <c r="J441" s="13"/>
      <c r="K441" s="13"/>
      <c r="L441" s="203"/>
      <c r="M441" s="209"/>
      <c r="N441" s="210"/>
      <c r="O441" s="210"/>
      <c r="P441" s="210"/>
      <c r="Q441" s="210"/>
      <c r="R441" s="210"/>
      <c r="S441" s="210"/>
      <c r="T441" s="21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5" t="s">
        <v>143</v>
      </c>
      <c r="AU441" s="205" t="s">
        <v>89</v>
      </c>
      <c r="AV441" s="13" t="s">
        <v>89</v>
      </c>
      <c r="AW441" s="13" t="s">
        <v>31</v>
      </c>
      <c r="AX441" s="13" t="s">
        <v>83</v>
      </c>
      <c r="AY441" s="205" t="s">
        <v>135</v>
      </c>
    </row>
    <row r="442" s="12" customFormat="1" ht="25.92" customHeight="1">
      <c r="A442" s="12"/>
      <c r="B442" s="175"/>
      <c r="C442" s="12"/>
      <c r="D442" s="176" t="s">
        <v>75</v>
      </c>
      <c r="E442" s="177" t="s">
        <v>236</v>
      </c>
      <c r="F442" s="177" t="s">
        <v>237</v>
      </c>
      <c r="G442" s="12"/>
      <c r="H442" s="12"/>
      <c r="I442" s="178"/>
      <c r="J442" s="179">
        <f>BK442</f>
        <v>0</v>
      </c>
      <c r="K442" s="12"/>
      <c r="L442" s="175"/>
      <c r="M442" s="180"/>
      <c r="N442" s="181"/>
      <c r="O442" s="181"/>
      <c r="P442" s="182">
        <f>P443</f>
        <v>0</v>
      </c>
      <c r="Q442" s="181"/>
      <c r="R442" s="182">
        <f>R443</f>
        <v>0</v>
      </c>
      <c r="S442" s="181"/>
      <c r="T442" s="183">
        <f>T443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76" t="s">
        <v>141</v>
      </c>
      <c r="AT442" s="184" t="s">
        <v>75</v>
      </c>
      <c r="AU442" s="184" t="s">
        <v>76</v>
      </c>
      <c r="AY442" s="176" t="s">
        <v>135</v>
      </c>
      <c r="BK442" s="185">
        <f>BK443</f>
        <v>0</v>
      </c>
    </row>
    <row r="443" s="2" customFormat="1" ht="24.15" customHeight="1">
      <c r="A443" s="38"/>
      <c r="B443" s="188"/>
      <c r="C443" s="189" t="s">
        <v>467</v>
      </c>
      <c r="D443" s="189" t="s">
        <v>137</v>
      </c>
      <c r="E443" s="190" t="s">
        <v>238</v>
      </c>
      <c r="F443" s="191" t="s">
        <v>239</v>
      </c>
      <c r="G443" s="192" t="s">
        <v>240</v>
      </c>
      <c r="H443" s="193">
        <v>220</v>
      </c>
      <c r="I443" s="194"/>
      <c r="J443" s="195">
        <f>ROUND(I443*H443,2)</f>
        <v>0</v>
      </c>
      <c r="K443" s="196"/>
      <c r="L443" s="39"/>
      <c r="M443" s="251" t="s">
        <v>1</v>
      </c>
      <c r="N443" s="252" t="s">
        <v>42</v>
      </c>
      <c r="O443" s="253"/>
      <c r="P443" s="254">
        <f>O443*H443</f>
        <v>0</v>
      </c>
      <c r="Q443" s="254">
        <v>0</v>
      </c>
      <c r="R443" s="254">
        <f>Q443*H443</f>
        <v>0</v>
      </c>
      <c r="S443" s="254">
        <v>0</v>
      </c>
      <c r="T443" s="255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01" t="s">
        <v>241</v>
      </c>
      <c r="AT443" s="201" t="s">
        <v>137</v>
      </c>
      <c r="AU443" s="201" t="s">
        <v>83</v>
      </c>
      <c r="AY443" s="19" t="s">
        <v>135</v>
      </c>
      <c r="BE443" s="202">
        <f>IF(N443="základná",J443,0)</f>
        <v>0</v>
      </c>
      <c r="BF443" s="202">
        <f>IF(N443="znížená",J443,0)</f>
        <v>0</v>
      </c>
      <c r="BG443" s="202">
        <f>IF(N443="zákl. prenesená",J443,0)</f>
        <v>0</v>
      </c>
      <c r="BH443" s="202">
        <f>IF(N443="zníž. prenesená",J443,0)</f>
        <v>0</v>
      </c>
      <c r="BI443" s="202">
        <f>IF(N443="nulová",J443,0)</f>
        <v>0</v>
      </c>
      <c r="BJ443" s="19" t="s">
        <v>89</v>
      </c>
      <c r="BK443" s="202">
        <f>ROUND(I443*H443,2)</f>
        <v>0</v>
      </c>
      <c r="BL443" s="19" t="s">
        <v>241</v>
      </c>
      <c r="BM443" s="201" t="s">
        <v>644</v>
      </c>
    </row>
    <row r="444" s="2" customFormat="1" ht="6.96" customHeight="1">
      <c r="A444" s="38"/>
      <c r="B444" s="65"/>
      <c r="C444" s="66"/>
      <c r="D444" s="66"/>
      <c r="E444" s="66"/>
      <c r="F444" s="66"/>
      <c r="G444" s="66"/>
      <c r="H444" s="66"/>
      <c r="I444" s="66"/>
      <c r="J444" s="66"/>
      <c r="K444" s="66"/>
      <c r="L444" s="39"/>
      <c r="M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</row>
  </sheetData>
  <autoFilter ref="C132:K4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  <c r="AZ2" s="224" t="s">
        <v>939</v>
      </c>
      <c r="BA2" s="224" t="s">
        <v>1</v>
      </c>
      <c r="BB2" s="224" t="s">
        <v>1</v>
      </c>
      <c r="BC2" s="224" t="s">
        <v>940</v>
      </c>
      <c r="BD2" s="224" t="s">
        <v>89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76</v>
      </c>
      <c r="AZ3" s="224" t="s">
        <v>244</v>
      </c>
      <c r="BA3" s="224" t="s">
        <v>1</v>
      </c>
      <c r="BB3" s="224" t="s">
        <v>1</v>
      </c>
      <c r="BC3" s="224" t="s">
        <v>941</v>
      </c>
      <c r="BD3" s="224" t="s">
        <v>89</v>
      </c>
    </row>
    <row r="4" s="1" customFormat="1" ht="24.96" customHeight="1">
      <c r="B4" s="22"/>
      <c r="D4" s="23" t="s">
        <v>103</v>
      </c>
      <c r="L4" s="22"/>
      <c r="M4" s="133" t="s">
        <v>9</v>
      </c>
      <c r="AT4" s="19" t="s">
        <v>3</v>
      </c>
      <c r="AZ4" s="224" t="s">
        <v>942</v>
      </c>
      <c r="BA4" s="224" t="s">
        <v>1</v>
      </c>
      <c r="BB4" s="224" t="s">
        <v>1</v>
      </c>
      <c r="BC4" s="224" t="s">
        <v>943</v>
      </c>
      <c r="BD4" s="224" t="s">
        <v>89</v>
      </c>
    </row>
    <row r="5" s="1" customFormat="1" ht="6.96" customHeight="1">
      <c r="B5" s="22"/>
      <c r="L5" s="22"/>
      <c r="AZ5" s="224" t="s">
        <v>944</v>
      </c>
      <c r="BA5" s="224" t="s">
        <v>1</v>
      </c>
      <c r="BB5" s="224" t="s">
        <v>1</v>
      </c>
      <c r="BC5" s="224" t="s">
        <v>945</v>
      </c>
      <c r="BD5" s="224" t="s">
        <v>89</v>
      </c>
    </row>
    <row r="6" s="1" customFormat="1" ht="12" customHeight="1">
      <c r="B6" s="22"/>
      <c r="D6" s="32" t="s">
        <v>15</v>
      </c>
      <c r="L6" s="22"/>
      <c r="AZ6" s="224" t="s">
        <v>946</v>
      </c>
      <c r="BA6" s="224" t="s">
        <v>1</v>
      </c>
      <c r="BB6" s="224" t="s">
        <v>1</v>
      </c>
      <c r="BC6" s="224" t="s">
        <v>947</v>
      </c>
      <c r="BD6" s="224" t="s">
        <v>89</v>
      </c>
    </row>
    <row r="7" s="1" customFormat="1" ht="16.5" customHeight="1">
      <c r="B7" s="22"/>
      <c r="E7" s="134" t="str">
        <f>'Rekapitulácia stavby'!K6</f>
        <v>Rekonštrukcia budovy dielní praktického vyučovania SŠ v Detve</v>
      </c>
      <c r="F7" s="32"/>
      <c r="G7" s="32"/>
      <c r="H7" s="32"/>
      <c r="L7" s="22"/>
      <c r="AZ7" s="224" t="s">
        <v>948</v>
      </c>
      <c r="BA7" s="224" t="s">
        <v>1</v>
      </c>
      <c r="BB7" s="224" t="s">
        <v>1</v>
      </c>
      <c r="BC7" s="224" t="s">
        <v>949</v>
      </c>
      <c r="BD7" s="224" t="s">
        <v>89</v>
      </c>
    </row>
    <row r="8" s="1" customFormat="1" ht="12" customHeight="1">
      <c r="B8" s="22"/>
      <c r="D8" s="32" t="s">
        <v>104</v>
      </c>
      <c r="L8" s="22"/>
      <c r="AZ8" s="224" t="s">
        <v>950</v>
      </c>
      <c r="BA8" s="224" t="s">
        <v>1</v>
      </c>
      <c r="BB8" s="224" t="s">
        <v>1</v>
      </c>
      <c r="BC8" s="224" t="s">
        <v>951</v>
      </c>
      <c r="BD8" s="224" t="s">
        <v>89</v>
      </c>
    </row>
    <row r="9" s="2" customFormat="1" ht="16.5" customHeight="1">
      <c r="A9" s="38"/>
      <c r="B9" s="39"/>
      <c r="C9" s="38"/>
      <c r="D9" s="38"/>
      <c r="E9" s="134" t="s">
        <v>653</v>
      </c>
      <c r="F9" s="38"/>
      <c r="G9" s="38"/>
      <c r="H9" s="38"/>
      <c r="I9" s="38"/>
      <c r="J9" s="38"/>
      <c r="K9" s="38"/>
      <c r="L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4" t="s">
        <v>952</v>
      </c>
      <c r="BA9" s="224" t="s">
        <v>1</v>
      </c>
      <c r="BB9" s="224" t="s">
        <v>1</v>
      </c>
      <c r="BC9" s="224" t="s">
        <v>953</v>
      </c>
      <c r="BD9" s="224" t="s">
        <v>89</v>
      </c>
    </row>
    <row r="10" s="2" customFormat="1" ht="12" customHeight="1">
      <c r="A10" s="38"/>
      <c r="B10" s="39"/>
      <c r="C10" s="38"/>
      <c r="D10" s="32" t="s">
        <v>106</v>
      </c>
      <c r="E10" s="38"/>
      <c r="F10" s="38"/>
      <c r="G10" s="38"/>
      <c r="H10" s="38"/>
      <c r="I10" s="38"/>
      <c r="J10" s="38"/>
      <c r="K10" s="38"/>
      <c r="L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4" t="s">
        <v>954</v>
      </c>
      <c r="BA10" s="224" t="s">
        <v>1</v>
      </c>
      <c r="BB10" s="224" t="s">
        <v>1</v>
      </c>
      <c r="BC10" s="224" t="s">
        <v>955</v>
      </c>
      <c r="BD10" s="224" t="s">
        <v>89</v>
      </c>
    </row>
    <row r="11" s="2" customFormat="1" ht="16.5" customHeight="1">
      <c r="A11" s="38"/>
      <c r="B11" s="39"/>
      <c r="C11" s="38"/>
      <c r="D11" s="38"/>
      <c r="E11" s="72" t="s">
        <v>956</v>
      </c>
      <c r="F11" s="38"/>
      <c r="G11" s="38"/>
      <c r="H11" s="38"/>
      <c r="I11" s="38"/>
      <c r="J11" s="38"/>
      <c r="K11" s="38"/>
      <c r="L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4" t="s">
        <v>957</v>
      </c>
      <c r="BA11" s="224" t="s">
        <v>1</v>
      </c>
      <c r="BB11" s="224" t="s">
        <v>1</v>
      </c>
      <c r="BC11" s="224" t="s">
        <v>958</v>
      </c>
      <c r="BD11" s="224" t="s">
        <v>89</v>
      </c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4" t="s">
        <v>248</v>
      </c>
      <c r="BA12" s="224" t="s">
        <v>1</v>
      </c>
      <c r="BB12" s="224" t="s">
        <v>1</v>
      </c>
      <c r="BC12" s="224" t="s">
        <v>959</v>
      </c>
      <c r="BD12" s="224" t="s">
        <v>89</v>
      </c>
    </row>
    <row r="13" s="2" customFormat="1" ht="12" customHeight="1">
      <c r="A13" s="38"/>
      <c r="B13" s="39"/>
      <c r="C13" s="38"/>
      <c r="D13" s="32" t="s">
        <v>17</v>
      </c>
      <c r="E13" s="38"/>
      <c r="F13" s="27" t="s">
        <v>1</v>
      </c>
      <c r="G13" s="38"/>
      <c r="H13" s="38"/>
      <c r="I13" s="32" t="s">
        <v>18</v>
      </c>
      <c r="J13" s="27" t="s">
        <v>1</v>
      </c>
      <c r="K13" s="38"/>
      <c r="L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24" t="s">
        <v>250</v>
      </c>
      <c r="BA13" s="224" t="s">
        <v>1</v>
      </c>
      <c r="BB13" s="224" t="s">
        <v>1</v>
      </c>
      <c r="BC13" s="224" t="s">
        <v>960</v>
      </c>
      <c r="BD13" s="224" t="s">
        <v>89</v>
      </c>
    </row>
    <row r="14" s="2" customFormat="1" ht="12" customHeight="1">
      <c r="A14" s="38"/>
      <c r="B14" s="39"/>
      <c r="C14" s="38"/>
      <c r="D14" s="32" t="s">
        <v>19</v>
      </c>
      <c r="E14" s="38"/>
      <c r="F14" s="27" t="s">
        <v>20</v>
      </c>
      <c r="G14" s="38"/>
      <c r="H14" s="38"/>
      <c r="I14" s="32" t="s">
        <v>21</v>
      </c>
      <c r="J14" s="74" t="str">
        <f>'Rekapitulácia stavby'!AN8</f>
        <v>10. 7. 2022</v>
      </c>
      <c r="K14" s="38"/>
      <c r="L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24" t="s">
        <v>961</v>
      </c>
      <c r="BA14" s="224" t="s">
        <v>1</v>
      </c>
      <c r="BB14" s="224" t="s">
        <v>1</v>
      </c>
      <c r="BC14" s="224" t="s">
        <v>962</v>
      </c>
      <c r="BD14" s="224" t="s">
        <v>89</v>
      </c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24" t="s">
        <v>963</v>
      </c>
      <c r="BA15" s="224" t="s">
        <v>1</v>
      </c>
      <c r="BB15" s="224" t="s">
        <v>1</v>
      </c>
      <c r="BC15" s="224" t="s">
        <v>964</v>
      </c>
      <c r="BD15" s="224" t="s">
        <v>89</v>
      </c>
    </row>
    <row r="16" s="2" customFormat="1" ht="12" customHeight="1">
      <c r="A16" s="38"/>
      <c r="B16" s="39"/>
      <c r="C16" s="38"/>
      <c r="D16" s="32" t="s">
        <v>23</v>
      </c>
      <c r="E16" s="38"/>
      <c r="F16" s="38"/>
      <c r="G16" s="38"/>
      <c r="H16" s="38"/>
      <c r="I16" s="32" t="s">
        <v>24</v>
      </c>
      <c r="J16" s="27" t="s">
        <v>1</v>
      </c>
      <c r="K16" s="38"/>
      <c r="L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24" t="s">
        <v>965</v>
      </c>
      <c r="BA16" s="224" t="s">
        <v>1</v>
      </c>
      <c r="BB16" s="224" t="s">
        <v>1</v>
      </c>
      <c r="BC16" s="224" t="s">
        <v>966</v>
      </c>
      <c r="BD16" s="224" t="s">
        <v>89</v>
      </c>
    </row>
    <row r="17" s="2" customFormat="1" ht="18" customHeight="1">
      <c r="A17" s="38"/>
      <c r="B17" s="39"/>
      <c r="C17" s="38"/>
      <c r="D17" s="38"/>
      <c r="E17" s="27" t="s">
        <v>25</v>
      </c>
      <c r="F17" s="38"/>
      <c r="G17" s="38"/>
      <c r="H17" s="38"/>
      <c r="I17" s="32" t="s">
        <v>26</v>
      </c>
      <c r="J17" s="27" t="s">
        <v>1</v>
      </c>
      <c r="K17" s="38"/>
      <c r="L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24" t="s">
        <v>967</v>
      </c>
      <c r="BA17" s="224" t="s">
        <v>1</v>
      </c>
      <c r="BB17" s="224" t="s">
        <v>1</v>
      </c>
      <c r="BC17" s="224" t="s">
        <v>968</v>
      </c>
      <c r="BD17" s="224" t="s">
        <v>89</v>
      </c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24" t="s">
        <v>969</v>
      </c>
      <c r="BA18" s="224" t="s">
        <v>1</v>
      </c>
      <c r="BB18" s="224" t="s">
        <v>1</v>
      </c>
      <c r="BC18" s="224" t="s">
        <v>970</v>
      </c>
      <c r="BD18" s="224" t="s">
        <v>89</v>
      </c>
    </row>
    <row r="19" s="2" customFormat="1" ht="12" customHeight="1">
      <c r="A19" s="38"/>
      <c r="B19" s="39"/>
      <c r="C19" s="38"/>
      <c r="D19" s="32" t="s">
        <v>27</v>
      </c>
      <c r="E19" s="38"/>
      <c r="F19" s="38"/>
      <c r="G19" s="38"/>
      <c r="H19" s="38"/>
      <c r="I19" s="32" t="s">
        <v>24</v>
      </c>
      <c r="J19" s="33" t="str">
        <f>'Rekapitulácia stavby'!AN13</f>
        <v>Vyplň údaj</v>
      </c>
      <c r="K19" s="38"/>
      <c r="L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24" t="s">
        <v>971</v>
      </c>
      <c r="BA19" s="224" t="s">
        <v>1</v>
      </c>
      <c r="BB19" s="224" t="s">
        <v>1</v>
      </c>
      <c r="BC19" s="224" t="s">
        <v>972</v>
      </c>
      <c r="BD19" s="224" t="s">
        <v>89</v>
      </c>
    </row>
    <row r="20" s="2" customFormat="1" ht="18" customHeight="1">
      <c r="A20" s="38"/>
      <c r="B20" s="39"/>
      <c r="C20" s="38"/>
      <c r="D20" s="38"/>
      <c r="E20" s="33" t="str">
        <f>'Rekapitulácia stavby'!E14</f>
        <v>Vyplň údaj</v>
      </c>
      <c r="F20" s="27"/>
      <c r="G20" s="27"/>
      <c r="H20" s="27"/>
      <c r="I20" s="32" t="s">
        <v>26</v>
      </c>
      <c r="J20" s="33" t="str">
        <f>'Rekapitulácia stavby'!AN14</f>
        <v>Vyplň údaj</v>
      </c>
      <c r="K20" s="38"/>
      <c r="L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24" t="s">
        <v>973</v>
      </c>
      <c r="BA20" s="224" t="s">
        <v>1</v>
      </c>
      <c r="BB20" s="224" t="s">
        <v>1</v>
      </c>
      <c r="BC20" s="224" t="s">
        <v>974</v>
      </c>
      <c r="BD20" s="224" t="s">
        <v>89</v>
      </c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24" t="s">
        <v>975</v>
      </c>
      <c r="BA21" s="224" t="s">
        <v>1</v>
      </c>
      <c r="BB21" s="224" t="s">
        <v>1</v>
      </c>
      <c r="BC21" s="224" t="s">
        <v>976</v>
      </c>
      <c r="BD21" s="224" t="s">
        <v>89</v>
      </c>
    </row>
    <row r="22" s="2" customFormat="1" ht="12" customHeight="1">
      <c r="A22" s="38"/>
      <c r="B22" s="39"/>
      <c r="C22" s="38"/>
      <c r="D22" s="32" t="s">
        <v>29</v>
      </c>
      <c r="E22" s="38"/>
      <c r="F22" s="38"/>
      <c r="G22" s="38"/>
      <c r="H22" s="38"/>
      <c r="I22" s="32" t="s">
        <v>24</v>
      </c>
      <c r="J22" s="27" t="s">
        <v>1</v>
      </c>
      <c r="K22" s="38"/>
      <c r="L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24" t="s">
        <v>977</v>
      </c>
      <c r="BA22" s="224" t="s">
        <v>1</v>
      </c>
      <c r="BB22" s="224" t="s">
        <v>1</v>
      </c>
      <c r="BC22" s="224" t="s">
        <v>978</v>
      </c>
      <c r="BD22" s="224" t="s">
        <v>89</v>
      </c>
    </row>
    <row r="23" s="2" customFormat="1" ht="18" customHeight="1">
      <c r="A23" s="38"/>
      <c r="B23" s="39"/>
      <c r="C23" s="38"/>
      <c r="D23" s="38"/>
      <c r="E23" s="27" t="s">
        <v>30</v>
      </c>
      <c r="F23" s="38"/>
      <c r="G23" s="38"/>
      <c r="H23" s="38"/>
      <c r="I23" s="32" t="s">
        <v>26</v>
      </c>
      <c r="J23" s="27" t="s">
        <v>1</v>
      </c>
      <c r="K23" s="38"/>
      <c r="L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24" t="s">
        <v>979</v>
      </c>
      <c r="BA23" s="224" t="s">
        <v>1</v>
      </c>
      <c r="BB23" s="224" t="s">
        <v>1</v>
      </c>
      <c r="BC23" s="224" t="s">
        <v>980</v>
      </c>
      <c r="BD23" s="224" t="s">
        <v>89</v>
      </c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24" t="s">
        <v>981</v>
      </c>
      <c r="BA24" s="224" t="s">
        <v>1</v>
      </c>
      <c r="BB24" s="224" t="s">
        <v>1</v>
      </c>
      <c r="BC24" s="224" t="s">
        <v>982</v>
      </c>
      <c r="BD24" s="224" t="s">
        <v>89</v>
      </c>
    </row>
    <row r="25" s="2" customFormat="1" ht="12" customHeight="1">
      <c r="A25" s="38"/>
      <c r="B25" s="39"/>
      <c r="C25" s="38"/>
      <c r="D25" s="32" t="s">
        <v>32</v>
      </c>
      <c r="E25" s="38"/>
      <c r="F25" s="38"/>
      <c r="G25" s="38"/>
      <c r="H25" s="38"/>
      <c r="I25" s="32" t="s">
        <v>24</v>
      </c>
      <c r="J25" s="27" t="s">
        <v>1</v>
      </c>
      <c r="K25" s="38"/>
      <c r="L25" s="6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24" t="s">
        <v>983</v>
      </c>
      <c r="BA25" s="224" t="s">
        <v>1</v>
      </c>
      <c r="BB25" s="224" t="s">
        <v>1</v>
      </c>
      <c r="BC25" s="224" t="s">
        <v>984</v>
      </c>
      <c r="BD25" s="224" t="s">
        <v>89</v>
      </c>
    </row>
    <row r="26" s="2" customFormat="1" ht="18" customHeight="1">
      <c r="A26" s="38"/>
      <c r="B26" s="39"/>
      <c r="C26" s="38"/>
      <c r="D26" s="38"/>
      <c r="E26" s="27" t="s">
        <v>33</v>
      </c>
      <c r="F26" s="38"/>
      <c r="G26" s="38"/>
      <c r="H26" s="38"/>
      <c r="I26" s="32" t="s">
        <v>26</v>
      </c>
      <c r="J26" s="27" t="s">
        <v>1</v>
      </c>
      <c r="K26" s="38"/>
      <c r="L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24" t="s">
        <v>985</v>
      </c>
      <c r="BA26" s="224" t="s">
        <v>1</v>
      </c>
      <c r="BB26" s="224" t="s">
        <v>1</v>
      </c>
      <c r="BC26" s="224" t="s">
        <v>986</v>
      </c>
      <c r="BD26" s="224" t="s">
        <v>89</v>
      </c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Z27" s="224" t="s">
        <v>252</v>
      </c>
      <c r="BA27" s="224" t="s">
        <v>1</v>
      </c>
      <c r="BB27" s="224" t="s">
        <v>1</v>
      </c>
      <c r="BC27" s="224" t="s">
        <v>987</v>
      </c>
      <c r="BD27" s="224" t="s">
        <v>89</v>
      </c>
    </row>
    <row r="28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24" t="s">
        <v>988</v>
      </c>
      <c r="BA28" s="224" t="s">
        <v>1</v>
      </c>
      <c r="BB28" s="224" t="s">
        <v>1</v>
      </c>
      <c r="BC28" s="224" t="s">
        <v>989</v>
      </c>
      <c r="BD28" s="224" t="s">
        <v>89</v>
      </c>
    </row>
    <row r="29" s="8" customFormat="1" ht="47.25" customHeight="1">
      <c r="A29" s="135"/>
      <c r="B29" s="136"/>
      <c r="C29" s="135"/>
      <c r="D29" s="135"/>
      <c r="E29" s="36" t="s">
        <v>35</v>
      </c>
      <c r="F29" s="36"/>
      <c r="G29" s="36"/>
      <c r="H29" s="36"/>
      <c r="I29" s="135"/>
      <c r="J29" s="135"/>
      <c r="K29" s="135"/>
      <c r="L29" s="137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Z29" s="256" t="s">
        <v>256</v>
      </c>
      <c r="BA29" s="256" t="s">
        <v>1</v>
      </c>
      <c r="BB29" s="256" t="s">
        <v>1</v>
      </c>
      <c r="BC29" s="256" t="s">
        <v>990</v>
      </c>
      <c r="BD29" s="256" t="s">
        <v>89</v>
      </c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24" t="s">
        <v>258</v>
      </c>
      <c r="BA30" s="224" t="s">
        <v>1</v>
      </c>
      <c r="BB30" s="224" t="s">
        <v>1</v>
      </c>
      <c r="BC30" s="224" t="s">
        <v>991</v>
      </c>
      <c r="BD30" s="224" t="s">
        <v>89</v>
      </c>
    </row>
    <row r="31" s="2" customFormat="1" ht="6.96" customHeight="1">
      <c r="A31" s="38"/>
      <c r="B31" s="39"/>
      <c r="C31" s="38"/>
      <c r="D31" s="95"/>
      <c r="E31" s="95"/>
      <c r="F31" s="95"/>
      <c r="G31" s="95"/>
      <c r="H31" s="95"/>
      <c r="I31" s="95"/>
      <c r="J31" s="95"/>
      <c r="K31" s="95"/>
      <c r="L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24" t="s">
        <v>992</v>
      </c>
      <c r="BA31" s="224" t="s">
        <v>1</v>
      </c>
      <c r="BB31" s="224" t="s">
        <v>1</v>
      </c>
      <c r="BC31" s="224" t="s">
        <v>993</v>
      </c>
      <c r="BD31" s="224" t="s">
        <v>89</v>
      </c>
    </row>
    <row r="32" s="2" customFormat="1" ht="25.44" customHeight="1">
      <c r="A32" s="38"/>
      <c r="B32" s="39"/>
      <c r="C32" s="38"/>
      <c r="D32" s="138" t="s">
        <v>36</v>
      </c>
      <c r="E32" s="38"/>
      <c r="F32" s="38"/>
      <c r="G32" s="38"/>
      <c r="H32" s="38"/>
      <c r="I32" s="38"/>
      <c r="J32" s="101">
        <f>ROUND(J149, 2)</f>
        <v>0</v>
      </c>
      <c r="K32" s="38"/>
      <c r="L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39" t="s">
        <v>40</v>
      </c>
      <c r="E35" s="45" t="s">
        <v>41</v>
      </c>
      <c r="F35" s="140">
        <f>ROUND((SUM(BE149:BE1191)),  2)</f>
        <v>0</v>
      </c>
      <c r="G35" s="141"/>
      <c r="H35" s="141"/>
      <c r="I35" s="142">
        <v>0.20000000000000001</v>
      </c>
      <c r="J35" s="140">
        <f>ROUND(((SUM(BE149:BE1191))*I35),  2)</f>
        <v>0</v>
      </c>
      <c r="K35" s="38"/>
      <c r="L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42</v>
      </c>
      <c r="F36" s="140">
        <f>ROUND((SUM(BF149:BF1191)),  2)</f>
        <v>0</v>
      </c>
      <c r="G36" s="141"/>
      <c r="H36" s="141"/>
      <c r="I36" s="142">
        <v>0.20000000000000001</v>
      </c>
      <c r="J36" s="140">
        <f>ROUND(((SUM(BF149:BF1191))*I36),  2)</f>
        <v>0</v>
      </c>
      <c r="K36" s="38"/>
      <c r="L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43</v>
      </c>
      <c r="F37" s="143">
        <f>ROUND((SUM(BG149:BG1191)),  2)</f>
        <v>0</v>
      </c>
      <c r="G37" s="38"/>
      <c r="H37" s="38"/>
      <c r="I37" s="144">
        <v>0.20000000000000001</v>
      </c>
      <c r="J37" s="143">
        <f>0</f>
        <v>0</v>
      </c>
      <c r="K37" s="38"/>
      <c r="L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44</v>
      </c>
      <c r="F38" s="143">
        <f>ROUND((SUM(BH149:BH1191)),  2)</f>
        <v>0</v>
      </c>
      <c r="G38" s="38"/>
      <c r="H38" s="38"/>
      <c r="I38" s="144">
        <v>0.20000000000000001</v>
      </c>
      <c r="J38" s="143">
        <f>0</f>
        <v>0</v>
      </c>
      <c r="K38" s="38"/>
      <c r="L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45</v>
      </c>
      <c r="F39" s="140">
        <f>ROUND((SUM(BI149:BI1191)),  2)</f>
        <v>0</v>
      </c>
      <c r="G39" s="141"/>
      <c r="H39" s="141"/>
      <c r="I39" s="142">
        <v>0</v>
      </c>
      <c r="J39" s="140">
        <f>0</f>
        <v>0</v>
      </c>
      <c r="K39" s="38"/>
      <c r="L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45"/>
      <c r="D41" s="146" t="s">
        <v>46</v>
      </c>
      <c r="E41" s="86"/>
      <c r="F41" s="86"/>
      <c r="G41" s="147" t="s">
        <v>47</v>
      </c>
      <c r="H41" s="148" t="s">
        <v>48</v>
      </c>
      <c r="I41" s="86"/>
      <c r="J41" s="149">
        <f>SUM(J32:J39)</f>
        <v>0</v>
      </c>
      <c r="K41" s="150"/>
      <c r="L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60"/>
      <c r="D50" s="61" t="s">
        <v>49</v>
      </c>
      <c r="E50" s="62"/>
      <c r="F50" s="62"/>
      <c r="G50" s="61" t="s">
        <v>50</v>
      </c>
      <c r="H50" s="62"/>
      <c r="I50" s="62"/>
      <c r="J50" s="62"/>
      <c r="K50" s="62"/>
      <c r="L50" s="60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63" t="s">
        <v>51</v>
      </c>
      <c r="E61" s="41"/>
      <c r="F61" s="151" t="s">
        <v>52</v>
      </c>
      <c r="G61" s="63" t="s">
        <v>51</v>
      </c>
      <c r="H61" s="41"/>
      <c r="I61" s="41"/>
      <c r="J61" s="152" t="s">
        <v>52</v>
      </c>
      <c r="K61" s="41"/>
      <c r="L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61" t="s">
        <v>53</v>
      </c>
      <c r="E65" s="64"/>
      <c r="F65" s="64"/>
      <c r="G65" s="61" t="s">
        <v>54</v>
      </c>
      <c r="H65" s="64"/>
      <c r="I65" s="64"/>
      <c r="J65" s="64"/>
      <c r="K65" s="64"/>
      <c r="L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63" t="s">
        <v>51</v>
      </c>
      <c r="E76" s="41"/>
      <c r="F76" s="151" t="s">
        <v>52</v>
      </c>
      <c r="G76" s="63" t="s">
        <v>51</v>
      </c>
      <c r="H76" s="41"/>
      <c r="I76" s="41"/>
      <c r="J76" s="152" t="s">
        <v>52</v>
      </c>
      <c r="K76" s="41"/>
      <c r="L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38"/>
      <c r="E84" s="38"/>
      <c r="F84" s="38"/>
      <c r="G84" s="38"/>
      <c r="H84" s="38"/>
      <c r="I84" s="38"/>
      <c r="J84" s="38"/>
      <c r="K84" s="38"/>
      <c r="L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34" t="str">
        <f>E7</f>
        <v>Rekonštrukcia budovy dielní praktického vyučovania SŠ v Detve</v>
      </c>
      <c r="F85" s="32"/>
      <c r="G85" s="32"/>
      <c r="H85" s="32"/>
      <c r="I85" s="38"/>
      <c r="J85" s="38"/>
      <c r="K85" s="38"/>
      <c r="L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2"/>
      <c r="C86" s="32" t="s">
        <v>104</v>
      </c>
      <c r="L86" s="22"/>
    </row>
    <row r="87" s="2" customFormat="1" ht="16.5" customHeight="1">
      <c r="A87" s="38"/>
      <c r="B87" s="39"/>
      <c r="C87" s="38"/>
      <c r="D87" s="38"/>
      <c r="E87" s="134" t="s">
        <v>653</v>
      </c>
      <c r="F87" s="38"/>
      <c r="G87" s="38"/>
      <c r="H87" s="38"/>
      <c r="I87" s="38"/>
      <c r="J87" s="38"/>
      <c r="K87" s="38"/>
      <c r="L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106</v>
      </c>
      <c r="D88" s="38"/>
      <c r="E88" s="38"/>
      <c r="F88" s="38"/>
      <c r="G88" s="38"/>
      <c r="H88" s="38"/>
      <c r="I88" s="38"/>
      <c r="J88" s="38"/>
      <c r="K88" s="38"/>
      <c r="L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38"/>
      <c r="D89" s="38"/>
      <c r="E89" s="72" t="str">
        <f>E11</f>
        <v>02.02 - SO04 - nový stav</v>
      </c>
      <c r="F89" s="38"/>
      <c r="G89" s="38"/>
      <c r="H89" s="38"/>
      <c r="I89" s="38"/>
      <c r="J89" s="38"/>
      <c r="K89" s="38"/>
      <c r="L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38"/>
      <c r="E91" s="38"/>
      <c r="F91" s="27" t="str">
        <f>F14</f>
        <v>p.č.5079, k.ú.Detva</v>
      </c>
      <c r="G91" s="38"/>
      <c r="H91" s="38"/>
      <c r="I91" s="32" t="s">
        <v>21</v>
      </c>
      <c r="J91" s="74" t="str">
        <f>IF(J14="","",J14)</f>
        <v>10. 7. 2022</v>
      </c>
      <c r="K91" s="38"/>
      <c r="L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38"/>
      <c r="E93" s="38"/>
      <c r="F93" s="27" t="str">
        <f>E17</f>
        <v>Spojená škola v Detve, Štúrová 848, 962 12 Detva</v>
      </c>
      <c r="G93" s="38"/>
      <c r="H93" s="38"/>
      <c r="I93" s="32" t="s">
        <v>29</v>
      </c>
      <c r="J93" s="36" t="str">
        <f>E23</f>
        <v>REGEC ARCHITEKTI s.r.o.</v>
      </c>
      <c r="K93" s="38"/>
      <c r="L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27</v>
      </c>
      <c r="D94" s="38"/>
      <c r="E94" s="38"/>
      <c r="F94" s="27" t="str">
        <f>IF(E20="","",E20)</f>
        <v>Vyplň údaj</v>
      </c>
      <c r="G94" s="38"/>
      <c r="H94" s="38"/>
      <c r="I94" s="32" t="s">
        <v>32</v>
      </c>
      <c r="J94" s="36" t="str">
        <f>E26</f>
        <v>Stavebný cenár, s.r.o.</v>
      </c>
      <c r="K94" s="38"/>
      <c r="L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60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53" t="s">
        <v>109</v>
      </c>
      <c r="D96" s="145"/>
      <c r="E96" s="145"/>
      <c r="F96" s="145"/>
      <c r="G96" s="145"/>
      <c r="H96" s="145"/>
      <c r="I96" s="145"/>
      <c r="J96" s="154" t="s">
        <v>110</v>
      </c>
      <c r="K96" s="145"/>
      <c r="L96" s="60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60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55" t="s">
        <v>111</v>
      </c>
      <c r="D98" s="38"/>
      <c r="E98" s="38"/>
      <c r="F98" s="38"/>
      <c r="G98" s="38"/>
      <c r="H98" s="38"/>
      <c r="I98" s="38"/>
      <c r="J98" s="101">
        <f>J149</f>
        <v>0</v>
      </c>
      <c r="K98" s="38"/>
      <c r="L98" s="60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112</v>
      </c>
    </row>
    <row r="99" s="9" customFormat="1" ht="24.96" customHeight="1">
      <c r="A99" s="9"/>
      <c r="B99" s="156"/>
      <c r="C99" s="9"/>
      <c r="D99" s="157" t="s">
        <v>113</v>
      </c>
      <c r="E99" s="158"/>
      <c r="F99" s="158"/>
      <c r="G99" s="158"/>
      <c r="H99" s="158"/>
      <c r="I99" s="158"/>
      <c r="J99" s="159">
        <f>J150</f>
        <v>0</v>
      </c>
      <c r="K99" s="9"/>
      <c r="L99" s="15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60"/>
      <c r="C100" s="10"/>
      <c r="D100" s="161" t="s">
        <v>114</v>
      </c>
      <c r="E100" s="162"/>
      <c r="F100" s="162"/>
      <c r="G100" s="162"/>
      <c r="H100" s="162"/>
      <c r="I100" s="162"/>
      <c r="J100" s="163">
        <f>J151</f>
        <v>0</v>
      </c>
      <c r="K100" s="10"/>
      <c r="L100" s="16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0"/>
      <c r="C101" s="10"/>
      <c r="D101" s="161" t="s">
        <v>994</v>
      </c>
      <c r="E101" s="162"/>
      <c r="F101" s="162"/>
      <c r="G101" s="162"/>
      <c r="H101" s="162"/>
      <c r="I101" s="162"/>
      <c r="J101" s="163">
        <f>J185</f>
        <v>0</v>
      </c>
      <c r="K101" s="10"/>
      <c r="L101" s="16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0"/>
      <c r="C102" s="10"/>
      <c r="D102" s="161" t="s">
        <v>261</v>
      </c>
      <c r="E102" s="162"/>
      <c r="F102" s="162"/>
      <c r="G102" s="162"/>
      <c r="H102" s="162"/>
      <c r="I102" s="162"/>
      <c r="J102" s="163">
        <f>J207</f>
        <v>0</v>
      </c>
      <c r="K102" s="10"/>
      <c r="L102" s="16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0"/>
      <c r="C103" s="10"/>
      <c r="D103" s="161" t="s">
        <v>262</v>
      </c>
      <c r="E103" s="162"/>
      <c r="F103" s="162"/>
      <c r="G103" s="162"/>
      <c r="H103" s="162"/>
      <c r="I103" s="162"/>
      <c r="J103" s="163">
        <f>J251</f>
        <v>0</v>
      </c>
      <c r="K103" s="10"/>
      <c r="L103" s="16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60"/>
      <c r="C104" s="10"/>
      <c r="D104" s="161" t="s">
        <v>115</v>
      </c>
      <c r="E104" s="162"/>
      <c r="F104" s="162"/>
      <c r="G104" s="162"/>
      <c r="H104" s="162"/>
      <c r="I104" s="162"/>
      <c r="J104" s="163">
        <f>J749</f>
        <v>0</v>
      </c>
      <c r="K104" s="10"/>
      <c r="L104" s="16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60"/>
      <c r="C105" s="10"/>
      <c r="D105" s="161" t="s">
        <v>263</v>
      </c>
      <c r="E105" s="162"/>
      <c r="F105" s="162"/>
      <c r="G105" s="162"/>
      <c r="H105" s="162"/>
      <c r="I105" s="162"/>
      <c r="J105" s="163">
        <f>J786</f>
        <v>0</v>
      </c>
      <c r="K105" s="10"/>
      <c r="L105" s="16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56"/>
      <c r="C106" s="9"/>
      <c r="D106" s="157" t="s">
        <v>116</v>
      </c>
      <c r="E106" s="158"/>
      <c r="F106" s="158"/>
      <c r="G106" s="158"/>
      <c r="H106" s="158"/>
      <c r="I106" s="158"/>
      <c r="J106" s="159">
        <f>J788</f>
        <v>0</v>
      </c>
      <c r="K106" s="9"/>
      <c r="L106" s="15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60"/>
      <c r="C107" s="10"/>
      <c r="D107" s="161" t="s">
        <v>264</v>
      </c>
      <c r="E107" s="162"/>
      <c r="F107" s="162"/>
      <c r="G107" s="162"/>
      <c r="H107" s="162"/>
      <c r="I107" s="162"/>
      <c r="J107" s="163">
        <f>J789</f>
        <v>0</v>
      </c>
      <c r="K107" s="10"/>
      <c r="L107" s="16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60"/>
      <c r="C108" s="10"/>
      <c r="D108" s="161" t="s">
        <v>265</v>
      </c>
      <c r="E108" s="162"/>
      <c r="F108" s="162"/>
      <c r="G108" s="162"/>
      <c r="H108" s="162"/>
      <c r="I108" s="162"/>
      <c r="J108" s="163">
        <f>J821</f>
        <v>0</v>
      </c>
      <c r="K108" s="10"/>
      <c r="L108" s="16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60"/>
      <c r="C109" s="10"/>
      <c r="D109" s="161" t="s">
        <v>655</v>
      </c>
      <c r="E109" s="162"/>
      <c r="F109" s="162"/>
      <c r="G109" s="162"/>
      <c r="H109" s="162"/>
      <c r="I109" s="162"/>
      <c r="J109" s="163">
        <f>J845</f>
        <v>0</v>
      </c>
      <c r="K109" s="10"/>
      <c r="L109" s="16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60"/>
      <c r="C110" s="10"/>
      <c r="D110" s="161" t="s">
        <v>995</v>
      </c>
      <c r="E110" s="162"/>
      <c r="F110" s="162"/>
      <c r="G110" s="162"/>
      <c r="H110" s="162"/>
      <c r="I110" s="162"/>
      <c r="J110" s="163">
        <f>J854</f>
        <v>0</v>
      </c>
      <c r="K110" s="10"/>
      <c r="L110" s="16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60"/>
      <c r="C111" s="10"/>
      <c r="D111" s="161" t="s">
        <v>996</v>
      </c>
      <c r="E111" s="162"/>
      <c r="F111" s="162"/>
      <c r="G111" s="162"/>
      <c r="H111" s="162"/>
      <c r="I111" s="162"/>
      <c r="J111" s="163">
        <f>J856</f>
        <v>0</v>
      </c>
      <c r="K111" s="10"/>
      <c r="L111" s="16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60"/>
      <c r="C112" s="10"/>
      <c r="D112" s="161" t="s">
        <v>997</v>
      </c>
      <c r="E112" s="162"/>
      <c r="F112" s="162"/>
      <c r="G112" s="162"/>
      <c r="H112" s="162"/>
      <c r="I112" s="162"/>
      <c r="J112" s="163">
        <f>J876</f>
        <v>0</v>
      </c>
      <c r="K112" s="10"/>
      <c r="L112" s="16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60"/>
      <c r="C113" s="10"/>
      <c r="D113" s="161" t="s">
        <v>656</v>
      </c>
      <c r="E113" s="162"/>
      <c r="F113" s="162"/>
      <c r="G113" s="162"/>
      <c r="H113" s="162"/>
      <c r="I113" s="162"/>
      <c r="J113" s="163">
        <f>J878</f>
        <v>0</v>
      </c>
      <c r="K113" s="10"/>
      <c r="L113" s="16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60"/>
      <c r="C114" s="10"/>
      <c r="D114" s="161" t="s">
        <v>266</v>
      </c>
      <c r="E114" s="162"/>
      <c r="F114" s="162"/>
      <c r="G114" s="162"/>
      <c r="H114" s="162"/>
      <c r="I114" s="162"/>
      <c r="J114" s="163">
        <f>J889</f>
        <v>0</v>
      </c>
      <c r="K114" s="10"/>
      <c r="L114" s="16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60"/>
      <c r="C115" s="10"/>
      <c r="D115" s="161" t="s">
        <v>117</v>
      </c>
      <c r="E115" s="162"/>
      <c r="F115" s="162"/>
      <c r="G115" s="162"/>
      <c r="H115" s="162"/>
      <c r="I115" s="162"/>
      <c r="J115" s="163">
        <f>J906</f>
        <v>0</v>
      </c>
      <c r="K115" s="10"/>
      <c r="L115" s="16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60"/>
      <c r="C116" s="10"/>
      <c r="D116" s="161" t="s">
        <v>267</v>
      </c>
      <c r="E116" s="162"/>
      <c r="F116" s="162"/>
      <c r="G116" s="162"/>
      <c r="H116" s="162"/>
      <c r="I116" s="162"/>
      <c r="J116" s="163">
        <f>J919</f>
        <v>0</v>
      </c>
      <c r="K116" s="10"/>
      <c r="L116" s="16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60"/>
      <c r="C117" s="10"/>
      <c r="D117" s="161" t="s">
        <v>118</v>
      </c>
      <c r="E117" s="162"/>
      <c r="F117" s="162"/>
      <c r="G117" s="162"/>
      <c r="H117" s="162"/>
      <c r="I117" s="162"/>
      <c r="J117" s="163">
        <f>J983</f>
        <v>0</v>
      </c>
      <c r="K117" s="10"/>
      <c r="L117" s="16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60"/>
      <c r="C118" s="10"/>
      <c r="D118" s="161" t="s">
        <v>119</v>
      </c>
      <c r="E118" s="162"/>
      <c r="F118" s="162"/>
      <c r="G118" s="162"/>
      <c r="H118" s="162"/>
      <c r="I118" s="162"/>
      <c r="J118" s="163">
        <f>J1000</f>
        <v>0</v>
      </c>
      <c r="K118" s="10"/>
      <c r="L118" s="16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60"/>
      <c r="C119" s="10"/>
      <c r="D119" s="161" t="s">
        <v>998</v>
      </c>
      <c r="E119" s="162"/>
      <c r="F119" s="162"/>
      <c r="G119" s="162"/>
      <c r="H119" s="162"/>
      <c r="I119" s="162"/>
      <c r="J119" s="163">
        <f>J1002</f>
        <v>0</v>
      </c>
      <c r="K119" s="10"/>
      <c r="L119" s="16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60"/>
      <c r="C120" s="10"/>
      <c r="D120" s="161" t="s">
        <v>657</v>
      </c>
      <c r="E120" s="162"/>
      <c r="F120" s="162"/>
      <c r="G120" s="162"/>
      <c r="H120" s="162"/>
      <c r="I120" s="162"/>
      <c r="J120" s="163">
        <f>J1054</f>
        <v>0</v>
      </c>
      <c r="K120" s="10"/>
      <c r="L120" s="16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60"/>
      <c r="C121" s="10"/>
      <c r="D121" s="161" t="s">
        <v>999</v>
      </c>
      <c r="E121" s="162"/>
      <c r="F121" s="162"/>
      <c r="G121" s="162"/>
      <c r="H121" s="162"/>
      <c r="I121" s="162"/>
      <c r="J121" s="163">
        <f>J1098</f>
        <v>0</v>
      </c>
      <c r="K121" s="10"/>
      <c r="L121" s="16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60"/>
      <c r="C122" s="10"/>
      <c r="D122" s="161" t="s">
        <v>1000</v>
      </c>
      <c r="E122" s="162"/>
      <c r="F122" s="162"/>
      <c r="G122" s="162"/>
      <c r="H122" s="162"/>
      <c r="I122" s="162"/>
      <c r="J122" s="163">
        <f>J1109</f>
        <v>0</v>
      </c>
      <c r="K122" s="10"/>
      <c r="L122" s="16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60"/>
      <c r="C123" s="10"/>
      <c r="D123" s="161" t="s">
        <v>268</v>
      </c>
      <c r="E123" s="162"/>
      <c r="F123" s="162"/>
      <c r="G123" s="162"/>
      <c r="H123" s="162"/>
      <c r="I123" s="162"/>
      <c r="J123" s="163">
        <f>J1165</f>
        <v>0</v>
      </c>
      <c r="K123" s="10"/>
      <c r="L123" s="16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60"/>
      <c r="C124" s="10"/>
      <c r="D124" s="161" t="s">
        <v>269</v>
      </c>
      <c r="E124" s="162"/>
      <c r="F124" s="162"/>
      <c r="G124" s="162"/>
      <c r="H124" s="162"/>
      <c r="I124" s="162"/>
      <c r="J124" s="163">
        <f>J1171</f>
        <v>0</v>
      </c>
      <c r="K124" s="10"/>
      <c r="L124" s="16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9" customFormat="1" ht="24.96" customHeight="1">
      <c r="A125" s="9"/>
      <c r="B125" s="156"/>
      <c r="C125" s="9"/>
      <c r="D125" s="157" t="s">
        <v>270</v>
      </c>
      <c r="E125" s="158"/>
      <c r="F125" s="158"/>
      <c r="G125" s="158"/>
      <c r="H125" s="158"/>
      <c r="I125" s="158"/>
      <c r="J125" s="159">
        <f>J1181</f>
        <v>0</v>
      </c>
      <c r="K125" s="9"/>
      <c r="L125" s="15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="10" customFormat="1" ht="19.92" customHeight="1">
      <c r="A126" s="10"/>
      <c r="B126" s="160"/>
      <c r="C126" s="10"/>
      <c r="D126" s="161" t="s">
        <v>271</v>
      </c>
      <c r="E126" s="162"/>
      <c r="F126" s="162"/>
      <c r="G126" s="162"/>
      <c r="H126" s="162"/>
      <c r="I126" s="162"/>
      <c r="J126" s="163">
        <f>J1182</f>
        <v>0</v>
      </c>
      <c r="K126" s="10"/>
      <c r="L126" s="16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9" customFormat="1" ht="24.96" customHeight="1">
      <c r="A127" s="9"/>
      <c r="B127" s="156"/>
      <c r="C127" s="9"/>
      <c r="D127" s="157" t="s">
        <v>1001</v>
      </c>
      <c r="E127" s="158"/>
      <c r="F127" s="158"/>
      <c r="G127" s="158"/>
      <c r="H127" s="158"/>
      <c r="I127" s="158"/>
      <c r="J127" s="159">
        <f>J1186</f>
        <v>0</v>
      </c>
      <c r="K127" s="9"/>
      <c r="L127" s="156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="2" customFormat="1" ht="21.84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6.96" customHeight="1">
      <c r="A129" s="38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0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3" s="2" customFormat="1" ht="6.96" customHeight="1">
      <c r="A133" s="38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6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24.96" customHeight="1">
      <c r="A134" s="38"/>
      <c r="B134" s="39"/>
      <c r="C134" s="23" t="s">
        <v>121</v>
      </c>
      <c r="D134" s="38"/>
      <c r="E134" s="38"/>
      <c r="F134" s="38"/>
      <c r="G134" s="38"/>
      <c r="H134" s="38"/>
      <c r="I134" s="38"/>
      <c r="J134" s="38"/>
      <c r="K134" s="38"/>
      <c r="L134" s="60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6.96" customHeight="1">
      <c r="A135" s="38"/>
      <c r="B135" s="39"/>
      <c r="C135" s="38"/>
      <c r="D135" s="38"/>
      <c r="E135" s="38"/>
      <c r="F135" s="38"/>
      <c r="G135" s="38"/>
      <c r="H135" s="38"/>
      <c r="I135" s="38"/>
      <c r="J135" s="38"/>
      <c r="K135" s="38"/>
      <c r="L135" s="60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2" customFormat="1" ht="12" customHeight="1">
      <c r="A136" s="38"/>
      <c r="B136" s="39"/>
      <c r="C136" s="32" t="s">
        <v>15</v>
      </c>
      <c r="D136" s="38"/>
      <c r="E136" s="38"/>
      <c r="F136" s="38"/>
      <c r="G136" s="38"/>
      <c r="H136" s="38"/>
      <c r="I136" s="38"/>
      <c r="J136" s="38"/>
      <c r="K136" s="38"/>
      <c r="L136" s="60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="2" customFormat="1" ht="16.5" customHeight="1">
      <c r="A137" s="38"/>
      <c r="B137" s="39"/>
      <c r="C137" s="38"/>
      <c r="D137" s="38"/>
      <c r="E137" s="134" t="str">
        <f>E7</f>
        <v>Rekonštrukcia budovy dielní praktického vyučovania SŠ v Detve</v>
      </c>
      <c r="F137" s="32"/>
      <c r="G137" s="32"/>
      <c r="H137" s="32"/>
      <c r="I137" s="38"/>
      <c r="J137" s="38"/>
      <c r="K137" s="38"/>
      <c r="L137" s="60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="1" customFormat="1" ht="12" customHeight="1">
      <c r="B138" s="22"/>
      <c r="C138" s="32" t="s">
        <v>104</v>
      </c>
      <c r="L138" s="22"/>
    </row>
    <row r="139" s="2" customFormat="1" ht="16.5" customHeight="1">
      <c r="A139" s="38"/>
      <c r="B139" s="39"/>
      <c r="C139" s="38"/>
      <c r="D139" s="38"/>
      <c r="E139" s="134" t="s">
        <v>653</v>
      </c>
      <c r="F139" s="38"/>
      <c r="G139" s="38"/>
      <c r="H139" s="38"/>
      <c r="I139" s="38"/>
      <c r="J139" s="38"/>
      <c r="K139" s="38"/>
      <c r="L139" s="60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="2" customFormat="1" ht="12" customHeight="1">
      <c r="A140" s="38"/>
      <c r="B140" s="39"/>
      <c r="C140" s="32" t="s">
        <v>106</v>
      </c>
      <c r="D140" s="38"/>
      <c r="E140" s="38"/>
      <c r="F140" s="38"/>
      <c r="G140" s="38"/>
      <c r="H140" s="38"/>
      <c r="I140" s="38"/>
      <c r="J140" s="38"/>
      <c r="K140" s="38"/>
      <c r="L140" s="60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="2" customFormat="1" ht="16.5" customHeight="1">
      <c r="A141" s="38"/>
      <c r="B141" s="39"/>
      <c r="C141" s="38"/>
      <c r="D141" s="38"/>
      <c r="E141" s="72" t="str">
        <f>E11</f>
        <v>02.02 - SO04 - nový stav</v>
      </c>
      <c r="F141" s="38"/>
      <c r="G141" s="38"/>
      <c r="H141" s="38"/>
      <c r="I141" s="38"/>
      <c r="J141" s="38"/>
      <c r="K141" s="38"/>
      <c r="L141" s="60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="2" customFormat="1" ht="6.96" customHeight="1">
      <c r="A142" s="38"/>
      <c r="B142" s="39"/>
      <c r="C142" s="38"/>
      <c r="D142" s="38"/>
      <c r="E142" s="38"/>
      <c r="F142" s="38"/>
      <c r="G142" s="38"/>
      <c r="H142" s="38"/>
      <c r="I142" s="38"/>
      <c r="J142" s="38"/>
      <c r="K142" s="38"/>
      <c r="L142" s="60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="2" customFormat="1" ht="12" customHeight="1">
      <c r="A143" s="38"/>
      <c r="B143" s="39"/>
      <c r="C143" s="32" t="s">
        <v>19</v>
      </c>
      <c r="D143" s="38"/>
      <c r="E143" s="38"/>
      <c r="F143" s="27" t="str">
        <f>F14</f>
        <v>p.č.5079, k.ú.Detva</v>
      </c>
      <c r="G143" s="38"/>
      <c r="H143" s="38"/>
      <c r="I143" s="32" t="s">
        <v>21</v>
      </c>
      <c r="J143" s="74" t="str">
        <f>IF(J14="","",J14)</f>
        <v>10. 7. 2022</v>
      </c>
      <c r="K143" s="38"/>
      <c r="L143" s="60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="2" customFormat="1" ht="6.96" customHeight="1">
      <c r="A144" s="38"/>
      <c r="B144" s="39"/>
      <c r="C144" s="38"/>
      <c r="D144" s="38"/>
      <c r="E144" s="38"/>
      <c r="F144" s="38"/>
      <c r="G144" s="38"/>
      <c r="H144" s="38"/>
      <c r="I144" s="38"/>
      <c r="J144" s="38"/>
      <c r="K144" s="38"/>
      <c r="L144" s="60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="2" customFormat="1" ht="25.65" customHeight="1">
      <c r="A145" s="38"/>
      <c r="B145" s="39"/>
      <c r="C145" s="32" t="s">
        <v>23</v>
      </c>
      <c r="D145" s="38"/>
      <c r="E145" s="38"/>
      <c r="F145" s="27" t="str">
        <f>E17</f>
        <v>Spojená škola v Detve, Štúrová 848, 962 12 Detva</v>
      </c>
      <c r="G145" s="38"/>
      <c r="H145" s="38"/>
      <c r="I145" s="32" t="s">
        <v>29</v>
      </c>
      <c r="J145" s="36" t="str">
        <f>E23</f>
        <v>REGEC ARCHITEKTI s.r.o.</v>
      </c>
      <c r="K145" s="38"/>
      <c r="L145" s="60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="2" customFormat="1" ht="15.15" customHeight="1">
      <c r="A146" s="38"/>
      <c r="B146" s="39"/>
      <c r="C146" s="32" t="s">
        <v>27</v>
      </c>
      <c r="D146" s="38"/>
      <c r="E146" s="38"/>
      <c r="F146" s="27" t="str">
        <f>IF(E20="","",E20)</f>
        <v>Vyplň údaj</v>
      </c>
      <c r="G146" s="38"/>
      <c r="H146" s="38"/>
      <c r="I146" s="32" t="s">
        <v>32</v>
      </c>
      <c r="J146" s="36" t="str">
        <f>E26</f>
        <v>Stavebný cenár, s.r.o.</v>
      </c>
      <c r="K146" s="38"/>
      <c r="L146" s="60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="2" customFormat="1" ht="10.32" customHeight="1">
      <c r="A147" s="38"/>
      <c r="B147" s="39"/>
      <c r="C147" s="38"/>
      <c r="D147" s="38"/>
      <c r="E147" s="38"/>
      <c r="F147" s="38"/>
      <c r="G147" s="38"/>
      <c r="H147" s="38"/>
      <c r="I147" s="38"/>
      <c r="J147" s="38"/>
      <c r="K147" s="38"/>
      <c r="L147" s="60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="11" customFormat="1" ht="29.28" customHeight="1">
      <c r="A148" s="164"/>
      <c r="B148" s="165"/>
      <c r="C148" s="166" t="s">
        <v>122</v>
      </c>
      <c r="D148" s="167" t="s">
        <v>61</v>
      </c>
      <c r="E148" s="167" t="s">
        <v>57</v>
      </c>
      <c r="F148" s="167" t="s">
        <v>58</v>
      </c>
      <c r="G148" s="167" t="s">
        <v>123</v>
      </c>
      <c r="H148" s="167" t="s">
        <v>124</v>
      </c>
      <c r="I148" s="167" t="s">
        <v>125</v>
      </c>
      <c r="J148" s="168" t="s">
        <v>110</v>
      </c>
      <c r="K148" s="169" t="s">
        <v>126</v>
      </c>
      <c r="L148" s="170"/>
      <c r="M148" s="91" t="s">
        <v>1</v>
      </c>
      <c r="N148" s="92" t="s">
        <v>40</v>
      </c>
      <c r="O148" s="92" t="s">
        <v>127</v>
      </c>
      <c r="P148" s="92" t="s">
        <v>128</v>
      </c>
      <c r="Q148" s="92" t="s">
        <v>129</v>
      </c>
      <c r="R148" s="92" t="s">
        <v>130</v>
      </c>
      <c r="S148" s="92" t="s">
        <v>131</v>
      </c>
      <c r="T148" s="93" t="s">
        <v>132</v>
      </c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</row>
    <row r="149" s="2" customFormat="1" ht="22.8" customHeight="1">
      <c r="A149" s="38"/>
      <c r="B149" s="39"/>
      <c r="C149" s="98" t="s">
        <v>111</v>
      </c>
      <c r="D149" s="38"/>
      <c r="E149" s="38"/>
      <c r="F149" s="38"/>
      <c r="G149" s="38"/>
      <c r="H149" s="38"/>
      <c r="I149" s="38"/>
      <c r="J149" s="171">
        <f>BK149</f>
        <v>0</v>
      </c>
      <c r="K149" s="38"/>
      <c r="L149" s="39"/>
      <c r="M149" s="94"/>
      <c r="N149" s="78"/>
      <c r="O149" s="95"/>
      <c r="P149" s="172">
        <f>P150+P788+P1181+P1186</f>
        <v>0</v>
      </c>
      <c r="Q149" s="95"/>
      <c r="R149" s="172">
        <f>R150+R788+R1181+R1186</f>
        <v>449.36462718802903</v>
      </c>
      <c r="S149" s="95"/>
      <c r="T149" s="173">
        <f>T150+T788+T1181+T1186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75</v>
      </c>
      <c r="AU149" s="19" t="s">
        <v>112</v>
      </c>
      <c r="BK149" s="174">
        <f>BK150+BK788+BK1181+BK1186</f>
        <v>0</v>
      </c>
    </row>
    <row r="150" s="12" customFormat="1" ht="25.92" customHeight="1">
      <c r="A150" s="12"/>
      <c r="B150" s="175"/>
      <c r="C150" s="12"/>
      <c r="D150" s="176" t="s">
        <v>75</v>
      </c>
      <c r="E150" s="177" t="s">
        <v>133</v>
      </c>
      <c r="F150" s="177" t="s">
        <v>134</v>
      </c>
      <c r="G150" s="12"/>
      <c r="H150" s="12"/>
      <c r="I150" s="178"/>
      <c r="J150" s="179">
        <f>BK150</f>
        <v>0</v>
      </c>
      <c r="K150" s="12"/>
      <c r="L150" s="175"/>
      <c r="M150" s="180"/>
      <c r="N150" s="181"/>
      <c r="O150" s="181"/>
      <c r="P150" s="182">
        <f>P151+P185+P207+P251+P749+P786</f>
        <v>0</v>
      </c>
      <c r="Q150" s="181"/>
      <c r="R150" s="182">
        <f>R151+R185+R207+R251+R749+R786</f>
        <v>415.36743182832902</v>
      </c>
      <c r="S150" s="181"/>
      <c r="T150" s="183">
        <f>T151+T185+T207+T251+T749+T786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6" t="s">
        <v>83</v>
      </c>
      <c r="AT150" s="184" t="s">
        <v>75</v>
      </c>
      <c r="AU150" s="184" t="s">
        <v>76</v>
      </c>
      <c r="AY150" s="176" t="s">
        <v>135</v>
      </c>
      <c r="BK150" s="185">
        <f>BK151+BK185+BK207+BK251+BK749+BK786</f>
        <v>0</v>
      </c>
    </row>
    <row r="151" s="12" customFormat="1" ht="22.8" customHeight="1">
      <c r="A151" s="12"/>
      <c r="B151" s="175"/>
      <c r="C151" s="12"/>
      <c r="D151" s="176" t="s">
        <v>75</v>
      </c>
      <c r="E151" s="186" t="s">
        <v>83</v>
      </c>
      <c r="F151" s="186" t="s">
        <v>136</v>
      </c>
      <c r="G151" s="12"/>
      <c r="H151" s="12"/>
      <c r="I151" s="178"/>
      <c r="J151" s="187">
        <f>BK151</f>
        <v>0</v>
      </c>
      <c r="K151" s="12"/>
      <c r="L151" s="175"/>
      <c r="M151" s="180"/>
      <c r="N151" s="181"/>
      <c r="O151" s="181"/>
      <c r="P151" s="182">
        <f>SUM(P152:P184)</f>
        <v>0</v>
      </c>
      <c r="Q151" s="181"/>
      <c r="R151" s="182">
        <f>SUM(R152:R184)</f>
        <v>0</v>
      </c>
      <c r="S151" s="181"/>
      <c r="T151" s="183">
        <f>SUM(T152:T184)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6" t="s">
        <v>83</v>
      </c>
      <c r="AT151" s="184" t="s">
        <v>75</v>
      </c>
      <c r="AU151" s="184" t="s">
        <v>83</v>
      </c>
      <c r="AY151" s="176" t="s">
        <v>135</v>
      </c>
      <c r="BK151" s="185">
        <f>SUM(BK152:BK184)</f>
        <v>0</v>
      </c>
    </row>
    <row r="152" s="2" customFormat="1" ht="21.75" customHeight="1">
      <c r="A152" s="38"/>
      <c r="B152" s="188"/>
      <c r="C152" s="189" t="s">
        <v>83</v>
      </c>
      <c r="D152" s="189" t="s">
        <v>137</v>
      </c>
      <c r="E152" s="190" t="s">
        <v>1002</v>
      </c>
      <c r="F152" s="191" t="s">
        <v>1003</v>
      </c>
      <c r="G152" s="192" t="s">
        <v>149</v>
      </c>
      <c r="H152" s="193">
        <v>4.1829999999999998</v>
      </c>
      <c r="I152" s="194"/>
      <c r="J152" s="195">
        <f>ROUND(I152*H152,2)</f>
        <v>0</v>
      </c>
      <c r="K152" s="196"/>
      <c r="L152" s="39"/>
      <c r="M152" s="197" t="s">
        <v>1</v>
      </c>
      <c r="N152" s="198" t="s">
        <v>42</v>
      </c>
      <c r="O152" s="82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1" t="s">
        <v>141</v>
      </c>
      <c r="AT152" s="201" t="s">
        <v>137</v>
      </c>
      <c r="AU152" s="201" t="s">
        <v>89</v>
      </c>
      <c r="AY152" s="19" t="s">
        <v>135</v>
      </c>
      <c r="BE152" s="202">
        <f>IF(N152="základná",J152,0)</f>
        <v>0</v>
      </c>
      <c r="BF152" s="202">
        <f>IF(N152="znížená",J152,0)</f>
        <v>0</v>
      </c>
      <c r="BG152" s="202">
        <f>IF(N152="zákl. prenesená",J152,0)</f>
        <v>0</v>
      </c>
      <c r="BH152" s="202">
        <f>IF(N152="zníž. prenesená",J152,0)</f>
        <v>0</v>
      </c>
      <c r="BI152" s="202">
        <f>IF(N152="nulová",J152,0)</f>
        <v>0</v>
      </c>
      <c r="BJ152" s="19" t="s">
        <v>89</v>
      </c>
      <c r="BK152" s="202">
        <f>ROUND(I152*H152,2)</f>
        <v>0</v>
      </c>
      <c r="BL152" s="19" t="s">
        <v>141</v>
      </c>
      <c r="BM152" s="201" t="s">
        <v>89</v>
      </c>
    </row>
    <row r="153" s="13" customFormat="1">
      <c r="A153" s="13"/>
      <c r="B153" s="203"/>
      <c r="C153" s="13"/>
      <c r="D153" s="204" t="s">
        <v>143</v>
      </c>
      <c r="E153" s="205" t="s">
        <v>1</v>
      </c>
      <c r="F153" s="206" t="s">
        <v>1004</v>
      </c>
      <c r="G153" s="13"/>
      <c r="H153" s="207">
        <v>4.1829999999999998</v>
      </c>
      <c r="I153" s="208"/>
      <c r="J153" s="13"/>
      <c r="K153" s="13"/>
      <c r="L153" s="203"/>
      <c r="M153" s="209"/>
      <c r="N153" s="210"/>
      <c r="O153" s="210"/>
      <c r="P153" s="210"/>
      <c r="Q153" s="210"/>
      <c r="R153" s="210"/>
      <c r="S153" s="210"/>
      <c r="T153" s="21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143</v>
      </c>
      <c r="AU153" s="205" t="s">
        <v>89</v>
      </c>
      <c r="AV153" s="13" t="s">
        <v>89</v>
      </c>
      <c r="AW153" s="13" t="s">
        <v>31</v>
      </c>
      <c r="AX153" s="13" t="s">
        <v>76</v>
      </c>
      <c r="AY153" s="205" t="s">
        <v>135</v>
      </c>
    </row>
    <row r="154" s="14" customFormat="1">
      <c r="A154" s="14"/>
      <c r="B154" s="212"/>
      <c r="C154" s="14"/>
      <c r="D154" s="204" t="s">
        <v>143</v>
      </c>
      <c r="E154" s="213" t="s">
        <v>952</v>
      </c>
      <c r="F154" s="214" t="s">
        <v>152</v>
      </c>
      <c r="G154" s="14"/>
      <c r="H154" s="215">
        <v>4.1829999999999998</v>
      </c>
      <c r="I154" s="216"/>
      <c r="J154" s="14"/>
      <c r="K154" s="14"/>
      <c r="L154" s="212"/>
      <c r="M154" s="217"/>
      <c r="N154" s="218"/>
      <c r="O154" s="218"/>
      <c r="P154" s="218"/>
      <c r="Q154" s="218"/>
      <c r="R154" s="218"/>
      <c r="S154" s="218"/>
      <c r="T154" s="21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3" t="s">
        <v>143</v>
      </c>
      <c r="AU154" s="213" t="s">
        <v>89</v>
      </c>
      <c r="AV154" s="14" t="s">
        <v>141</v>
      </c>
      <c r="AW154" s="14" t="s">
        <v>31</v>
      </c>
      <c r="AX154" s="14" t="s">
        <v>83</v>
      </c>
      <c r="AY154" s="213" t="s">
        <v>135</v>
      </c>
    </row>
    <row r="155" s="2" customFormat="1" ht="24.15" customHeight="1">
      <c r="A155" s="38"/>
      <c r="B155" s="188"/>
      <c r="C155" s="189" t="s">
        <v>89</v>
      </c>
      <c r="D155" s="189" t="s">
        <v>137</v>
      </c>
      <c r="E155" s="190" t="s">
        <v>1005</v>
      </c>
      <c r="F155" s="191" t="s">
        <v>1006</v>
      </c>
      <c r="G155" s="192" t="s">
        <v>149</v>
      </c>
      <c r="H155" s="193">
        <v>1.2549999999999999</v>
      </c>
      <c r="I155" s="194"/>
      <c r="J155" s="195">
        <f>ROUND(I155*H155,2)</f>
        <v>0</v>
      </c>
      <c r="K155" s="196"/>
      <c r="L155" s="39"/>
      <c r="M155" s="197" t="s">
        <v>1</v>
      </c>
      <c r="N155" s="198" t="s">
        <v>42</v>
      </c>
      <c r="O155" s="82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1" t="s">
        <v>141</v>
      </c>
      <c r="AT155" s="201" t="s">
        <v>137</v>
      </c>
      <c r="AU155" s="201" t="s">
        <v>89</v>
      </c>
      <c r="AY155" s="19" t="s">
        <v>135</v>
      </c>
      <c r="BE155" s="202">
        <f>IF(N155="základná",J155,0)</f>
        <v>0</v>
      </c>
      <c r="BF155" s="202">
        <f>IF(N155="znížená",J155,0)</f>
        <v>0</v>
      </c>
      <c r="BG155" s="202">
        <f>IF(N155="zákl. prenesená",J155,0)</f>
        <v>0</v>
      </c>
      <c r="BH155" s="202">
        <f>IF(N155="zníž. prenesená",J155,0)</f>
        <v>0</v>
      </c>
      <c r="BI155" s="202">
        <f>IF(N155="nulová",J155,0)</f>
        <v>0</v>
      </c>
      <c r="BJ155" s="19" t="s">
        <v>89</v>
      </c>
      <c r="BK155" s="202">
        <f>ROUND(I155*H155,2)</f>
        <v>0</v>
      </c>
      <c r="BL155" s="19" t="s">
        <v>141</v>
      </c>
      <c r="BM155" s="201" t="s">
        <v>1007</v>
      </c>
    </row>
    <row r="156" s="13" customFormat="1">
      <c r="A156" s="13"/>
      <c r="B156" s="203"/>
      <c r="C156" s="13"/>
      <c r="D156" s="204" t="s">
        <v>143</v>
      </c>
      <c r="E156" s="205" t="s">
        <v>1</v>
      </c>
      <c r="F156" s="206" t="s">
        <v>1008</v>
      </c>
      <c r="G156" s="13"/>
      <c r="H156" s="207">
        <v>1.2549999999999999</v>
      </c>
      <c r="I156" s="208"/>
      <c r="J156" s="13"/>
      <c r="K156" s="13"/>
      <c r="L156" s="203"/>
      <c r="M156" s="209"/>
      <c r="N156" s="210"/>
      <c r="O156" s="210"/>
      <c r="P156" s="210"/>
      <c r="Q156" s="210"/>
      <c r="R156" s="210"/>
      <c r="S156" s="210"/>
      <c r="T156" s="21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5" t="s">
        <v>143</v>
      </c>
      <c r="AU156" s="205" t="s">
        <v>89</v>
      </c>
      <c r="AV156" s="13" t="s">
        <v>89</v>
      </c>
      <c r="AW156" s="13" t="s">
        <v>31</v>
      </c>
      <c r="AX156" s="13" t="s">
        <v>83</v>
      </c>
      <c r="AY156" s="205" t="s">
        <v>135</v>
      </c>
    </row>
    <row r="157" s="2" customFormat="1" ht="24.15" customHeight="1">
      <c r="A157" s="38"/>
      <c r="B157" s="188"/>
      <c r="C157" s="189" t="s">
        <v>153</v>
      </c>
      <c r="D157" s="189" t="s">
        <v>137</v>
      </c>
      <c r="E157" s="190" t="s">
        <v>272</v>
      </c>
      <c r="F157" s="191" t="s">
        <v>273</v>
      </c>
      <c r="G157" s="192" t="s">
        <v>149</v>
      </c>
      <c r="H157" s="193">
        <v>27.260999999999999</v>
      </c>
      <c r="I157" s="194"/>
      <c r="J157" s="195">
        <f>ROUND(I157*H157,2)</f>
        <v>0</v>
      </c>
      <c r="K157" s="196"/>
      <c r="L157" s="39"/>
      <c r="M157" s="197" t="s">
        <v>1</v>
      </c>
      <c r="N157" s="198" t="s">
        <v>42</v>
      </c>
      <c r="O157" s="82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1" t="s">
        <v>141</v>
      </c>
      <c r="AT157" s="201" t="s">
        <v>137</v>
      </c>
      <c r="AU157" s="201" t="s">
        <v>89</v>
      </c>
      <c r="AY157" s="19" t="s">
        <v>135</v>
      </c>
      <c r="BE157" s="202">
        <f>IF(N157="základná",J157,0)</f>
        <v>0</v>
      </c>
      <c r="BF157" s="202">
        <f>IF(N157="znížená",J157,0)</f>
        <v>0</v>
      </c>
      <c r="BG157" s="202">
        <f>IF(N157="zákl. prenesená",J157,0)</f>
        <v>0</v>
      </c>
      <c r="BH157" s="202">
        <f>IF(N157="zníž. prenesená",J157,0)</f>
        <v>0</v>
      </c>
      <c r="BI157" s="202">
        <f>IF(N157="nulová",J157,0)</f>
        <v>0</v>
      </c>
      <c r="BJ157" s="19" t="s">
        <v>89</v>
      </c>
      <c r="BK157" s="202">
        <f>ROUND(I157*H157,2)</f>
        <v>0</v>
      </c>
      <c r="BL157" s="19" t="s">
        <v>141</v>
      </c>
      <c r="BM157" s="201" t="s">
        <v>1009</v>
      </c>
    </row>
    <row r="158" s="15" customFormat="1">
      <c r="A158" s="15"/>
      <c r="B158" s="225"/>
      <c r="C158" s="15"/>
      <c r="D158" s="204" t="s">
        <v>143</v>
      </c>
      <c r="E158" s="226" t="s">
        <v>1</v>
      </c>
      <c r="F158" s="227" t="s">
        <v>275</v>
      </c>
      <c r="G158" s="15"/>
      <c r="H158" s="226" t="s">
        <v>1</v>
      </c>
      <c r="I158" s="228"/>
      <c r="J158" s="15"/>
      <c r="K158" s="15"/>
      <c r="L158" s="225"/>
      <c r="M158" s="229"/>
      <c r="N158" s="230"/>
      <c r="O158" s="230"/>
      <c r="P158" s="230"/>
      <c r="Q158" s="230"/>
      <c r="R158" s="230"/>
      <c r="S158" s="230"/>
      <c r="T158" s="23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26" t="s">
        <v>143</v>
      </c>
      <c r="AU158" s="226" t="s">
        <v>89</v>
      </c>
      <c r="AV158" s="15" t="s">
        <v>83</v>
      </c>
      <c r="AW158" s="15" t="s">
        <v>31</v>
      </c>
      <c r="AX158" s="15" t="s">
        <v>76</v>
      </c>
      <c r="AY158" s="226" t="s">
        <v>135</v>
      </c>
    </row>
    <row r="159" s="13" customFormat="1">
      <c r="A159" s="13"/>
      <c r="B159" s="203"/>
      <c r="C159" s="13"/>
      <c r="D159" s="204" t="s">
        <v>143</v>
      </c>
      <c r="E159" s="205" t="s">
        <v>1</v>
      </c>
      <c r="F159" s="206" t="s">
        <v>1010</v>
      </c>
      <c r="G159" s="13"/>
      <c r="H159" s="207">
        <v>24.452999999999999</v>
      </c>
      <c r="I159" s="208"/>
      <c r="J159" s="13"/>
      <c r="K159" s="13"/>
      <c r="L159" s="203"/>
      <c r="M159" s="209"/>
      <c r="N159" s="210"/>
      <c r="O159" s="210"/>
      <c r="P159" s="210"/>
      <c r="Q159" s="210"/>
      <c r="R159" s="210"/>
      <c r="S159" s="210"/>
      <c r="T159" s="21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5" t="s">
        <v>143</v>
      </c>
      <c r="AU159" s="205" t="s">
        <v>89</v>
      </c>
      <c r="AV159" s="13" t="s">
        <v>89</v>
      </c>
      <c r="AW159" s="13" t="s">
        <v>31</v>
      </c>
      <c r="AX159" s="13" t="s">
        <v>76</v>
      </c>
      <c r="AY159" s="205" t="s">
        <v>135</v>
      </c>
    </row>
    <row r="160" s="15" customFormat="1">
      <c r="A160" s="15"/>
      <c r="B160" s="225"/>
      <c r="C160" s="15"/>
      <c r="D160" s="204" t="s">
        <v>143</v>
      </c>
      <c r="E160" s="226" t="s">
        <v>1</v>
      </c>
      <c r="F160" s="227" t="s">
        <v>1011</v>
      </c>
      <c r="G160" s="15"/>
      <c r="H160" s="226" t="s">
        <v>1</v>
      </c>
      <c r="I160" s="228"/>
      <c r="J160" s="15"/>
      <c r="K160" s="15"/>
      <c r="L160" s="225"/>
      <c r="M160" s="229"/>
      <c r="N160" s="230"/>
      <c r="O160" s="230"/>
      <c r="P160" s="230"/>
      <c r="Q160" s="230"/>
      <c r="R160" s="230"/>
      <c r="S160" s="230"/>
      <c r="T160" s="23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26" t="s">
        <v>143</v>
      </c>
      <c r="AU160" s="226" t="s">
        <v>89</v>
      </c>
      <c r="AV160" s="15" t="s">
        <v>83</v>
      </c>
      <c r="AW160" s="15" t="s">
        <v>31</v>
      </c>
      <c r="AX160" s="15" t="s">
        <v>76</v>
      </c>
      <c r="AY160" s="226" t="s">
        <v>135</v>
      </c>
    </row>
    <row r="161" s="13" customFormat="1">
      <c r="A161" s="13"/>
      <c r="B161" s="203"/>
      <c r="C161" s="13"/>
      <c r="D161" s="204" t="s">
        <v>143</v>
      </c>
      <c r="E161" s="205" t="s">
        <v>1</v>
      </c>
      <c r="F161" s="206" t="s">
        <v>1012</v>
      </c>
      <c r="G161" s="13"/>
      <c r="H161" s="207">
        <v>2.8079999999999998</v>
      </c>
      <c r="I161" s="208"/>
      <c r="J161" s="13"/>
      <c r="K161" s="13"/>
      <c r="L161" s="203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143</v>
      </c>
      <c r="AU161" s="205" t="s">
        <v>89</v>
      </c>
      <c r="AV161" s="13" t="s">
        <v>89</v>
      </c>
      <c r="AW161" s="13" t="s">
        <v>31</v>
      </c>
      <c r="AX161" s="13" t="s">
        <v>76</v>
      </c>
      <c r="AY161" s="205" t="s">
        <v>135</v>
      </c>
    </row>
    <row r="162" s="14" customFormat="1">
      <c r="A162" s="14"/>
      <c r="B162" s="212"/>
      <c r="C162" s="14"/>
      <c r="D162" s="204" t="s">
        <v>143</v>
      </c>
      <c r="E162" s="213" t="s">
        <v>252</v>
      </c>
      <c r="F162" s="214" t="s">
        <v>152</v>
      </c>
      <c r="G162" s="14"/>
      <c r="H162" s="215">
        <v>27.260999999999999</v>
      </c>
      <c r="I162" s="216"/>
      <c r="J162" s="14"/>
      <c r="K162" s="14"/>
      <c r="L162" s="212"/>
      <c r="M162" s="217"/>
      <c r="N162" s="218"/>
      <c r="O162" s="218"/>
      <c r="P162" s="218"/>
      <c r="Q162" s="218"/>
      <c r="R162" s="218"/>
      <c r="S162" s="218"/>
      <c r="T162" s="21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3" t="s">
        <v>143</v>
      </c>
      <c r="AU162" s="213" t="s">
        <v>89</v>
      </c>
      <c r="AV162" s="14" t="s">
        <v>141</v>
      </c>
      <c r="AW162" s="14" t="s">
        <v>31</v>
      </c>
      <c r="AX162" s="14" t="s">
        <v>83</v>
      </c>
      <c r="AY162" s="213" t="s">
        <v>135</v>
      </c>
    </row>
    <row r="163" s="2" customFormat="1" ht="24.15" customHeight="1">
      <c r="A163" s="38"/>
      <c r="B163" s="188"/>
      <c r="C163" s="189" t="s">
        <v>141</v>
      </c>
      <c r="D163" s="189" t="s">
        <v>137</v>
      </c>
      <c r="E163" s="190" t="s">
        <v>277</v>
      </c>
      <c r="F163" s="191" t="s">
        <v>278</v>
      </c>
      <c r="G163" s="192" t="s">
        <v>149</v>
      </c>
      <c r="H163" s="193">
        <v>8.1780000000000008</v>
      </c>
      <c r="I163" s="194"/>
      <c r="J163" s="195">
        <f>ROUND(I163*H163,2)</f>
        <v>0</v>
      </c>
      <c r="K163" s="196"/>
      <c r="L163" s="39"/>
      <c r="M163" s="197" t="s">
        <v>1</v>
      </c>
      <c r="N163" s="198" t="s">
        <v>42</v>
      </c>
      <c r="O163" s="82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1" t="s">
        <v>141</v>
      </c>
      <c r="AT163" s="201" t="s">
        <v>137</v>
      </c>
      <c r="AU163" s="201" t="s">
        <v>89</v>
      </c>
      <c r="AY163" s="19" t="s">
        <v>135</v>
      </c>
      <c r="BE163" s="202">
        <f>IF(N163="základná",J163,0)</f>
        <v>0</v>
      </c>
      <c r="BF163" s="202">
        <f>IF(N163="znížená",J163,0)</f>
        <v>0</v>
      </c>
      <c r="BG163" s="202">
        <f>IF(N163="zákl. prenesená",J163,0)</f>
        <v>0</v>
      </c>
      <c r="BH163" s="202">
        <f>IF(N163="zníž. prenesená",J163,0)</f>
        <v>0</v>
      </c>
      <c r="BI163" s="202">
        <f>IF(N163="nulová",J163,0)</f>
        <v>0</v>
      </c>
      <c r="BJ163" s="19" t="s">
        <v>89</v>
      </c>
      <c r="BK163" s="202">
        <f>ROUND(I163*H163,2)</f>
        <v>0</v>
      </c>
      <c r="BL163" s="19" t="s">
        <v>141</v>
      </c>
      <c r="BM163" s="201" t="s">
        <v>168</v>
      </c>
    </row>
    <row r="164" s="13" customFormat="1">
      <c r="A164" s="13"/>
      <c r="B164" s="203"/>
      <c r="C164" s="13"/>
      <c r="D164" s="204" t="s">
        <v>143</v>
      </c>
      <c r="E164" s="205" t="s">
        <v>1</v>
      </c>
      <c r="F164" s="206" t="s">
        <v>280</v>
      </c>
      <c r="G164" s="13"/>
      <c r="H164" s="207">
        <v>8.1780000000000008</v>
      </c>
      <c r="I164" s="208"/>
      <c r="J164" s="13"/>
      <c r="K164" s="13"/>
      <c r="L164" s="203"/>
      <c r="M164" s="209"/>
      <c r="N164" s="210"/>
      <c r="O164" s="210"/>
      <c r="P164" s="210"/>
      <c r="Q164" s="210"/>
      <c r="R164" s="210"/>
      <c r="S164" s="210"/>
      <c r="T164" s="21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5" t="s">
        <v>143</v>
      </c>
      <c r="AU164" s="205" t="s">
        <v>89</v>
      </c>
      <c r="AV164" s="13" t="s">
        <v>89</v>
      </c>
      <c r="AW164" s="13" t="s">
        <v>31</v>
      </c>
      <c r="AX164" s="13" t="s">
        <v>83</v>
      </c>
      <c r="AY164" s="205" t="s">
        <v>135</v>
      </c>
    </row>
    <row r="165" s="2" customFormat="1" ht="33" customHeight="1">
      <c r="A165" s="38"/>
      <c r="B165" s="188"/>
      <c r="C165" s="189" t="s">
        <v>163</v>
      </c>
      <c r="D165" s="189" t="s">
        <v>137</v>
      </c>
      <c r="E165" s="190" t="s">
        <v>281</v>
      </c>
      <c r="F165" s="191" t="s">
        <v>282</v>
      </c>
      <c r="G165" s="192" t="s">
        <v>149</v>
      </c>
      <c r="H165" s="193">
        <v>12.634</v>
      </c>
      <c r="I165" s="194"/>
      <c r="J165" s="195">
        <f>ROUND(I165*H165,2)</f>
        <v>0</v>
      </c>
      <c r="K165" s="196"/>
      <c r="L165" s="39"/>
      <c r="M165" s="197" t="s">
        <v>1</v>
      </c>
      <c r="N165" s="198" t="s">
        <v>42</v>
      </c>
      <c r="O165" s="82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1" t="s">
        <v>141</v>
      </c>
      <c r="AT165" s="201" t="s">
        <v>137</v>
      </c>
      <c r="AU165" s="201" t="s">
        <v>89</v>
      </c>
      <c r="AY165" s="19" t="s">
        <v>135</v>
      </c>
      <c r="BE165" s="202">
        <f>IF(N165="základná",J165,0)</f>
        <v>0</v>
      </c>
      <c r="BF165" s="202">
        <f>IF(N165="znížená",J165,0)</f>
        <v>0</v>
      </c>
      <c r="BG165" s="202">
        <f>IF(N165="zákl. prenesená",J165,0)</f>
        <v>0</v>
      </c>
      <c r="BH165" s="202">
        <f>IF(N165="zníž. prenesená",J165,0)</f>
        <v>0</v>
      </c>
      <c r="BI165" s="202">
        <f>IF(N165="nulová",J165,0)</f>
        <v>0</v>
      </c>
      <c r="BJ165" s="19" t="s">
        <v>89</v>
      </c>
      <c r="BK165" s="202">
        <f>ROUND(I165*H165,2)</f>
        <v>0</v>
      </c>
      <c r="BL165" s="19" t="s">
        <v>141</v>
      </c>
      <c r="BM165" s="201" t="s">
        <v>177</v>
      </c>
    </row>
    <row r="166" s="13" customFormat="1">
      <c r="A166" s="13"/>
      <c r="B166" s="203"/>
      <c r="C166" s="13"/>
      <c r="D166" s="204" t="s">
        <v>143</v>
      </c>
      <c r="E166" s="205" t="s">
        <v>1</v>
      </c>
      <c r="F166" s="206" t="s">
        <v>1013</v>
      </c>
      <c r="G166" s="13"/>
      <c r="H166" s="207">
        <v>12.634</v>
      </c>
      <c r="I166" s="208"/>
      <c r="J166" s="13"/>
      <c r="K166" s="13"/>
      <c r="L166" s="203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143</v>
      </c>
      <c r="AU166" s="205" t="s">
        <v>89</v>
      </c>
      <c r="AV166" s="13" t="s">
        <v>89</v>
      </c>
      <c r="AW166" s="13" t="s">
        <v>31</v>
      </c>
      <c r="AX166" s="13" t="s">
        <v>83</v>
      </c>
      <c r="AY166" s="205" t="s">
        <v>135</v>
      </c>
    </row>
    <row r="167" s="2" customFormat="1" ht="37.8" customHeight="1">
      <c r="A167" s="38"/>
      <c r="B167" s="188"/>
      <c r="C167" s="189" t="s">
        <v>168</v>
      </c>
      <c r="D167" s="189" t="s">
        <v>137</v>
      </c>
      <c r="E167" s="190" t="s">
        <v>285</v>
      </c>
      <c r="F167" s="191" t="s">
        <v>286</v>
      </c>
      <c r="G167" s="192" t="s">
        <v>149</v>
      </c>
      <c r="H167" s="193">
        <v>126.34</v>
      </c>
      <c r="I167" s="194"/>
      <c r="J167" s="195">
        <f>ROUND(I167*H167,2)</f>
        <v>0</v>
      </c>
      <c r="K167" s="196"/>
      <c r="L167" s="39"/>
      <c r="M167" s="197" t="s">
        <v>1</v>
      </c>
      <c r="N167" s="198" t="s">
        <v>42</v>
      </c>
      <c r="O167" s="82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1" t="s">
        <v>141</v>
      </c>
      <c r="AT167" s="201" t="s">
        <v>137</v>
      </c>
      <c r="AU167" s="201" t="s">
        <v>89</v>
      </c>
      <c r="AY167" s="19" t="s">
        <v>135</v>
      </c>
      <c r="BE167" s="202">
        <f>IF(N167="základná",J167,0)</f>
        <v>0</v>
      </c>
      <c r="BF167" s="202">
        <f>IF(N167="znížená",J167,0)</f>
        <v>0</v>
      </c>
      <c r="BG167" s="202">
        <f>IF(N167="zákl. prenesená",J167,0)</f>
        <v>0</v>
      </c>
      <c r="BH167" s="202">
        <f>IF(N167="zníž. prenesená",J167,0)</f>
        <v>0</v>
      </c>
      <c r="BI167" s="202">
        <f>IF(N167="nulová",J167,0)</f>
        <v>0</v>
      </c>
      <c r="BJ167" s="19" t="s">
        <v>89</v>
      </c>
      <c r="BK167" s="202">
        <f>ROUND(I167*H167,2)</f>
        <v>0</v>
      </c>
      <c r="BL167" s="19" t="s">
        <v>141</v>
      </c>
      <c r="BM167" s="201" t="s">
        <v>185</v>
      </c>
    </row>
    <row r="168" s="13" customFormat="1">
      <c r="A168" s="13"/>
      <c r="B168" s="203"/>
      <c r="C168" s="13"/>
      <c r="D168" s="204" t="s">
        <v>143</v>
      </c>
      <c r="E168" s="205" t="s">
        <v>1</v>
      </c>
      <c r="F168" s="206" t="s">
        <v>1014</v>
      </c>
      <c r="G168" s="13"/>
      <c r="H168" s="207">
        <v>126.34</v>
      </c>
      <c r="I168" s="208"/>
      <c r="J168" s="13"/>
      <c r="K168" s="13"/>
      <c r="L168" s="203"/>
      <c r="M168" s="209"/>
      <c r="N168" s="210"/>
      <c r="O168" s="210"/>
      <c r="P168" s="210"/>
      <c r="Q168" s="210"/>
      <c r="R168" s="210"/>
      <c r="S168" s="210"/>
      <c r="T168" s="21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5" t="s">
        <v>143</v>
      </c>
      <c r="AU168" s="205" t="s">
        <v>89</v>
      </c>
      <c r="AV168" s="13" t="s">
        <v>89</v>
      </c>
      <c r="AW168" s="13" t="s">
        <v>31</v>
      </c>
      <c r="AX168" s="13" t="s">
        <v>76</v>
      </c>
      <c r="AY168" s="205" t="s">
        <v>135</v>
      </c>
    </row>
    <row r="169" s="14" customFormat="1">
      <c r="A169" s="14"/>
      <c r="B169" s="212"/>
      <c r="C169" s="14"/>
      <c r="D169" s="204" t="s">
        <v>143</v>
      </c>
      <c r="E169" s="213" t="s">
        <v>1</v>
      </c>
      <c r="F169" s="214" t="s">
        <v>152</v>
      </c>
      <c r="G169" s="14"/>
      <c r="H169" s="215">
        <v>126.34</v>
      </c>
      <c r="I169" s="216"/>
      <c r="J169" s="14"/>
      <c r="K169" s="14"/>
      <c r="L169" s="212"/>
      <c r="M169" s="217"/>
      <c r="N169" s="218"/>
      <c r="O169" s="218"/>
      <c r="P169" s="218"/>
      <c r="Q169" s="218"/>
      <c r="R169" s="218"/>
      <c r="S169" s="218"/>
      <c r="T169" s="21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13" t="s">
        <v>143</v>
      </c>
      <c r="AU169" s="213" t="s">
        <v>89</v>
      </c>
      <c r="AV169" s="14" t="s">
        <v>141</v>
      </c>
      <c r="AW169" s="14" t="s">
        <v>31</v>
      </c>
      <c r="AX169" s="14" t="s">
        <v>83</v>
      </c>
      <c r="AY169" s="213" t="s">
        <v>135</v>
      </c>
    </row>
    <row r="170" s="2" customFormat="1" ht="24.15" customHeight="1">
      <c r="A170" s="38"/>
      <c r="B170" s="188"/>
      <c r="C170" s="189" t="s">
        <v>173</v>
      </c>
      <c r="D170" s="189" t="s">
        <v>137</v>
      </c>
      <c r="E170" s="190" t="s">
        <v>289</v>
      </c>
      <c r="F170" s="191" t="s">
        <v>290</v>
      </c>
      <c r="G170" s="192" t="s">
        <v>149</v>
      </c>
      <c r="H170" s="193">
        <v>31.443999999999999</v>
      </c>
      <c r="I170" s="194"/>
      <c r="J170" s="195">
        <f>ROUND(I170*H170,2)</f>
        <v>0</v>
      </c>
      <c r="K170" s="196"/>
      <c r="L170" s="39"/>
      <c r="M170" s="197" t="s">
        <v>1</v>
      </c>
      <c r="N170" s="198" t="s">
        <v>42</v>
      </c>
      <c r="O170" s="82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1" t="s">
        <v>141</v>
      </c>
      <c r="AT170" s="201" t="s">
        <v>137</v>
      </c>
      <c r="AU170" s="201" t="s">
        <v>89</v>
      </c>
      <c r="AY170" s="19" t="s">
        <v>135</v>
      </c>
      <c r="BE170" s="202">
        <f>IF(N170="základná",J170,0)</f>
        <v>0</v>
      </c>
      <c r="BF170" s="202">
        <f>IF(N170="znížená",J170,0)</f>
        <v>0</v>
      </c>
      <c r="BG170" s="202">
        <f>IF(N170="zákl. prenesená",J170,0)</f>
        <v>0</v>
      </c>
      <c r="BH170" s="202">
        <f>IF(N170="zníž. prenesená",J170,0)</f>
        <v>0</v>
      </c>
      <c r="BI170" s="202">
        <f>IF(N170="nulová",J170,0)</f>
        <v>0</v>
      </c>
      <c r="BJ170" s="19" t="s">
        <v>89</v>
      </c>
      <c r="BK170" s="202">
        <f>ROUND(I170*H170,2)</f>
        <v>0</v>
      </c>
      <c r="BL170" s="19" t="s">
        <v>141</v>
      </c>
      <c r="BM170" s="201" t="s">
        <v>200</v>
      </c>
    </row>
    <row r="171" s="13" customFormat="1">
      <c r="A171" s="13"/>
      <c r="B171" s="203"/>
      <c r="C171" s="13"/>
      <c r="D171" s="204" t="s">
        <v>143</v>
      </c>
      <c r="E171" s="205" t="s">
        <v>1</v>
      </c>
      <c r="F171" s="206" t="s">
        <v>1015</v>
      </c>
      <c r="G171" s="13"/>
      <c r="H171" s="207">
        <v>31.443999999999999</v>
      </c>
      <c r="I171" s="208"/>
      <c r="J171" s="13"/>
      <c r="K171" s="13"/>
      <c r="L171" s="203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5" t="s">
        <v>143</v>
      </c>
      <c r="AU171" s="205" t="s">
        <v>89</v>
      </c>
      <c r="AV171" s="13" t="s">
        <v>89</v>
      </c>
      <c r="AW171" s="13" t="s">
        <v>31</v>
      </c>
      <c r="AX171" s="13" t="s">
        <v>76</v>
      </c>
      <c r="AY171" s="205" t="s">
        <v>135</v>
      </c>
    </row>
    <row r="172" s="14" customFormat="1">
      <c r="A172" s="14"/>
      <c r="B172" s="212"/>
      <c r="C172" s="14"/>
      <c r="D172" s="204" t="s">
        <v>143</v>
      </c>
      <c r="E172" s="213" t="s">
        <v>1</v>
      </c>
      <c r="F172" s="214" t="s">
        <v>152</v>
      </c>
      <c r="G172" s="14"/>
      <c r="H172" s="215">
        <v>31.443999999999999</v>
      </c>
      <c r="I172" s="216"/>
      <c r="J172" s="14"/>
      <c r="K172" s="14"/>
      <c r="L172" s="212"/>
      <c r="M172" s="217"/>
      <c r="N172" s="218"/>
      <c r="O172" s="218"/>
      <c r="P172" s="218"/>
      <c r="Q172" s="218"/>
      <c r="R172" s="218"/>
      <c r="S172" s="218"/>
      <c r="T172" s="21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13" t="s">
        <v>143</v>
      </c>
      <c r="AU172" s="213" t="s">
        <v>89</v>
      </c>
      <c r="AV172" s="14" t="s">
        <v>141</v>
      </c>
      <c r="AW172" s="14" t="s">
        <v>31</v>
      </c>
      <c r="AX172" s="14" t="s">
        <v>83</v>
      </c>
      <c r="AY172" s="213" t="s">
        <v>135</v>
      </c>
    </row>
    <row r="173" s="2" customFormat="1" ht="24.15" customHeight="1">
      <c r="A173" s="38"/>
      <c r="B173" s="188"/>
      <c r="C173" s="189" t="s">
        <v>177</v>
      </c>
      <c r="D173" s="189" t="s">
        <v>137</v>
      </c>
      <c r="E173" s="190" t="s">
        <v>292</v>
      </c>
      <c r="F173" s="191" t="s">
        <v>293</v>
      </c>
      <c r="G173" s="192" t="s">
        <v>149</v>
      </c>
      <c r="H173" s="193">
        <v>12.634</v>
      </c>
      <c r="I173" s="194"/>
      <c r="J173" s="195">
        <f>ROUND(I173*H173,2)</f>
        <v>0</v>
      </c>
      <c r="K173" s="196"/>
      <c r="L173" s="39"/>
      <c r="M173" s="197" t="s">
        <v>1</v>
      </c>
      <c r="N173" s="198" t="s">
        <v>42</v>
      </c>
      <c r="O173" s="82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1" t="s">
        <v>141</v>
      </c>
      <c r="AT173" s="201" t="s">
        <v>137</v>
      </c>
      <c r="AU173" s="201" t="s">
        <v>89</v>
      </c>
      <c r="AY173" s="19" t="s">
        <v>135</v>
      </c>
      <c r="BE173" s="202">
        <f>IF(N173="základná",J173,0)</f>
        <v>0</v>
      </c>
      <c r="BF173" s="202">
        <f>IF(N173="znížená",J173,0)</f>
        <v>0</v>
      </c>
      <c r="BG173" s="202">
        <f>IF(N173="zákl. prenesená",J173,0)</f>
        <v>0</v>
      </c>
      <c r="BH173" s="202">
        <f>IF(N173="zníž. prenesená",J173,0)</f>
        <v>0</v>
      </c>
      <c r="BI173" s="202">
        <f>IF(N173="nulová",J173,0)</f>
        <v>0</v>
      </c>
      <c r="BJ173" s="19" t="s">
        <v>89</v>
      </c>
      <c r="BK173" s="202">
        <f>ROUND(I173*H173,2)</f>
        <v>0</v>
      </c>
      <c r="BL173" s="19" t="s">
        <v>141</v>
      </c>
      <c r="BM173" s="201" t="s">
        <v>217</v>
      </c>
    </row>
    <row r="174" s="13" customFormat="1">
      <c r="A174" s="13"/>
      <c r="B174" s="203"/>
      <c r="C174" s="13"/>
      <c r="D174" s="204" t="s">
        <v>143</v>
      </c>
      <c r="E174" s="205" t="s">
        <v>1</v>
      </c>
      <c r="F174" s="206" t="s">
        <v>1013</v>
      </c>
      <c r="G174" s="13"/>
      <c r="H174" s="207">
        <v>12.634</v>
      </c>
      <c r="I174" s="208"/>
      <c r="J174" s="13"/>
      <c r="K174" s="13"/>
      <c r="L174" s="203"/>
      <c r="M174" s="209"/>
      <c r="N174" s="210"/>
      <c r="O174" s="210"/>
      <c r="P174" s="210"/>
      <c r="Q174" s="210"/>
      <c r="R174" s="210"/>
      <c r="S174" s="210"/>
      <c r="T174" s="21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5" t="s">
        <v>143</v>
      </c>
      <c r="AU174" s="205" t="s">
        <v>89</v>
      </c>
      <c r="AV174" s="13" t="s">
        <v>89</v>
      </c>
      <c r="AW174" s="13" t="s">
        <v>31</v>
      </c>
      <c r="AX174" s="13" t="s">
        <v>76</v>
      </c>
      <c r="AY174" s="205" t="s">
        <v>135</v>
      </c>
    </row>
    <row r="175" s="14" customFormat="1">
      <c r="A175" s="14"/>
      <c r="B175" s="212"/>
      <c r="C175" s="14"/>
      <c r="D175" s="204" t="s">
        <v>143</v>
      </c>
      <c r="E175" s="213" t="s">
        <v>1</v>
      </c>
      <c r="F175" s="214" t="s">
        <v>152</v>
      </c>
      <c r="G175" s="14"/>
      <c r="H175" s="215">
        <v>12.634</v>
      </c>
      <c r="I175" s="216"/>
      <c r="J175" s="14"/>
      <c r="K175" s="14"/>
      <c r="L175" s="212"/>
      <c r="M175" s="217"/>
      <c r="N175" s="218"/>
      <c r="O175" s="218"/>
      <c r="P175" s="218"/>
      <c r="Q175" s="218"/>
      <c r="R175" s="218"/>
      <c r="S175" s="218"/>
      <c r="T175" s="21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3" t="s">
        <v>143</v>
      </c>
      <c r="AU175" s="213" t="s">
        <v>89</v>
      </c>
      <c r="AV175" s="14" t="s">
        <v>141</v>
      </c>
      <c r="AW175" s="14" t="s">
        <v>31</v>
      </c>
      <c r="AX175" s="14" t="s">
        <v>83</v>
      </c>
      <c r="AY175" s="213" t="s">
        <v>135</v>
      </c>
    </row>
    <row r="176" s="2" customFormat="1" ht="21.75" customHeight="1">
      <c r="A176" s="38"/>
      <c r="B176" s="188"/>
      <c r="C176" s="189" t="s">
        <v>145</v>
      </c>
      <c r="D176" s="189" t="s">
        <v>137</v>
      </c>
      <c r="E176" s="190" t="s">
        <v>295</v>
      </c>
      <c r="F176" s="191" t="s">
        <v>296</v>
      </c>
      <c r="G176" s="192" t="s">
        <v>149</v>
      </c>
      <c r="H176" s="193">
        <v>12.634</v>
      </c>
      <c r="I176" s="194"/>
      <c r="J176" s="195">
        <f>ROUND(I176*H176,2)</f>
        <v>0</v>
      </c>
      <c r="K176" s="196"/>
      <c r="L176" s="39"/>
      <c r="M176" s="197" t="s">
        <v>1</v>
      </c>
      <c r="N176" s="198" t="s">
        <v>42</v>
      </c>
      <c r="O176" s="82"/>
      <c r="P176" s="199">
        <f>O176*H176</f>
        <v>0</v>
      </c>
      <c r="Q176" s="199">
        <v>0</v>
      </c>
      <c r="R176" s="199">
        <f>Q176*H176</f>
        <v>0</v>
      </c>
      <c r="S176" s="199">
        <v>0</v>
      </c>
      <c r="T176" s="20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1" t="s">
        <v>141</v>
      </c>
      <c r="AT176" s="201" t="s">
        <v>137</v>
      </c>
      <c r="AU176" s="201" t="s">
        <v>89</v>
      </c>
      <c r="AY176" s="19" t="s">
        <v>135</v>
      </c>
      <c r="BE176" s="202">
        <f>IF(N176="základná",J176,0)</f>
        <v>0</v>
      </c>
      <c r="BF176" s="202">
        <f>IF(N176="znížená",J176,0)</f>
        <v>0</v>
      </c>
      <c r="BG176" s="202">
        <f>IF(N176="zákl. prenesená",J176,0)</f>
        <v>0</v>
      </c>
      <c r="BH176" s="202">
        <f>IF(N176="zníž. prenesená",J176,0)</f>
        <v>0</v>
      </c>
      <c r="BI176" s="202">
        <f>IF(N176="nulová",J176,0)</f>
        <v>0</v>
      </c>
      <c r="BJ176" s="19" t="s">
        <v>89</v>
      </c>
      <c r="BK176" s="202">
        <f>ROUND(I176*H176,2)</f>
        <v>0</v>
      </c>
      <c r="BL176" s="19" t="s">
        <v>141</v>
      </c>
      <c r="BM176" s="201" t="s">
        <v>197</v>
      </c>
    </row>
    <row r="177" s="13" customFormat="1">
      <c r="A177" s="13"/>
      <c r="B177" s="203"/>
      <c r="C177" s="13"/>
      <c r="D177" s="204" t="s">
        <v>143</v>
      </c>
      <c r="E177" s="205" t="s">
        <v>1</v>
      </c>
      <c r="F177" s="206" t="s">
        <v>1013</v>
      </c>
      <c r="G177" s="13"/>
      <c r="H177" s="207">
        <v>12.634</v>
      </c>
      <c r="I177" s="208"/>
      <c r="J177" s="13"/>
      <c r="K177" s="13"/>
      <c r="L177" s="203"/>
      <c r="M177" s="209"/>
      <c r="N177" s="210"/>
      <c r="O177" s="210"/>
      <c r="P177" s="210"/>
      <c r="Q177" s="210"/>
      <c r="R177" s="210"/>
      <c r="S177" s="210"/>
      <c r="T177" s="21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5" t="s">
        <v>143</v>
      </c>
      <c r="AU177" s="205" t="s">
        <v>89</v>
      </c>
      <c r="AV177" s="13" t="s">
        <v>89</v>
      </c>
      <c r="AW177" s="13" t="s">
        <v>31</v>
      </c>
      <c r="AX177" s="13" t="s">
        <v>83</v>
      </c>
      <c r="AY177" s="205" t="s">
        <v>135</v>
      </c>
    </row>
    <row r="178" s="2" customFormat="1" ht="24.15" customHeight="1">
      <c r="A178" s="38"/>
      <c r="B178" s="188"/>
      <c r="C178" s="189" t="s">
        <v>185</v>
      </c>
      <c r="D178" s="189" t="s">
        <v>137</v>
      </c>
      <c r="E178" s="190" t="s">
        <v>298</v>
      </c>
      <c r="F178" s="191" t="s">
        <v>299</v>
      </c>
      <c r="G178" s="192" t="s">
        <v>171</v>
      </c>
      <c r="H178" s="193">
        <v>20.213999999999999</v>
      </c>
      <c r="I178" s="194"/>
      <c r="J178" s="195">
        <f>ROUND(I178*H178,2)</f>
        <v>0</v>
      </c>
      <c r="K178" s="196"/>
      <c r="L178" s="39"/>
      <c r="M178" s="197" t="s">
        <v>1</v>
      </c>
      <c r="N178" s="198" t="s">
        <v>42</v>
      </c>
      <c r="O178" s="82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1" t="s">
        <v>141</v>
      </c>
      <c r="AT178" s="201" t="s">
        <v>137</v>
      </c>
      <c r="AU178" s="201" t="s">
        <v>89</v>
      </c>
      <c r="AY178" s="19" t="s">
        <v>135</v>
      </c>
      <c r="BE178" s="202">
        <f>IF(N178="základná",J178,0)</f>
        <v>0</v>
      </c>
      <c r="BF178" s="202">
        <f>IF(N178="znížená",J178,0)</f>
        <v>0</v>
      </c>
      <c r="BG178" s="202">
        <f>IF(N178="zákl. prenesená",J178,0)</f>
        <v>0</v>
      </c>
      <c r="BH178" s="202">
        <f>IF(N178="zníž. prenesená",J178,0)</f>
        <v>0</v>
      </c>
      <c r="BI178" s="202">
        <f>IF(N178="nulová",J178,0)</f>
        <v>0</v>
      </c>
      <c r="BJ178" s="19" t="s">
        <v>89</v>
      </c>
      <c r="BK178" s="202">
        <f>ROUND(I178*H178,2)</f>
        <v>0</v>
      </c>
      <c r="BL178" s="19" t="s">
        <v>141</v>
      </c>
      <c r="BM178" s="201" t="s">
        <v>205</v>
      </c>
    </row>
    <row r="179" s="13" customFormat="1">
      <c r="A179" s="13"/>
      <c r="B179" s="203"/>
      <c r="C179" s="13"/>
      <c r="D179" s="204" t="s">
        <v>143</v>
      </c>
      <c r="E179" s="205" t="s">
        <v>1</v>
      </c>
      <c r="F179" s="206" t="s">
        <v>1016</v>
      </c>
      <c r="G179" s="13"/>
      <c r="H179" s="207">
        <v>20.213999999999999</v>
      </c>
      <c r="I179" s="208"/>
      <c r="J179" s="13"/>
      <c r="K179" s="13"/>
      <c r="L179" s="203"/>
      <c r="M179" s="209"/>
      <c r="N179" s="210"/>
      <c r="O179" s="210"/>
      <c r="P179" s="210"/>
      <c r="Q179" s="210"/>
      <c r="R179" s="210"/>
      <c r="S179" s="210"/>
      <c r="T179" s="21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5" t="s">
        <v>143</v>
      </c>
      <c r="AU179" s="205" t="s">
        <v>89</v>
      </c>
      <c r="AV179" s="13" t="s">
        <v>89</v>
      </c>
      <c r="AW179" s="13" t="s">
        <v>31</v>
      </c>
      <c r="AX179" s="13" t="s">
        <v>76</v>
      </c>
      <c r="AY179" s="205" t="s">
        <v>135</v>
      </c>
    </row>
    <row r="180" s="14" customFormat="1">
      <c r="A180" s="14"/>
      <c r="B180" s="212"/>
      <c r="C180" s="14"/>
      <c r="D180" s="204" t="s">
        <v>143</v>
      </c>
      <c r="E180" s="213" t="s">
        <v>1</v>
      </c>
      <c r="F180" s="214" t="s">
        <v>152</v>
      </c>
      <c r="G180" s="14"/>
      <c r="H180" s="215">
        <v>20.213999999999999</v>
      </c>
      <c r="I180" s="216"/>
      <c r="J180" s="14"/>
      <c r="K180" s="14"/>
      <c r="L180" s="212"/>
      <c r="M180" s="217"/>
      <c r="N180" s="218"/>
      <c r="O180" s="218"/>
      <c r="P180" s="218"/>
      <c r="Q180" s="218"/>
      <c r="R180" s="218"/>
      <c r="S180" s="218"/>
      <c r="T180" s="21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3" t="s">
        <v>143</v>
      </c>
      <c r="AU180" s="213" t="s">
        <v>89</v>
      </c>
      <c r="AV180" s="14" t="s">
        <v>141</v>
      </c>
      <c r="AW180" s="14" t="s">
        <v>31</v>
      </c>
      <c r="AX180" s="14" t="s">
        <v>83</v>
      </c>
      <c r="AY180" s="213" t="s">
        <v>135</v>
      </c>
    </row>
    <row r="181" s="2" customFormat="1" ht="37.8" customHeight="1">
      <c r="A181" s="38"/>
      <c r="B181" s="188"/>
      <c r="C181" s="189" t="s">
        <v>194</v>
      </c>
      <c r="D181" s="189" t="s">
        <v>137</v>
      </c>
      <c r="E181" s="190" t="s">
        <v>302</v>
      </c>
      <c r="F181" s="191" t="s">
        <v>303</v>
      </c>
      <c r="G181" s="192" t="s">
        <v>149</v>
      </c>
      <c r="H181" s="193">
        <v>18.809999999999999</v>
      </c>
      <c r="I181" s="194"/>
      <c r="J181" s="195">
        <f>ROUND(I181*H181,2)</f>
        <v>0</v>
      </c>
      <c r="K181" s="196"/>
      <c r="L181" s="39"/>
      <c r="M181" s="197" t="s">
        <v>1</v>
      </c>
      <c r="N181" s="198" t="s">
        <v>42</v>
      </c>
      <c r="O181" s="82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1" t="s">
        <v>141</v>
      </c>
      <c r="AT181" s="201" t="s">
        <v>137</v>
      </c>
      <c r="AU181" s="201" t="s">
        <v>89</v>
      </c>
      <c r="AY181" s="19" t="s">
        <v>135</v>
      </c>
      <c r="BE181" s="202">
        <f>IF(N181="základná",J181,0)</f>
        <v>0</v>
      </c>
      <c r="BF181" s="202">
        <f>IF(N181="znížená",J181,0)</f>
        <v>0</v>
      </c>
      <c r="BG181" s="202">
        <f>IF(N181="zákl. prenesená",J181,0)</f>
        <v>0</v>
      </c>
      <c r="BH181" s="202">
        <f>IF(N181="zníž. prenesená",J181,0)</f>
        <v>0</v>
      </c>
      <c r="BI181" s="202">
        <f>IF(N181="nulová",J181,0)</f>
        <v>0</v>
      </c>
      <c r="BJ181" s="19" t="s">
        <v>89</v>
      </c>
      <c r="BK181" s="202">
        <f>ROUND(I181*H181,2)</f>
        <v>0</v>
      </c>
      <c r="BL181" s="19" t="s">
        <v>141</v>
      </c>
      <c r="BM181" s="201" t="s">
        <v>7</v>
      </c>
    </row>
    <row r="182" s="15" customFormat="1">
      <c r="A182" s="15"/>
      <c r="B182" s="225"/>
      <c r="C182" s="15"/>
      <c r="D182" s="204" t="s">
        <v>143</v>
      </c>
      <c r="E182" s="226" t="s">
        <v>1</v>
      </c>
      <c r="F182" s="227" t="s">
        <v>275</v>
      </c>
      <c r="G182" s="15"/>
      <c r="H182" s="226" t="s">
        <v>1</v>
      </c>
      <c r="I182" s="228"/>
      <c r="J182" s="15"/>
      <c r="K182" s="15"/>
      <c r="L182" s="225"/>
      <c r="M182" s="229"/>
      <c r="N182" s="230"/>
      <c r="O182" s="230"/>
      <c r="P182" s="230"/>
      <c r="Q182" s="230"/>
      <c r="R182" s="230"/>
      <c r="S182" s="230"/>
      <c r="T182" s="23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26" t="s">
        <v>143</v>
      </c>
      <c r="AU182" s="226" t="s">
        <v>89</v>
      </c>
      <c r="AV182" s="15" t="s">
        <v>83</v>
      </c>
      <c r="AW182" s="15" t="s">
        <v>31</v>
      </c>
      <c r="AX182" s="15" t="s">
        <v>76</v>
      </c>
      <c r="AY182" s="226" t="s">
        <v>135</v>
      </c>
    </row>
    <row r="183" s="13" customFormat="1">
      <c r="A183" s="13"/>
      <c r="B183" s="203"/>
      <c r="C183" s="13"/>
      <c r="D183" s="204" t="s">
        <v>143</v>
      </c>
      <c r="E183" s="205" t="s">
        <v>1</v>
      </c>
      <c r="F183" s="206" t="s">
        <v>1017</v>
      </c>
      <c r="G183" s="13"/>
      <c r="H183" s="207">
        <v>18.809999999999999</v>
      </c>
      <c r="I183" s="208"/>
      <c r="J183" s="13"/>
      <c r="K183" s="13"/>
      <c r="L183" s="203"/>
      <c r="M183" s="209"/>
      <c r="N183" s="210"/>
      <c r="O183" s="210"/>
      <c r="P183" s="210"/>
      <c r="Q183" s="210"/>
      <c r="R183" s="210"/>
      <c r="S183" s="210"/>
      <c r="T183" s="21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5" t="s">
        <v>143</v>
      </c>
      <c r="AU183" s="205" t="s">
        <v>89</v>
      </c>
      <c r="AV183" s="13" t="s">
        <v>89</v>
      </c>
      <c r="AW183" s="13" t="s">
        <v>31</v>
      </c>
      <c r="AX183" s="13" t="s">
        <v>76</v>
      </c>
      <c r="AY183" s="205" t="s">
        <v>135</v>
      </c>
    </row>
    <row r="184" s="14" customFormat="1">
      <c r="A184" s="14"/>
      <c r="B184" s="212"/>
      <c r="C184" s="14"/>
      <c r="D184" s="204" t="s">
        <v>143</v>
      </c>
      <c r="E184" s="213" t="s">
        <v>258</v>
      </c>
      <c r="F184" s="214" t="s">
        <v>152</v>
      </c>
      <c r="G184" s="14"/>
      <c r="H184" s="215">
        <v>18.809999999999999</v>
      </c>
      <c r="I184" s="216"/>
      <c r="J184" s="14"/>
      <c r="K184" s="14"/>
      <c r="L184" s="212"/>
      <c r="M184" s="217"/>
      <c r="N184" s="218"/>
      <c r="O184" s="218"/>
      <c r="P184" s="218"/>
      <c r="Q184" s="218"/>
      <c r="R184" s="218"/>
      <c r="S184" s="218"/>
      <c r="T184" s="21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3" t="s">
        <v>143</v>
      </c>
      <c r="AU184" s="213" t="s">
        <v>89</v>
      </c>
      <c r="AV184" s="14" t="s">
        <v>141</v>
      </c>
      <c r="AW184" s="14" t="s">
        <v>31</v>
      </c>
      <c r="AX184" s="14" t="s">
        <v>83</v>
      </c>
      <c r="AY184" s="213" t="s">
        <v>135</v>
      </c>
    </row>
    <row r="185" s="12" customFormat="1" ht="22.8" customHeight="1">
      <c r="A185" s="12"/>
      <c r="B185" s="175"/>
      <c r="C185" s="12"/>
      <c r="D185" s="176" t="s">
        <v>75</v>
      </c>
      <c r="E185" s="186" t="s">
        <v>89</v>
      </c>
      <c r="F185" s="186" t="s">
        <v>1018</v>
      </c>
      <c r="G185" s="12"/>
      <c r="H185" s="12"/>
      <c r="I185" s="178"/>
      <c r="J185" s="187">
        <f>BK185</f>
        <v>0</v>
      </c>
      <c r="K185" s="12"/>
      <c r="L185" s="175"/>
      <c r="M185" s="180"/>
      <c r="N185" s="181"/>
      <c r="O185" s="181"/>
      <c r="P185" s="182">
        <f>SUM(P186:P206)</f>
        <v>0</v>
      </c>
      <c r="Q185" s="181"/>
      <c r="R185" s="182">
        <f>SUM(R186:R206)</f>
        <v>27.248306775749001</v>
      </c>
      <c r="S185" s="181"/>
      <c r="T185" s="183">
        <f>SUM(T186:T206)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6" t="s">
        <v>83</v>
      </c>
      <c r="AT185" s="184" t="s">
        <v>75</v>
      </c>
      <c r="AU185" s="184" t="s">
        <v>83</v>
      </c>
      <c r="AY185" s="176" t="s">
        <v>135</v>
      </c>
      <c r="BK185" s="185">
        <f>SUM(BK186:BK206)</f>
        <v>0</v>
      </c>
    </row>
    <row r="186" s="2" customFormat="1" ht="24.15" customHeight="1">
      <c r="A186" s="38"/>
      <c r="B186" s="188"/>
      <c r="C186" s="189" t="s">
        <v>200</v>
      </c>
      <c r="D186" s="189" t="s">
        <v>137</v>
      </c>
      <c r="E186" s="190" t="s">
        <v>1019</v>
      </c>
      <c r="F186" s="191" t="s">
        <v>1020</v>
      </c>
      <c r="G186" s="192" t="s">
        <v>149</v>
      </c>
      <c r="H186" s="193">
        <v>3.137</v>
      </c>
      <c r="I186" s="194"/>
      <c r="J186" s="195">
        <f>ROUND(I186*H186,2)</f>
        <v>0</v>
      </c>
      <c r="K186" s="196"/>
      <c r="L186" s="39"/>
      <c r="M186" s="197" t="s">
        <v>1</v>
      </c>
      <c r="N186" s="198" t="s">
        <v>42</v>
      </c>
      <c r="O186" s="82"/>
      <c r="P186" s="199">
        <f>O186*H186</f>
        <v>0</v>
      </c>
      <c r="Q186" s="199">
        <v>2.0699999999999998</v>
      </c>
      <c r="R186" s="199">
        <f>Q186*H186</f>
        <v>6.4935899999999993</v>
      </c>
      <c r="S186" s="199">
        <v>0</v>
      </c>
      <c r="T186" s="20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1" t="s">
        <v>141</v>
      </c>
      <c r="AT186" s="201" t="s">
        <v>137</v>
      </c>
      <c r="AU186" s="201" t="s">
        <v>89</v>
      </c>
      <c r="AY186" s="19" t="s">
        <v>135</v>
      </c>
      <c r="BE186" s="202">
        <f>IF(N186="základná",J186,0)</f>
        <v>0</v>
      </c>
      <c r="BF186" s="202">
        <f>IF(N186="znížená",J186,0)</f>
        <v>0</v>
      </c>
      <c r="BG186" s="202">
        <f>IF(N186="zákl. prenesená",J186,0)</f>
        <v>0</v>
      </c>
      <c r="BH186" s="202">
        <f>IF(N186="zníž. prenesená",J186,0)</f>
        <v>0</v>
      </c>
      <c r="BI186" s="202">
        <f>IF(N186="nulová",J186,0)</f>
        <v>0</v>
      </c>
      <c r="BJ186" s="19" t="s">
        <v>89</v>
      </c>
      <c r="BK186" s="202">
        <f>ROUND(I186*H186,2)</f>
        <v>0</v>
      </c>
      <c r="BL186" s="19" t="s">
        <v>141</v>
      </c>
      <c r="BM186" s="201" t="s">
        <v>1021</v>
      </c>
    </row>
    <row r="187" s="13" customFormat="1">
      <c r="A187" s="13"/>
      <c r="B187" s="203"/>
      <c r="C187" s="13"/>
      <c r="D187" s="204" t="s">
        <v>143</v>
      </c>
      <c r="E187" s="205" t="s">
        <v>1</v>
      </c>
      <c r="F187" s="206" t="s">
        <v>1022</v>
      </c>
      <c r="G187" s="13"/>
      <c r="H187" s="207">
        <v>3.137</v>
      </c>
      <c r="I187" s="208"/>
      <c r="J187" s="13"/>
      <c r="K187" s="13"/>
      <c r="L187" s="203"/>
      <c r="M187" s="209"/>
      <c r="N187" s="210"/>
      <c r="O187" s="210"/>
      <c r="P187" s="210"/>
      <c r="Q187" s="210"/>
      <c r="R187" s="210"/>
      <c r="S187" s="210"/>
      <c r="T187" s="21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5" t="s">
        <v>143</v>
      </c>
      <c r="AU187" s="205" t="s">
        <v>89</v>
      </c>
      <c r="AV187" s="13" t="s">
        <v>89</v>
      </c>
      <c r="AW187" s="13" t="s">
        <v>31</v>
      </c>
      <c r="AX187" s="13" t="s">
        <v>83</v>
      </c>
      <c r="AY187" s="205" t="s">
        <v>135</v>
      </c>
    </row>
    <row r="188" s="2" customFormat="1" ht="37.8" customHeight="1">
      <c r="A188" s="38"/>
      <c r="B188" s="188"/>
      <c r="C188" s="189" t="s">
        <v>212</v>
      </c>
      <c r="D188" s="189" t="s">
        <v>137</v>
      </c>
      <c r="E188" s="190" t="s">
        <v>1023</v>
      </c>
      <c r="F188" s="191" t="s">
        <v>1024</v>
      </c>
      <c r="G188" s="192" t="s">
        <v>1025</v>
      </c>
      <c r="H188" s="193">
        <v>520</v>
      </c>
      <c r="I188" s="194"/>
      <c r="J188" s="195">
        <f>ROUND(I188*H188,2)</f>
        <v>0</v>
      </c>
      <c r="K188" s="196"/>
      <c r="L188" s="39"/>
      <c r="M188" s="197" t="s">
        <v>1</v>
      </c>
      <c r="N188" s="198" t="s">
        <v>42</v>
      </c>
      <c r="O188" s="82"/>
      <c r="P188" s="199">
        <f>O188*H188</f>
        <v>0</v>
      </c>
      <c r="Q188" s="199">
        <v>2.2659699999999999E-05</v>
      </c>
      <c r="R188" s="199">
        <f>Q188*H188</f>
        <v>0.011783044</v>
      </c>
      <c r="S188" s="199">
        <v>0</v>
      </c>
      <c r="T188" s="20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1" t="s">
        <v>141</v>
      </c>
      <c r="AT188" s="201" t="s">
        <v>137</v>
      </c>
      <c r="AU188" s="201" t="s">
        <v>89</v>
      </c>
      <c r="AY188" s="19" t="s">
        <v>135</v>
      </c>
      <c r="BE188" s="202">
        <f>IF(N188="základná",J188,0)</f>
        <v>0</v>
      </c>
      <c r="BF188" s="202">
        <f>IF(N188="znížená",J188,0)</f>
        <v>0</v>
      </c>
      <c r="BG188" s="202">
        <f>IF(N188="zákl. prenesená",J188,0)</f>
        <v>0</v>
      </c>
      <c r="BH188" s="202">
        <f>IF(N188="zníž. prenesená",J188,0)</f>
        <v>0</v>
      </c>
      <c r="BI188" s="202">
        <f>IF(N188="nulová",J188,0)</f>
        <v>0</v>
      </c>
      <c r="BJ188" s="19" t="s">
        <v>89</v>
      </c>
      <c r="BK188" s="202">
        <f>ROUND(I188*H188,2)</f>
        <v>0</v>
      </c>
      <c r="BL188" s="19" t="s">
        <v>141</v>
      </c>
      <c r="BM188" s="201" t="s">
        <v>1026</v>
      </c>
    </row>
    <row r="189" s="13" customFormat="1">
      <c r="A189" s="13"/>
      <c r="B189" s="203"/>
      <c r="C189" s="13"/>
      <c r="D189" s="204" t="s">
        <v>143</v>
      </c>
      <c r="E189" s="205" t="s">
        <v>1</v>
      </c>
      <c r="F189" s="206" t="s">
        <v>1027</v>
      </c>
      <c r="G189" s="13"/>
      <c r="H189" s="207">
        <v>520</v>
      </c>
      <c r="I189" s="208"/>
      <c r="J189" s="13"/>
      <c r="K189" s="13"/>
      <c r="L189" s="203"/>
      <c r="M189" s="209"/>
      <c r="N189" s="210"/>
      <c r="O189" s="210"/>
      <c r="P189" s="210"/>
      <c r="Q189" s="210"/>
      <c r="R189" s="210"/>
      <c r="S189" s="210"/>
      <c r="T189" s="21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5" t="s">
        <v>143</v>
      </c>
      <c r="AU189" s="205" t="s">
        <v>89</v>
      </c>
      <c r="AV189" s="13" t="s">
        <v>89</v>
      </c>
      <c r="AW189" s="13" t="s">
        <v>31</v>
      </c>
      <c r="AX189" s="13" t="s">
        <v>83</v>
      </c>
      <c r="AY189" s="205" t="s">
        <v>135</v>
      </c>
    </row>
    <row r="190" s="2" customFormat="1" ht="21.75" customHeight="1">
      <c r="A190" s="38"/>
      <c r="B190" s="188"/>
      <c r="C190" s="240" t="s">
        <v>217</v>
      </c>
      <c r="D190" s="240" t="s">
        <v>398</v>
      </c>
      <c r="E190" s="241" t="s">
        <v>1028</v>
      </c>
      <c r="F190" s="242" t="s">
        <v>1029</v>
      </c>
      <c r="G190" s="243" t="s">
        <v>171</v>
      </c>
      <c r="H190" s="244">
        <v>0.012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42</v>
      </c>
      <c r="O190" s="82"/>
      <c r="P190" s="199">
        <f>O190*H190</f>
        <v>0</v>
      </c>
      <c r="Q190" s="199">
        <v>1</v>
      </c>
      <c r="R190" s="199">
        <f>Q190*H190</f>
        <v>0.012</v>
      </c>
      <c r="S190" s="199">
        <v>0</v>
      </c>
      <c r="T190" s="20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1" t="s">
        <v>177</v>
      </c>
      <c r="AT190" s="201" t="s">
        <v>398</v>
      </c>
      <c r="AU190" s="201" t="s">
        <v>89</v>
      </c>
      <c r="AY190" s="19" t="s">
        <v>135</v>
      </c>
      <c r="BE190" s="202">
        <f>IF(N190="základná",J190,0)</f>
        <v>0</v>
      </c>
      <c r="BF190" s="202">
        <f>IF(N190="znížená",J190,0)</f>
        <v>0</v>
      </c>
      <c r="BG190" s="202">
        <f>IF(N190="zákl. prenesená",J190,0)</f>
        <v>0</v>
      </c>
      <c r="BH190" s="202">
        <f>IF(N190="zníž. prenesená",J190,0)</f>
        <v>0</v>
      </c>
      <c r="BI190" s="202">
        <f>IF(N190="nulová",J190,0)</f>
        <v>0</v>
      </c>
      <c r="BJ190" s="19" t="s">
        <v>89</v>
      </c>
      <c r="BK190" s="202">
        <f>ROUND(I190*H190,2)</f>
        <v>0</v>
      </c>
      <c r="BL190" s="19" t="s">
        <v>141</v>
      </c>
      <c r="BM190" s="201" t="s">
        <v>1030</v>
      </c>
    </row>
    <row r="191" s="13" customFormat="1">
      <c r="A191" s="13"/>
      <c r="B191" s="203"/>
      <c r="C191" s="13"/>
      <c r="D191" s="204" t="s">
        <v>143</v>
      </c>
      <c r="E191" s="205" t="s">
        <v>1</v>
      </c>
      <c r="F191" s="206" t="s">
        <v>1031</v>
      </c>
      <c r="G191" s="13"/>
      <c r="H191" s="207">
        <v>0.012</v>
      </c>
      <c r="I191" s="208"/>
      <c r="J191" s="13"/>
      <c r="K191" s="13"/>
      <c r="L191" s="203"/>
      <c r="M191" s="209"/>
      <c r="N191" s="210"/>
      <c r="O191" s="210"/>
      <c r="P191" s="210"/>
      <c r="Q191" s="210"/>
      <c r="R191" s="210"/>
      <c r="S191" s="210"/>
      <c r="T191" s="21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5" t="s">
        <v>143</v>
      </c>
      <c r="AU191" s="205" t="s">
        <v>89</v>
      </c>
      <c r="AV191" s="13" t="s">
        <v>89</v>
      </c>
      <c r="AW191" s="13" t="s">
        <v>31</v>
      </c>
      <c r="AX191" s="13" t="s">
        <v>83</v>
      </c>
      <c r="AY191" s="205" t="s">
        <v>135</v>
      </c>
    </row>
    <row r="192" s="2" customFormat="1" ht="24.15" customHeight="1">
      <c r="A192" s="38"/>
      <c r="B192" s="188"/>
      <c r="C192" s="189" t="s">
        <v>228</v>
      </c>
      <c r="D192" s="189" t="s">
        <v>137</v>
      </c>
      <c r="E192" s="190" t="s">
        <v>1032</v>
      </c>
      <c r="F192" s="191" t="s">
        <v>1033</v>
      </c>
      <c r="G192" s="192" t="s">
        <v>149</v>
      </c>
      <c r="H192" s="193">
        <v>2.8079999999999998</v>
      </c>
      <c r="I192" s="194"/>
      <c r="J192" s="195">
        <f>ROUND(I192*H192,2)</f>
        <v>0</v>
      </c>
      <c r="K192" s="196"/>
      <c r="L192" s="39"/>
      <c r="M192" s="197" t="s">
        <v>1</v>
      </c>
      <c r="N192" s="198" t="s">
        <v>42</v>
      </c>
      <c r="O192" s="82"/>
      <c r="P192" s="199">
        <f>O192*H192</f>
        <v>0</v>
      </c>
      <c r="Q192" s="199">
        <v>2.1940757039999998</v>
      </c>
      <c r="R192" s="199">
        <f>Q192*H192</f>
        <v>6.1609645768319989</v>
      </c>
      <c r="S192" s="199">
        <v>0</v>
      </c>
      <c r="T192" s="20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1" t="s">
        <v>141</v>
      </c>
      <c r="AT192" s="201" t="s">
        <v>137</v>
      </c>
      <c r="AU192" s="201" t="s">
        <v>89</v>
      </c>
      <c r="AY192" s="19" t="s">
        <v>135</v>
      </c>
      <c r="BE192" s="202">
        <f>IF(N192="základná",J192,0)</f>
        <v>0</v>
      </c>
      <c r="BF192" s="202">
        <f>IF(N192="znížená",J192,0)</f>
        <v>0</v>
      </c>
      <c r="BG192" s="202">
        <f>IF(N192="zákl. prenesená",J192,0)</f>
        <v>0</v>
      </c>
      <c r="BH192" s="202">
        <f>IF(N192="zníž. prenesená",J192,0)</f>
        <v>0</v>
      </c>
      <c r="BI192" s="202">
        <f>IF(N192="nulová",J192,0)</f>
        <v>0</v>
      </c>
      <c r="BJ192" s="19" t="s">
        <v>89</v>
      </c>
      <c r="BK192" s="202">
        <f>ROUND(I192*H192,2)</f>
        <v>0</v>
      </c>
      <c r="BL192" s="19" t="s">
        <v>141</v>
      </c>
      <c r="BM192" s="201" t="s">
        <v>438</v>
      </c>
    </row>
    <row r="193" s="13" customFormat="1">
      <c r="A193" s="13"/>
      <c r="B193" s="203"/>
      <c r="C193" s="13"/>
      <c r="D193" s="204" t="s">
        <v>143</v>
      </c>
      <c r="E193" s="205" t="s">
        <v>1</v>
      </c>
      <c r="F193" s="206" t="s">
        <v>1034</v>
      </c>
      <c r="G193" s="13"/>
      <c r="H193" s="207">
        <v>2.8079999999999998</v>
      </c>
      <c r="I193" s="208"/>
      <c r="J193" s="13"/>
      <c r="K193" s="13"/>
      <c r="L193" s="203"/>
      <c r="M193" s="209"/>
      <c r="N193" s="210"/>
      <c r="O193" s="210"/>
      <c r="P193" s="210"/>
      <c r="Q193" s="210"/>
      <c r="R193" s="210"/>
      <c r="S193" s="210"/>
      <c r="T193" s="21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5" t="s">
        <v>143</v>
      </c>
      <c r="AU193" s="205" t="s">
        <v>89</v>
      </c>
      <c r="AV193" s="13" t="s">
        <v>89</v>
      </c>
      <c r="AW193" s="13" t="s">
        <v>31</v>
      </c>
      <c r="AX193" s="13" t="s">
        <v>76</v>
      </c>
      <c r="AY193" s="205" t="s">
        <v>135</v>
      </c>
    </row>
    <row r="194" s="14" customFormat="1">
      <c r="A194" s="14"/>
      <c r="B194" s="212"/>
      <c r="C194" s="14"/>
      <c r="D194" s="204" t="s">
        <v>143</v>
      </c>
      <c r="E194" s="213" t="s">
        <v>992</v>
      </c>
      <c r="F194" s="214" t="s">
        <v>152</v>
      </c>
      <c r="G194" s="14"/>
      <c r="H194" s="215">
        <v>2.8079999999999998</v>
      </c>
      <c r="I194" s="216"/>
      <c r="J194" s="14"/>
      <c r="K194" s="14"/>
      <c r="L194" s="212"/>
      <c r="M194" s="217"/>
      <c r="N194" s="218"/>
      <c r="O194" s="218"/>
      <c r="P194" s="218"/>
      <c r="Q194" s="218"/>
      <c r="R194" s="218"/>
      <c r="S194" s="218"/>
      <c r="T194" s="21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13" t="s">
        <v>143</v>
      </c>
      <c r="AU194" s="213" t="s">
        <v>89</v>
      </c>
      <c r="AV194" s="14" t="s">
        <v>141</v>
      </c>
      <c r="AW194" s="14" t="s">
        <v>31</v>
      </c>
      <c r="AX194" s="14" t="s">
        <v>83</v>
      </c>
      <c r="AY194" s="213" t="s">
        <v>135</v>
      </c>
    </row>
    <row r="195" s="2" customFormat="1" ht="16.5" customHeight="1">
      <c r="A195" s="38"/>
      <c r="B195" s="188"/>
      <c r="C195" s="189" t="s">
        <v>197</v>
      </c>
      <c r="D195" s="189" t="s">
        <v>137</v>
      </c>
      <c r="E195" s="190" t="s">
        <v>1035</v>
      </c>
      <c r="F195" s="191" t="s">
        <v>1036</v>
      </c>
      <c r="G195" s="192" t="s">
        <v>171</v>
      </c>
      <c r="H195" s="193">
        <v>0.21099999999999999</v>
      </c>
      <c r="I195" s="194"/>
      <c r="J195" s="195">
        <f>ROUND(I195*H195,2)</f>
        <v>0</v>
      </c>
      <c r="K195" s="196"/>
      <c r="L195" s="39"/>
      <c r="M195" s="197" t="s">
        <v>1</v>
      </c>
      <c r="N195" s="198" t="s">
        <v>42</v>
      </c>
      <c r="O195" s="82"/>
      <c r="P195" s="199">
        <f>O195*H195</f>
        <v>0</v>
      </c>
      <c r="Q195" s="199">
        <v>1.0189584970000001</v>
      </c>
      <c r="R195" s="199">
        <f>Q195*H195</f>
        <v>0.21500024286700001</v>
      </c>
      <c r="S195" s="199">
        <v>0</v>
      </c>
      <c r="T195" s="20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1" t="s">
        <v>141</v>
      </c>
      <c r="AT195" s="201" t="s">
        <v>137</v>
      </c>
      <c r="AU195" s="201" t="s">
        <v>89</v>
      </c>
      <c r="AY195" s="19" t="s">
        <v>135</v>
      </c>
      <c r="BE195" s="202">
        <f>IF(N195="základná",J195,0)</f>
        <v>0</v>
      </c>
      <c r="BF195" s="202">
        <f>IF(N195="znížená",J195,0)</f>
        <v>0</v>
      </c>
      <c r="BG195" s="202">
        <f>IF(N195="zákl. prenesená",J195,0)</f>
        <v>0</v>
      </c>
      <c r="BH195" s="202">
        <f>IF(N195="zníž. prenesená",J195,0)</f>
        <v>0</v>
      </c>
      <c r="BI195" s="202">
        <f>IF(N195="nulová",J195,0)</f>
        <v>0</v>
      </c>
      <c r="BJ195" s="19" t="s">
        <v>89</v>
      </c>
      <c r="BK195" s="202">
        <f>ROUND(I195*H195,2)</f>
        <v>0</v>
      </c>
      <c r="BL195" s="19" t="s">
        <v>141</v>
      </c>
      <c r="BM195" s="201" t="s">
        <v>448</v>
      </c>
    </row>
    <row r="196" s="13" customFormat="1">
      <c r="A196" s="13"/>
      <c r="B196" s="203"/>
      <c r="C196" s="13"/>
      <c r="D196" s="204" t="s">
        <v>143</v>
      </c>
      <c r="E196" s="205" t="s">
        <v>1</v>
      </c>
      <c r="F196" s="206" t="s">
        <v>1037</v>
      </c>
      <c r="G196" s="13"/>
      <c r="H196" s="207">
        <v>0.21099999999999999</v>
      </c>
      <c r="I196" s="208"/>
      <c r="J196" s="13"/>
      <c r="K196" s="13"/>
      <c r="L196" s="203"/>
      <c r="M196" s="209"/>
      <c r="N196" s="210"/>
      <c r="O196" s="210"/>
      <c r="P196" s="210"/>
      <c r="Q196" s="210"/>
      <c r="R196" s="210"/>
      <c r="S196" s="210"/>
      <c r="T196" s="21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5" t="s">
        <v>143</v>
      </c>
      <c r="AU196" s="205" t="s">
        <v>89</v>
      </c>
      <c r="AV196" s="13" t="s">
        <v>89</v>
      </c>
      <c r="AW196" s="13" t="s">
        <v>31</v>
      </c>
      <c r="AX196" s="13" t="s">
        <v>76</v>
      </c>
      <c r="AY196" s="205" t="s">
        <v>135</v>
      </c>
    </row>
    <row r="197" s="14" customFormat="1">
      <c r="A197" s="14"/>
      <c r="B197" s="212"/>
      <c r="C197" s="14"/>
      <c r="D197" s="204" t="s">
        <v>143</v>
      </c>
      <c r="E197" s="213" t="s">
        <v>1</v>
      </c>
      <c r="F197" s="214" t="s">
        <v>152</v>
      </c>
      <c r="G197" s="14"/>
      <c r="H197" s="215">
        <v>0.21099999999999999</v>
      </c>
      <c r="I197" s="216"/>
      <c r="J197" s="14"/>
      <c r="K197" s="14"/>
      <c r="L197" s="212"/>
      <c r="M197" s="217"/>
      <c r="N197" s="218"/>
      <c r="O197" s="218"/>
      <c r="P197" s="218"/>
      <c r="Q197" s="218"/>
      <c r="R197" s="218"/>
      <c r="S197" s="218"/>
      <c r="T197" s="21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13" t="s">
        <v>143</v>
      </c>
      <c r="AU197" s="213" t="s">
        <v>89</v>
      </c>
      <c r="AV197" s="14" t="s">
        <v>141</v>
      </c>
      <c r="AW197" s="14" t="s">
        <v>31</v>
      </c>
      <c r="AX197" s="14" t="s">
        <v>83</v>
      </c>
      <c r="AY197" s="213" t="s">
        <v>135</v>
      </c>
    </row>
    <row r="198" s="2" customFormat="1" ht="37.8" customHeight="1">
      <c r="A198" s="38"/>
      <c r="B198" s="188"/>
      <c r="C198" s="189" t="s">
        <v>340</v>
      </c>
      <c r="D198" s="189" t="s">
        <v>137</v>
      </c>
      <c r="E198" s="190" t="s">
        <v>1038</v>
      </c>
      <c r="F198" s="191" t="s">
        <v>1039</v>
      </c>
      <c r="G198" s="192" t="s">
        <v>149</v>
      </c>
      <c r="H198" s="193">
        <v>6.008</v>
      </c>
      <c r="I198" s="194"/>
      <c r="J198" s="195">
        <f>ROUND(I198*H198,2)</f>
        <v>0</v>
      </c>
      <c r="K198" s="196"/>
      <c r="L198" s="39"/>
      <c r="M198" s="197" t="s">
        <v>1</v>
      </c>
      <c r="N198" s="198" t="s">
        <v>42</v>
      </c>
      <c r="O198" s="82"/>
      <c r="P198" s="199">
        <f>O198*H198</f>
        <v>0</v>
      </c>
      <c r="Q198" s="199">
        <v>2.3453400000000002</v>
      </c>
      <c r="R198" s="199">
        <f>Q198*H198</f>
        <v>14.090802720000001</v>
      </c>
      <c r="S198" s="199">
        <v>0</v>
      </c>
      <c r="T198" s="20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1" t="s">
        <v>141</v>
      </c>
      <c r="AT198" s="201" t="s">
        <v>137</v>
      </c>
      <c r="AU198" s="201" t="s">
        <v>89</v>
      </c>
      <c r="AY198" s="19" t="s">
        <v>135</v>
      </c>
      <c r="BE198" s="202">
        <f>IF(N198="základná",J198,0)</f>
        <v>0</v>
      </c>
      <c r="BF198" s="202">
        <f>IF(N198="znížená",J198,0)</f>
        <v>0</v>
      </c>
      <c r="BG198" s="202">
        <f>IF(N198="zákl. prenesená",J198,0)</f>
        <v>0</v>
      </c>
      <c r="BH198" s="202">
        <f>IF(N198="zníž. prenesená",J198,0)</f>
        <v>0</v>
      </c>
      <c r="BI198" s="202">
        <f>IF(N198="nulová",J198,0)</f>
        <v>0</v>
      </c>
      <c r="BJ198" s="19" t="s">
        <v>89</v>
      </c>
      <c r="BK198" s="202">
        <f>ROUND(I198*H198,2)</f>
        <v>0</v>
      </c>
      <c r="BL198" s="19" t="s">
        <v>141</v>
      </c>
      <c r="BM198" s="201" t="s">
        <v>1040</v>
      </c>
    </row>
    <row r="199" s="13" customFormat="1">
      <c r="A199" s="13"/>
      <c r="B199" s="203"/>
      <c r="C199" s="13"/>
      <c r="D199" s="204" t="s">
        <v>143</v>
      </c>
      <c r="E199" s="205" t="s">
        <v>1</v>
      </c>
      <c r="F199" s="206" t="s">
        <v>1041</v>
      </c>
      <c r="G199" s="13"/>
      <c r="H199" s="207">
        <v>6.008</v>
      </c>
      <c r="I199" s="208"/>
      <c r="J199" s="13"/>
      <c r="K199" s="13"/>
      <c r="L199" s="203"/>
      <c r="M199" s="209"/>
      <c r="N199" s="210"/>
      <c r="O199" s="210"/>
      <c r="P199" s="210"/>
      <c r="Q199" s="210"/>
      <c r="R199" s="210"/>
      <c r="S199" s="210"/>
      <c r="T199" s="2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143</v>
      </c>
      <c r="AU199" s="205" t="s">
        <v>89</v>
      </c>
      <c r="AV199" s="13" t="s">
        <v>89</v>
      </c>
      <c r="AW199" s="13" t="s">
        <v>31</v>
      </c>
      <c r="AX199" s="13" t="s">
        <v>83</v>
      </c>
      <c r="AY199" s="205" t="s">
        <v>135</v>
      </c>
    </row>
    <row r="200" s="2" customFormat="1" ht="21.75" customHeight="1">
      <c r="A200" s="38"/>
      <c r="B200" s="188"/>
      <c r="C200" s="189" t="s">
        <v>205</v>
      </c>
      <c r="D200" s="189" t="s">
        <v>137</v>
      </c>
      <c r="E200" s="190" t="s">
        <v>1042</v>
      </c>
      <c r="F200" s="191" t="s">
        <v>1043</v>
      </c>
      <c r="G200" s="192" t="s">
        <v>140</v>
      </c>
      <c r="H200" s="193">
        <v>5.6680000000000001</v>
      </c>
      <c r="I200" s="194"/>
      <c r="J200" s="195">
        <f>ROUND(I200*H200,2)</f>
        <v>0</v>
      </c>
      <c r="K200" s="196"/>
      <c r="L200" s="39"/>
      <c r="M200" s="197" t="s">
        <v>1</v>
      </c>
      <c r="N200" s="198" t="s">
        <v>42</v>
      </c>
      <c r="O200" s="82"/>
      <c r="P200" s="199">
        <f>O200*H200</f>
        <v>0</v>
      </c>
      <c r="Q200" s="199">
        <v>0.011492455</v>
      </c>
      <c r="R200" s="199">
        <f>Q200*H200</f>
        <v>0.065139234939999999</v>
      </c>
      <c r="S200" s="199">
        <v>0</v>
      </c>
      <c r="T200" s="20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1" t="s">
        <v>141</v>
      </c>
      <c r="AT200" s="201" t="s">
        <v>137</v>
      </c>
      <c r="AU200" s="201" t="s">
        <v>89</v>
      </c>
      <c r="AY200" s="19" t="s">
        <v>135</v>
      </c>
      <c r="BE200" s="202">
        <f>IF(N200="základná",J200,0)</f>
        <v>0</v>
      </c>
      <c r="BF200" s="202">
        <f>IF(N200="znížená",J200,0)</f>
        <v>0</v>
      </c>
      <c r="BG200" s="202">
        <f>IF(N200="zákl. prenesená",J200,0)</f>
        <v>0</v>
      </c>
      <c r="BH200" s="202">
        <f>IF(N200="zníž. prenesená",J200,0)</f>
        <v>0</v>
      </c>
      <c r="BI200" s="202">
        <f>IF(N200="nulová",J200,0)</f>
        <v>0</v>
      </c>
      <c r="BJ200" s="19" t="s">
        <v>89</v>
      </c>
      <c r="BK200" s="202">
        <f>ROUND(I200*H200,2)</f>
        <v>0</v>
      </c>
      <c r="BL200" s="19" t="s">
        <v>141</v>
      </c>
      <c r="BM200" s="201" t="s">
        <v>407</v>
      </c>
    </row>
    <row r="201" s="13" customFormat="1">
      <c r="A201" s="13"/>
      <c r="B201" s="203"/>
      <c r="C201" s="13"/>
      <c r="D201" s="204" t="s">
        <v>143</v>
      </c>
      <c r="E201" s="205" t="s">
        <v>1</v>
      </c>
      <c r="F201" s="206" t="s">
        <v>1044</v>
      </c>
      <c r="G201" s="13"/>
      <c r="H201" s="207">
        <v>5.6680000000000001</v>
      </c>
      <c r="I201" s="208"/>
      <c r="J201" s="13"/>
      <c r="K201" s="13"/>
      <c r="L201" s="203"/>
      <c r="M201" s="209"/>
      <c r="N201" s="210"/>
      <c r="O201" s="210"/>
      <c r="P201" s="210"/>
      <c r="Q201" s="210"/>
      <c r="R201" s="210"/>
      <c r="S201" s="210"/>
      <c r="T201" s="21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5" t="s">
        <v>143</v>
      </c>
      <c r="AU201" s="205" t="s">
        <v>89</v>
      </c>
      <c r="AV201" s="13" t="s">
        <v>89</v>
      </c>
      <c r="AW201" s="13" t="s">
        <v>31</v>
      </c>
      <c r="AX201" s="13" t="s">
        <v>76</v>
      </c>
      <c r="AY201" s="205" t="s">
        <v>135</v>
      </c>
    </row>
    <row r="202" s="14" customFormat="1">
      <c r="A202" s="14"/>
      <c r="B202" s="212"/>
      <c r="C202" s="14"/>
      <c r="D202" s="204" t="s">
        <v>143</v>
      </c>
      <c r="E202" s="213" t="s">
        <v>939</v>
      </c>
      <c r="F202" s="214" t="s">
        <v>152</v>
      </c>
      <c r="G202" s="14"/>
      <c r="H202" s="215">
        <v>5.6680000000000001</v>
      </c>
      <c r="I202" s="216"/>
      <c r="J202" s="14"/>
      <c r="K202" s="14"/>
      <c r="L202" s="212"/>
      <c r="M202" s="217"/>
      <c r="N202" s="218"/>
      <c r="O202" s="218"/>
      <c r="P202" s="218"/>
      <c r="Q202" s="218"/>
      <c r="R202" s="218"/>
      <c r="S202" s="218"/>
      <c r="T202" s="21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13" t="s">
        <v>143</v>
      </c>
      <c r="AU202" s="213" t="s">
        <v>89</v>
      </c>
      <c r="AV202" s="14" t="s">
        <v>141</v>
      </c>
      <c r="AW202" s="14" t="s">
        <v>31</v>
      </c>
      <c r="AX202" s="14" t="s">
        <v>83</v>
      </c>
      <c r="AY202" s="213" t="s">
        <v>135</v>
      </c>
    </row>
    <row r="203" s="2" customFormat="1" ht="21.75" customHeight="1">
      <c r="A203" s="38"/>
      <c r="B203" s="188"/>
      <c r="C203" s="189" t="s">
        <v>222</v>
      </c>
      <c r="D203" s="189" t="s">
        <v>137</v>
      </c>
      <c r="E203" s="190" t="s">
        <v>1045</v>
      </c>
      <c r="F203" s="191" t="s">
        <v>1046</v>
      </c>
      <c r="G203" s="192" t="s">
        <v>140</v>
      </c>
      <c r="H203" s="193">
        <v>5.6680000000000001</v>
      </c>
      <c r="I203" s="194"/>
      <c r="J203" s="195">
        <f>ROUND(I203*H203,2)</f>
        <v>0</v>
      </c>
      <c r="K203" s="196"/>
      <c r="L203" s="39"/>
      <c r="M203" s="197" t="s">
        <v>1</v>
      </c>
      <c r="N203" s="198" t="s">
        <v>42</v>
      </c>
      <c r="O203" s="82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1" t="s">
        <v>141</v>
      </c>
      <c r="AT203" s="201" t="s">
        <v>137</v>
      </c>
      <c r="AU203" s="201" t="s">
        <v>89</v>
      </c>
      <c r="AY203" s="19" t="s">
        <v>135</v>
      </c>
      <c r="BE203" s="202">
        <f>IF(N203="základná",J203,0)</f>
        <v>0</v>
      </c>
      <c r="BF203" s="202">
        <f>IF(N203="znížená",J203,0)</f>
        <v>0</v>
      </c>
      <c r="BG203" s="202">
        <f>IF(N203="zákl. prenesená",J203,0)</f>
        <v>0</v>
      </c>
      <c r="BH203" s="202">
        <f>IF(N203="zníž. prenesená",J203,0)</f>
        <v>0</v>
      </c>
      <c r="BI203" s="202">
        <f>IF(N203="nulová",J203,0)</f>
        <v>0</v>
      </c>
      <c r="BJ203" s="19" t="s">
        <v>89</v>
      </c>
      <c r="BK203" s="202">
        <f>ROUND(I203*H203,2)</f>
        <v>0</v>
      </c>
      <c r="BL203" s="19" t="s">
        <v>141</v>
      </c>
      <c r="BM203" s="201" t="s">
        <v>416</v>
      </c>
    </row>
    <row r="204" s="13" customFormat="1">
      <c r="A204" s="13"/>
      <c r="B204" s="203"/>
      <c r="C204" s="13"/>
      <c r="D204" s="204" t="s">
        <v>143</v>
      </c>
      <c r="E204" s="205" t="s">
        <v>1</v>
      </c>
      <c r="F204" s="206" t="s">
        <v>939</v>
      </c>
      <c r="G204" s="13"/>
      <c r="H204" s="207">
        <v>5.6680000000000001</v>
      </c>
      <c r="I204" s="208"/>
      <c r="J204" s="13"/>
      <c r="K204" s="13"/>
      <c r="L204" s="203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143</v>
      </c>
      <c r="AU204" s="205" t="s">
        <v>89</v>
      </c>
      <c r="AV204" s="13" t="s">
        <v>89</v>
      </c>
      <c r="AW204" s="13" t="s">
        <v>31</v>
      </c>
      <c r="AX204" s="13" t="s">
        <v>83</v>
      </c>
      <c r="AY204" s="205" t="s">
        <v>135</v>
      </c>
    </row>
    <row r="205" s="2" customFormat="1" ht="33" customHeight="1">
      <c r="A205" s="38"/>
      <c r="B205" s="188"/>
      <c r="C205" s="189" t="s">
        <v>7</v>
      </c>
      <c r="D205" s="189" t="s">
        <v>137</v>
      </c>
      <c r="E205" s="190" t="s">
        <v>1047</v>
      </c>
      <c r="F205" s="191" t="s">
        <v>1048</v>
      </c>
      <c r="G205" s="192" t="s">
        <v>140</v>
      </c>
      <c r="H205" s="193">
        <v>56.470999999999997</v>
      </c>
      <c r="I205" s="194"/>
      <c r="J205" s="195">
        <f>ROUND(I205*H205,2)</f>
        <v>0</v>
      </c>
      <c r="K205" s="196"/>
      <c r="L205" s="39"/>
      <c r="M205" s="197" t="s">
        <v>1</v>
      </c>
      <c r="N205" s="198" t="s">
        <v>42</v>
      </c>
      <c r="O205" s="82"/>
      <c r="P205" s="199">
        <f>O205*H205</f>
        <v>0</v>
      </c>
      <c r="Q205" s="199">
        <v>0.00352441</v>
      </c>
      <c r="R205" s="199">
        <f>Q205*H205</f>
        <v>0.19902695710999999</v>
      </c>
      <c r="S205" s="199">
        <v>0</v>
      </c>
      <c r="T205" s="20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1" t="s">
        <v>141</v>
      </c>
      <c r="AT205" s="201" t="s">
        <v>137</v>
      </c>
      <c r="AU205" s="201" t="s">
        <v>89</v>
      </c>
      <c r="AY205" s="19" t="s">
        <v>135</v>
      </c>
      <c r="BE205" s="202">
        <f>IF(N205="základná",J205,0)</f>
        <v>0</v>
      </c>
      <c r="BF205" s="202">
        <f>IF(N205="znížená",J205,0)</f>
        <v>0</v>
      </c>
      <c r="BG205" s="202">
        <f>IF(N205="zákl. prenesená",J205,0)</f>
        <v>0</v>
      </c>
      <c r="BH205" s="202">
        <f>IF(N205="zníž. prenesená",J205,0)</f>
        <v>0</v>
      </c>
      <c r="BI205" s="202">
        <f>IF(N205="nulová",J205,0)</f>
        <v>0</v>
      </c>
      <c r="BJ205" s="19" t="s">
        <v>89</v>
      </c>
      <c r="BK205" s="202">
        <f>ROUND(I205*H205,2)</f>
        <v>0</v>
      </c>
      <c r="BL205" s="19" t="s">
        <v>141</v>
      </c>
      <c r="BM205" s="201" t="s">
        <v>1049</v>
      </c>
    </row>
    <row r="206" s="13" customFormat="1">
      <c r="A206" s="13"/>
      <c r="B206" s="203"/>
      <c r="C206" s="13"/>
      <c r="D206" s="204" t="s">
        <v>143</v>
      </c>
      <c r="E206" s="205" t="s">
        <v>1</v>
      </c>
      <c r="F206" s="206" t="s">
        <v>1050</v>
      </c>
      <c r="G206" s="13"/>
      <c r="H206" s="207">
        <v>56.470999999999997</v>
      </c>
      <c r="I206" s="208"/>
      <c r="J206" s="13"/>
      <c r="K206" s="13"/>
      <c r="L206" s="203"/>
      <c r="M206" s="209"/>
      <c r="N206" s="210"/>
      <c r="O206" s="210"/>
      <c r="P206" s="210"/>
      <c r="Q206" s="210"/>
      <c r="R206" s="210"/>
      <c r="S206" s="210"/>
      <c r="T206" s="21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5" t="s">
        <v>143</v>
      </c>
      <c r="AU206" s="205" t="s">
        <v>89</v>
      </c>
      <c r="AV206" s="13" t="s">
        <v>89</v>
      </c>
      <c r="AW206" s="13" t="s">
        <v>31</v>
      </c>
      <c r="AX206" s="13" t="s">
        <v>83</v>
      </c>
      <c r="AY206" s="205" t="s">
        <v>135</v>
      </c>
    </row>
    <row r="207" s="12" customFormat="1" ht="22.8" customHeight="1">
      <c r="A207" s="12"/>
      <c r="B207" s="175"/>
      <c r="C207" s="12"/>
      <c r="D207" s="176" t="s">
        <v>75</v>
      </c>
      <c r="E207" s="186" t="s">
        <v>153</v>
      </c>
      <c r="F207" s="186" t="s">
        <v>306</v>
      </c>
      <c r="G207" s="12"/>
      <c r="H207" s="12"/>
      <c r="I207" s="178"/>
      <c r="J207" s="187">
        <f>BK207</f>
        <v>0</v>
      </c>
      <c r="K207" s="12"/>
      <c r="L207" s="175"/>
      <c r="M207" s="180"/>
      <c r="N207" s="181"/>
      <c r="O207" s="181"/>
      <c r="P207" s="182">
        <f>SUM(P208:P250)</f>
        <v>0</v>
      </c>
      <c r="Q207" s="181"/>
      <c r="R207" s="182">
        <f>SUM(R208:R250)</f>
        <v>122.27913853420002</v>
      </c>
      <c r="S207" s="181"/>
      <c r="T207" s="183">
        <f>SUM(T208:T250)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76" t="s">
        <v>83</v>
      </c>
      <c r="AT207" s="184" t="s">
        <v>75</v>
      </c>
      <c r="AU207" s="184" t="s">
        <v>83</v>
      </c>
      <c r="AY207" s="176" t="s">
        <v>135</v>
      </c>
      <c r="BK207" s="185">
        <f>SUM(BK208:BK250)</f>
        <v>0</v>
      </c>
    </row>
    <row r="208" s="2" customFormat="1" ht="33" customHeight="1">
      <c r="A208" s="38"/>
      <c r="B208" s="188"/>
      <c r="C208" s="189" t="s">
        <v>364</v>
      </c>
      <c r="D208" s="189" t="s">
        <v>137</v>
      </c>
      <c r="E208" s="190" t="s">
        <v>1051</v>
      </c>
      <c r="F208" s="191" t="s">
        <v>1052</v>
      </c>
      <c r="G208" s="192" t="s">
        <v>160</v>
      </c>
      <c r="H208" s="193">
        <v>39.435000000000002</v>
      </c>
      <c r="I208" s="194"/>
      <c r="J208" s="195">
        <f>ROUND(I208*H208,2)</f>
        <v>0</v>
      </c>
      <c r="K208" s="196"/>
      <c r="L208" s="39"/>
      <c r="M208" s="197" t="s">
        <v>1</v>
      </c>
      <c r="N208" s="198" t="s">
        <v>42</v>
      </c>
      <c r="O208" s="82"/>
      <c r="P208" s="199">
        <f>O208*H208</f>
        <v>0</v>
      </c>
      <c r="Q208" s="199">
        <v>0.0015242999999999999</v>
      </c>
      <c r="R208" s="199">
        <f>Q208*H208</f>
        <v>0.060110770500000001</v>
      </c>
      <c r="S208" s="199">
        <v>0</v>
      </c>
      <c r="T208" s="20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1" t="s">
        <v>141</v>
      </c>
      <c r="AT208" s="201" t="s">
        <v>137</v>
      </c>
      <c r="AU208" s="201" t="s">
        <v>89</v>
      </c>
      <c r="AY208" s="19" t="s">
        <v>135</v>
      </c>
      <c r="BE208" s="202">
        <f>IF(N208="základná",J208,0)</f>
        <v>0</v>
      </c>
      <c r="BF208" s="202">
        <f>IF(N208="znížená",J208,0)</f>
        <v>0</v>
      </c>
      <c r="BG208" s="202">
        <f>IF(N208="zákl. prenesená",J208,0)</f>
        <v>0</v>
      </c>
      <c r="BH208" s="202">
        <f>IF(N208="zníž. prenesená",J208,0)</f>
        <v>0</v>
      </c>
      <c r="BI208" s="202">
        <f>IF(N208="nulová",J208,0)</f>
        <v>0</v>
      </c>
      <c r="BJ208" s="19" t="s">
        <v>89</v>
      </c>
      <c r="BK208" s="202">
        <f>ROUND(I208*H208,2)</f>
        <v>0</v>
      </c>
      <c r="BL208" s="19" t="s">
        <v>141</v>
      </c>
      <c r="BM208" s="201" t="s">
        <v>1053</v>
      </c>
    </row>
    <row r="209" s="13" customFormat="1">
      <c r="A209" s="13"/>
      <c r="B209" s="203"/>
      <c r="C209" s="13"/>
      <c r="D209" s="204" t="s">
        <v>143</v>
      </c>
      <c r="E209" s="205" t="s">
        <v>1</v>
      </c>
      <c r="F209" s="206" t="s">
        <v>1054</v>
      </c>
      <c r="G209" s="13"/>
      <c r="H209" s="207">
        <v>39.435000000000002</v>
      </c>
      <c r="I209" s="208"/>
      <c r="J209" s="13"/>
      <c r="K209" s="13"/>
      <c r="L209" s="203"/>
      <c r="M209" s="209"/>
      <c r="N209" s="210"/>
      <c r="O209" s="210"/>
      <c r="P209" s="210"/>
      <c r="Q209" s="210"/>
      <c r="R209" s="210"/>
      <c r="S209" s="210"/>
      <c r="T209" s="21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5" t="s">
        <v>143</v>
      </c>
      <c r="AU209" s="205" t="s">
        <v>89</v>
      </c>
      <c r="AV209" s="13" t="s">
        <v>89</v>
      </c>
      <c r="AW209" s="13" t="s">
        <v>31</v>
      </c>
      <c r="AX209" s="13" t="s">
        <v>83</v>
      </c>
      <c r="AY209" s="205" t="s">
        <v>135</v>
      </c>
    </row>
    <row r="210" s="2" customFormat="1" ht="33" customHeight="1">
      <c r="A210" s="38"/>
      <c r="B210" s="188"/>
      <c r="C210" s="189" t="s">
        <v>370</v>
      </c>
      <c r="D210" s="189" t="s">
        <v>137</v>
      </c>
      <c r="E210" s="190" t="s">
        <v>1055</v>
      </c>
      <c r="F210" s="191" t="s">
        <v>1056</v>
      </c>
      <c r="G210" s="192" t="s">
        <v>160</v>
      </c>
      <c r="H210" s="193">
        <v>147.83500000000001</v>
      </c>
      <c r="I210" s="194"/>
      <c r="J210" s="195">
        <f>ROUND(I210*H210,2)</f>
        <v>0</v>
      </c>
      <c r="K210" s="196"/>
      <c r="L210" s="39"/>
      <c r="M210" s="197" t="s">
        <v>1</v>
      </c>
      <c r="N210" s="198" t="s">
        <v>42</v>
      </c>
      <c r="O210" s="82"/>
      <c r="P210" s="199">
        <f>O210*H210</f>
        <v>0</v>
      </c>
      <c r="Q210" s="199">
        <v>0.0037905</v>
      </c>
      <c r="R210" s="199">
        <f>Q210*H210</f>
        <v>0.56036856750000008</v>
      </c>
      <c r="S210" s="199">
        <v>0</v>
      </c>
      <c r="T210" s="20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1" t="s">
        <v>141</v>
      </c>
      <c r="AT210" s="201" t="s">
        <v>137</v>
      </c>
      <c r="AU210" s="201" t="s">
        <v>89</v>
      </c>
      <c r="AY210" s="19" t="s">
        <v>135</v>
      </c>
      <c r="BE210" s="202">
        <f>IF(N210="základná",J210,0)</f>
        <v>0</v>
      </c>
      <c r="BF210" s="202">
        <f>IF(N210="znížená",J210,0)</f>
        <v>0</v>
      </c>
      <c r="BG210" s="202">
        <f>IF(N210="zákl. prenesená",J210,0)</f>
        <v>0</v>
      </c>
      <c r="BH210" s="202">
        <f>IF(N210="zníž. prenesená",J210,0)</f>
        <v>0</v>
      </c>
      <c r="BI210" s="202">
        <f>IF(N210="nulová",J210,0)</f>
        <v>0</v>
      </c>
      <c r="BJ210" s="19" t="s">
        <v>89</v>
      </c>
      <c r="BK210" s="202">
        <f>ROUND(I210*H210,2)</f>
        <v>0</v>
      </c>
      <c r="BL210" s="19" t="s">
        <v>141</v>
      </c>
      <c r="BM210" s="201" t="s">
        <v>1057</v>
      </c>
    </row>
    <row r="211" s="13" customFormat="1">
      <c r="A211" s="13"/>
      <c r="B211" s="203"/>
      <c r="C211" s="13"/>
      <c r="D211" s="204" t="s">
        <v>143</v>
      </c>
      <c r="E211" s="205" t="s">
        <v>1</v>
      </c>
      <c r="F211" s="206" t="s">
        <v>1058</v>
      </c>
      <c r="G211" s="13"/>
      <c r="H211" s="207">
        <v>147.83500000000001</v>
      </c>
      <c r="I211" s="208"/>
      <c r="J211" s="13"/>
      <c r="K211" s="13"/>
      <c r="L211" s="203"/>
      <c r="M211" s="209"/>
      <c r="N211" s="210"/>
      <c r="O211" s="210"/>
      <c r="P211" s="210"/>
      <c r="Q211" s="210"/>
      <c r="R211" s="210"/>
      <c r="S211" s="210"/>
      <c r="T211" s="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5" t="s">
        <v>143</v>
      </c>
      <c r="AU211" s="205" t="s">
        <v>89</v>
      </c>
      <c r="AV211" s="13" t="s">
        <v>89</v>
      </c>
      <c r="AW211" s="13" t="s">
        <v>31</v>
      </c>
      <c r="AX211" s="13" t="s">
        <v>83</v>
      </c>
      <c r="AY211" s="205" t="s">
        <v>135</v>
      </c>
    </row>
    <row r="212" s="2" customFormat="1" ht="37.8" customHeight="1">
      <c r="A212" s="38"/>
      <c r="B212" s="188"/>
      <c r="C212" s="189" t="s">
        <v>374</v>
      </c>
      <c r="D212" s="189" t="s">
        <v>137</v>
      </c>
      <c r="E212" s="190" t="s">
        <v>1059</v>
      </c>
      <c r="F212" s="191" t="s">
        <v>1060</v>
      </c>
      <c r="G212" s="192" t="s">
        <v>149</v>
      </c>
      <c r="H212" s="193">
        <v>85.073999999999998</v>
      </c>
      <c r="I212" s="194"/>
      <c r="J212" s="195">
        <f>ROUND(I212*H212,2)</f>
        <v>0</v>
      </c>
      <c r="K212" s="196"/>
      <c r="L212" s="39"/>
      <c r="M212" s="197" t="s">
        <v>1</v>
      </c>
      <c r="N212" s="198" t="s">
        <v>42</v>
      </c>
      <c r="O212" s="82"/>
      <c r="P212" s="199">
        <f>O212*H212</f>
        <v>0</v>
      </c>
      <c r="Q212" s="199">
        <v>0.7891804</v>
      </c>
      <c r="R212" s="199">
        <f>Q212*H212</f>
        <v>67.138733349600002</v>
      </c>
      <c r="S212" s="199">
        <v>0</v>
      </c>
      <c r="T212" s="20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1" t="s">
        <v>141</v>
      </c>
      <c r="AT212" s="201" t="s">
        <v>137</v>
      </c>
      <c r="AU212" s="201" t="s">
        <v>89</v>
      </c>
      <c r="AY212" s="19" t="s">
        <v>135</v>
      </c>
      <c r="BE212" s="202">
        <f>IF(N212="základná",J212,0)</f>
        <v>0</v>
      </c>
      <c r="BF212" s="202">
        <f>IF(N212="znížená",J212,0)</f>
        <v>0</v>
      </c>
      <c r="BG212" s="202">
        <f>IF(N212="zákl. prenesená",J212,0)</f>
        <v>0</v>
      </c>
      <c r="BH212" s="202">
        <f>IF(N212="zníž. prenesená",J212,0)</f>
        <v>0</v>
      </c>
      <c r="BI212" s="202">
        <f>IF(N212="nulová",J212,0)</f>
        <v>0</v>
      </c>
      <c r="BJ212" s="19" t="s">
        <v>89</v>
      </c>
      <c r="BK212" s="202">
        <f>ROUND(I212*H212,2)</f>
        <v>0</v>
      </c>
      <c r="BL212" s="19" t="s">
        <v>141</v>
      </c>
      <c r="BM212" s="201" t="s">
        <v>467</v>
      </c>
    </row>
    <row r="213" s="13" customFormat="1">
      <c r="A213" s="13"/>
      <c r="B213" s="203"/>
      <c r="C213" s="13"/>
      <c r="D213" s="204" t="s">
        <v>143</v>
      </c>
      <c r="E213" s="205" t="s">
        <v>1</v>
      </c>
      <c r="F213" s="206" t="s">
        <v>1061</v>
      </c>
      <c r="G213" s="13"/>
      <c r="H213" s="207">
        <v>34.000999999999998</v>
      </c>
      <c r="I213" s="208"/>
      <c r="J213" s="13"/>
      <c r="K213" s="13"/>
      <c r="L213" s="203"/>
      <c r="M213" s="209"/>
      <c r="N213" s="210"/>
      <c r="O213" s="210"/>
      <c r="P213" s="210"/>
      <c r="Q213" s="210"/>
      <c r="R213" s="210"/>
      <c r="S213" s="210"/>
      <c r="T213" s="21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5" t="s">
        <v>143</v>
      </c>
      <c r="AU213" s="205" t="s">
        <v>89</v>
      </c>
      <c r="AV213" s="13" t="s">
        <v>89</v>
      </c>
      <c r="AW213" s="13" t="s">
        <v>31</v>
      </c>
      <c r="AX213" s="13" t="s">
        <v>76</v>
      </c>
      <c r="AY213" s="205" t="s">
        <v>135</v>
      </c>
    </row>
    <row r="214" s="13" customFormat="1">
      <c r="A214" s="13"/>
      <c r="B214" s="203"/>
      <c r="C214" s="13"/>
      <c r="D214" s="204" t="s">
        <v>143</v>
      </c>
      <c r="E214" s="205" t="s">
        <v>1</v>
      </c>
      <c r="F214" s="206" t="s">
        <v>1062</v>
      </c>
      <c r="G214" s="13"/>
      <c r="H214" s="207">
        <v>-10.196999999999999</v>
      </c>
      <c r="I214" s="208"/>
      <c r="J214" s="13"/>
      <c r="K214" s="13"/>
      <c r="L214" s="203"/>
      <c r="M214" s="209"/>
      <c r="N214" s="210"/>
      <c r="O214" s="210"/>
      <c r="P214" s="210"/>
      <c r="Q214" s="210"/>
      <c r="R214" s="210"/>
      <c r="S214" s="210"/>
      <c r="T214" s="21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5" t="s">
        <v>143</v>
      </c>
      <c r="AU214" s="205" t="s">
        <v>89</v>
      </c>
      <c r="AV214" s="13" t="s">
        <v>89</v>
      </c>
      <c r="AW214" s="13" t="s">
        <v>31</v>
      </c>
      <c r="AX214" s="13" t="s">
        <v>76</v>
      </c>
      <c r="AY214" s="205" t="s">
        <v>135</v>
      </c>
    </row>
    <row r="215" s="16" customFormat="1">
      <c r="A215" s="16"/>
      <c r="B215" s="232"/>
      <c r="C215" s="16"/>
      <c r="D215" s="204" t="s">
        <v>143</v>
      </c>
      <c r="E215" s="233" t="s">
        <v>1</v>
      </c>
      <c r="F215" s="234" t="s">
        <v>349</v>
      </c>
      <c r="G215" s="16"/>
      <c r="H215" s="235">
        <v>23.803999999999998</v>
      </c>
      <c r="I215" s="236"/>
      <c r="J215" s="16"/>
      <c r="K215" s="16"/>
      <c r="L215" s="232"/>
      <c r="M215" s="237"/>
      <c r="N215" s="238"/>
      <c r="O215" s="238"/>
      <c r="P215" s="238"/>
      <c r="Q215" s="238"/>
      <c r="R215" s="238"/>
      <c r="S215" s="238"/>
      <c r="T215" s="239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33" t="s">
        <v>143</v>
      </c>
      <c r="AU215" s="233" t="s">
        <v>89</v>
      </c>
      <c r="AV215" s="16" t="s">
        <v>153</v>
      </c>
      <c r="AW215" s="16" t="s">
        <v>31</v>
      </c>
      <c r="AX215" s="16" t="s">
        <v>76</v>
      </c>
      <c r="AY215" s="233" t="s">
        <v>135</v>
      </c>
    </row>
    <row r="216" s="13" customFormat="1">
      <c r="A216" s="13"/>
      <c r="B216" s="203"/>
      <c r="C216" s="13"/>
      <c r="D216" s="204" t="s">
        <v>143</v>
      </c>
      <c r="E216" s="205" t="s">
        <v>1</v>
      </c>
      <c r="F216" s="206" t="s">
        <v>1063</v>
      </c>
      <c r="G216" s="13"/>
      <c r="H216" s="207">
        <v>44.503999999999998</v>
      </c>
      <c r="I216" s="208"/>
      <c r="J216" s="13"/>
      <c r="K216" s="13"/>
      <c r="L216" s="203"/>
      <c r="M216" s="209"/>
      <c r="N216" s="210"/>
      <c r="O216" s="210"/>
      <c r="P216" s="210"/>
      <c r="Q216" s="210"/>
      <c r="R216" s="210"/>
      <c r="S216" s="210"/>
      <c r="T216" s="21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5" t="s">
        <v>143</v>
      </c>
      <c r="AU216" s="205" t="s">
        <v>89</v>
      </c>
      <c r="AV216" s="13" t="s">
        <v>89</v>
      </c>
      <c r="AW216" s="13" t="s">
        <v>31</v>
      </c>
      <c r="AX216" s="13" t="s">
        <v>76</v>
      </c>
      <c r="AY216" s="205" t="s">
        <v>135</v>
      </c>
    </row>
    <row r="217" s="13" customFormat="1">
      <c r="A217" s="13"/>
      <c r="B217" s="203"/>
      <c r="C217" s="13"/>
      <c r="D217" s="204" t="s">
        <v>143</v>
      </c>
      <c r="E217" s="205" t="s">
        <v>1</v>
      </c>
      <c r="F217" s="206" t="s">
        <v>1064</v>
      </c>
      <c r="G217" s="13"/>
      <c r="H217" s="207">
        <v>-13.869</v>
      </c>
      <c r="I217" s="208"/>
      <c r="J217" s="13"/>
      <c r="K217" s="13"/>
      <c r="L217" s="203"/>
      <c r="M217" s="209"/>
      <c r="N217" s="210"/>
      <c r="O217" s="210"/>
      <c r="P217" s="210"/>
      <c r="Q217" s="210"/>
      <c r="R217" s="210"/>
      <c r="S217" s="210"/>
      <c r="T217" s="21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5" t="s">
        <v>143</v>
      </c>
      <c r="AU217" s="205" t="s">
        <v>89</v>
      </c>
      <c r="AV217" s="13" t="s">
        <v>89</v>
      </c>
      <c r="AW217" s="13" t="s">
        <v>31</v>
      </c>
      <c r="AX217" s="13" t="s">
        <v>76</v>
      </c>
      <c r="AY217" s="205" t="s">
        <v>135</v>
      </c>
    </row>
    <row r="218" s="16" customFormat="1">
      <c r="A218" s="16"/>
      <c r="B218" s="232"/>
      <c r="C218" s="16"/>
      <c r="D218" s="204" t="s">
        <v>143</v>
      </c>
      <c r="E218" s="233" t="s">
        <v>1</v>
      </c>
      <c r="F218" s="234" t="s">
        <v>349</v>
      </c>
      <c r="G218" s="16"/>
      <c r="H218" s="235">
        <v>30.635000000000002</v>
      </c>
      <c r="I218" s="236"/>
      <c r="J218" s="16"/>
      <c r="K218" s="16"/>
      <c r="L218" s="232"/>
      <c r="M218" s="237"/>
      <c r="N218" s="238"/>
      <c r="O218" s="238"/>
      <c r="P218" s="238"/>
      <c r="Q218" s="238"/>
      <c r="R218" s="238"/>
      <c r="S218" s="238"/>
      <c r="T218" s="239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33" t="s">
        <v>143</v>
      </c>
      <c r="AU218" s="233" t="s">
        <v>89</v>
      </c>
      <c r="AV218" s="16" t="s">
        <v>153</v>
      </c>
      <c r="AW218" s="16" t="s">
        <v>31</v>
      </c>
      <c r="AX218" s="16" t="s">
        <v>76</v>
      </c>
      <c r="AY218" s="233" t="s">
        <v>135</v>
      </c>
    </row>
    <row r="219" s="13" customFormat="1">
      <c r="A219" s="13"/>
      <c r="B219" s="203"/>
      <c r="C219" s="13"/>
      <c r="D219" s="204" t="s">
        <v>143</v>
      </c>
      <c r="E219" s="205" t="s">
        <v>1</v>
      </c>
      <c r="F219" s="206" t="s">
        <v>1065</v>
      </c>
      <c r="G219" s="13"/>
      <c r="H219" s="207">
        <v>44.503999999999998</v>
      </c>
      <c r="I219" s="208"/>
      <c r="J219" s="13"/>
      <c r="K219" s="13"/>
      <c r="L219" s="203"/>
      <c r="M219" s="209"/>
      <c r="N219" s="210"/>
      <c r="O219" s="210"/>
      <c r="P219" s="210"/>
      <c r="Q219" s="210"/>
      <c r="R219" s="210"/>
      <c r="S219" s="210"/>
      <c r="T219" s="21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5" t="s">
        <v>143</v>
      </c>
      <c r="AU219" s="205" t="s">
        <v>89</v>
      </c>
      <c r="AV219" s="13" t="s">
        <v>89</v>
      </c>
      <c r="AW219" s="13" t="s">
        <v>31</v>
      </c>
      <c r="AX219" s="13" t="s">
        <v>76</v>
      </c>
      <c r="AY219" s="205" t="s">
        <v>135</v>
      </c>
    </row>
    <row r="220" s="13" customFormat="1">
      <c r="A220" s="13"/>
      <c r="B220" s="203"/>
      <c r="C220" s="13"/>
      <c r="D220" s="204" t="s">
        <v>143</v>
      </c>
      <c r="E220" s="205" t="s">
        <v>1</v>
      </c>
      <c r="F220" s="206" t="s">
        <v>1066</v>
      </c>
      <c r="G220" s="13"/>
      <c r="H220" s="207">
        <v>-13.869</v>
      </c>
      <c r="I220" s="208"/>
      <c r="J220" s="13"/>
      <c r="K220" s="13"/>
      <c r="L220" s="203"/>
      <c r="M220" s="209"/>
      <c r="N220" s="210"/>
      <c r="O220" s="210"/>
      <c r="P220" s="210"/>
      <c r="Q220" s="210"/>
      <c r="R220" s="210"/>
      <c r="S220" s="210"/>
      <c r="T220" s="21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5" t="s">
        <v>143</v>
      </c>
      <c r="AU220" s="205" t="s">
        <v>89</v>
      </c>
      <c r="AV220" s="13" t="s">
        <v>89</v>
      </c>
      <c r="AW220" s="13" t="s">
        <v>31</v>
      </c>
      <c r="AX220" s="13" t="s">
        <v>76</v>
      </c>
      <c r="AY220" s="205" t="s">
        <v>135</v>
      </c>
    </row>
    <row r="221" s="16" customFormat="1">
      <c r="A221" s="16"/>
      <c r="B221" s="232"/>
      <c r="C221" s="16"/>
      <c r="D221" s="204" t="s">
        <v>143</v>
      </c>
      <c r="E221" s="233" t="s">
        <v>1</v>
      </c>
      <c r="F221" s="234" t="s">
        <v>349</v>
      </c>
      <c r="G221" s="16"/>
      <c r="H221" s="235">
        <v>30.635000000000002</v>
      </c>
      <c r="I221" s="236"/>
      <c r="J221" s="16"/>
      <c r="K221" s="16"/>
      <c r="L221" s="232"/>
      <c r="M221" s="237"/>
      <c r="N221" s="238"/>
      <c r="O221" s="238"/>
      <c r="P221" s="238"/>
      <c r="Q221" s="238"/>
      <c r="R221" s="238"/>
      <c r="S221" s="238"/>
      <c r="T221" s="239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33" t="s">
        <v>143</v>
      </c>
      <c r="AU221" s="233" t="s">
        <v>89</v>
      </c>
      <c r="AV221" s="16" t="s">
        <v>153</v>
      </c>
      <c r="AW221" s="16" t="s">
        <v>31</v>
      </c>
      <c r="AX221" s="16" t="s">
        <v>76</v>
      </c>
      <c r="AY221" s="233" t="s">
        <v>135</v>
      </c>
    </row>
    <row r="222" s="14" customFormat="1">
      <c r="A222" s="14"/>
      <c r="B222" s="212"/>
      <c r="C222" s="14"/>
      <c r="D222" s="204" t="s">
        <v>143</v>
      </c>
      <c r="E222" s="213" t="s">
        <v>1</v>
      </c>
      <c r="F222" s="214" t="s">
        <v>152</v>
      </c>
      <c r="G222" s="14"/>
      <c r="H222" s="215">
        <v>85.073999999999998</v>
      </c>
      <c r="I222" s="216"/>
      <c r="J222" s="14"/>
      <c r="K222" s="14"/>
      <c r="L222" s="212"/>
      <c r="M222" s="217"/>
      <c r="N222" s="218"/>
      <c r="O222" s="218"/>
      <c r="P222" s="218"/>
      <c r="Q222" s="218"/>
      <c r="R222" s="218"/>
      <c r="S222" s="218"/>
      <c r="T222" s="21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3" t="s">
        <v>143</v>
      </c>
      <c r="AU222" s="213" t="s">
        <v>89</v>
      </c>
      <c r="AV222" s="14" t="s">
        <v>141</v>
      </c>
      <c r="AW222" s="14" t="s">
        <v>31</v>
      </c>
      <c r="AX222" s="14" t="s">
        <v>83</v>
      </c>
      <c r="AY222" s="213" t="s">
        <v>135</v>
      </c>
    </row>
    <row r="223" s="2" customFormat="1" ht="37.8" customHeight="1">
      <c r="A223" s="38"/>
      <c r="B223" s="188"/>
      <c r="C223" s="189" t="s">
        <v>378</v>
      </c>
      <c r="D223" s="189" t="s">
        <v>137</v>
      </c>
      <c r="E223" s="190" t="s">
        <v>1067</v>
      </c>
      <c r="F223" s="191" t="s">
        <v>1068</v>
      </c>
      <c r="G223" s="192" t="s">
        <v>149</v>
      </c>
      <c r="H223" s="193">
        <v>2.7690000000000001</v>
      </c>
      <c r="I223" s="194"/>
      <c r="J223" s="195">
        <f>ROUND(I223*H223,2)</f>
        <v>0</v>
      </c>
      <c r="K223" s="196"/>
      <c r="L223" s="39"/>
      <c r="M223" s="197" t="s">
        <v>1</v>
      </c>
      <c r="N223" s="198" t="s">
        <v>42</v>
      </c>
      <c r="O223" s="82"/>
      <c r="P223" s="199">
        <f>O223*H223</f>
        <v>0</v>
      </c>
      <c r="Q223" s="199">
        <v>0.7891804</v>
      </c>
      <c r="R223" s="199">
        <f>Q223*H223</f>
        <v>2.1852405276</v>
      </c>
      <c r="S223" s="199">
        <v>0</v>
      </c>
      <c r="T223" s="20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1" t="s">
        <v>141</v>
      </c>
      <c r="AT223" s="201" t="s">
        <v>137</v>
      </c>
      <c r="AU223" s="201" t="s">
        <v>89</v>
      </c>
      <c r="AY223" s="19" t="s">
        <v>135</v>
      </c>
      <c r="BE223" s="202">
        <f>IF(N223="základná",J223,0)</f>
        <v>0</v>
      </c>
      <c r="BF223" s="202">
        <f>IF(N223="znížená",J223,0)</f>
        <v>0</v>
      </c>
      <c r="BG223" s="202">
        <f>IF(N223="zákl. prenesená",J223,0)</f>
        <v>0</v>
      </c>
      <c r="BH223" s="202">
        <f>IF(N223="zníž. prenesená",J223,0)</f>
        <v>0</v>
      </c>
      <c r="BI223" s="202">
        <f>IF(N223="nulová",J223,0)</f>
        <v>0</v>
      </c>
      <c r="BJ223" s="19" t="s">
        <v>89</v>
      </c>
      <c r="BK223" s="202">
        <f>ROUND(I223*H223,2)</f>
        <v>0</v>
      </c>
      <c r="BL223" s="19" t="s">
        <v>141</v>
      </c>
      <c r="BM223" s="201" t="s">
        <v>458</v>
      </c>
    </row>
    <row r="224" s="13" customFormat="1">
      <c r="A224" s="13"/>
      <c r="B224" s="203"/>
      <c r="C224" s="13"/>
      <c r="D224" s="204" t="s">
        <v>143</v>
      </c>
      <c r="E224" s="205" t="s">
        <v>1</v>
      </c>
      <c r="F224" s="206" t="s">
        <v>1069</v>
      </c>
      <c r="G224" s="13"/>
      <c r="H224" s="207">
        <v>1.337</v>
      </c>
      <c r="I224" s="208"/>
      <c r="J224" s="13"/>
      <c r="K224" s="13"/>
      <c r="L224" s="203"/>
      <c r="M224" s="209"/>
      <c r="N224" s="210"/>
      <c r="O224" s="210"/>
      <c r="P224" s="210"/>
      <c r="Q224" s="210"/>
      <c r="R224" s="210"/>
      <c r="S224" s="210"/>
      <c r="T224" s="21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143</v>
      </c>
      <c r="AU224" s="205" t="s">
        <v>89</v>
      </c>
      <c r="AV224" s="13" t="s">
        <v>89</v>
      </c>
      <c r="AW224" s="13" t="s">
        <v>31</v>
      </c>
      <c r="AX224" s="13" t="s">
        <v>76</v>
      </c>
      <c r="AY224" s="205" t="s">
        <v>135</v>
      </c>
    </row>
    <row r="225" s="13" customFormat="1">
      <c r="A225" s="13"/>
      <c r="B225" s="203"/>
      <c r="C225" s="13"/>
      <c r="D225" s="204" t="s">
        <v>143</v>
      </c>
      <c r="E225" s="205" t="s">
        <v>1</v>
      </c>
      <c r="F225" s="206" t="s">
        <v>1070</v>
      </c>
      <c r="G225" s="13"/>
      <c r="H225" s="207">
        <v>1.4319999999999999</v>
      </c>
      <c r="I225" s="208"/>
      <c r="J225" s="13"/>
      <c r="K225" s="13"/>
      <c r="L225" s="203"/>
      <c r="M225" s="209"/>
      <c r="N225" s="210"/>
      <c r="O225" s="210"/>
      <c r="P225" s="210"/>
      <c r="Q225" s="210"/>
      <c r="R225" s="210"/>
      <c r="S225" s="210"/>
      <c r="T225" s="21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5" t="s">
        <v>143</v>
      </c>
      <c r="AU225" s="205" t="s">
        <v>89</v>
      </c>
      <c r="AV225" s="13" t="s">
        <v>89</v>
      </c>
      <c r="AW225" s="13" t="s">
        <v>31</v>
      </c>
      <c r="AX225" s="13" t="s">
        <v>76</v>
      </c>
      <c r="AY225" s="205" t="s">
        <v>135</v>
      </c>
    </row>
    <row r="226" s="14" customFormat="1">
      <c r="A226" s="14"/>
      <c r="B226" s="212"/>
      <c r="C226" s="14"/>
      <c r="D226" s="204" t="s">
        <v>143</v>
      </c>
      <c r="E226" s="213" t="s">
        <v>1</v>
      </c>
      <c r="F226" s="214" t="s">
        <v>152</v>
      </c>
      <c r="G226" s="14"/>
      <c r="H226" s="215">
        <v>2.7690000000000001</v>
      </c>
      <c r="I226" s="216"/>
      <c r="J226" s="14"/>
      <c r="K226" s="14"/>
      <c r="L226" s="212"/>
      <c r="M226" s="217"/>
      <c r="N226" s="218"/>
      <c r="O226" s="218"/>
      <c r="P226" s="218"/>
      <c r="Q226" s="218"/>
      <c r="R226" s="218"/>
      <c r="S226" s="218"/>
      <c r="T226" s="21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13" t="s">
        <v>143</v>
      </c>
      <c r="AU226" s="213" t="s">
        <v>89</v>
      </c>
      <c r="AV226" s="14" t="s">
        <v>141</v>
      </c>
      <c r="AW226" s="14" t="s">
        <v>31</v>
      </c>
      <c r="AX226" s="14" t="s">
        <v>83</v>
      </c>
      <c r="AY226" s="213" t="s">
        <v>135</v>
      </c>
    </row>
    <row r="227" s="2" customFormat="1" ht="33" customHeight="1">
      <c r="A227" s="38"/>
      <c r="B227" s="188"/>
      <c r="C227" s="189" t="s">
        <v>382</v>
      </c>
      <c r="D227" s="189" t="s">
        <v>137</v>
      </c>
      <c r="E227" s="190" t="s">
        <v>1071</v>
      </c>
      <c r="F227" s="191" t="s">
        <v>1072</v>
      </c>
      <c r="G227" s="192" t="s">
        <v>140</v>
      </c>
      <c r="H227" s="193">
        <v>38.979999999999997</v>
      </c>
      <c r="I227" s="194"/>
      <c r="J227" s="195">
        <f>ROUND(I227*H227,2)</f>
        <v>0</v>
      </c>
      <c r="K227" s="196"/>
      <c r="L227" s="39"/>
      <c r="M227" s="197" t="s">
        <v>1</v>
      </c>
      <c r="N227" s="198" t="s">
        <v>42</v>
      </c>
      <c r="O227" s="82"/>
      <c r="P227" s="199">
        <f>O227*H227</f>
        <v>0</v>
      </c>
      <c r="Q227" s="199">
        <v>0.05613025</v>
      </c>
      <c r="R227" s="199">
        <f>Q227*H227</f>
        <v>2.1879571449999999</v>
      </c>
      <c r="S227" s="199">
        <v>0</v>
      </c>
      <c r="T227" s="20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1" t="s">
        <v>141</v>
      </c>
      <c r="AT227" s="201" t="s">
        <v>137</v>
      </c>
      <c r="AU227" s="201" t="s">
        <v>89</v>
      </c>
      <c r="AY227" s="19" t="s">
        <v>135</v>
      </c>
      <c r="BE227" s="202">
        <f>IF(N227="základná",J227,0)</f>
        <v>0</v>
      </c>
      <c r="BF227" s="202">
        <f>IF(N227="znížená",J227,0)</f>
        <v>0</v>
      </c>
      <c r="BG227" s="202">
        <f>IF(N227="zákl. prenesená",J227,0)</f>
        <v>0</v>
      </c>
      <c r="BH227" s="202">
        <f>IF(N227="zníž. prenesená",J227,0)</f>
        <v>0</v>
      </c>
      <c r="BI227" s="202">
        <f>IF(N227="nulová",J227,0)</f>
        <v>0</v>
      </c>
      <c r="BJ227" s="19" t="s">
        <v>89</v>
      </c>
      <c r="BK227" s="202">
        <f>ROUND(I227*H227,2)</f>
        <v>0</v>
      </c>
      <c r="BL227" s="19" t="s">
        <v>141</v>
      </c>
      <c r="BM227" s="201" t="s">
        <v>477</v>
      </c>
    </row>
    <row r="228" s="15" customFormat="1">
      <c r="A228" s="15"/>
      <c r="B228" s="225"/>
      <c r="C228" s="15"/>
      <c r="D228" s="204" t="s">
        <v>143</v>
      </c>
      <c r="E228" s="226" t="s">
        <v>1</v>
      </c>
      <c r="F228" s="227" t="s">
        <v>1073</v>
      </c>
      <c r="G228" s="15"/>
      <c r="H228" s="226" t="s">
        <v>1</v>
      </c>
      <c r="I228" s="228"/>
      <c r="J228" s="15"/>
      <c r="K228" s="15"/>
      <c r="L228" s="225"/>
      <c r="M228" s="229"/>
      <c r="N228" s="230"/>
      <c r="O228" s="230"/>
      <c r="P228" s="230"/>
      <c r="Q228" s="230"/>
      <c r="R228" s="230"/>
      <c r="S228" s="230"/>
      <c r="T228" s="23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26" t="s">
        <v>143</v>
      </c>
      <c r="AU228" s="226" t="s">
        <v>89</v>
      </c>
      <c r="AV228" s="15" t="s">
        <v>83</v>
      </c>
      <c r="AW228" s="15" t="s">
        <v>31</v>
      </c>
      <c r="AX228" s="15" t="s">
        <v>76</v>
      </c>
      <c r="AY228" s="226" t="s">
        <v>135</v>
      </c>
    </row>
    <row r="229" s="13" customFormat="1">
      <c r="A229" s="13"/>
      <c r="B229" s="203"/>
      <c r="C229" s="13"/>
      <c r="D229" s="204" t="s">
        <v>143</v>
      </c>
      <c r="E229" s="205" t="s">
        <v>1</v>
      </c>
      <c r="F229" s="206" t="s">
        <v>1074</v>
      </c>
      <c r="G229" s="13"/>
      <c r="H229" s="207">
        <v>6.6539999999999999</v>
      </c>
      <c r="I229" s="208"/>
      <c r="J229" s="13"/>
      <c r="K229" s="13"/>
      <c r="L229" s="203"/>
      <c r="M229" s="209"/>
      <c r="N229" s="210"/>
      <c r="O229" s="210"/>
      <c r="P229" s="210"/>
      <c r="Q229" s="210"/>
      <c r="R229" s="210"/>
      <c r="S229" s="210"/>
      <c r="T229" s="21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143</v>
      </c>
      <c r="AU229" s="205" t="s">
        <v>89</v>
      </c>
      <c r="AV229" s="13" t="s">
        <v>89</v>
      </c>
      <c r="AW229" s="13" t="s">
        <v>31</v>
      </c>
      <c r="AX229" s="13" t="s">
        <v>76</v>
      </c>
      <c r="AY229" s="205" t="s">
        <v>135</v>
      </c>
    </row>
    <row r="230" s="13" customFormat="1">
      <c r="A230" s="13"/>
      <c r="B230" s="203"/>
      <c r="C230" s="13"/>
      <c r="D230" s="204" t="s">
        <v>143</v>
      </c>
      <c r="E230" s="205" t="s">
        <v>1</v>
      </c>
      <c r="F230" s="206" t="s">
        <v>1075</v>
      </c>
      <c r="G230" s="13"/>
      <c r="H230" s="207">
        <v>15.612</v>
      </c>
      <c r="I230" s="208"/>
      <c r="J230" s="13"/>
      <c r="K230" s="13"/>
      <c r="L230" s="203"/>
      <c r="M230" s="209"/>
      <c r="N230" s="210"/>
      <c r="O230" s="210"/>
      <c r="P230" s="210"/>
      <c r="Q230" s="210"/>
      <c r="R230" s="210"/>
      <c r="S230" s="210"/>
      <c r="T230" s="21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5" t="s">
        <v>143</v>
      </c>
      <c r="AU230" s="205" t="s">
        <v>89</v>
      </c>
      <c r="AV230" s="13" t="s">
        <v>89</v>
      </c>
      <c r="AW230" s="13" t="s">
        <v>31</v>
      </c>
      <c r="AX230" s="13" t="s">
        <v>76</v>
      </c>
      <c r="AY230" s="205" t="s">
        <v>135</v>
      </c>
    </row>
    <row r="231" s="13" customFormat="1">
      <c r="A231" s="13"/>
      <c r="B231" s="203"/>
      <c r="C231" s="13"/>
      <c r="D231" s="204" t="s">
        <v>143</v>
      </c>
      <c r="E231" s="205" t="s">
        <v>1</v>
      </c>
      <c r="F231" s="206" t="s">
        <v>1076</v>
      </c>
      <c r="G231" s="13"/>
      <c r="H231" s="207">
        <v>16.713999999999999</v>
      </c>
      <c r="I231" s="208"/>
      <c r="J231" s="13"/>
      <c r="K231" s="13"/>
      <c r="L231" s="203"/>
      <c r="M231" s="209"/>
      <c r="N231" s="210"/>
      <c r="O231" s="210"/>
      <c r="P231" s="210"/>
      <c r="Q231" s="210"/>
      <c r="R231" s="210"/>
      <c r="S231" s="210"/>
      <c r="T231" s="21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143</v>
      </c>
      <c r="AU231" s="205" t="s">
        <v>89</v>
      </c>
      <c r="AV231" s="13" t="s">
        <v>89</v>
      </c>
      <c r="AW231" s="13" t="s">
        <v>31</v>
      </c>
      <c r="AX231" s="13" t="s">
        <v>76</v>
      </c>
      <c r="AY231" s="205" t="s">
        <v>135</v>
      </c>
    </row>
    <row r="232" s="14" customFormat="1">
      <c r="A232" s="14"/>
      <c r="B232" s="212"/>
      <c r="C232" s="14"/>
      <c r="D232" s="204" t="s">
        <v>143</v>
      </c>
      <c r="E232" s="213" t="s">
        <v>1</v>
      </c>
      <c r="F232" s="214" t="s">
        <v>152</v>
      </c>
      <c r="G232" s="14"/>
      <c r="H232" s="215">
        <v>38.979999999999997</v>
      </c>
      <c r="I232" s="216"/>
      <c r="J232" s="14"/>
      <c r="K232" s="14"/>
      <c r="L232" s="212"/>
      <c r="M232" s="217"/>
      <c r="N232" s="218"/>
      <c r="O232" s="218"/>
      <c r="P232" s="218"/>
      <c r="Q232" s="218"/>
      <c r="R232" s="218"/>
      <c r="S232" s="218"/>
      <c r="T232" s="21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13" t="s">
        <v>143</v>
      </c>
      <c r="AU232" s="213" t="s">
        <v>89</v>
      </c>
      <c r="AV232" s="14" t="s">
        <v>141</v>
      </c>
      <c r="AW232" s="14" t="s">
        <v>31</v>
      </c>
      <c r="AX232" s="14" t="s">
        <v>83</v>
      </c>
      <c r="AY232" s="213" t="s">
        <v>135</v>
      </c>
    </row>
    <row r="233" s="2" customFormat="1" ht="37.8" customHeight="1">
      <c r="A233" s="38"/>
      <c r="B233" s="188"/>
      <c r="C233" s="189" t="s">
        <v>387</v>
      </c>
      <c r="D233" s="189" t="s">
        <v>137</v>
      </c>
      <c r="E233" s="190" t="s">
        <v>1077</v>
      </c>
      <c r="F233" s="191" t="s">
        <v>1078</v>
      </c>
      <c r="G233" s="192" t="s">
        <v>140</v>
      </c>
      <c r="H233" s="193">
        <v>1.764</v>
      </c>
      <c r="I233" s="194"/>
      <c r="J233" s="195">
        <f>ROUND(I233*H233,2)</f>
        <v>0</v>
      </c>
      <c r="K233" s="196"/>
      <c r="L233" s="39"/>
      <c r="M233" s="197" t="s">
        <v>1</v>
      </c>
      <c r="N233" s="198" t="s">
        <v>42</v>
      </c>
      <c r="O233" s="82"/>
      <c r="P233" s="199">
        <f>O233*H233</f>
        <v>0</v>
      </c>
      <c r="Q233" s="199">
        <v>0.074232999999999993</v>
      </c>
      <c r="R233" s="199">
        <f>Q233*H233</f>
        <v>0.130947012</v>
      </c>
      <c r="S233" s="199">
        <v>0</v>
      </c>
      <c r="T233" s="20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1" t="s">
        <v>141</v>
      </c>
      <c r="AT233" s="201" t="s">
        <v>137</v>
      </c>
      <c r="AU233" s="201" t="s">
        <v>89</v>
      </c>
      <c r="AY233" s="19" t="s">
        <v>135</v>
      </c>
      <c r="BE233" s="202">
        <f>IF(N233="základná",J233,0)</f>
        <v>0</v>
      </c>
      <c r="BF233" s="202">
        <f>IF(N233="znížená",J233,0)</f>
        <v>0</v>
      </c>
      <c r="BG233" s="202">
        <f>IF(N233="zákl. prenesená",J233,0)</f>
        <v>0</v>
      </c>
      <c r="BH233" s="202">
        <f>IF(N233="zníž. prenesená",J233,0)</f>
        <v>0</v>
      </c>
      <c r="BI233" s="202">
        <f>IF(N233="nulová",J233,0)</f>
        <v>0</v>
      </c>
      <c r="BJ233" s="19" t="s">
        <v>89</v>
      </c>
      <c r="BK233" s="202">
        <f>ROUND(I233*H233,2)</f>
        <v>0</v>
      </c>
      <c r="BL233" s="19" t="s">
        <v>141</v>
      </c>
      <c r="BM233" s="201" t="s">
        <v>485</v>
      </c>
    </row>
    <row r="234" s="13" customFormat="1">
      <c r="A234" s="13"/>
      <c r="B234" s="203"/>
      <c r="C234" s="13"/>
      <c r="D234" s="204" t="s">
        <v>143</v>
      </c>
      <c r="E234" s="205" t="s">
        <v>1</v>
      </c>
      <c r="F234" s="206" t="s">
        <v>1079</v>
      </c>
      <c r="G234" s="13"/>
      <c r="H234" s="207">
        <v>1.764</v>
      </c>
      <c r="I234" s="208"/>
      <c r="J234" s="13"/>
      <c r="K234" s="13"/>
      <c r="L234" s="203"/>
      <c r="M234" s="209"/>
      <c r="N234" s="210"/>
      <c r="O234" s="210"/>
      <c r="P234" s="210"/>
      <c r="Q234" s="210"/>
      <c r="R234" s="210"/>
      <c r="S234" s="210"/>
      <c r="T234" s="21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5" t="s">
        <v>143</v>
      </c>
      <c r="AU234" s="205" t="s">
        <v>89</v>
      </c>
      <c r="AV234" s="13" t="s">
        <v>89</v>
      </c>
      <c r="AW234" s="13" t="s">
        <v>31</v>
      </c>
      <c r="AX234" s="13" t="s">
        <v>76</v>
      </c>
      <c r="AY234" s="205" t="s">
        <v>135</v>
      </c>
    </row>
    <row r="235" s="14" customFormat="1">
      <c r="A235" s="14"/>
      <c r="B235" s="212"/>
      <c r="C235" s="14"/>
      <c r="D235" s="204" t="s">
        <v>143</v>
      </c>
      <c r="E235" s="213" t="s">
        <v>1</v>
      </c>
      <c r="F235" s="214" t="s">
        <v>152</v>
      </c>
      <c r="G235" s="14"/>
      <c r="H235" s="215">
        <v>1.764</v>
      </c>
      <c r="I235" s="216"/>
      <c r="J235" s="14"/>
      <c r="K235" s="14"/>
      <c r="L235" s="212"/>
      <c r="M235" s="217"/>
      <c r="N235" s="218"/>
      <c r="O235" s="218"/>
      <c r="P235" s="218"/>
      <c r="Q235" s="218"/>
      <c r="R235" s="218"/>
      <c r="S235" s="218"/>
      <c r="T235" s="21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3" t="s">
        <v>143</v>
      </c>
      <c r="AU235" s="213" t="s">
        <v>89</v>
      </c>
      <c r="AV235" s="14" t="s">
        <v>141</v>
      </c>
      <c r="AW235" s="14" t="s">
        <v>31</v>
      </c>
      <c r="AX235" s="14" t="s">
        <v>83</v>
      </c>
      <c r="AY235" s="213" t="s">
        <v>135</v>
      </c>
    </row>
    <row r="236" s="2" customFormat="1" ht="37.8" customHeight="1">
      <c r="A236" s="38"/>
      <c r="B236" s="188"/>
      <c r="C236" s="189" t="s">
        <v>392</v>
      </c>
      <c r="D236" s="189" t="s">
        <v>137</v>
      </c>
      <c r="E236" s="190" t="s">
        <v>1080</v>
      </c>
      <c r="F236" s="191" t="s">
        <v>1081</v>
      </c>
      <c r="G236" s="192" t="s">
        <v>140</v>
      </c>
      <c r="H236" s="193">
        <v>441.71600000000001</v>
      </c>
      <c r="I236" s="194"/>
      <c r="J236" s="195">
        <f>ROUND(I236*H236,2)</f>
        <v>0</v>
      </c>
      <c r="K236" s="196"/>
      <c r="L236" s="39"/>
      <c r="M236" s="197" t="s">
        <v>1</v>
      </c>
      <c r="N236" s="198" t="s">
        <v>42</v>
      </c>
      <c r="O236" s="82"/>
      <c r="P236" s="199">
        <f>O236*H236</f>
        <v>0</v>
      </c>
      <c r="Q236" s="199">
        <v>0.1112445</v>
      </c>
      <c r="R236" s="199">
        <f>Q236*H236</f>
        <v>49.138475561999996</v>
      </c>
      <c r="S236" s="199">
        <v>0</v>
      </c>
      <c r="T236" s="20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1" t="s">
        <v>141</v>
      </c>
      <c r="AT236" s="201" t="s">
        <v>137</v>
      </c>
      <c r="AU236" s="201" t="s">
        <v>89</v>
      </c>
      <c r="AY236" s="19" t="s">
        <v>135</v>
      </c>
      <c r="BE236" s="202">
        <f>IF(N236="základná",J236,0)</f>
        <v>0</v>
      </c>
      <c r="BF236" s="202">
        <f>IF(N236="znížená",J236,0)</f>
        <v>0</v>
      </c>
      <c r="BG236" s="202">
        <f>IF(N236="zákl. prenesená",J236,0)</f>
        <v>0</v>
      </c>
      <c r="BH236" s="202">
        <f>IF(N236="zníž. prenesená",J236,0)</f>
        <v>0</v>
      </c>
      <c r="BI236" s="202">
        <f>IF(N236="nulová",J236,0)</f>
        <v>0</v>
      </c>
      <c r="BJ236" s="19" t="s">
        <v>89</v>
      </c>
      <c r="BK236" s="202">
        <f>ROUND(I236*H236,2)</f>
        <v>0</v>
      </c>
      <c r="BL236" s="19" t="s">
        <v>141</v>
      </c>
      <c r="BM236" s="201" t="s">
        <v>505</v>
      </c>
    </row>
    <row r="237" s="13" customFormat="1">
      <c r="A237" s="13"/>
      <c r="B237" s="203"/>
      <c r="C237" s="13"/>
      <c r="D237" s="204" t="s">
        <v>143</v>
      </c>
      <c r="E237" s="205" t="s">
        <v>1</v>
      </c>
      <c r="F237" s="206" t="s">
        <v>1082</v>
      </c>
      <c r="G237" s="13"/>
      <c r="H237" s="207">
        <v>46.478000000000002</v>
      </c>
      <c r="I237" s="208"/>
      <c r="J237" s="13"/>
      <c r="K237" s="13"/>
      <c r="L237" s="203"/>
      <c r="M237" s="209"/>
      <c r="N237" s="210"/>
      <c r="O237" s="210"/>
      <c r="P237" s="210"/>
      <c r="Q237" s="210"/>
      <c r="R237" s="210"/>
      <c r="S237" s="210"/>
      <c r="T237" s="21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5" t="s">
        <v>143</v>
      </c>
      <c r="AU237" s="205" t="s">
        <v>89</v>
      </c>
      <c r="AV237" s="13" t="s">
        <v>89</v>
      </c>
      <c r="AW237" s="13" t="s">
        <v>31</v>
      </c>
      <c r="AX237" s="13" t="s">
        <v>76</v>
      </c>
      <c r="AY237" s="205" t="s">
        <v>135</v>
      </c>
    </row>
    <row r="238" s="13" customFormat="1">
      <c r="A238" s="13"/>
      <c r="B238" s="203"/>
      <c r="C238" s="13"/>
      <c r="D238" s="204" t="s">
        <v>143</v>
      </c>
      <c r="E238" s="205" t="s">
        <v>1</v>
      </c>
      <c r="F238" s="206" t="s">
        <v>1083</v>
      </c>
      <c r="G238" s="13"/>
      <c r="H238" s="207">
        <v>-1.8899999999999999</v>
      </c>
      <c r="I238" s="208"/>
      <c r="J238" s="13"/>
      <c r="K238" s="13"/>
      <c r="L238" s="203"/>
      <c r="M238" s="209"/>
      <c r="N238" s="210"/>
      <c r="O238" s="210"/>
      <c r="P238" s="210"/>
      <c r="Q238" s="210"/>
      <c r="R238" s="210"/>
      <c r="S238" s="210"/>
      <c r="T238" s="21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143</v>
      </c>
      <c r="AU238" s="205" t="s">
        <v>89</v>
      </c>
      <c r="AV238" s="13" t="s">
        <v>89</v>
      </c>
      <c r="AW238" s="13" t="s">
        <v>31</v>
      </c>
      <c r="AX238" s="13" t="s">
        <v>76</v>
      </c>
      <c r="AY238" s="205" t="s">
        <v>135</v>
      </c>
    </row>
    <row r="239" s="16" customFormat="1">
      <c r="A239" s="16"/>
      <c r="B239" s="232"/>
      <c r="C239" s="16"/>
      <c r="D239" s="204" t="s">
        <v>143</v>
      </c>
      <c r="E239" s="233" t="s">
        <v>1</v>
      </c>
      <c r="F239" s="234" t="s">
        <v>349</v>
      </c>
      <c r="G239" s="16"/>
      <c r="H239" s="235">
        <v>44.588000000000001</v>
      </c>
      <c r="I239" s="236"/>
      <c r="J239" s="16"/>
      <c r="K239" s="16"/>
      <c r="L239" s="232"/>
      <c r="M239" s="237"/>
      <c r="N239" s="238"/>
      <c r="O239" s="238"/>
      <c r="P239" s="238"/>
      <c r="Q239" s="238"/>
      <c r="R239" s="238"/>
      <c r="S239" s="238"/>
      <c r="T239" s="239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33" t="s">
        <v>143</v>
      </c>
      <c r="AU239" s="233" t="s">
        <v>89</v>
      </c>
      <c r="AV239" s="16" t="s">
        <v>153</v>
      </c>
      <c r="AW239" s="16" t="s">
        <v>31</v>
      </c>
      <c r="AX239" s="16" t="s">
        <v>76</v>
      </c>
      <c r="AY239" s="233" t="s">
        <v>135</v>
      </c>
    </row>
    <row r="240" s="13" customFormat="1">
      <c r="A240" s="13"/>
      <c r="B240" s="203"/>
      <c r="C240" s="13"/>
      <c r="D240" s="204" t="s">
        <v>143</v>
      </c>
      <c r="E240" s="205" t="s">
        <v>1</v>
      </c>
      <c r="F240" s="206" t="s">
        <v>1084</v>
      </c>
      <c r="G240" s="13"/>
      <c r="H240" s="207">
        <v>266.52800000000002</v>
      </c>
      <c r="I240" s="208"/>
      <c r="J240" s="13"/>
      <c r="K240" s="13"/>
      <c r="L240" s="203"/>
      <c r="M240" s="209"/>
      <c r="N240" s="210"/>
      <c r="O240" s="210"/>
      <c r="P240" s="210"/>
      <c r="Q240" s="210"/>
      <c r="R240" s="210"/>
      <c r="S240" s="210"/>
      <c r="T240" s="21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5" t="s">
        <v>143</v>
      </c>
      <c r="AU240" s="205" t="s">
        <v>89</v>
      </c>
      <c r="AV240" s="13" t="s">
        <v>89</v>
      </c>
      <c r="AW240" s="13" t="s">
        <v>31</v>
      </c>
      <c r="AX240" s="13" t="s">
        <v>76</v>
      </c>
      <c r="AY240" s="205" t="s">
        <v>135</v>
      </c>
    </row>
    <row r="241" s="13" customFormat="1">
      <c r="A241" s="13"/>
      <c r="B241" s="203"/>
      <c r="C241" s="13"/>
      <c r="D241" s="204" t="s">
        <v>143</v>
      </c>
      <c r="E241" s="205" t="s">
        <v>1</v>
      </c>
      <c r="F241" s="206" t="s">
        <v>1085</v>
      </c>
      <c r="G241" s="13"/>
      <c r="H241" s="207">
        <v>-25.388000000000002</v>
      </c>
      <c r="I241" s="208"/>
      <c r="J241" s="13"/>
      <c r="K241" s="13"/>
      <c r="L241" s="203"/>
      <c r="M241" s="209"/>
      <c r="N241" s="210"/>
      <c r="O241" s="210"/>
      <c r="P241" s="210"/>
      <c r="Q241" s="210"/>
      <c r="R241" s="210"/>
      <c r="S241" s="210"/>
      <c r="T241" s="21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143</v>
      </c>
      <c r="AU241" s="205" t="s">
        <v>89</v>
      </c>
      <c r="AV241" s="13" t="s">
        <v>89</v>
      </c>
      <c r="AW241" s="13" t="s">
        <v>31</v>
      </c>
      <c r="AX241" s="13" t="s">
        <v>76</v>
      </c>
      <c r="AY241" s="205" t="s">
        <v>135</v>
      </c>
    </row>
    <row r="242" s="16" customFormat="1">
      <c r="A242" s="16"/>
      <c r="B242" s="232"/>
      <c r="C242" s="16"/>
      <c r="D242" s="204" t="s">
        <v>143</v>
      </c>
      <c r="E242" s="233" t="s">
        <v>1</v>
      </c>
      <c r="F242" s="234" t="s">
        <v>349</v>
      </c>
      <c r="G242" s="16"/>
      <c r="H242" s="235">
        <v>241.13999999999999</v>
      </c>
      <c r="I242" s="236"/>
      <c r="J242" s="16"/>
      <c r="K242" s="16"/>
      <c r="L242" s="232"/>
      <c r="M242" s="237"/>
      <c r="N242" s="238"/>
      <c r="O242" s="238"/>
      <c r="P242" s="238"/>
      <c r="Q242" s="238"/>
      <c r="R242" s="238"/>
      <c r="S242" s="238"/>
      <c r="T242" s="239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33" t="s">
        <v>143</v>
      </c>
      <c r="AU242" s="233" t="s">
        <v>89</v>
      </c>
      <c r="AV242" s="16" t="s">
        <v>153</v>
      </c>
      <c r="AW242" s="16" t="s">
        <v>31</v>
      </c>
      <c r="AX242" s="16" t="s">
        <v>76</v>
      </c>
      <c r="AY242" s="233" t="s">
        <v>135</v>
      </c>
    </row>
    <row r="243" s="13" customFormat="1">
      <c r="A243" s="13"/>
      <c r="B243" s="203"/>
      <c r="C243" s="13"/>
      <c r="D243" s="204" t="s">
        <v>143</v>
      </c>
      <c r="E243" s="205" t="s">
        <v>1</v>
      </c>
      <c r="F243" s="206" t="s">
        <v>1086</v>
      </c>
      <c r="G243" s="13"/>
      <c r="H243" s="207">
        <v>180.40799999999999</v>
      </c>
      <c r="I243" s="208"/>
      <c r="J243" s="13"/>
      <c r="K243" s="13"/>
      <c r="L243" s="203"/>
      <c r="M243" s="209"/>
      <c r="N243" s="210"/>
      <c r="O243" s="210"/>
      <c r="P243" s="210"/>
      <c r="Q243" s="210"/>
      <c r="R243" s="210"/>
      <c r="S243" s="210"/>
      <c r="T243" s="21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5" t="s">
        <v>143</v>
      </c>
      <c r="AU243" s="205" t="s">
        <v>89</v>
      </c>
      <c r="AV243" s="13" t="s">
        <v>89</v>
      </c>
      <c r="AW243" s="13" t="s">
        <v>31</v>
      </c>
      <c r="AX243" s="13" t="s">
        <v>76</v>
      </c>
      <c r="AY243" s="205" t="s">
        <v>135</v>
      </c>
    </row>
    <row r="244" s="13" customFormat="1">
      <c r="A244" s="13"/>
      <c r="B244" s="203"/>
      <c r="C244" s="13"/>
      <c r="D244" s="204" t="s">
        <v>143</v>
      </c>
      <c r="E244" s="205" t="s">
        <v>1</v>
      </c>
      <c r="F244" s="206" t="s">
        <v>1087</v>
      </c>
      <c r="G244" s="13"/>
      <c r="H244" s="207">
        <v>-24.420000000000002</v>
      </c>
      <c r="I244" s="208"/>
      <c r="J244" s="13"/>
      <c r="K244" s="13"/>
      <c r="L244" s="203"/>
      <c r="M244" s="209"/>
      <c r="N244" s="210"/>
      <c r="O244" s="210"/>
      <c r="P244" s="210"/>
      <c r="Q244" s="210"/>
      <c r="R244" s="210"/>
      <c r="S244" s="210"/>
      <c r="T244" s="21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5" t="s">
        <v>143</v>
      </c>
      <c r="AU244" s="205" t="s">
        <v>89</v>
      </c>
      <c r="AV244" s="13" t="s">
        <v>89</v>
      </c>
      <c r="AW244" s="13" t="s">
        <v>31</v>
      </c>
      <c r="AX244" s="13" t="s">
        <v>76</v>
      </c>
      <c r="AY244" s="205" t="s">
        <v>135</v>
      </c>
    </row>
    <row r="245" s="16" customFormat="1">
      <c r="A245" s="16"/>
      <c r="B245" s="232"/>
      <c r="C245" s="16"/>
      <c r="D245" s="204" t="s">
        <v>143</v>
      </c>
      <c r="E245" s="233" t="s">
        <v>1</v>
      </c>
      <c r="F245" s="234" t="s">
        <v>349</v>
      </c>
      <c r="G245" s="16"/>
      <c r="H245" s="235">
        <v>155.988</v>
      </c>
      <c r="I245" s="236"/>
      <c r="J245" s="16"/>
      <c r="K245" s="16"/>
      <c r="L245" s="232"/>
      <c r="M245" s="237"/>
      <c r="N245" s="238"/>
      <c r="O245" s="238"/>
      <c r="P245" s="238"/>
      <c r="Q245" s="238"/>
      <c r="R245" s="238"/>
      <c r="S245" s="238"/>
      <c r="T245" s="239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33" t="s">
        <v>143</v>
      </c>
      <c r="AU245" s="233" t="s">
        <v>89</v>
      </c>
      <c r="AV245" s="16" t="s">
        <v>153</v>
      </c>
      <c r="AW245" s="16" t="s">
        <v>31</v>
      </c>
      <c r="AX245" s="16" t="s">
        <v>76</v>
      </c>
      <c r="AY245" s="233" t="s">
        <v>135</v>
      </c>
    </row>
    <row r="246" s="14" customFormat="1">
      <c r="A246" s="14"/>
      <c r="B246" s="212"/>
      <c r="C246" s="14"/>
      <c r="D246" s="204" t="s">
        <v>143</v>
      </c>
      <c r="E246" s="213" t="s">
        <v>1</v>
      </c>
      <c r="F246" s="214" t="s">
        <v>152</v>
      </c>
      <c r="G246" s="14"/>
      <c r="H246" s="215">
        <v>441.71600000000001</v>
      </c>
      <c r="I246" s="216"/>
      <c r="J246" s="14"/>
      <c r="K246" s="14"/>
      <c r="L246" s="212"/>
      <c r="M246" s="217"/>
      <c r="N246" s="218"/>
      <c r="O246" s="218"/>
      <c r="P246" s="218"/>
      <c r="Q246" s="218"/>
      <c r="R246" s="218"/>
      <c r="S246" s="218"/>
      <c r="T246" s="21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3" t="s">
        <v>143</v>
      </c>
      <c r="AU246" s="213" t="s">
        <v>89</v>
      </c>
      <c r="AV246" s="14" t="s">
        <v>141</v>
      </c>
      <c r="AW246" s="14" t="s">
        <v>31</v>
      </c>
      <c r="AX246" s="14" t="s">
        <v>83</v>
      </c>
      <c r="AY246" s="213" t="s">
        <v>135</v>
      </c>
    </row>
    <row r="247" s="2" customFormat="1" ht="24.15" customHeight="1">
      <c r="A247" s="38"/>
      <c r="B247" s="188"/>
      <c r="C247" s="189" t="s">
        <v>397</v>
      </c>
      <c r="D247" s="189" t="s">
        <v>137</v>
      </c>
      <c r="E247" s="190" t="s">
        <v>1088</v>
      </c>
      <c r="F247" s="191" t="s">
        <v>1089</v>
      </c>
      <c r="G247" s="192" t="s">
        <v>188</v>
      </c>
      <c r="H247" s="193">
        <v>17</v>
      </c>
      <c r="I247" s="194"/>
      <c r="J247" s="195">
        <f>ROUND(I247*H247,2)</f>
        <v>0</v>
      </c>
      <c r="K247" s="196"/>
      <c r="L247" s="39"/>
      <c r="M247" s="197" t="s">
        <v>1</v>
      </c>
      <c r="N247" s="198" t="s">
        <v>42</v>
      </c>
      <c r="O247" s="82"/>
      <c r="P247" s="199">
        <f>O247*H247</f>
        <v>0</v>
      </c>
      <c r="Q247" s="199">
        <v>0.039870000000000003</v>
      </c>
      <c r="R247" s="199">
        <f>Q247*H247</f>
        <v>0.67779</v>
      </c>
      <c r="S247" s="199">
        <v>0</v>
      </c>
      <c r="T247" s="20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1" t="s">
        <v>141</v>
      </c>
      <c r="AT247" s="201" t="s">
        <v>137</v>
      </c>
      <c r="AU247" s="201" t="s">
        <v>89</v>
      </c>
      <c r="AY247" s="19" t="s">
        <v>135</v>
      </c>
      <c r="BE247" s="202">
        <f>IF(N247="základná",J247,0)</f>
        <v>0</v>
      </c>
      <c r="BF247" s="202">
        <f>IF(N247="znížená",J247,0)</f>
        <v>0</v>
      </c>
      <c r="BG247" s="202">
        <f>IF(N247="zákl. prenesená",J247,0)</f>
        <v>0</v>
      </c>
      <c r="BH247" s="202">
        <f>IF(N247="zníž. prenesená",J247,0)</f>
        <v>0</v>
      </c>
      <c r="BI247" s="202">
        <f>IF(N247="nulová",J247,0)</f>
        <v>0</v>
      </c>
      <c r="BJ247" s="19" t="s">
        <v>89</v>
      </c>
      <c r="BK247" s="202">
        <f>ROUND(I247*H247,2)</f>
        <v>0</v>
      </c>
      <c r="BL247" s="19" t="s">
        <v>141</v>
      </c>
      <c r="BM247" s="201" t="s">
        <v>1090</v>
      </c>
    </row>
    <row r="248" s="13" customFormat="1">
      <c r="A248" s="13"/>
      <c r="B248" s="203"/>
      <c r="C248" s="13"/>
      <c r="D248" s="204" t="s">
        <v>143</v>
      </c>
      <c r="E248" s="205" t="s">
        <v>1</v>
      </c>
      <c r="F248" s="206" t="s">
        <v>1091</v>
      </c>
      <c r="G248" s="13"/>
      <c r="H248" s="207">
        <v>17</v>
      </c>
      <c r="I248" s="208"/>
      <c r="J248" s="13"/>
      <c r="K248" s="13"/>
      <c r="L248" s="203"/>
      <c r="M248" s="209"/>
      <c r="N248" s="210"/>
      <c r="O248" s="210"/>
      <c r="P248" s="210"/>
      <c r="Q248" s="210"/>
      <c r="R248" s="210"/>
      <c r="S248" s="210"/>
      <c r="T248" s="21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5" t="s">
        <v>143</v>
      </c>
      <c r="AU248" s="205" t="s">
        <v>89</v>
      </c>
      <c r="AV248" s="13" t="s">
        <v>89</v>
      </c>
      <c r="AW248" s="13" t="s">
        <v>31</v>
      </c>
      <c r="AX248" s="13" t="s">
        <v>83</v>
      </c>
      <c r="AY248" s="205" t="s">
        <v>135</v>
      </c>
    </row>
    <row r="249" s="2" customFormat="1" ht="24.15" customHeight="1">
      <c r="A249" s="38"/>
      <c r="B249" s="188"/>
      <c r="C249" s="189" t="s">
        <v>402</v>
      </c>
      <c r="D249" s="189" t="s">
        <v>137</v>
      </c>
      <c r="E249" s="190" t="s">
        <v>1092</v>
      </c>
      <c r="F249" s="191" t="s">
        <v>1093</v>
      </c>
      <c r="G249" s="192" t="s">
        <v>188</v>
      </c>
      <c r="H249" s="193">
        <v>6</v>
      </c>
      <c r="I249" s="194"/>
      <c r="J249" s="195">
        <f>ROUND(I249*H249,2)</f>
        <v>0</v>
      </c>
      <c r="K249" s="196"/>
      <c r="L249" s="39"/>
      <c r="M249" s="197" t="s">
        <v>1</v>
      </c>
      <c r="N249" s="198" t="s">
        <v>42</v>
      </c>
      <c r="O249" s="82"/>
      <c r="P249" s="199">
        <f>O249*H249</f>
        <v>0</v>
      </c>
      <c r="Q249" s="199">
        <v>0.0332526</v>
      </c>
      <c r="R249" s="199">
        <f>Q249*H249</f>
        <v>0.19951560000000002</v>
      </c>
      <c r="S249" s="199">
        <v>0</v>
      </c>
      <c r="T249" s="20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1" t="s">
        <v>141</v>
      </c>
      <c r="AT249" s="201" t="s">
        <v>137</v>
      </c>
      <c r="AU249" s="201" t="s">
        <v>89</v>
      </c>
      <c r="AY249" s="19" t="s">
        <v>135</v>
      </c>
      <c r="BE249" s="202">
        <f>IF(N249="základná",J249,0)</f>
        <v>0</v>
      </c>
      <c r="BF249" s="202">
        <f>IF(N249="znížená",J249,0)</f>
        <v>0</v>
      </c>
      <c r="BG249" s="202">
        <f>IF(N249="zákl. prenesená",J249,0)</f>
        <v>0</v>
      </c>
      <c r="BH249" s="202">
        <f>IF(N249="zníž. prenesená",J249,0)</f>
        <v>0</v>
      </c>
      <c r="BI249" s="202">
        <f>IF(N249="nulová",J249,0)</f>
        <v>0</v>
      </c>
      <c r="BJ249" s="19" t="s">
        <v>89</v>
      </c>
      <c r="BK249" s="202">
        <f>ROUND(I249*H249,2)</f>
        <v>0</v>
      </c>
      <c r="BL249" s="19" t="s">
        <v>141</v>
      </c>
      <c r="BM249" s="201" t="s">
        <v>1094</v>
      </c>
    </row>
    <row r="250" s="13" customFormat="1">
      <c r="A250" s="13"/>
      <c r="B250" s="203"/>
      <c r="C250" s="13"/>
      <c r="D250" s="204" t="s">
        <v>143</v>
      </c>
      <c r="E250" s="205" t="s">
        <v>1</v>
      </c>
      <c r="F250" s="206" t="s">
        <v>1095</v>
      </c>
      <c r="G250" s="13"/>
      <c r="H250" s="207">
        <v>6</v>
      </c>
      <c r="I250" s="208"/>
      <c r="J250" s="13"/>
      <c r="K250" s="13"/>
      <c r="L250" s="203"/>
      <c r="M250" s="209"/>
      <c r="N250" s="210"/>
      <c r="O250" s="210"/>
      <c r="P250" s="210"/>
      <c r="Q250" s="210"/>
      <c r="R250" s="210"/>
      <c r="S250" s="210"/>
      <c r="T250" s="21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5" t="s">
        <v>143</v>
      </c>
      <c r="AU250" s="205" t="s">
        <v>89</v>
      </c>
      <c r="AV250" s="13" t="s">
        <v>89</v>
      </c>
      <c r="AW250" s="13" t="s">
        <v>31</v>
      </c>
      <c r="AX250" s="13" t="s">
        <v>83</v>
      </c>
      <c r="AY250" s="205" t="s">
        <v>135</v>
      </c>
    </row>
    <row r="251" s="12" customFormat="1" ht="22.8" customHeight="1">
      <c r="A251" s="12"/>
      <c r="B251" s="175"/>
      <c r="C251" s="12"/>
      <c r="D251" s="176" t="s">
        <v>75</v>
      </c>
      <c r="E251" s="186" t="s">
        <v>168</v>
      </c>
      <c r="F251" s="186" t="s">
        <v>311</v>
      </c>
      <c r="G251" s="12"/>
      <c r="H251" s="12"/>
      <c r="I251" s="178"/>
      <c r="J251" s="187">
        <f>BK251</f>
        <v>0</v>
      </c>
      <c r="K251" s="12"/>
      <c r="L251" s="175"/>
      <c r="M251" s="180"/>
      <c r="N251" s="181"/>
      <c r="O251" s="181"/>
      <c r="P251" s="182">
        <f>SUM(P252:P748)</f>
        <v>0</v>
      </c>
      <c r="Q251" s="181"/>
      <c r="R251" s="182">
        <f>SUM(R252:R748)</f>
        <v>217.81133667270001</v>
      </c>
      <c r="S251" s="181"/>
      <c r="T251" s="183">
        <f>SUM(T252:T748)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76" t="s">
        <v>83</v>
      </c>
      <c r="AT251" s="184" t="s">
        <v>75</v>
      </c>
      <c r="AU251" s="184" t="s">
        <v>83</v>
      </c>
      <c r="AY251" s="176" t="s">
        <v>135</v>
      </c>
      <c r="BK251" s="185">
        <f>SUM(BK252:BK748)</f>
        <v>0</v>
      </c>
    </row>
    <row r="252" s="2" customFormat="1" ht="37.8" customHeight="1">
      <c r="A252" s="38"/>
      <c r="B252" s="188"/>
      <c r="C252" s="189" t="s">
        <v>407</v>
      </c>
      <c r="D252" s="189" t="s">
        <v>137</v>
      </c>
      <c r="E252" s="190" t="s">
        <v>312</v>
      </c>
      <c r="F252" s="191" t="s">
        <v>313</v>
      </c>
      <c r="G252" s="192" t="s">
        <v>140</v>
      </c>
      <c r="H252" s="193">
        <v>175.97</v>
      </c>
      <c r="I252" s="194"/>
      <c r="J252" s="195">
        <f>ROUND(I252*H252,2)</f>
        <v>0</v>
      </c>
      <c r="K252" s="196"/>
      <c r="L252" s="39"/>
      <c r="M252" s="197" t="s">
        <v>1</v>
      </c>
      <c r="N252" s="198" t="s">
        <v>42</v>
      </c>
      <c r="O252" s="82"/>
      <c r="P252" s="199">
        <f>O252*H252</f>
        <v>0</v>
      </c>
      <c r="Q252" s="199">
        <v>0.00019236000000000001</v>
      </c>
      <c r="R252" s="199">
        <f>Q252*H252</f>
        <v>0.033849589200000002</v>
      </c>
      <c r="S252" s="199">
        <v>0</v>
      </c>
      <c r="T252" s="20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1" t="s">
        <v>141</v>
      </c>
      <c r="AT252" s="201" t="s">
        <v>137</v>
      </c>
      <c r="AU252" s="201" t="s">
        <v>89</v>
      </c>
      <c r="AY252" s="19" t="s">
        <v>135</v>
      </c>
      <c r="BE252" s="202">
        <f>IF(N252="základná",J252,0)</f>
        <v>0</v>
      </c>
      <c r="BF252" s="202">
        <f>IF(N252="znížená",J252,0)</f>
        <v>0</v>
      </c>
      <c r="BG252" s="202">
        <f>IF(N252="zákl. prenesená",J252,0)</f>
        <v>0</v>
      </c>
      <c r="BH252" s="202">
        <f>IF(N252="zníž. prenesená",J252,0)</f>
        <v>0</v>
      </c>
      <c r="BI252" s="202">
        <f>IF(N252="nulová",J252,0)</f>
        <v>0</v>
      </c>
      <c r="BJ252" s="19" t="s">
        <v>89</v>
      </c>
      <c r="BK252" s="202">
        <f>ROUND(I252*H252,2)</f>
        <v>0</v>
      </c>
      <c r="BL252" s="19" t="s">
        <v>141</v>
      </c>
      <c r="BM252" s="201" t="s">
        <v>1096</v>
      </c>
    </row>
    <row r="253" s="13" customFormat="1">
      <c r="A253" s="13"/>
      <c r="B253" s="203"/>
      <c r="C253" s="13"/>
      <c r="D253" s="204" t="s">
        <v>143</v>
      </c>
      <c r="E253" s="205" t="s">
        <v>1</v>
      </c>
      <c r="F253" s="206" t="s">
        <v>1097</v>
      </c>
      <c r="G253" s="13"/>
      <c r="H253" s="207">
        <v>65.018000000000001</v>
      </c>
      <c r="I253" s="208"/>
      <c r="J253" s="13"/>
      <c r="K253" s="13"/>
      <c r="L253" s="203"/>
      <c r="M253" s="209"/>
      <c r="N253" s="210"/>
      <c r="O253" s="210"/>
      <c r="P253" s="210"/>
      <c r="Q253" s="210"/>
      <c r="R253" s="210"/>
      <c r="S253" s="210"/>
      <c r="T253" s="21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5" t="s">
        <v>143</v>
      </c>
      <c r="AU253" s="205" t="s">
        <v>89</v>
      </c>
      <c r="AV253" s="13" t="s">
        <v>89</v>
      </c>
      <c r="AW253" s="13" t="s">
        <v>31</v>
      </c>
      <c r="AX253" s="13" t="s">
        <v>76</v>
      </c>
      <c r="AY253" s="205" t="s">
        <v>135</v>
      </c>
    </row>
    <row r="254" s="13" customFormat="1">
      <c r="A254" s="13"/>
      <c r="B254" s="203"/>
      <c r="C254" s="13"/>
      <c r="D254" s="204" t="s">
        <v>143</v>
      </c>
      <c r="E254" s="205" t="s">
        <v>1</v>
      </c>
      <c r="F254" s="206" t="s">
        <v>1098</v>
      </c>
      <c r="G254" s="13"/>
      <c r="H254" s="207">
        <v>55.475999999999999</v>
      </c>
      <c r="I254" s="208"/>
      <c r="J254" s="13"/>
      <c r="K254" s="13"/>
      <c r="L254" s="203"/>
      <c r="M254" s="209"/>
      <c r="N254" s="210"/>
      <c r="O254" s="210"/>
      <c r="P254" s="210"/>
      <c r="Q254" s="210"/>
      <c r="R254" s="210"/>
      <c r="S254" s="210"/>
      <c r="T254" s="21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143</v>
      </c>
      <c r="AU254" s="205" t="s">
        <v>89</v>
      </c>
      <c r="AV254" s="13" t="s">
        <v>89</v>
      </c>
      <c r="AW254" s="13" t="s">
        <v>31</v>
      </c>
      <c r="AX254" s="13" t="s">
        <v>76</v>
      </c>
      <c r="AY254" s="205" t="s">
        <v>135</v>
      </c>
    </row>
    <row r="255" s="13" customFormat="1">
      <c r="A255" s="13"/>
      <c r="B255" s="203"/>
      <c r="C255" s="13"/>
      <c r="D255" s="204" t="s">
        <v>143</v>
      </c>
      <c r="E255" s="205" t="s">
        <v>1</v>
      </c>
      <c r="F255" s="206" t="s">
        <v>1099</v>
      </c>
      <c r="G255" s="13"/>
      <c r="H255" s="207">
        <v>55.475999999999999</v>
      </c>
      <c r="I255" s="208"/>
      <c r="J255" s="13"/>
      <c r="K255" s="13"/>
      <c r="L255" s="203"/>
      <c r="M255" s="209"/>
      <c r="N255" s="210"/>
      <c r="O255" s="210"/>
      <c r="P255" s="210"/>
      <c r="Q255" s="210"/>
      <c r="R255" s="210"/>
      <c r="S255" s="210"/>
      <c r="T255" s="21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5" t="s">
        <v>143</v>
      </c>
      <c r="AU255" s="205" t="s">
        <v>89</v>
      </c>
      <c r="AV255" s="13" t="s">
        <v>89</v>
      </c>
      <c r="AW255" s="13" t="s">
        <v>31</v>
      </c>
      <c r="AX255" s="13" t="s">
        <v>76</v>
      </c>
      <c r="AY255" s="205" t="s">
        <v>135</v>
      </c>
    </row>
    <row r="256" s="14" customFormat="1">
      <c r="A256" s="14"/>
      <c r="B256" s="212"/>
      <c r="C256" s="14"/>
      <c r="D256" s="204" t="s">
        <v>143</v>
      </c>
      <c r="E256" s="213" t="s">
        <v>1</v>
      </c>
      <c r="F256" s="214" t="s">
        <v>152</v>
      </c>
      <c r="G256" s="14"/>
      <c r="H256" s="215">
        <v>175.97</v>
      </c>
      <c r="I256" s="216"/>
      <c r="J256" s="14"/>
      <c r="K256" s="14"/>
      <c r="L256" s="212"/>
      <c r="M256" s="217"/>
      <c r="N256" s="218"/>
      <c r="O256" s="218"/>
      <c r="P256" s="218"/>
      <c r="Q256" s="218"/>
      <c r="R256" s="218"/>
      <c r="S256" s="218"/>
      <c r="T256" s="21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13" t="s">
        <v>143</v>
      </c>
      <c r="AU256" s="213" t="s">
        <v>89</v>
      </c>
      <c r="AV256" s="14" t="s">
        <v>141</v>
      </c>
      <c r="AW256" s="14" t="s">
        <v>31</v>
      </c>
      <c r="AX256" s="14" t="s">
        <v>83</v>
      </c>
      <c r="AY256" s="213" t="s">
        <v>135</v>
      </c>
    </row>
    <row r="257" s="2" customFormat="1" ht="33" customHeight="1">
      <c r="A257" s="38"/>
      <c r="B257" s="188"/>
      <c r="C257" s="189" t="s">
        <v>412</v>
      </c>
      <c r="D257" s="189" t="s">
        <v>137</v>
      </c>
      <c r="E257" s="190" t="s">
        <v>317</v>
      </c>
      <c r="F257" s="191" t="s">
        <v>318</v>
      </c>
      <c r="G257" s="192" t="s">
        <v>140</v>
      </c>
      <c r="H257" s="193">
        <v>304.91199999999998</v>
      </c>
      <c r="I257" s="194"/>
      <c r="J257" s="195">
        <f>ROUND(I257*H257,2)</f>
        <v>0</v>
      </c>
      <c r="K257" s="196"/>
      <c r="L257" s="39"/>
      <c r="M257" s="197" t="s">
        <v>1</v>
      </c>
      <c r="N257" s="198" t="s">
        <v>42</v>
      </c>
      <c r="O257" s="82"/>
      <c r="P257" s="199">
        <f>O257*H257</f>
        <v>0</v>
      </c>
      <c r="Q257" s="199">
        <v>0.0048719999999999996</v>
      </c>
      <c r="R257" s="199">
        <f>Q257*H257</f>
        <v>1.4855312639999998</v>
      </c>
      <c r="S257" s="199">
        <v>0</v>
      </c>
      <c r="T257" s="20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1" t="s">
        <v>141</v>
      </c>
      <c r="AT257" s="201" t="s">
        <v>137</v>
      </c>
      <c r="AU257" s="201" t="s">
        <v>89</v>
      </c>
      <c r="AY257" s="19" t="s">
        <v>135</v>
      </c>
      <c r="BE257" s="202">
        <f>IF(N257="základná",J257,0)</f>
        <v>0</v>
      </c>
      <c r="BF257" s="202">
        <f>IF(N257="znížená",J257,0)</f>
        <v>0</v>
      </c>
      <c r="BG257" s="202">
        <f>IF(N257="zákl. prenesená",J257,0)</f>
        <v>0</v>
      </c>
      <c r="BH257" s="202">
        <f>IF(N257="zníž. prenesená",J257,0)</f>
        <v>0</v>
      </c>
      <c r="BI257" s="202">
        <f>IF(N257="nulová",J257,0)</f>
        <v>0</v>
      </c>
      <c r="BJ257" s="19" t="s">
        <v>89</v>
      </c>
      <c r="BK257" s="202">
        <f>ROUND(I257*H257,2)</f>
        <v>0</v>
      </c>
      <c r="BL257" s="19" t="s">
        <v>141</v>
      </c>
      <c r="BM257" s="201" t="s">
        <v>633</v>
      </c>
    </row>
    <row r="258" s="13" customFormat="1">
      <c r="A258" s="13"/>
      <c r="B258" s="203"/>
      <c r="C258" s="13"/>
      <c r="D258" s="204" t="s">
        <v>143</v>
      </c>
      <c r="E258" s="205" t="s">
        <v>1</v>
      </c>
      <c r="F258" s="206" t="s">
        <v>1100</v>
      </c>
      <c r="G258" s="13"/>
      <c r="H258" s="207">
        <v>304.91199999999998</v>
      </c>
      <c r="I258" s="208"/>
      <c r="J258" s="13"/>
      <c r="K258" s="13"/>
      <c r="L258" s="203"/>
      <c r="M258" s="209"/>
      <c r="N258" s="210"/>
      <c r="O258" s="210"/>
      <c r="P258" s="210"/>
      <c r="Q258" s="210"/>
      <c r="R258" s="210"/>
      <c r="S258" s="210"/>
      <c r="T258" s="21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5" t="s">
        <v>143</v>
      </c>
      <c r="AU258" s="205" t="s">
        <v>89</v>
      </c>
      <c r="AV258" s="13" t="s">
        <v>89</v>
      </c>
      <c r="AW258" s="13" t="s">
        <v>31</v>
      </c>
      <c r="AX258" s="13" t="s">
        <v>83</v>
      </c>
      <c r="AY258" s="205" t="s">
        <v>135</v>
      </c>
    </row>
    <row r="259" s="2" customFormat="1" ht="24.15" customHeight="1">
      <c r="A259" s="38"/>
      <c r="B259" s="188"/>
      <c r="C259" s="189" t="s">
        <v>416</v>
      </c>
      <c r="D259" s="189" t="s">
        <v>137</v>
      </c>
      <c r="E259" s="190" t="s">
        <v>321</v>
      </c>
      <c r="F259" s="191" t="s">
        <v>322</v>
      </c>
      <c r="G259" s="192" t="s">
        <v>140</v>
      </c>
      <c r="H259" s="193">
        <v>803.94299999999998</v>
      </c>
      <c r="I259" s="194"/>
      <c r="J259" s="195">
        <f>ROUND(I259*H259,2)</f>
        <v>0</v>
      </c>
      <c r="K259" s="196"/>
      <c r="L259" s="39"/>
      <c r="M259" s="197" t="s">
        <v>1</v>
      </c>
      <c r="N259" s="198" t="s">
        <v>42</v>
      </c>
      <c r="O259" s="82"/>
      <c r="P259" s="199">
        <f>O259*H259</f>
        <v>0</v>
      </c>
      <c r="Q259" s="199">
        <v>0.00022499999999999999</v>
      </c>
      <c r="R259" s="199">
        <f>Q259*H259</f>
        <v>0.18088717499999998</v>
      </c>
      <c r="S259" s="199">
        <v>0</v>
      </c>
      <c r="T259" s="20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1" t="s">
        <v>141</v>
      </c>
      <c r="AT259" s="201" t="s">
        <v>137</v>
      </c>
      <c r="AU259" s="201" t="s">
        <v>89</v>
      </c>
      <c r="AY259" s="19" t="s">
        <v>135</v>
      </c>
      <c r="BE259" s="202">
        <f>IF(N259="základná",J259,0)</f>
        <v>0</v>
      </c>
      <c r="BF259" s="202">
        <f>IF(N259="znížená",J259,0)</f>
        <v>0</v>
      </c>
      <c r="BG259" s="202">
        <f>IF(N259="zákl. prenesená",J259,0)</f>
        <v>0</v>
      </c>
      <c r="BH259" s="202">
        <f>IF(N259="zníž. prenesená",J259,0)</f>
        <v>0</v>
      </c>
      <c r="BI259" s="202">
        <f>IF(N259="nulová",J259,0)</f>
        <v>0</v>
      </c>
      <c r="BJ259" s="19" t="s">
        <v>89</v>
      </c>
      <c r="BK259" s="202">
        <f>ROUND(I259*H259,2)</f>
        <v>0</v>
      </c>
      <c r="BL259" s="19" t="s">
        <v>141</v>
      </c>
      <c r="BM259" s="201" t="s">
        <v>1101</v>
      </c>
    </row>
    <row r="260" s="13" customFormat="1">
      <c r="A260" s="13"/>
      <c r="B260" s="203"/>
      <c r="C260" s="13"/>
      <c r="D260" s="204" t="s">
        <v>143</v>
      </c>
      <c r="E260" s="205" t="s">
        <v>1</v>
      </c>
      <c r="F260" s="206" t="s">
        <v>1102</v>
      </c>
      <c r="G260" s="13"/>
      <c r="H260" s="207">
        <v>803.94299999999998</v>
      </c>
      <c r="I260" s="208"/>
      <c r="J260" s="13"/>
      <c r="K260" s="13"/>
      <c r="L260" s="203"/>
      <c r="M260" s="209"/>
      <c r="N260" s="210"/>
      <c r="O260" s="210"/>
      <c r="P260" s="210"/>
      <c r="Q260" s="210"/>
      <c r="R260" s="210"/>
      <c r="S260" s="210"/>
      <c r="T260" s="21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5" t="s">
        <v>143</v>
      </c>
      <c r="AU260" s="205" t="s">
        <v>89</v>
      </c>
      <c r="AV260" s="13" t="s">
        <v>89</v>
      </c>
      <c r="AW260" s="13" t="s">
        <v>31</v>
      </c>
      <c r="AX260" s="13" t="s">
        <v>83</v>
      </c>
      <c r="AY260" s="205" t="s">
        <v>135</v>
      </c>
    </row>
    <row r="261" s="2" customFormat="1" ht="24.15" customHeight="1">
      <c r="A261" s="38"/>
      <c r="B261" s="188"/>
      <c r="C261" s="189" t="s">
        <v>420</v>
      </c>
      <c r="D261" s="189" t="s">
        <v>137</v>
      </c>
      <c r="E261" s="190" t="s">
        <v>324</v>
      </c>
      <c r="F261" s="191" t="s">
        <v>325</v>
      </c>
      <c r="G261" s="192" t="s">
        <v>140</v>
      </c>
      <c r="H261" s="193">
        <v>948.75900000000001</v>
      </c>
      <c r="I261" s="194"/>
      <c r="J261" s="195">
        <f>ROUND(I261*H261,2)</f>
        <v>0</v>
      </c>
      <c r="K261" s="196"/>
      <c r="L261" s="39"/>
      <c r="M261" s="197" t="s">
        <v>1</v>
      </c>
      <c r="N261" s="198" t="s">
        <v>42</v>
      </c>
      <c r="O261" s="82"/>
      <c r="P261" s="199">
        <f>O261*H261</f>
        <v>0</v>
      </c>
      <c r="Q261" s="199">
        <v>0.0039199999999999999</v>
      </c>
      <c r="R261" s="199">
        <f>Q261*H261</f>
        <v>3.7191352800000002</v>
      </c>
      <c r="S261" s="199">
        <v>0</v>
      </c>
      <c r="T261" s="20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1" t="s">
        <v>141</v>
      </c>
      <c r="AT261" s="201" t="s">
        <v>137</v>
      </c>
      <c r="AU261" s="201" t="s">
        <v>89</v>
      </c>
      <c r="AY261" s="19" t="s">
        <v>135</v>
      </c>
      <c r="BE261" s="202">
        <f>IF(N261="základná",J261,0)</f>
        <v>0</v>
      </c>
      <c r="BF261" s="202">
        <f>IF(N261="znížená",J261,0)</f>
        <v>0</v>
      </c>
      <c r="BG261" s="202">
        <f>IF(N261="zákl. prenesená",J261,0)</f>
        <v>0</v>
      </c>
      <c r="BH261" s="202">
        <f>IF(N261="zníž. prenesená",J261,0)</f>
        <v>0</v>
      </c>
      <c r="BI261" s="202">
        <f>IF(N261="nulová",J261,0)</f>
        <v>0</v>
      </c>
      <c r="BJ261" s="19" t="s">
        <v>89</v>
      </c>
      <c r="BK261" s="202">
        <f>ROUND(I261*H261,2)</f>
        <v>0</v>
      </c>
      <c r="BL261" s="19" t="s">
        <v>141</v>
      </c>
      <c r="BM261" s="201" t="s">
        <v>1103</v>
      </c>
    </row>
    <row r="262" s="13" customFormat="1">
      <c r="A262" s="13"/>
      <c r="B262" s="203"/>
      <c r="C262" s="13"/>
      <c r="D262" s="204" t="s">
        <v>143</v>
      </c>
      <c r="E262" s="205" t="s">
        <v>1</v>
      </c>
      <c r="F262" s="206" t="s">
        <v>1104</v>
      </c>
      <c r="G262" s="13"/>
      <c r="H262" s="207">
        <v>989.07899999999995</v>
      </c>
      <c r="I262" s="208"/>
      <c r="J262" s="13"/>
      <c r="K262" s="13"/>
      <c r="L262" s="203"/>
      <c r="M262" s="209"/>
      <c r="N262" s="210"/>
      <c r="O262" s="210"/>
      <c r="P262" s="210"/>
      <c r="Q262" s="210"/>
      <c r="R262" s="210"/>
      <c r="S262" s="210"/>
      <c r="T262" s="21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143</v>
      </c>
      <c r="AU262" s="205" t="s">
        <v>89</v>
      </c>
      <c r="AV262" s="13" t="s">
        <v>89</v>
      </c>
      <c r="AW262" s="13" t="s">
        <v>31</v>
      </c>
      <c r="AX262" s="13" t="s">
        <v>76</v>
      </c>
      <c r="AY262" s="205" t="s">
        <v>135</v>
      </c>
    </row>
    <row r="263" s="13" customFormat="1">
      <c r="A263" s="13"/>
      <c r="B263" s="203"/>
      <c r="C263" s="13"/>
      <c r="D263" s="204" t="s">
        <v>143</v>
      </c>
      <c r="E263" s="205" t="s">
        <v>1</v>
      </c>
      <c r="F263" s="206" t="s">
        <v>1105</v>
      </c>
      <c r="G263" s="13"/>
      <c r="H263" s="207">
        <v>-40.32</v>
      </c>
      <c r="I263" s="208"/>
      <c r="J263" s="13"/>
      <c r="K263" s="13"/>
      <c r="L263" s="203"/>
      <c r="M263" s="209"/>
      <c r="N263" s="210"/>
      <c r="O263" s="210"/>
      <c r="P263" s="210"/>
      <c r="Q263" s="210"/>
      <c r="R263" s="210"/>
      <c r="S263" s="210"/>
      <c r="T263" s="21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5" t="s">
        <v>143</v>
      </c>
      <c r="AU263" s="205" t="s">
        <v>89</v>
      </c>
      <c r="AV263" s="13" t="s">
        <v>89</v>
      </c>
      <c r="AW263" s="13" t="s">
        <v>31</v>
      </c>
      <c r="AX263" s="13" t="s">
        <v>76</v>
      </c>
      <c r="AY263" s="205" t="s">
        <v>135</v>
      </c>
    </row>
    <row r="264" s="14" customFormat="1">
      <c r="A264" s="14"/>
      <c r="B264" s="212"/>
      <c r="C264" s="14"/>
      <c r="D264" s="204" t="s">
        <v>143</v>
      </c>
      <c r="E264" s="213" t="s">
        <v>1</v>
      </c>
      <c r="F264" s="214" t="s">
        <v>152</v>
      </c>
      <c r="G264" s="14"/>
      <c r="H264" s="215">
        <v>948.75900000000001</v>
      </c>
      <c r="I264" s="216"/>
      <c r="J264" s="14"/>
      <c r="K264" s="14"/>
      <c r="L264" s="212"/>
      <c r="M264" s="217"/>
      <c r="N264" s="218"/>
      <c r="O264" s="218"/>
      <c r="P264" s="218"/>
      <c r="Q264" s="218"/>
      <c r="R264" s="218"/>
      <c r="S264" s="218"/>
      <c r="T264" s="21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13" t="s">
        <v>143</v>
      </c>
      <c r="AU264" s="213" t="s">
        <v>89</v>
      </c>
      <c r="AV264" s="14" t="s">
        <v>141</v>
      </c>
      <c r="AW264" s="14" t="s">
        <v>31</v>
      </c>
      <c r="AX264" s="14" t="s">
        <v>83</v>
      </c>
      <c r="AY264" s="213" t="s">
        <v>135</v>
      </c>
    </row>
    <row r="265" s="2" customFormat="1" ht="24.15" customHeight="1">
      <c r="A265" s="38"/>
      <c r="B265" s="188"/>
      <c r="C265" s="189" t="s">
        <v>425</v>
      </c>
      <c r="D265" s="189" t="s">
        <v>137</v>
      </c>
      <c r="E265" s="190" t="s">
        <v>329</v>
      </c>
      <c r="F265" s="191" t="s">
        <v>330</v>
      </c>
      <c r="G265" s="192" t="s">
        <v>140</v>
      </c>
      <c r="H265" s="193">
        <v>185.136</v>
      </c>
      <c r="I265" s="194"/>
      <c r="J265" s="195">
        <f>ROUND(I265*H265,2)</f>
        <v>0</v>
      </c>
      <c r="K265" s="196"/>
      <c r="L265" s="39"/>
      <c r="M265" s="197" t="s">
        <v>1</v>
      </c>
      <c r="N265" s="198" t="s">
        <v>42</v>
      </c>
      <c r="O265" s="82"/>
      <c r="P265" s="199">
        <f>O265*H265</f>
        <v>0</v>
      </c>
      <c r="Q265" s="199">
        <v>0.0051539999999999997</v>
      </c>
      <c r="R265" s="199">
        <f>Q265*H265</f>
        <v>0.95419094399999993</v>
      </c>
      <c r="S265" s="199">
        <v>0</v>
      </c>
      <c r="T265" s="20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1" t="s">
        <v>141</v>
      </c>
      <c r="AT265" s="201" t="s">
        <v>137</v>
      </c>
      <c r="AU265" s="201" t="s">
        <v>89</v>
      </c>
      <c r="AY265" s="19" t="s">
        <v>135</v>
      </c>
      <c r="BE265" s="202">
        <f>IF(N265="základná",J265,0)</f>
        <v>0</v>
      </c>
      <c r="BF265" s="202">
        <f>IF(N265="znížená",J265,0)</f>
        <v>0</v>
      </c>
      <c r="BG265" s="202">
        <f>IF(N265="zákl. prenesená",J265,0)</f>
        <v>0</v>
      </c>
      <c r="BH265" s="202">
        <f>IF(N265="zníž. prenesená",J265,0)</f>
        <v>0</v>
      </c>
      <c r="BI265" s="202">
        <f>IF(N265="nulová",J265,0)</f>
        <v>0</v>
      </c>
      <c r="BJ265" s="19" t="s">
        <v>89</v>
      </c>
      <c r="BK265" s="202">
        <f>ROUND(I265*H265,2)</f>
        <v>0</v>
      </c>
      <c r="BL265" s="19" t="s">
        <v>141</v>
      </c>
      <c r="BM265" s="201" t="s">
        <v>1106</v>
      </c>
    </row>
    <row r="266" s="15" customFormat="1">
      <c r="A266" s="15"/>
      <c r="B266" s="225"/>
      <c r="C266" s="15"/>
      <c r="D266" s="204" t="s">
        <v>143</v>
      </c>
      <c r="E266" s="226" t="s">
        <v>1</v>
      </c>
      <c r="F266" s="227" t="s">
        <v>332</v>
      </c>
      <c r="G266" s="15"/>
      <c r="H266" s="226" t="s">
        <v>1</v>
      </c>
      <c r="I266" s="228"/>
      <c r="J266" s="15"/>
      <c r="K266" s="15"/>
      <c r="L266" s="225"/>
      <c r="M266" s="229"/>
      <c r="N266" s="230"/>
      <c r="O266" s="230"/>
      <c r="P266" s="230"/>
      <c r="Q266" s="230"/>
      <c r="R266" s="230"/>
      <c r="S266" s="230"/>
      <c r="T266" s="23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26" t="s">
        <v>143</v>
      </c>
      <c r="AU266" s="226" t="s">
        <v>89</v>
      </c>
      <c r="AV266" s="15" t="s">
        <v>83</v>
      </c>
      <c r="AW266" s="15" t="s">
        <v>31</v>
      </c>
      <c r="AX266" s="15" t="s">
        <v>76</v>
      </c>
      <c r="AY266" s="226" t="s">
        <v>135</v>
      </c>
    </row>
    <row r="267" s="13" customFormat="1">
      <c r="A267" s="13"/>
      <c r="B267" s="203"/>
      <c r="C267" s="13"/>
      <c r="D267" s="204" t="s">
        <v>143</v>
      </c>
      <c r="E267" s="205" t="s">
        <v>1</v>
      </c>
      <c r="F267" s="206" t="s">
        <v>1107</v>
      </c>
      <c r="G267" s="13"/>
      <c r="H267" s="207">
        <v>23.736000000000001</v>
      </c>
      <c r="I267" s="208"/>
      <c r="J267" s="13"/>
      <c r="K267" s="13"/>
      <c r="L267" s="203"/>
      <c r="M267" s="209"/>
      <c r="N267" s="210"/>
      <c r="O267" s="210"/>
      <c r="P267" s="210"/>
      <c r="Q267" s="210"/>
      <c r="R267" s="210"/>
      <c r="S267" s="210"/>
      <c r="T267" s="21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143</v>
      </c>
      <c r="AU267" s="205" t="s">
        <v>89</v>
      </c>
      <c r="AV267" s="13" t="s">
        <v>89</v>
      </c>
      <c r="AW267" s="13" t="s">
        <v>31</v>
      </c>
      <c r="AX267" s="13" t="s">
        <v>76</v>
      </c>
      <c r="AY267" s="205" t="s">
        <v>135</v>
      </c>
    </row>
    <row r="268" s="13" customFormat="1">
      <c r="A268" s="13"/>
      <c r="B268" s="203"/>
      <c r="C268" s="13"/>
      <c r="D268" s="204" t="s">
        <v>143</v>
      </c>
      <c r="E268" s="205" t="s">
        <v>1</v>
      </c>
      <c r="F268" s="206" t="s">
        <v>1108</v>
      </c>
      <c r="G268" s="13"/>
      <c r="H268" s="207">
        <v>23.436</v>
      </c>
      <c r="I268" s="208"/>
      <c r="J268" s="13"/>
      <c r="K268" s="13"/>
      <c r="L268" s="203"/>
      <c r="M268" s="209"/>
      <c r="N268" s="210"/>
      <c r="O268" s="210"/>
      <c r="P268" s="210"/>
      <c r="Q268" s="210"/>
      <c r="R268" s="210"/>
      <c r="S268" s="210"/>
      <c r="T268" s="21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5" t="s">
        <v>143</v>
      </c>
      <c r="AU268" s="205" t="s">
        <v>89</v>
      </c>
      <c r="AV268" s="13" t="s">
        <v>89</v>
      </c>
      <c r="AW268" s="13" t="s">
        <v>31</v>
      </c>
      <c r="AX268" s="13" t="s">
        <v>76</v>
      </c>
      <c r="AY268" s="205" t="s">
        <v>135</v>
      </c>
    </row>
    <row r="269" s="13" customFormat="1">
      <c r="A269" s="13"/>
      <c r="B269" s="203"/>
      <c r="C269" s="13"/>
      <c r="D269" s="204" t="s">
        <v>143</v>
      </c>
      <c r="E269" s="205" t="s">
        <v>1</v>
      </c>
      <c r="F269" s="206" t="s">
        <v>1109</v>
      </c>
      <c r="G269" s="13"/>
      <c r="H269" s="207">
        <v>23.436</v>
      </c>
      <c r="I269" s="208"/>
      <c r="J269" s="13"/>
      <c r="K269" s="13"/>
      <c r="L269" s="203"/>
      <c r="M269" s="209"/>
      <c r="N269" s="210"/>
      <c r="O269" s="210"/>
      <c r="P269" s="210"/>
      <c r="Q269" s="210"/>
      <c r="R269" s="210"/>
      <c r="S269" s="210"/>
      <c r="T269" s="21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5" t="s">
        <v>143</v>
      </c>
      <c r="AU269" s="205" t="s">
        <v>89</v>
      </c>
      <c r="AV269" s="13" t="s">
        <v>89</v>
      </c>
      <c r="AW269" s="13" t="s">
        <v>31</v>
      </c>
      <c r="AX269" s="13" t="s">
        <v>76</v>
      </c>
      <c r="AY269" s="205" t="s">
        <v>135</v>
      </c>
    </row>
    <row r="270" s="16" customFormat="1">
      <c r="A270" s="16"/>
      <c r="B270" s="232"/>
      <c r="C270" s="16"/>
      <c r="D270" s="204" t="s">
        <v>143</v>
      </c>
      <c r="E270" s="233" t="s">
        <v>1</v>
      </c>
      <c r="F270" s="234" t="s">
        <v>349</v>
      </c>
      <c r="G270" s="16"/>
      <c r="H270" s="235">
        <v>70.608000000000004</v>
      </c>
      <c r="I270" s="236"/>
      <c r="J270" s="16"/>
      <c r="K270" s="16"/>
      <c r="L270" s="232"/>
      <c r="M270" s="237"/>
      <c r="N270" s="238"/>
      <c r="O270" s="238"/>
      <c r="P270" s="238"/>
      <c r="Q270" s="238"/>
      <c r="R270" s="238"/>
      <c r="S270" s="238"/>
      <c r="T270" s="239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33" t="s">
        <v>143</v>
      </c>
      <c r="AU270" s="233" t="s">
        <v>89</v>
      </c>
      <c r="AV270" s="16" t="s">
        <v>153</v>
      </c>
      <c r="AW270" s="16" t="s">
        <v>31</v>
      </c>
      <c r="AX270" s="16" t="s">
        <v>76</v>
      </c>
      <c r="AY270" s="233" t="s">
        <v>135</v>
      </c>
    </row>
    <row r="271" s="15" customFormat="1">
      <c r="A271" s="15"/>
      <c r="B271" s="225"/>
      <c r="C271" s="15"/>
      <c r="D271" s="204" t="s">
        <v>143</v>
      </c>
      <c r="E271" s="226" t="s">
        <v>1</v>
      </c>
      <c r="F271" s="227" t="s">
        <v>1110</v>
      </c>
      <c r="G271" s="15"/>
      <c r="H271" s="226" t="s">
        <v>1</v>
      </c>
      <c r="I271" s="228"/>
      <c r="J271" s="15"/>
      <c r="K271" s="15"/>
      <c r="L271" s="225"/>
      <c r="M271" s="229"/>
      <c r="N271" s="230"/>
      <c r="O271" s="230"/>
      <c r="P271" s="230"/>
      <c r="Q271" s="230"/>
      <c r="R271" s="230"/>
      <c r="S271" s="230"/>
      <c r="T271" s="23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26" t="s">
        <v>143</v>
      </c>
      <c r="AU271" s="226" t="s">
        <v>89</v>
      </c>
      <c r="AV271" s="15" t="s">
        <v>83</v>
      </c>
      <c r="AW271" s="15" t="s">
        <v>31</v>
      </c>
      <c r="AX271" s="15" t="s">
        <v>76</v>
      </c>
      <c r="AY271" s="226" t="s">
        <v>135</v>
      </c>
    </row>
    <row r="272" s="13" customFormat="1">
      <c r="A272" s="13"/>
      <c r="B272" s="203"/>
      <c r="C272" s="13"/>
      <c r="D272" s="204" t="s">
        <v>143</v>
      </c>
      <c r="E272" s="205" t="s">
        <v>1</v>
      </c>
      <c r="F272" s="206" t="s">
        <v>1111</v>
      </c>
      <c r="G272" s="13"/>
      <c r="H272" s="207">
        <v>114.52800000000001</v>
      </c>
      <c r="I272" s="208"/>
      <c r="J272" s="13"/>
      <c r="K272" s="13"/>
      <c r="L272" s="203"/>
      <c r="M272" s="209"/>
      <c r="N272" s="210"/>
      <c r="O272" s="210"/>
      <c r="P272" s="210"/>
      <c r="Q272" s="210"/>
      <c r="R272" s="210"/>
      <c r="S272" s="210"/>
      <c r="T272" s="21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5" t="s">
        <v>143</v>
      </c>
      <c r="AU272" s="205" t="s">
        <v>89</v>
      </c>
      <c r="AV272" s="13" t="s">
        <v>89</v>
      </c>
      <c r="AW272" s="13" t="s">
        <v>31</v>
      </c>
      <c r="AX272" s="13" t="s">
        <v>76</v>
      </c>
      <c r="AY272" s="205" t="s">
        <v>135</v>
      </c>
    </row>
    <row r="273" s="16" customFormat="1">
      <c r="A273" s="16"/>
      <c r="B273" s="232"/>
      <c r="C273" s="16"/>
      <c r="D273" s="204" t="s">
        <v>143</v>
      </c>
      <c r="E273" s="233" t="s">
        <v>1</v>
      </c>
      <c r="F273" s="234" t="s">
        <v>349</v>
      </c>
      <c r="G273" s="16"/>
      <c r="H273" s="235">
        <v>114.52800000000001</v>
      </c>
      <c r="I273" s="236"/>
      <c r="J273" s="16"/>
      <c r="K273" s="16"/>
      <c r="L273" s="232"/>
      <c r="M273" s="237"/>
      <c r="N273" s="238"/>
      <c r="O273" s="238"/>
      <c r="P273" s="238"/>
      <c r="Q273" s="238"/>
      <c r="R273" s="238"/>
      <c r="S273" s="238"/>
      <c r="T273" s="239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T273" s="233" t="s">
        <v>143</v>
      </c>
      <c r="AU273" s="233" t="s">
        <v>89</v>
      </c>
      <c r="AV273" s="16" t="s">
        <v>153</v>
      </c>
      <c r="AW273" s="16" t="s">
        <v>31</v>
      </c>
      <c r="AX273" s="16" t="s">
        <v>76</v>
      </c>
      <c r="AY273" s="233" t="s">
        <v>135</v>
      </c>
    </row>
    <row r="274" s="14" customFormat="1">
      <c r="A274" s="14"/>
      <c r="B274" s="212"/>
      <c r="C274" s="14"/>
      <c r="D274" s="204" t="s">
        <v>143</v>
      </c>
      <c r="E274" s="213" t="s">
        <v>256</v>
      </c>
      <c r="F274" s="214" t="s">
        <v>152</v>
      </c>
      <c r="G274" s="14"/>
      <c r="H274" s="215">
        <v>185.136</v>
      </c>
      <c r="I274" s="216"/>
      <c r="J274" s="14"/>
      <c r="K274" s="14"/>
      <c r="L274" s="212"/>
      <c r="M274" s="217"/>
      <c r="N274" s="218"/>
      <c r="O274" s="218"/>
      <c r="P274" s="218"/>
      <c r="Q274" s="218"/>
      <c r="R274" s="218"/>
      <c r="S274" s="218"/>
      <c r="T274" s="21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3" t="s">
        <v>143</v>
      </c>
      <c r="AU274" s="213" t="s">
        <v>89</v>
      </c>
      <c r="AV274" s="14" t="s">
        <v>141</v>
      </c>
      <c r="AW274" s="14" t="s">
        <v>31</v>
      </c>
      <c r="AX274" s="14" t="s">
        <v>83</v>
      </c>
      <c r="AY274" s="213" t="s">
        <v>135</v>
      </c>
    </row>
    <row r="275" s="2" customFormat="1" ht="37.8" customHeight="1">
      <c r="A275" s="38"/>
      <c r="B275" s="188"/>
      <c r="C275" s="189" t="s">
        <v>432</v>
      </c>
      <c r="D275" s="189" t="s">
        <v>137</v>
      </c>
      <c r="E275" s="190" t="s">
        <v>1112</v>
      </c>
      <c r="F275" s="191" t="s">
        <v>1113</v>
      </c>
      <c r="G275" s="192" t="s">
        <v>140</v>
      </c>
      <c r="H275" s="193">
        <v>22.952999999999999</v>
      </c>
      <c r="I275" s="194"/>
      <c r="J275" s="195">
        <f>ROUND(I275*H275,2)</f>
        <v>0</v>
      </c>
      <c r="K275" s="196"/>
      <c r="L275" s="39"/>
      <c r="M275" s="197" t="s">
        <v>1</v>
      </c>
      <c r="N275" s="198" t="s">
        <v>42</v>
      </c>
      <c r="O275" s="82"/>
      <c r="P275" s="199">
        <f>O275*H275</f>
        <v>0</v>
      </c>
      <c r="Q275" s="199">
        <v>0.013684</v>
      </c>
      <c r="R275" s="199">
        <f>Q275*H275</f>
        <v>0.31408885199999997</v>
      </c>
      <c r="S275" s="199">
        <v>0</v>
      </c>
      <c r="T275" s="20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1" t="s">
        <v>141</v>
      </c>
      <c r="AT275" s="201" t="s">
        <v>137</v>
      </c>
      <c r="AU275" s="201" t="s">
        <v>89</v>
      </c>
      <c r="AY275" s="19" t="s">
        <v>135</v>
      </c>
      <c r="BE275" s="202">
        <f>IF(N275="základná",J275,0)</f>
        <v>0</v>
      </c>
      <c r="BF275" s="202">
        <f>IF(N275="znížená",J275,0)</f>
        <v>0</v>
      </c>
      <c r="BG275" s="202">
        <f>IF(N275="zákl. prenesená",J275,0)</f>
        <v>0</v>
      </c>
      <c r="BH275" s="202">
        <f>IF(N275="zníž. prenesená",J275,0)</f>
        <v>0</v>
      </c>
      <c r="BI275" s="202">
        <f>IF(N275="nulová",J275,0)</f>
        <v>0</v>
      </c>
      <c r="BJ275" s="19" t="s">
        <v>89</v>
      </c>
      <c r="BK275" s="202">
        <f>ROUND(I275*H275,2)</f>
        <v>0</v>
      </c>
      <c r="BL275" s="19" t="s">
        <v>141</v>
      </c>
      <c r="BM275" s="201" t="s">
        <v>1114</v>
      </c>
    </row>
    <row r="276" s="15" customFormat="1">
      <c r="A276" s="15"/>
      <c r="B276" s="225"/>
      <c r="C276" s="15"/>
      <c r="D276" s="204" t="s">
        <v>143</v>
      </c>
      <c r="E276" s="226" t="s">
        <v>1</v>
      </c>
      <c r="F276" s="227" t="s">
        <v>1115</v>
      </c>
      <c r="G276" s="15"/>
      <c r="H276" s="226" t="s">
        <v>1</v>
      </c>
      <c r="I276" s="228"/>
      <c r="J276" s="15"/>
      <c r="K276" s="15"/>
      <c r="L276" s="225"/>
      <c r="M276" s="229"/>
      <c r="N276" s="230"/>
      <c r="O276" s="230"/>
      <c r="P276" s="230"/>
      <c r="Q276" s="230"/>
      <c r="R276" s="230"/>
      <c r="S276" s="230"/>
      <c r="T276" s="23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26" t="s">
        <v>143</v>
      </c>
      <c r="AU276" s="226" t="s">
        <v>89</v>
      </c>
      <c r="AV276" s="15" t="s">
        <v>83</v>
      </c>
      <c r="AW276" s="15" t="s">
        <v>31</v>
      </c>
      <c r="AX276" s="15" t="s">
        <v>76</v>
      </c>
      <c r="AY276" s="226" t="s">
        <v>135</v>
      </c>
    </row>
    <row r="277" s="13" customFormat="1">
      <c r="A277" s="13"/>
      <c r="B277" s="203"/>
      <c r="C277" s="13"/>
      <c r="D277" s="204" t="s">
        <v>143</v>
      </c>
      <c r="E277" s="205" t="s">
        <v>1</v>
      </c>
      <c r="F277" s="206" t="s">
        <v>1116</v>
      </c>
      <c r="G277" s="13"/>
      <c r="H277" s="207">
        <v>22.952999999999999</v>
      </c>
      <c r="I277" s="208"/>
      <c r="J277" s="13"/>
      <c r="K277" s="13"/>
      <c r="L277" s="203"/>
      <c r="M277" s="209"/>
      <c r="N277" s="210"/>
      <c r="O277" s="210"/>
      <c r="P277" s="210"/>
      <c r="Q277" s="210"/>
      <c r="R277" s="210"/>
      <c r="S277" s="210"/>
      <c r="T277" s="21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5" t="s">
        <v>143</v>
      </c>
      <c r="AU277" s="205" t="s">
        <v>89</v>
      </c>
      <c r="AV277" s="13" t="s">
        <v>89</v>
      </c>
      <c r="AW277" s="13" t="s">
        <v>31</v>
      </c>
      <c r="AX277" s="13" t="s">
        <v>76</v>
      </c>
      <c r="AY277" s="205" t="s">
        <v>135</v>
      </c>
    </row>
    <row r="278" s="14" customFormat="1">
      <c r="A278" s="14"/>
      <c r="B278" s="212"/>
      <c r="C278" s="14"/>
      <c r="D278" s="204" t="s">
        <v>143</v>
      </c>
      <c r="E278" s="213" t="s">
        <v>948</v>
      </c>
      <c r="F278" s="214" t="s">
        <v>152</v>
      </c>
      <c r="G278" s="14"/>
      <c r="H278" s="215">
        <v>22.952999999999999</v>
      </c>
      <c r="I278" s="216"/>
      <c r="J278" s="14"/>
      <c r="K278" s="14"/>
      <c r="L278" s="212"/>
      <c r="M278" s="217"/>
      <c r="N278" s="218"/>
      <c r="O278" s="218"/>
      <c r="P278" s="218"/>
      <c r="Q278" s="218"/>
      <c r="R278" s="218"/>
      <c r="S278" s="218"/>
      <c r="T278" s="21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13" t="s">
        <v>143</v>
      </c>
      <c r="AU278" s="213" t="s">
        <v>89</v>
      </c>
      <c r="AV278" s="14" t="s">
        <v>141</v>
      </c>
      <c r="AW278" s="14" t="s">
        <v>31</v>
      </c>
      <c r="AX278" s="14" t="s">
        <v>83</v>
      </c>
      <c r="AY278" s="213" t="s">
        <v>135</v>
      </c>
    </row>
    <row r="279" s="2" customFormat="1" ht="37.8" customHeight="1">
      <c r="A279" s="38"/>
      <c r="B279" s="188"/>
      <c r="C279" s="189" t="s">
        <v>438</v>
      </c>
      <c r="D279" s="189" t="s">
        <v>137</v>
      </c>
      <c r="E279" s="190" t="s">
        <v>335</v>
      </c>
      <c r="F279" s="191" t="s">
        <v>336</v>
      </c>
      <c r="G279" s="192" t="s">
        <v>140</v>
      </c>
      <c r="H279" s="193">
        <v>73.920000000000002</v>
      </c>
      <c r="I279" s="194"/>
      <c r="J279" s="195">
        <f>ROUND(I279*H279,2)</f>
        <v>0</v>
      </c>
      <c r="K279" s="196"/>
      <c r="L279" s="39"/>
      <c r="M279" s="197" t="s">
        <v>1</v>
      </c>
      <c r="N279" s="198" t="s">
        <v>42</v>
      </c>
      <c r="O279" s="82"/>
      <c r="P279" s="199">
        <f>O279*H279</f>
        <v>0</v>
      </c>
      <c r="Q279" s="199">
        <v>0.014629</v>
      </c>
      <c r="R279" s="199">
        <f>Q279*H279</f>
        <v>1.0813756800000001</v>
      </c>
      <c r="S279" s="199">
        <v>0</v>
      </c>
      <c r="T279" s="20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1" t="s">
        <v>141</v>
      </c>
      <c r="AT279" s="201" t="s">
        <v>137</v>
      </c>
      <c r="AU279" s="201" t="s">
        <v>89</v>
      </c>
      <c r="AY279" s="19" t="s">
        <v>135</v>
      </c>
      <c r="BE279" s="202">
        <f>IF(N279="základná",J279,0)</f>
        <v>0</v>
      </c>
      <c r="BF279" s="202">
        <f>IF(N279="znížená",J279,0)</f>
        <v>0</v>
      </c>
      <c r="BG279" s="202">
        <f>IF(N279="zákl. prenesená",J279,0)</f>
        <v>0</v>
      </c>
      <c r="BH279" s="202">
        <f>IF(N279="zníž. prenesená",J279,0)</f>
        <v>0</v>
      </c>
      <c r="BI279" s="202">
        <f>IF(N279="nulová",J279,0)</f>
        <v>0</v>
      </c>
      <c r="BJ279" s="19" t="s">
        <v>89</v>
      </c>
      <c r="BK279" s="202">
        <f>ROUND(I279*H279,2)</f>
        <v>0</v>
      </c>
      <c r="BL279" s="19" t="s">
        <v>141</v>
      </c>
      <c r="BM279" s="201" t="s">
        <v>1117</v>
      </c>
    </row>
    <row r="280" s="15" customFormat="1">
      <c r="A280" s="15"/>
      <c r="B280" s="225"/>
      <c r="C280" s="15"/>
      <c r="D280" s="204" t="s">
        <v>143</v>
      </c>
      <c r="E280" s="226" t="s">
        <v>1</v>
      </c>
      <c r="F280" s="227" t="s">
        <v>338</v>
      </c>
      <c r="G280" s="15"/>
      <c r="H280" s="226" t="s">
        <v>1</v>
      </c>
      <c r="I280" s="228"/>
      <c r="J280" s="15"/>
      <c r="K280" s="15"/>
      <c r="L280" s="225"/>
      <c r="M280" s="229"/>
      <c r="N280" s="230"/>
      <c r="O280" s="230"/>
      <c r="P280" s="230"/>
      <c r="Q280" s="230"/>
      <c r="R280" s="230"/>
      <c r="S280" s="230"/>
      <c r="T280" s="231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26" t="s">
        <v>143</v>
      </c>
      <c r="AU280" s="226" t="s">
        <v>89</v>
      </c>
      <c r="AV280" s="15" t="s">
        <v>83</v>
      </c>
      <c r="AW280" s="15" t="s">
        <v>31</v>
      </c>
      <c r="AX280" s="15" t="s">
        <v>76</v>
      </c>
      <c r="AY280" s="226" t="s">
        <v>135</v>
      </c>
    </row>
    <row r="281" s="13" customFormat="1">
      <c r="A281" s="13"/>
      <c r="B281" s="203"/>
      <c r="C281" s="13"/>
      <c r="D281" s="204" t="s">
        <v>143</v>
      </c>
      <c r="E281" s="205" t="s">
        <v>1</v>
      </c>
      <c r="F281" s="206" t="s">
        <v>1118</v>
      </c>
      <c r="G281" s="13"/>
      <c r="H281" s="207">
        <v>73.920000000000002</v>
      </c>
      <c r="I281" s="208"/>
      <c r="J281" s="13"/>
      <c r="K281" s="13"/>
      <c r="L281" s="203"/>
      <c r="M281" s="209"/>
      <c r="N281" s="210"/>
      <c r="O281" s="210"/>
      <c r="P281" s="210"/>
      <c r="Q281" s="210"/>
      <c r="R281" s="210"/>
      <c r="S281" s="210"/>
      <c r="T281" s="21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5" t="s">
        <v>143</v>
      </c>
      <c r="AU281" s="205" t="s">
        <v>89</v>
      </c>
      <c r="AV281" s="13" t="s">
        <v>89</v>
      </c>
      <c r="AW281" s="13" t="s">
        <v>31</v>
      </c>
      <c r="AX281" s="13" t="s">
        <v>76</v>
      </c>
      <c r="AY281" s="205" t="s">
        <v>135</v>
      </c>
    </row>
    <row r="282" s="14" customFormat="1">
      <c r="A282" s="14"/>
      <c r="B282" s="212"/>
      <c r="C282" s="14"/>
      <c r="D282" s="204" t="s">
        <v>143</v>
      </c>
      <c r="E282" s="213" t="s">
        <v>944</v>
      </c>
      <c r="F282" s="214" t="s">
        <v>152</v>
      </c>
      <c r="G282" s="14"/>
      <c r="H282" s="215">
        <v>73.920000000000002</v>
      </c>
      <c r="I282" s="216"/>
      <c r="J282" s="14"/>
      <c r="K282" s="14"/>
      <c r="L282" s="212"/>
      <c r="M282" s="217"/>
      <c r="N282" s="218"/>
      <c r="O282" s="218"/>
      <c r="P282" s="218"/>
      <c r="Q282" s="218"/>
      <c r="R282" s="218"/>
      <c r="S282" s="218"/>
      <c r="T282" s="21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13" t="s">
        <v>143</v>
      </c>
      <c r="AU282" s="213" t="s">
        <v>89</v>
      </c>
      <c r="AV282" s="14" t="s">
        <v>141</v>
      </c>
      <c r="AW282" s="14" t="s">
        <v>31</v>
      </c>
      <c r="AX282" s="14" t="s">
        <v>83</v>
      </c>
      <c r="AY282" s="213" t="s">
        <v>135</v>
      </c>
    </row>
    <row r="283" s="2" customFormat="1" ht="33" customHeight="1">
      <c r="A283" s="38"/>
      <c r="B283" s="188"/>
      <c r="C283" s="189" t="s">
        <v>443</v>
      </c>
      <c r="D283" s="189" t="s">
        <v>137</v>
      </c>
      <c r="E283" s="190" t="s">
        <v>341</v>
      </c>
      <c r="F283" s="191" t="s">
        <v>342</v>
      </c>
      <c r="G283" s="192" t="s">
        <v>140</v>
      </c>
      <c r="H283" s="193">
        <v>707.07000000000005</v>
      </c>
      <c r="I283" s="194"/>
      <c r="J283" s="195">
        <f>ROUND(I283*H283,2)</f>
        <v>0</v>
      </c>
      <c r="K283" s="196"/>
      <c r="L283" s="39"/>
      <c r="M283" s="197" t="s">
        <v>1</v>
      </c>
      <c r="N283" s="198" t="s">
        <v>42</v>
      </c>
      <c r="O283" s="82"/>
      <c r="P283" s="199">
        <f>O283*H283</f>
        <v>0</v>
      </c>
      <c r="Q283" s="199">
        <v>0.037428999999999997</v>
      </c>
      <c r="R283" s="199">
        <f>Q283*H283</f>
        <v>26.464923030000001</v>
      </c>
      <c r="S283" s="199">
        <v>0</v>
      </c>
      <c r="T283" s="20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1" t="s">
        <v>141</v>
      </c>
      <c r="AT283" s="201" t="s">
        <v>137</v>
      </c>
      <c r="AU283" s="201" t="s">
        <v>89</v>
      </c>
      <c r="AY283" s="19" t="s">
        <v>135</v>
      </c>
      <c r="BE283" s="202">
        <f>IF(N283="základná",J283,0)</f>
        <v>0</v>
      </c>
      <c r="BF283" s="202">
        <f>IF(N283="znížená",J283,0)</f>
        <v>0</v>
      </c>
      <c r="BG283" s="202">
        <f>IF(N283="zákl. prenesená",J283,0)</f>
        <v>0</v>
      </c>
      <c r="BH283" s="202">
        <f>IF(N283="zníž. prenesená",J283,0)</f>
        <v>0</v>
      </c>
      <c r="BI283" s="202">
        <f>IF(N283="nulová",J283,0)</f>
        <v>0</v>
      </c>
      <c r="BJ283" s="19" t="s">
        <v>89</v>
      </c>
      <c r="BK283" s="202">
        <f>ROUND(I283*H283,2)</f>
        <v>0</v>
      </c>
      <c r="BL283" s="19" t="s">
        <v>141</v>
      </c>
      <c r="BM283" s="201" t="s">
        <v>1119</v>
      </c>
    </row>
    <row r="284" s="15" customFormat="1">
      <c r="A284" s="15"/>
      <c r="B284" s="225"/>
      <c r="C284" s="15"/>
      <c r="D284" s="204" t="s">
        <v>143</v>
      </c>
      <c r="E284" s="226" t="s">
        <v>1</v>
      </c>
      <c r="F284" s="227" t="s">
        <v>1120</v>
      </c>
      <c r="G284" s="15"/>
      <c r="H284" s="226" t="s">
        <v>1</v>
      </c>
      <c r="I284" s="228"/>
      <c r="J284" s="15"/>
      <c r="K284" s="15"/>
      <c r="L284" s="225"/>
      <c r="M284" s="229"/>
      <c r="N284" s="230"/>
      <c r="O284" s="230"/>
      <c r="P284" s="230"/>
      <c r="Q284" s="230"/>
      <c r="R284" s="230"/>
      <c r="S284" s="230"/>
      <c r="T284" s="23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26" t="s">
        <v>143</v>
      </c>
      <c r="AU284" s="226" t="s">
        <v>89</v>
      </c>
      <c r="AV284" s="15" t="s">
        <v>83</v>
      </c>
      <c r="AW284" s="15" t="s">
        <v>31</v>
      </c>
      <c r="AX284" s="15" t="s">
        <v>76</v>
      </c>
      <c r="AY284" s="226" t="s">
        <v>135</v>
      </c>
    </row>
    <row r="285" s="13" customFormat="1">
      <c r="A285" s="13"/>
      <c r="B285" s="203"/>
      <c r="C285" s="13"/>
      <c r="D285" s="204" t="s">
        <v>143</v>
      </c>
      <c r="E285" s="205" t="s">
        <v>1</v>
      </c>
      <c r="F285" s="206" t="s">
        <v>1121</v>
      </c>
      <c r="G285" s="13"/>
      <c r="H285" s="207">
        <v>745.322</v>
      </c>
      <c r="I285" s="208"/>
      <c r="J285" s="13"/>
      <c r="K285" s="13"/>
      <c r="L285" s="203"/>
      <c r="M285" s="209"/>
      <c r="N285" s="210"/>
      <c r="O285" s="210"/>
      <c r="P285" s="210"/>
      <c r="Q285" s="210"/>
      <c r="R285" s="210"/>
      <c r="S285" s="210"/>
      <c r="T285" s="21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5" t="s">
        <v>143</v>
      </c>
      <c r="AU285" s="205" t="s">
        <v>89</v>
      </c>
      <c r="AV285" s="13" t="s">
        <v>89</v>
      </c>
      <c r="AW285" s="13" t="s">
        <v>31</v>
      </c>
      <c r="AX285" s="13" t="s">
        <v>76</v>
      </c>
      <c r="AY285" s="205" t="s">
        <v>135</v>
      </c>
    </row>
    <row r="286" s="13" customFormat="1">
      <c r="A286" s="13"/>
      <c r="B286" s="203"/>
      <c r="C286" s="13"/>
      <c r="D286" s="204" t="s">
        <v>143</v>
      </c>
      <c r="E286" s="205" t="s">
        <v>1</v>
      </c>
      <c r="F286" s="206" t="s">
        <v>1122</v>
      </c>
      <c r="G286" s="13"/>
      <c r="H286" s="207">
        <v>-70.320999999999998</v>
      </c>
      <c r="I286" s="208"/>
      <c r="J286" s="13"/>
      <c r="K286" s="13"/>
      <c r="L286" s="203"/>
      <c r="M286" s="209"/>
      <c r="N286" s="210"/>
      <c r="O286" s="210"/>
      <c r="P286" s="210"/>
      <c r="Q286" s="210"/>
      <c r="R286" s="210"/>
      <c r="S286" s="210"/>
      <c r="T286" s="21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5" t="s">
        <v>143</v>
      </c>
      <c r="AU286" s="205" t="s">
        <v>89</v>
      </c>
      <c r="AV286" s="13" t="s">
        <v>89</v>
      </c>
      <c r="AW286" s="13" t="s">
        <v>31</v>
      </c>
      <c r="AX286" s="13" t="s">
        <v>76</v>
      </c>
      <c r="AY286" s="205" t="s">
        <v>135</v>
      </c>
    </row>
    <row r="287" s="15" customFormat="1">
      <c r="A287" s="15"/>
      <c r="B287" s="225"/>
      <c r="C287" s="15"/>
      <c r="D287" s="204" t="s">
        <v>143</v>
      </c>
      <c r="E287" s="226" t="s">
        <v>1</v>
      </c>
      <c r="F287" s="227" t="s">
        <v>346</v>
      </c>
      <c r="G287" s="15"/>
      <c r="H287" s="226" t="s">
        <v>1</v>
      </c>
      <c r="I287" s="228"/>
      <c r="J287" s="15"/>
      <c r="K287" s="15"/>
      <c r="L287" s="225"/>
      <c r="M287" s="229"/>
      <c r="N287" s="230"/>
      <c r="O287" s="230"/>
      <c r="P287" s="230"/>
      <c r="Q287" s="230"/>
      <c r="R287" s="230"/>
      <c r="S287" s="230"/>
      <c r="T287" s="23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26" t="s">
        <v>143</v>
      </c>
      <c r="AU287" s="226" t="s">
        <v>89</v>
      </c>
      <c r="AV287" s="15" t="s">
        <v>83</v>
      </c>
      <c r="AW287" s="15" t="s">
        <v>31</v>
      </c>
      <c r="AX287" s="15" t="s">
        <v>76</v>
      </c>
      <c r="AY287" s="226" t="s">
        <v>135</v>
      </c>
    </row>
    <row r="288" s="13" customFormat="1">
      <c r="A288" s="13"/>
      <c r="B288" s="203"/>
      <c r="C288" s="13"/>
      <c r="D288" s="204" t="s">
        <v>143</v>
      </c>
      <c r="E288" s="205" t="s">
        <v>1</v>
      </c>
      <c r="F288" s="206" t="s">
        <v>1123</v>
      </c>
      <c r="G288" s="13"/>
      <c r="H288" s="207">
        <v>-65.018000000000001</v>
      </c>
      <c r="I288" s="208"/>
      <c r="J288" s="13"/>
      <c r="K288" s="13"/>
      <c r="L288" s="203"/>
      <c r="M288" s="209"/>
      <c r="N288" s="210"/>
      <c r="O288" s="210"/>
      <c r="P288" s="210"/>
      <c r="Q288" s="210"/>
      <c r="R288" s="210"/>
      <c r="S288" s="210"/>
      <c r="T288" s="21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5" t="s">
        <v>143</v>
      </c>
      <c r="AU288" s="205" t="s">
        <v>89</v>
      </c>
      <c r="AV288" s="13" t="s">
        <v>89</v>
      </c>
      <c r="AW288" s="13" t="s">
        <v>31</v>
      </c>
      <c r="AX288" s="13" t="s">
        <v>76</v>
      </c>
      <c r="AY288" s="205" t="s">
        <v>135</v>
      </c>
    </row>
    <row r="289" s="13" customFormat="1">
      <c r="A289" s="13"/>
      <c r="B289" s="203"/>
      <c r="C289" s="13"/>
      <c r="D289" s="204" t="s">
        <v>143</v>
      </c>
      <c r="E289" s="205" t="s">
        <v>1</v>
      </c>
      <c r="F289" s="206" t="s">
        <v>1124</v>
      </c>
      <c r="G289" s="13"/>
      <c r="H289" s="207">
        <v>-55.475999999999999</v>
      </c>
      <c r="I289" s="208"/>
      <c r="J289" s="13"/>
      <c r="K289" s="13"/>
      <c r="L289" s="203"/>
      <c r="M289" s="209"/>
      <c r="N289" s="210"/>
      <c r="O289" s="210"/>
      <c r="P289" s="210"/>
      <c r="Q289" s="210"/>
      <c r="R289" s="210"/>
      <c r="S289" s="210"/>
      <c r="T289" s="21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5" t="s">
        <v>143</v>
      </c>
      <c r="AU289" s="205" t="s">
        <v>89</v>
      </c>
      <c r="AV289" s="13" t="s">
        <v>89</v>
      </c>
      <c r="AW289" s="13" t="s">
        <v>31</v>
      </c>
      <c r="AX289" s="13" t="s">
        <v>76</v>
      </c>
      <c r="AY289" s="205" t="s">
        <v>135</v>
      </c>
    </row>
    <row r="290" s="13" customFormat="1">
      <c r="A290" s="13"/>
      <c r="B290" s="203"/>
      <c r="C290" s="13"/>
      <c r="D290" s="204" t="s">
        <v>143</v>
      </c>
      <c r="E290" s="205" t="s">
        <v>1</v>
      </c>
      <c r="F290" s="206" t="s">
        <v>1125</v>
      </c>
      <c r="G290" s="13"/>
      <c r="H290" s="207">
        <v>-55.475999999999999</v>
      </c>
      <c r="I290" s="208"/>
      <c r="J290" s="13"/>
      <c r="K290" s="13"/>
      <c r="L290" s="203"/>
      <c r="M290" s="209"/>
      <c r="N290" s="210"/>
      <c r="O290" s="210"/>
      <c r="P290" s="210"/>
      <c r="Q290" s="210"/>
      <c r="R290" s="210"/>
      <c r="S290" s="210"/>
      <c r="T290" s="21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5" t="s">
        <v>143</v>
      </c>
      <c r="AU290" s="205" t="s">
        <v>89</v>
      </c>
      <c r="AV290" s="13" t="s">
        <v>89</v>
      </c>
      <c r="AW290" s="13" t="s">
        <v>31</v>
      </c>
      <c r="AX290" s="13" t="s">
        <v>76</v>
      </c>
      <c r="AY290" s="205" t="s">
        <v>135</v>
      </c>
    </row>
    <row r="291" s="16" customFormat="1">
      <c r="A291" s="16"/>
      <c r="B291" s="232"/>
      <c r="C291" s="16"/>
      <c r="D291" s="204" t="s">
        <v>143</v>
      </c>
      <c r="E291" s="233" t="s">
        <v>244</v>
      </c>
      <c r="F291" s="234" t="s">
        <v>349</v>
      </c>
      <c r="G291" s="16"/>
      <c r="H291" s="235">
        <v>499.03100000000001</v>
      </c>
      <c r="I291" s="236"/>
      <c r="J291" s="16"/>
      <c r="K291" s="16"/>
      <c r="L291" s="232"/>
      <c r="M291" s="237"/>
      <c r="N291" s="238"/>
      <c r="O291" s="238"/>
      <c r="P291" s="238"/>
      <c r="Q291" s="238"/>
      <c r="R291" s="238"/>
      <c r="S291" s="238"/>
      <c r="T291" s="239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33" t="s">
        <v>143</v>
      </c>
      <c r="AU291" s="233" t="s">
        <v>89</v>
      </c>
      <c r="AV291" s="16" t="s">
        <v>153</v>
      </c>
      <c r="AW291" s="16" t="s">
        <v>31</v>
      </c>
      <c r="AX291" s="16" t="s">
        <v>76</v>
      </c>
      <c r="AY291" s="233" t="s">
        <v>135</v>
      </c>
    </row>
    <row r="292" s="15" customFormat="1">
      <c r="A292" s="15"/>
      <c r="B292" s="225"/>
      <c r="C292" s="15"/>
      <c r="D292" s="204" t="s">
        <v>143</v>
      </c>
      <c r="E292" s="226" t="s">
        <v>1</v>
      </c>
      <c r="F292" s="227" t="s">
        <v>344</v>
      </c>
      <c r="G292" s="15"/>
      <c r="H292" s="226" t="s">
        <v>1</v>
      </c>
      <c r="I292" s="228"/>
      <c r="J292" s="15"/>
      <c r="K292" s="15"/>
      <c r="L292" s="225"/>
      <c r="M292" s="229"/>
      <c r="N292" s="230"/>
      <c r="O292" s="230"/>
      <c r="P292" s="230"/>
      <c r="Q292" s="230"/>
      <c r="R292" s="230"/>
      <c r="S292" s="230"/>
      <c r="T292" s="23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26" t="s">
        <v>143</v>
      </c>
      <c r="AU292" s="226" t="s">
        <v>89</v>
      </c>
      <c r="AV292" s="15" t="s">
        <v>83</v>
      </c>
      <c r="AW292" s="15" t="s">
        <v>31</v>
      </c>
      <c r="AX292" s="15" t="s">
        <v>76</v>
      </c>
      <c r="AY292" s="226" t="s">
        <v>135</v>
      </c>
    </row>
    <row r="293" s="13" customFormat="1">
      <c r="A293" s="13"/>
      <c r="B293" s="203"/>
      <c r="C293" s="13"/>
      <c r="D293" s="204" t="s">
        <v>143</v>
      </c>
      <c r="E293" s="205" t="s">
        <v>1</v>
      </c>
      <c r="F293" s="206" t="s">
        <v>1126</v>
      </c>
      <c r="G293" s="13"/>
      <c r="H293" s="207">
        <v>102.312</v>
      </c>
      <c r="I293" s="208"/>
      <c r="J293" s="13"/>
      <c r="K293" s="13"/>
      <c r="L293" s="203"/>
      <c r="M293" s="209"/>
      <c r="N293" s="210"/>
      <c r="O293" s="210"/>
      <c r="P293" s="210"/>
      <c r="Q293" s="210"/>
      <c r="R293" s="210"/>
      <c r="S293" s="210"/>
      <c r="T293" s="21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05" t="s">
        <v>143</v>
      </c>
      <c r="AU293" s="205" t="s">
        <v>89</v>
      </c>
      <c r="AV293" s="13" t="s">
        <v>89</v>
      </c>
      <c r="AW293" s="13" t="s">
        <v>31</v>
      </c>
      <c r="AX293" s="13" t="s">
        <v>76</v>
      </c>
      <c r="AY293" s="205" t="s">
        <v>135</v>
      </c>
    </row>
    <row r="294" s="15" customFormat="1">
      <c r="A294" s="15"/>
      <c r="B294" s="225"/>
      <c r="C294" s="15"/>
      <c r="D294" s="204" t="s">
        <v>143</v>
      </c>
      <c r="E294" s="226" t="s">
        <v>1</v>
      </c>
      <c r="F294" s="227" t="s">
        <v>346</v>
      </c>
      <c r="G294" s="15"/>
      <c r="H294" s="226" t="s">
        <v>1</v>
      </c>
      <c r="I294" s="228"/>
      <c r="J294" s="15"/>
      <c r="K294" s="15"/>
      <c r="L294" s="225"/>
      <c r="M294" s="229"/>
      <c r="N294" s="230"/>
      <c r="O294" s="230"/>
      <c r="P294" s="230"/>
      <c r="Q294" s="230"/>
      <c r="R294" s="230"/>
      <c r="S294" s="230"/>
      <c r="T294" s="23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26" t="s">
        <v>143</v>
      </c>
      <c r="AU294" s="226" t="s">
        <v>89</v>
      </c>
      <c r="AV294" s="15" t="s">
        <v>83</v>
      </c>
      <c r="AW294" s="15" t="s">
        <v>31</v>
      </c>
      <c r="AX294" s="15" t="s">
        <v>76</v>
      </c>
      <c r="AY294" s="226" t="s">
        <v>135</v>
      </c>
    </row>
    <row r="295" s="13" customFormat="1">
      <c r="A295" s="13"/>
      <c r="B295" s="203"/>
      <c r="C295" s="13"/>
      <c r="D295" s="204" t="s">
        <v>143</v>
      </c>
      <c r="E295" s="205" t="s">
        <v>1</v>
      </c>
      <c r="F295" s="206" t="s">
        <v>1127</v>
      </c>
      <c r="G295" s="13"/>
      <c r="H295" s="207">
        <v>-31.991</v>
      </c>
      <c r="I295" s="208"/>
      <c r="J295" s="13"/>
      <c r="K295" s="13"/>
      <c r="L295" s="203"/>
      <c r="M295" s="209"/>
      <c r="N295" s="210"/>
      <c r="O295" s="210"/>
      <c r="P295" s="210"/>
      <c r="Q295" s="210"/>
      <c r="R295" s="210"/>
      <c r="S295" s="210"/>
      <c r="T295" s="21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5" t="s">
        <v>143</v>
      </c>
      <c r="AU295" s="205" t="s">
        <v>89</v>
      </c>
      <c r="AV295" s="13" t="s">
        <v>89</v>
      </c>
      <c r="AW295" s="13" t="s">
        <v>31</v>
      </c>
      <c r="AX295" s="13" t="s">
        <v>76</v>
      </c>
      <c r="AY295" s="205" t="s">
        <v>135</v>
      </c>
    </row>
    <row r="296" s="16" customFormat="1">
      <c r="A296" s="16"/>
      <c r="B296" s="232"/>
      <c r="C296" s="16"/>
      <c r="D296" s="204" t="s">
        <v>143</v>
      </c>
      <c r="E296" s="233" t="s">
        <v>942</v>
      </c>
      <c r="F296" s="234" t="s">
        <v>349</v>
      </c>
      <c r="G296" s="16"/>
      <c r="H296" s="235">
        <v>70.320999999999998</v>
      </c>
      <c r="I296" s="236"/>
      <c r="J296" s="16"/>
      <c r="K296" s="16"/>
      <c r="L296" s="232"/>
      <c r="M296" s="237"/>
      <c r="N296" s="238"/>
      <c r="O296" s="238"/>
      <c r="P296" s="238"/>
      <c r="Q296" s="238"/>
      <c r="R296" s="238"/>
      <c r="S296" s="238"/>
      <c r="T296" s="239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33" t="s">
        <v>143</v>
      </c>
      <c r="AU296" s="233" t="s">
        <v>89</v>
      </c>
      <c r="AV296" s="16" t="s">
        <v>153</v>
      </c>
      <c r="AW296" s="16" t="s">
        <v>31</v>
      </c>
      <c r="AX296" s="16" t="s">
        <v>76</v>
      </c>
      <c r="AY296" s="233" t="s">
        <v>135</v>
      </c>
    </row>
    <row r="297" s="15" customFormat="1">
      <c r="A297" s="15"/>
      <c r="B297" s="225"/>
      <c r="C297" s="15"/>
      <c r="D297" s="204" t="s">
        <v>143</v>
      </c>
      <c r="E297" s="226" t="s">
        <v>1</v>
      </c>
      <c r="F297" s="227" t="s">
        <v>1128</v>
      </c>
      <c r="G297" s="15"/>
      <c r="H297" s="226" t="s">
        <v>1</v>
      </c>
      <c r="I297" s="228"/>
      <c r="J297" s="15"/>
      <c r="K297" s="15"/>
      <c r="L297" s="225"/>
      <c r="M297" s="229"/>
      <c r="N297" s="230"/>
      <c r="O297" s="230"/>
      <c r="P297" s="230"/>
      <c r="Q297" s="230"/>
      <c r="R297" s="230"/>
      <c r="S297" s="230"/>
      <c r="T297" s="23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26" t="s">
        <v>143</v>
      </c>
      <c r="AU297" s="226" t="s">
        <v>89</v>
      </c>
      <c r="AV297" s="15" t="s">
        <v>83</v>
      </c>
      <c r="AW297" s="15" t="s">
        <v>31</v>
      </c>
      <c r="AX297" s="15" t="s">
        <v>76</v>
      </c>
      <c r="AY297" s="226" t="s">
        <v>135</v>
      </c>
    </row>
    <row r="298" s="13" customFormat="1">
      <c r="A298" s="13"/>
      <c r="B298" s="203"/>
      <c r="C298" s="13"/>
      <c r="D298" s="204" t="s">
        <v>143</v>
      </c>
      <c r="E298" s="205" t="s">
        <v>1</v>
      </c>
      <c r="F298" s="206" t="s">
        <v>1129</v>
      </c>
      <c r="G298" s="13"/>
      <c r="H298" s="207">
        <v>137.71799999999999</v>
      </c>
      <c r="I298" s="208"/>
      <c r="J298" s="13"/>
      <c r="K298" s="13"/>
      <c r="L298" s="203"/>
      <c r="M298" s="209"/>
      <c r="N298" s="210"/>
      <c r="O298" s="210"/>
      <c r="P298" s="210"/>
      <c r="Q298" s="210"/>
      <c r="R298" s="210"/>
      <c r="S298" s="210"/>
      <c r="T298" s="21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5" t="s">
        <v>143</v>
      </c>
      <c r="AU298" s="205" t="s">
        <v>89</v>
      </c>
      <c r="AV298" s="13" t="s">
        <v>89</v>
      </c>
      <c r="AW298" s="13" t="s">
        <v>31</v>
      </c>
      <c r="AX298" s="13" t="s">
        <v>76</v>
      </c>
      <c r="AY298" s="205" t="s">
        <v>135</v>
      </c>
    </row>
    <row r="299" s="16" customFormat="1">
      <c r="A299" s="16"/>
      <c r="B299" s="232"/>
      <c r="C299" s="16"/>
      <c r="D299" s="204" t="s">
        <v>143</v>
      </c>
      <c r="E299" s="233" t="s">
        <v>946</v>
      </c>
      <c r="F299" s="234" t="s">
        <v>349</v>
      </c>
      <c r="G299" s="16"/>
      <c r="H299" s="235">
        <v>137.71799999999999</v>
      </c>
      <c r="I299" s="236"/>
      <c r="J299" s="16"/>
      <c r="K299" s="16"/>
      <c r="L299" s="232"/>
      <c r="M299" s="237"/>
      <c r="N299" s="238"/>
      <c r="O299" s="238"/>
      <c r="P299" s="238"/>
      <c r="Q299" s="238"/>
      <c r="R299" s="238"/>
      <c r="S299" s="238"/>
      <c r="T299" s="239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T299" s="233" t="s">
        <v>143</v>
      </c>
      <c r="AU299" s="233" t="s">
        <v>89</v>
      </c>
      <c r="AV299" s="16" t="s">
        <v>153</v>
      </c>
      <c r="AW299" s="16" t="s">
        <v>31</v>
      </c>
      <c r="AX299" s="16" t="s">
        <v>76</v>
      </c>
      <c r="AY299" s="233" t="s">
        <v>135</v>
      </c>
    </row>
    <row r="300" s="14" customFormat="1">
      <c r="A300" s="14"/>
      <c r="B300" s="212"/>
      <c r="C300" s="14"/>
      <c r="D300" s="204" t="s">
        <v>143</v>
      </c>
      <c r="E300" s="213" t="s">
        <v>1</v>
      </c>
      <c r="F300" s="214" t="s">
        <v>152</v>
      </c>
      <c r="G300" s="14"/>
      <c r="H300" s="215">
        <v>707.07000000000005</v>
      </c>
      <c r="I300" s="216"/>
      <c r="J300" s="14"/>
      <c r="K300" s="14"/>
      <c r="L300" s="212"/>
      <c r="M300" s="217"/>
      <c r="N300" s="218"/>
      <c r="O300" s="218"/>
      <c r="P300" s="218"/>
      <c r="Q300" s="218"/>
      <c r="R300" s="218"/>
      <c r="S300" s="218"/>
      <c r="T300" s="21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13" t="s">
        <v>143</v>
      </c>
      <c r="AU300" s="213" t="s">
        <v>89</v>
      </c>
      <c r="AV300" s="14" t="s">
        <v>141</v>
      </c>
      <c r="AW300" s="14" t="s">
        <v>31</v>
      </c>
      <c r="AX300" s="14" t="s">
        <v>83</v>
      </c>
      <c r="AY300" s="213" t="s">
        <v>135</v>
      </c>
    </row>
    <row r="301" s="2" customFormat="1" ht="24.15" customHeight="1">
      <c r="A301" s="38"/>
      <c r="B301" s="188"/>
      <c r="C301" s="189" t="s">
        <v>448</v>
      </c>
      <c r="D301" s="189" t="s">
        <v>137</v>
      </c>
      <c r="E301" s="190" t="s">
        <v>1130</v>
      </c>
      <c r="F301" s="191" t="s">
        <v>1131</v>
      </c>
      <c r="G301" s="192" t="s">
        <v>1132</v>
      </c>
      <c r="H301" s="193">
        <v>477.19999999999999</v>
      </c>
      <c r="I301" s="194"/>
      <c r="J301" s="195">
        <f>ROUND(I301*H301,2)</f>
        <v>0</v>
      </c>
      <c r="K301" s="196"/>
      <c r="L301" s="39"/>
      <c r="M301" s="197" t="s">
        <v>1</v>
      </c>
      <c r="N301" s="198" t="s">
        <v>42</v>
      </c>
      <c r="O301" s="82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1" t="s">
        <v>141</v>
      </c>
      <c r="AT301" s="201" t="s">
        <v>137</v>
      </c>
      <c r="AU301" s="201" t="s">
        <v>89</v>
      </c>
      <c r="AY301" s="19" t="s">
        <v>135</v>
      </c>
      <c r="BE301" s="202">
        <f>IF(N301="základná",J301,0)</f>
        <v>0</v>
      </c>
      <c r="BF301" s="202">
        <f>IF(N301="znížená",J301,0)</f>
        <v>0</v>
      </c>
      <c r="BG301" s="202">
        <f>IF(N301="zákl. prenesená",J301,0)</f>
        <v>0</v>
      </c>
      <c r="BH301" s="202">
        <f>IF(N301="zníž. prenesená",J301,0)</f>
        <v>0</v>
      </c>
      <c r="BI301" s="202">
        <f>IF(N301="nulová",J301,0)</f>
        <v>0</v>
      </c>
      <c r="BJ301" s="19" t="s">
        <v>89</v>
      </c>
      <c r="BK301" s="202">
        <f>ROUND(I301*H301,2)</f>
        <v>0</v>
      </c>
      <c r="BL301" s="19" t="s">
        <v>141</v>
      </c>
      <c r="BM301" s="201" t="s">
        <v>1133</v>
      </c>
    </row>
    <row r="302" s="13" customFormat="1">
      <c r="A302" s="13"/>
      <c r="B302" s="203"/>
      <c r="C302" s="13"/>
      <c r="D302" s="204" t="s">
        <v>143</v>
      </c>
      <c r="E302" s="205" t="s">
        <v>1</v>
      </c>
      <c r="F302" s="206" t="s">
        <v>1134</v>
      </c>
      <c r="G302" s="13"/>
      <c r="H302" s="207">
        <v>477.19999999999999</v>
      </c>
      <c r="I302" s="208"/>
      <c r="J302" s="13"/>
      <c r="K302" s="13"/>
      <c r="L302" s="203"/>
      <c r="M302" s="209"/>
      <c r="N302" s="210"/>
      <c r="O302" s="210"/>
      <c r="P302" s="210"/>
      <c r="Q302" s="210"/>
      <c r="R302" s="210"/>
      <c r="S302" s="210"/>
      <c r="T302" s="21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05" t="s">
        <v>143</v>
      </c>
      <c r="AU302" s="205" t="s">
        <v>89</v>
      </c>
      <c r="AV302" s="13" t="s">
        <v>89</v>
      </c>
      <c r="AW302" s="13" t="s">
        <v>31</v>
      </c>
      <c r="AX302" s="13" t="s">
        <v>83</v>
      </c>
      <c r="AY302" s="205" t="s">
        <v>135</v>
      </c>
    </row>
    <row r="303" s="2" customFormat="1" ht="37.8" customHeight="1">
      <c r="A303" s="38"/>
      <c r="B303" s="188"/>
      <c r="C303" s="189" t="s">
        <v>454</v>
      </c>
      <c r="D303" s="189" t="s">
        <v>137</v>
      </c>
      <c r="E303" s="190" t="s">
        <v>1135</v>
      </c>
      <c r="F303" s="191" t="s">
        <v>1136</v>
      </c>
      <c r="G303" s="192" t="s">
        <v>140</v>
      </c>
      <c r="H303" s="193">
        <v>42.863</v>
      </c>
      <c r="I303" s="194"/>
      <c r="J303" s="195">
        <f>ROUND(I303*H303,2)</f>
        <v>0</v>
      </c>
      <c r="K303" s="196"/>
      <c r="L303" s="39"/>
      <c r="M303" s="197" t="s">
        <v>1</v>
      </c>
      <c r="N303" s="198" t="s">
        <v>42</v>
      </c>
      <c r="O303" s="82"/>
      <c r="P303" s="199">
        <f>O303*H303</f>
        <v>0</v>
      </c>
      <c r="Q303" s="199">
        <v>0.0123</v>
      </c>
      <c r="R303" s="199">
        <f>Q303*H303</f>
        <v>0.52721490000000004</v>
      </c>
      <c r="S303" s="199">
        <v>0</v>
      </c>
      <c r="T303" s="20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1" t="s">
        <v>141</v>
      </c>
      <c r="AT303" s="201" t="s">
        <v>137</v>
      </c>
      <c r="AU303" s="201" t="s">
        <v>89</v>
      </c>
      <c r="AY303" s="19" t="s">
        <v>135</v>
      </c>
      <c r="BE303" s="202">
        <f>IF(N303="základná",J303,0)</f>
        <v>0</v>
      </c>
      <c r="BF303" s="202">
        <f>IF(N303="znížená",J303,0)</f>
        <v>0</v>
      </c>
      <c r="BG303" s="202">
        <f>IF(N303="zákl. prenesená",J303,0)</f>
        <v>0</v>
      </c>
      <c r="BH303" s="202">
        <f>IF(N303="zníž. prenesená",J303,0)</f>
        <v>0</v>
      </c>
      <c r="BI303" s="202">
        <f>IF(N303="nulová",J303,0)</f>
        <v>0</v>
      </c>
      <c r="BJ303" s="19" t="s">
        <v>89</v>
      </c>
      <c r="BK303" s="202">
        <f>ROUND(I303*H303,2)</f>
        <v>0</v>
      </c>
      <c r="BL303" s="19" t="s">
        <v>141</v>
      </c>
      <c r="BM303" s="201" t="s">
        <v>1137</v>
      </c>
    </row>
    <row r="304" s="13" customFormat="1">
      <c r="A304" s="13"/>
      <c r="B304" s="203"/>
      <c r="C304" s="13"/>
      <c r="D304" s="204" t="s">
        <v>143</v>
      </c>
      <c r="E304" s="205" t="s">
        <v>1</v>
      </c>
      <c r="F304" s="206" t="s">
        <v>1138</v>
      </c>
      <c r="G304" s="13"/>
      <c r="H304" s="207">
        <v>42.863</v>
      </c>
      <c r="I304" s="208"/>
      <c r="J304" s="13"/>
      <c r="K304" s="13"/>
      <c r="L304" s="203"/>
      <c r="M304" s="209"/>
      <c r="N304" s="210"/>
      <c r="O304" s="210"/>
      <c r="P304" s="210"/>
      <c r="Q304" s="210"/>
      <c r="R304" s="210"/>
      <c r="S304" s="210"/>
      <c r="T304" s="21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5" t="s">
        <v>143</v>
      </c>
      <c r="AU304" s="205" t="s">
        <v>89</v>
      </c>
      <c r="AV304" s="13" t="s">
        <v>89</v>
      </c>
      <c r="AW304" s="13" t="s">
        <v>31</v>
      </c>
      <c r="AX304" s="13" t="s">
        <v>83</v>
      </c>
      <c r="AY304" s="205" t="s">
        <v>135</v>
      </c>
    </row>
    <row r="305" s="2" customFormat="1" ht="37.8" customHeight="1">
      <c r="A305" s="38"/>
      <c r="B305" s="188"/>
      <c r="C305" s="189" t="s">
        <v>458</v>
      </c>
      <c r="D305" s="189" t="s">
        <v>137</v>
      </c>
      <c r="E305" s="190" t="s">
        <v>383</v>
      </c>
      <c r="F305" s="191" t="s">
        <v>384</v>
      </c>
      <c r="G305" s="192" t="s">
        <v>149</v>
      </c>
      <c r="H305" s="193">
        <v>7.524</v>
      </c>
      <c r="I305" s="194"/>
      <c r="J305" s="195">
        <f>ROUND(I305*H305,2)</f>
        <v>0</v>
      </c>
      <c r="K305" s="196"/>
      <c r="L305" s="39"/>
      <c r="M305" s="197" t="s">
        <v>1</v>
      </c>
      <c r="N305" s="198" t="s">
        <v>42</v>
      </c>
      <c r="O305" s="82"/>
      <c r="P305" s="199">
        <f>O305*H305</f>
        <v>0</v>
      </c>
      <c r="Q305" s="199">
        <v>1.7126999999999999</v>
      </c>
      <c r="R305" s="199">
        <f>Q305*H305</f>
        <v>12.886354799999999</v>
      </c>
      <c r="S305" s="199">
        <v>0</v>
      </c>
      <c r="T305" s="20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1" t="s">
        <v>141</v>
      </c>
      <c r="AT305" s="201" t="s">
        <v>137</v>
      </c>
      <c r="AU305" s="201" t="s">
        <v>89</v>
      </c>
      <c r="AY305" s="19" t="s">
        <v>135</v>
      </c>
      <c r="BE305" s="202">
        <f>IF(N305="základná",J305,0)</f>
        <v>0</v>
      </c>
      <c r="BF305" s="202">
        <f>IF(N305="znížená",J305,0)</f>
        <v>0</v>
      </c>
      <c r="BG305" s="202">
        <f>IF(N305="zákl. prenesená",J305,0)</f>
        <v>0</v>
      </c>
      <c r="BH305" s="202">
        <f>IF(N305="zníž. prenesená",J305,0)</f>
        <v>0</v>
      </c>
      <c r="BI305" s="202">
        <f>IF(N305="nulová",J305,0)</f>
        <v>0</v>
      </c>
      <c r="BJ305" s="19" t="s">
        <v>89</v>
      </c>
      <c r="BK305" s="202">
        <f>ROUND(I305*H305,2)</f>
        <v>0</v>
      </c>
      <c r="BL305" s="19" t="s">
        <v>141</v>
      </c>
      <c r="BM305" s="201" t="s">
        <v>1139</v>
      </c>
    </row>
    <row r="306" s="13" customFormat="1">
      <c r="A306" s="13"/>
      <c r="B306" s="203"/>
      <c r="C306" s="13"/>
      <c r="D306" s="204" t="s">
        <v>143</v>
      </c>
      <c r="E306" s="205" t="s">
        <v>1</v>
      </c>
      <c r="F306" s="206" t="s">
        <v>1140</v>
      </c>
      <c r="G306" s="13"/>
      <c r="H306" s="207">
        <v>7.524</v>
      </c>
      <c r="I306" s="208"/>
      <c r="J306" s="13"/>
      <c r="K306" s="13"/>
      <c r="L306" s="203"/>
      <c r="M306" s="209"/>
      <c r="N306" s="210"/>
      <c r="O306" s="210"/>
      <c r="P306" s="210"/>
      <c r="Q306" s="210"/>
      <c r="R306" s="210"/>
      <c r="S306" s="210"/>
      <c r="T306" s="21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5" t="s">
        <v>143</v>
      </c>
      <c r="AU306" s="205" t="s">
        <v>89</v>
      </c>
      <c r="AV306" s="13" t="s">
        <v>89</v>
      </c>
      <c r="AW306" s="13" t="s">
        <v>31</v>
      </c>
      <c r="AX306" s="13" t="s">
        <v>83</v>
      </c>
      <c r="AY306" s="205" t="s">
        <v>135</v>
      </c>
    </row>
    <row r="307" s="2" customFormat="1" ht="24.15" customHeight="1">
      <c r="A307" s="38"/>
      <c r="B307" s="188"/>
      <c r="C307" s="189" t="s">
        <v>462</v>
      </c>
      <c r="D307" s="189" t="s">
        <v>137</v>
      </c>
      <c r="E307" s="190" t="s">
        <v>388</v>
      </c>
      <c r="F307" s="191" t="s">
        <v>389</v>
      </c>
      <c r="G307" s="192" t="s">
        <v>149</v>
      </c>
      <c r="H307" s="193">
        <v>6.7720000000000002</v>
      </c>
      <c r="I307" s="194"/>
      <c r="J307" s="195">
        <f>ROUND(I307*H307,2)</f>
        <v>0</v>
      </c>
      <c r="K307" s="196"/>
      <c r="L307" s="39"/>
      <c r="M307" s="197" t="s">
        <v>1</v>
      </c>
      <c r="N307" s="198" t="s">
        <v>42</v>
      </c>
      <c r="O307" s="82"/>
      <c r="P307" s="199">
        <f>O307*H307</f>
        <v>0</v>
      </c>
      <c r="Q307" s="199">
        <v>3.6739999999999999</v>
      </c>
      <c r="R307" s="199">
        <f>Q307*H307</f>
        <v>24.880327999999999</v>
      </c>
      <c r="S307" s="199">
        <v>0</v>
      </c>
      <c r="T307" s="20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1" t="s">
        <v>141</v>
      </c>
      <c r="AT307" s="201" t="s">
        <v>137</v>
      </c>
      <c r="AU307" s="201" t="s">
        <v>89</v>
      </c>
      <c r="AY307" s="19" t="s">
        <v>135</v>
      </c>
      <c r="BE307" s="202">
        <f>IF(N307="základná",J307,0)</f>
        <v>0</v>
      </c>
      <c r="BF307" s="202">
        <f>IF(N307="znížená",J307,0)</f>
        <v>0</v>
      </c>
      <c r="BG307" s="202">
        <f>IF(N307="zákl. prenesená",J307,0)</f>
        <v>0</v>
      </c>
      <c r="BH307" s="202">
        <f>IF(N307="zníž. prenesená",J307,0)</f>
        <v>0</v>
      </c>
      <c r="BI307" s="202">
        <f>IF(N307="nulová",J307,0)</f>
        <v>0</v>
      </c>
      <c r="BJ307" s="19" t="s">
        <v>89</v>
      </c>
      <c r="BK307" s="202">
        <f>ROUND(I307*H307,2)</f>
        <v>0</v>
      </c>
      <c r="BL307" s="19" t="s">
        <v>141</v>
      </c>
      <c r="BM307" s="201" t="s">
        <v>1141</v>
      </c>
    </row>
    <row r="308" s="13" customFormat="1">
      <c r="A308" s="13"/>
      <c r="B308" s="203"/>
      <c r="C308" s="13"/>
      <c r="D308" s="204" t="s">
        <v>143</v>
      </c>
      <c r="E308" s="205" t="s">
        <v>1</v>
      </c>
      <c r="F308" s="206" t="s">
        <v>1142</v>
      </c>
      <c r="G308" s="13"/>
      <c r="H308" s="207">
        <v>6.7720000000000002</v>
      </c>
      <c r="I308" s="208"/>
      <c r="J308" s="13"/>
      <c r="K308" s="13"/>
      <c r="L308" s="203"/>
      <c r="M308" s="209"/>
      <c r="N308" s="210"/>
      <c r="O308" s="210"/>
      <c r="P308" s="210"/>
      <c r="Q308" s="210"/>
      <c r="R308" s="210"/>
      <c r="S308" s="210"/>
      <c r="T308" s="21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5" t="s">
        <v>143</v>
      </c>
      <c r="AU308" s="205" t="s">
        <v>89</v>
      </c>
      <c r="AV308" s="13" t="s">
        <v>89</v>
      </c>
      <c r="AW308" s="13" t="s">
        <v>31</v>
      </c>
      <c r="AX308" s="13" t="s">
        <v>83</v>
      </c>
      <c r="AY308" s="205" t="s">
        <v>135</v>
      </c>
    </row>
    <row r="309" s="2" customFormat="1" ht="24.15" customHeight="1">
      <c r="A309" s="38"/>
      <c r="B309" s="188"/>
      <c r="C309" s="189" t="s">
        <v>467</v>
      </c>
      <c r="D309" s="189" t="s">
        <v>137</v>
      </c>
      <c r="E309" s="190" t="s">
        <v>350</v>
      </c>
      <c r="F309" s="191" t="s">
        <v>351</v>
      </c>
      <c r="G309" s="192" t="s">
        <v>140</v>
      </c>
      <c r="H309" s="193">
        <v>1765.55</v>
      </c>
      <c r="I309" s="194"/>
      <c r="J309" s="195">
        <f>ROUND(I309*H309,2)</f>
        <v>0</v>
      </c>
      <c r="K309" s="196"/>
      <c r="L309" s="39"/>
      <c r="M309" s="197" t="s">
        <v>1</v>
      </c>
      <c r="N309" s="198" t="s">
        <v>42</v>
      </c>
      <c r="O309" s="82"/>
      <c r="P309" s="199">
        <f>O309*H309</f>
        <v>0</v>
      </c>
      <c r="Q309" s="199">
        <v>0.0038119999999999999</v>
      </c>
      <c r="R309" s="199">
        <f>Q309*H309</f>
        <v>6.7302765999999998</v>
      </c>
      <c r="S309" s="199">
        <v>0</v>
      </c>
      <c r="T309" s="20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01" t="s">
        <v>141</v>
      </c>
      <c r="AT309" s="201" t="s">
        <v>137</v>
      </c>
      <c r="AU309" s="201" t="s">
        <v>89</v>
      </c>
      <c r="AY309" s="19" t="s">
        <v>135</v>
      </c>
      <c r="BE309" s="202">
        <f>IF(N309="základná",J309,0)</f>
        <v>0</v>
      </c>
      <c r="BF309" s="202">
        <f>IF(N309="znížená",J309,0)</f>
        <v>0</v>
      </c>
      <c r="BG309" s="202">
        <f>IF(N309="zákl. prenesená",J309,0)</f>
        <v>0</v>
      </c>
      <c r="BH309" s="202">
        <f>IF(N309="zníž. prenesená",J309,0)</f>
        <v>0</v>
      </c>
      <c r="BI309" s="202">
        <f>IF(N309="nulová",J309,0)</f>
        <v>0</v>
      </c>
      <c r="BJ309" s="19" t="s">
        <v>89</v>
      </c>
      <c r="BK309" s="202">
        <f>ROUND(I309*H309,2)</f>
        <v>0</v>
      </c>
      <c r="BL309" s="19" t="s">
        <v>141</v>
      </c>
      <c r="BM309" s="201" t="s">
        <v>1143</v>
      </c>
    </row>
    <row r="310" s="15" customFormat="1">
      <c r="A310" s="15"/>
      <c r="B310" s="225"/>
      <c r="C310" s="15"/>
      <c r="D310" s="204" t="s">
        <v>143</v>
      </c>
      <c r="E310" s="226" t="s">
        <v>1</v>
      </c>
      <c r="F310" s="227" t="s">
        <v>1144</v>
      </c>
      <c r="G310" s="15"/>
      <c r="H310" s="226" t="s">
        <v>1</v>
      </c>
      <c r="I310" s="228"/>
      <c r="J310" s="15"/>
      <c r="K310" s="15"/>
      <c r="L310" s="225"/>
      <c r="M310" s="229"/>
      <c r="N310" s="230"/>
      <c r="O310" s="230"/>
      <c r="P310" s="230"/>
      <c r="Q310" s="230"/>
      <c r="R310" s="230"/>
      <c r="S310" s="230"/>
      <c r="T310" s="23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26" t="s">
        <v>143</v>
      </c>
      <c r="AU310" s="226" t="s">
        <v>89</v>
      </c>
      <c r="AV310" s="15" t="s">
        <v>83</v>
      </c>
      <c r="AW310" s="15" t="s">
        <v>31</v>
      </c>
      <c r="AX310" s="15" t="s">
        <v>76</v>
      </c>
      <c r="AY310" s="226" t="s">
        <v>135</v>
      </c>
    </row>
    <row r="311" s="13" customFormat="1">
      <c r="A311" s="13"/>
      <c r="B311" s="203"/>
      <c r="C311" s="13"/>
      <c r="D311" s="204" t="s">
        <v>143</v>
      </c>
      <c r="E311" s="205" t="s">
        <v>1</v>
      </c>
      <c r="F311" s="206" t="s">
        <v>1145</v>
      </c>
      <c r="G311" s="13"/>
      <c r="H311" s="207">
        <v>42.162999999999997</v>
      </c>
      <c r="I311" s="208"/>
      <c r="J311" s="13"/>
      <c r="K311" s="13"/>
      <c r="L311" s="203"/>
      <c r="M311" s="209"/>
      <c r="N311" s="210"/>
      <c r="O311" s="210"/>
      <c r="P311" s="210"/>
      <c r="Q311" s="210"/>
      <c r="R311" s="210"/>
      <c r="S311" s="210"/>
      <c r="T311" s="21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5" t="s">
        <v>143</v>
      </c>
      <c r="AU311" s="205" t="s">
        <v>89</v>
      </c>
      <c r="AV311" s="13" t="s">
        <v>89</v>
      </c>
      <c r="AW311" s="13" t="s">
        <v>31</v>
      </c>
      <c r="AX311" s="13" t="s">
        <v>76</v>
      </c>
      <c r="AY311" s="205" t="s">
        <v>135</v>
      </c>
    </row>
    <row r="312" s="13" customFormat="1">
      <c r="A312" s="13"/>
      <c r="B312" s="203"/>
      <c r="C312" s="13"/>
      <c r="D312" s="204" t="s">
        <v>143</v>
      </c>
      <c r="E312" s="205" t="s">
        <v>1</v>
      </c>
      <c r="F312" s="206" t="s">
        <v>1146</v>
      </c>
      <c r="G312" s="13"/>
      <c r="H312" s="207">
        <v>170.12100000000001</v>
      </c>
      <c r="I312" s="208"/>
      <c r="J312" s="13"/>
      <c r="K312" s="13"/>
      <c r="L312" s="203"/>
      <c r="M312" s="209"/>
      <c r="N312" s="210"/>
      <c r="O312" s="210"/>
      <c r="P312" s="210"/>
      <c r="Q312" s="210"/>
      <c r="R312" s="210"/>
      <c r="S312" s="210"/>
      <c r="T312" s="21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5" t="s">
        <v>143</v>
      </c>
      <c r="AU312" s="205" t="s">
        <v>89</v>
      </c>
      <c r="AV312" s="13" t="s">
        <v>89</v>
      </c>
      <c r="AW312" s="13" t="s">
        <v>31</v>
      </c>
      <c r="AX312" s="13" t="s">
        <v>76</v>
      </c>
      <c r="AY312" s="205" t="s">
        <v>135</v>
      </c>
    </row>
    <row r="313" s="13" customFormat="1">
      <c r="A313" s="13"/>
      <c r="B313" s="203"/>
      <c r="C313" s="13"/>
      <c r="D313" s="204" t="s">
        <v>143</v>
      </c>
      <c r="E313" s="205" t="s">
        <v>1</v>
      </c>
      <c r="F313" s="206" t="s">
        <v>1147</v>
      </c>
      <c r="G313" s="13"/>
      <c r="H313" s="207">
        <v>57.435000000000002</v>
      </c>
      <c r="I313" s="208"/>
      <c r="J313" s="13"/>
      <c r="K313" s="13"/>
      <c r="L313" s="203"/>
      <c r="M313" s="209"/>
      <c r="N313" s="210"/>
      <c r="O313" s="210"/>
      <c r="P313" s="210"/>
      <c r="Q313" s="210"/>
      <c r="R313" s="210"/>
      <c r="S313" s="210"/>
      <c r="T313" s="21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5" t="s">
        <v>143</v>
      </c>
      <c r="AU313" s="205" t="s">
        <v>89</v>
      </c>
      <c r="AV313" s="13" t="s">
        <v>89</v>
      </c>
      <c r="AW313" s="13" t="s">
        <v>31</v>
      </c>
      <c r="AX313" s="13" t="s">
        <v>76</v>
      </c>
      <c r="AY313" s="205" t="s">
        <v>135</v>
      </c>
    </row>
    <row r="314" s="13" customFormat="1">
      <c r="A314" s="13"/>
      <c r="B314" s="203"/>
      <c r="C314" s="13"/>
      <c r="D314" s="204" t="s">
        <v>143</v>
      </c>
      <c r="E314" s="205" t="s">
        <v>1</v>
      </c>
      <c r="F314" s="206" t="s">
        <v>1148</v>
      </c>
      <c r="G314" s="13"/>
      <c r="H314" s="207">
        <v>53.899999999999999</v>
      </c>
      <c r="I314" s="208"/>
      <c r="J314" s="13"/>
      <c r="K314" s="13"/>
      <c r="L314" s="203"/>
      <c r="M314" s="209"/>
      <c r="N314" s="210"/>
      <c r="O314" s="210"/>
      <c r="P314" s="210"/>
      <c r="Q314" s="210"/>
      <c r="R314" s="210"/>
      <c r="S314" s="210"/>
      <c r="T314" s="21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5" t="s">
        <v>143</v>
      </c>
      <c r="AU314" s="205" t="s">
        <v>89</v>
      </c>
      <c r="AV314" s="13" t="s">
        <v>89</v>
      </c>
      <c r="AW314" s="13" t="s">
        <v>31</v>
      </c>
      <c r="AX314" s="13" t="s">
        <v>76</v>
      </c>
      <c r="AY314" s="205" t="s">
        <v>135</v>
      </c>
    </row>
    <row r="315" s="13" customFormat="1">
      <c r="A315" s="13"/>
      <c r="B315" s="203"/>
      <c r="C315" s="13"/>
      <c r="D315" s="204" t="s">
        <v>143</v>
      </c>
      <c r="E315" s="205" t="s">
        <v>1</v>
      </c>
      <c r="F315" s="206" t="s">
        <v>1149</v>
      </c>
      <c r="G315" s="13"/>
      <c r="H315" s="207">
        <v>16.065000000000001</v>
      </c>
      <c r="I315" s="208"/>
      <c r="J315" s="13"/>
      <c r="K315" s="13"/>
      <c r="L315" s="203"/>
      <c r="M315" s="209"/>
      <c r="N315" s="210"/>
      <c r="O315" s="210"/>
      <c r="P315" s="210"/>
      <c r="Q315" s="210"/>
      <c r="R315" s="210"/>
      <c r="S315" s="210"/>
      <c r="T315" s="21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5" t="s">
        <v>143</v>
      </c>
      <c r="AU315" s="205" t="s">
        <v>89</v>
      </c>
      <c r="AV315" s="13" t="s">
        <v>89</v>
      </c>
      <c r="AW315" s="13" t="s">
        <v>31</v>
      </c>
      <c r="AX315" s="13" t="s">
        <v>76</v>
      </c>
      <c r="AY315" s="205" t="s">
        <v>135</v>
      </c>
    </row>
    <row r="316" s="13" customFormat="1">
      <c r="A316" s="13"/>
      <c r="B316" s="203"/>
      <c r="C316" s="13"/>
      <c r="D316" s="204" t="s">
        <v>143</v>
      </c>
      <c r="E316" s="205" t="s">
        <v>1</v>
      </c>
      <c r="F316" s="206" t="s">
        <v>1150</v>
      </c>
      <c r="G316" s="13"/>
      <c r="H316" s="207">
        <v>53.029000000000003</v>
      </c>
      <c r="I316" s="208"/>
      <c r="J316" s="13"/>
      <c r="K316" s="13"/>
      <c r="L316" s="203"/>
      <c r="M316" s="209"/>
      <c r="N316" s="210"/>
      <c r="O316" s="210"/>
      <c r="P316" s="210"/>
      <c r="Q316" s="210"/>
      <c r="R316" s="210"/>
      <c r="S316" s="210"/>
      <c r="T316" s="21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5" t="s">
        <v>143</v>
      </c>
      <c r="AU316" s="205" t="s">
        <v>89</v>
      </c>
      <c r="AV316" s="13" t="s">
        <v>89</v>
      </c>
      <c r="AW316" s="13" t="s">
        <v>31</v>
      </c>
      <c r="AX316" s="13" t="s">
        <v>76</v>
      </c>
      <c r="AY316" s="205" t="s">
        <v>135</v>
      </c>
    </row>
    <row r="317" s="13" customFormat="1">
      <c r="A317" s="13"/>
      <c r="B317" s="203"/>
      <c r="C317" s="13"/>
      <c r="D317" s="204" t="s">
        <v>143</v>
      </c>
      <c r="E317" s="205" t="s">
        <v>1</v>
      </c>
      <c r="F317" s="206" t="s">
        <v>1151</v>
      </c>
      <c r="G317" s="13"/>
      <c r="H317" s="207">
        <v>54.162999999999997</v>
      </c>
      <c r="I317" s="208"/>
      <c r="J317" s="13"/>
      <c r="K317" s="13"/>
      <c r="L317" s="203"/>
      <c r="M317" s="209"/>
      <c r="N317" s="210"/>
      <c r="O317" s="210"/>
      <c r="P317" s="210"/>
      <c r="Q317" s="210"/>
      <c r="R317" s="210"/>
      <c r="S317" s="210"/>
      <c r="T317" s="21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5" t="s">
        <v>143</v>
      </c>
      <c r="AU317" s="205" t="s">
        <v>89</v>
      </c>
      <c r="AV317" s="13" t="s">
        <v>89</v>
      </c>
      <c r="AW317" s="13" t="s">
        <v>31</v>
      </c>
      <c r="AX317" s="13" t="s">
        <v>76</v>
      </c>
      <c r="AY317" s="205" t="s">
        <v>135</v>
      </c>
    </row>
    <row r="318" s="13" customFormat="1">
      <c r="A318" s="13"/>
      <c r="B318" s="203"/>
      <c r="C318" s="13"/>
      <c r="D318" s="204" t="s">
        <v>143</v>
      </c>
      <c r="E318" s="205" t="s">
        <v>1</v>
      </c>
      <c r="F318" s="206" t="s">
        <v>1152</v>
      </c>
      <c r="G318" s="13"/>
      <c r="H318" s="207">
        <v>79.274000000000001</v>
      </c>
      <c r="I318" s="208"/>
      <c r="J318" s="13"/>
      <c r="K318" s="13"/>
      <c r="L318" s="203"/>
      <c r="M318" s="209"/>
      <c r="N318" s="210"/>
      <c r="O318" s="210"/>
      <c r="P318" s="210"/>
      <c r="Q318" s="210"/>
      <c r="R318" s="210"/>
      <c r="S318" s="210"/>
      <c r="T318" s="21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5" t="s">
        <v>143</v>
      </c>
      <c r="AU318" s="205" t="s">
        <v>89</v>
      </c>
      <c r="AV318" s="13" t="s">
        <v>89</v>
      </c>
      <c r="AW318" s="13" t="s">
        <v>31</v>
      </c>
      <c r="AX318" s="13" t="s">
        <v>76</v>
      </c>
      <c r="AY318" s="205" t="s">
        <v>135</v>
      </c>
    </row>
    <row r="319" s="13" customFormat="1">
      <c r="A319" s="13"/>
      <c r="B319" s="203"/>
      <c r="C319" s="13"/>
      <c r="D319" s="204" t="s">
        <v>143</v>
      </c>
      <c r="E319" s="205" t="s">
        <v>1</v>
      </c>
      <c r="F319" s="206" t="s">
        <v>1153</v>
      </c>
      <c r="G319" s="13"/>
      <c r="H319" s="207">
        <v>92.460999999999999</v>
      </c>
      <c r="I319" s="208"/>
      <c r="J319" s="13"/>
      <c r="K319" s="13"/>
      <c r="L319" s="203"/>
      <c r="M319" s="209"/>
      <c r="N319" s="210"/>
      <c r="O319" s="210"/>
      <c r="P319" s="210"/>
      <c r="Q319" s="210"/>
      <c r="R319" s="210"/>
      <c r="S319" s="210"/>
      <c r="T319" s="21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143</v>
      </c>
      <c r="AU319" s="205" t="s">
        <v>89</v>
      </c>
      <c r="AV319" s="13" t="s">
        <v>89</v>
      </c>
      <c r="AW319" s="13" t="s">
        <v>31</v>
      </c>
      <c r="AX319" s="13" t="s">
        <v>76</v>
      </c>
      <c r="AY319" s="205" t="s">
        <v>135</v>
      </c>
    </row>
    <row r="320" s="13" customFormat="1">
      <c r="A320" s="13"/>
      <c r="B320" s="203"/>
      <c r="C320" s="13"/>
      <c r="D320" s="204" t="s">
        <v>143</v>
      </c>
      <c r="E320" s="205" t="s">
        <v>1</v>
      </c>
      <c r="F320" s="206" t="s">
        <v>1154</v>
      </c>
      <c r="G320" s="13"/>
      <c r="H320" s="207">
        <v>108.03100000000001</v>
      </c>
      <c r="I320" s="208"/>
      <c r="J320" s="13"/>
      <c r="K320" s="13"/>
      <c r="L320" s="203"/>
      <c r="M320" s="209"/>
      <c r="N320" s="210"/>
      <c r="O320" s="210"/>
      <c r="P320" s="210"/>
      <c r="Q320" s="210"/>
      <c r="R320" s="210"/>
      <c r="S320" s="210"/>
      <c r="T320" s="21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5" t="s">
        <v>143</v>
      </c>
      <c r="AU320" s="205" t="s">
        <v>89</v>
      </c>
      <c r="AV320" s="13" t="s">
        <v>89</v>
      </c>
      <c r="AW320" s="13" t="s">
        <v>31</v>
      </c>
      <c r="AX320" s="13" t="s">
        <v>76</v>
      </c>
      <c r="AY320" s="205" t="s">
        <v>135</v>
      </c>
    </row>
    <row r="321" s="13" customFormat="1">
      <c r="A321" s="13"/>
      <c r="B321" s="203"/>
      <c r="C321" s="13"/>
      <c r="D321" s="204" t="s">
        <v>143</v>
      </c>
      <c r="E321" s="205" t="s">
        <v>1</v>
      </c>
      <c r="F321" s="206" t="s">
        <v>1155</v>
      </c>
      <c r="G321" s="13"/>
      <c r="H321" s="207">
        <v>32.686</v>
      </c>
      <c r="I321" s="208"/>
      <c r="J321" s="13"/>
      <c r="K321" s="13"/>
      <c r="L321" s="203"/>
      <c r="M321" s="209"/>
      <c r="N321" s="210"/>
      <c r="O321" s="210"/>
      <c r="P321" s="210"/>
      <c r="Q321" s="210"/>
      <c r="R321" s="210"/>
      <c r="S321" s="210"/>
      <c r="T321" s="21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143</v>
      </c>
      <c r="AU321" s="205" t="s">
        <v>89</v>
      </c>
      <c r="AV321" s="13" t="s">
        <v>89</v>
      </c>
      <c r="AW321" s="13" t="s">
        <v>31</v>
      </c>
      <c r="AX321" s="13" t="s">
        <v>76</v>
      </c>
      <c r="AY321" s="205" t="s">
        <v>135</v>
      </c>
    </row>
    <row r="322" s="13" customFormat="1">
      <c r="A322" s="13"/>
      <c r="B322" s="203"/>
      <c r="C322" s="13"/>
      <c r="D322" s="204" t="s">
        <v>143</v>
      </c>
      <c r="E322" s="205" t="s">
        <v>1</v>
      </c>
      <c r="F322" s="206" t="s">
        <v>1156</v>
      </c>
      <c r="G322" s="13"/>
      <c r="H322" s="207">
        <v>34.643000000000001</v>
      </c>
      <c r="I322" s="208"/>
      <c r="J322" s="13"/>
      <c r="K322" s="13"/>
      <c r="L322" s="203"/>
      <c r="M322" s="209"/>
      <c r="N322" s="210"/>
      <c r="O322" s="210"/>
      <c r="P322" s="210"/>
      <c r="Q322" s="210"/>
      <c r="R322" s="210"/>
      <c r="S322" s="210"/>
      <c r="T322" s="21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143</v>
      </c>
      <c r="AU322" s="205" t="s">
        <v>89</v>
      </c>
      <c r="AV322" s="13" t="s">
        <v>89</v>
      </c>
      <c r="AW322" s="13" t="s">
        <v>31</v>
      </c>
      <c r="AX322" s="13" t="s">
        <v>76</v>
      </c>
      <c r="AY322" s="205" t="s">
        <v>135</v>
      </c>
    </row>
    <row r="323" s="13" customFormat="1">
      <c r="A323" s="13"/>
      <c r="B323" s="203"/>
      <c r="C323" s="13"/>
      <c r="D323" s="204" t="s">
        <v>143</v>
      </c>
      <c r="E323" s="205" t="s">
        <v>1</v>
      </c>
      <c r="F323" s="206" t="s">
        <v>1157</v>
      </c>
      <c r="G323" s="13"/>
      <c r="H323" s="207">
        <v>65.715999999999994</v>
      </c>
      <c r="I323" s="208"/>
      <c r="J323" s="13"/>
      <c r="K323" s="13"/>
      <c r="L323" s="203"/>
      <c r="M323" s="209"/>
      <c r="N323" s="210"/>
      <c r="O323" s="210"/>
      <c r="P323" s="210"/>
      <c r="Q323" s="210"/>
      <c r="R323" s="210"/>
      <c r="S323" s="210"/>
      <c r="T323" s="21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5" t="s">
        <v>143</v>
      </c>
      <c r="AU323" s="205" t="s">
        <v>89</v>
      </c>
      <c r="AV323" s="13" t="s">
        <v>89</v>
      </c>
      <c r="AW323" s="13" t="s">
        <v>31</v>
      </c>
      <c r="AX323" s="13" t="s">
        <v>76</v>
      </c>
      <c r="AY323" s="205" t="s">
        <v>135</v>
      </c>
    </row>
    <row r="324" s="13" customFormat="1">
      <c r="A324" s="13"/>
      <c r="B324" s="203"/>
      <c r="C324" s="13"/>
      <c r="D324" s="204" t="s">
        <v>143</v>
      </c>
      <c r="E324" s="205" t="s">
        <v>1</v>
      </c>
      <c r="F324" s="206" t="s">
        <v>1158</v>
      </c>
      <c r="G324" s="13"/>
      <c r="H324" s="207">
        <v>32.957999999999998</v>
      </c>
      <c r="I324" s="208"/>
      <c r="J324" s="13"/>
      <c r="K324" s="13"/>
      <c r="L324" s="203"/>
      <c r="M324" s="209"/>
      <c r="N324" s="210"/>
      <c r="O324" s="210"/>
      <c r="P324" s="210"/>
      <c r="Q324" s="210"/>
      <c r="R324" s="210"/>
      <c r="S324" s="210"/>
      <c r="T324" s="21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5" t="s">
        <v>143</v>
      </c>
      <c r="AU324" s="205" t="s">
        <v>89</v>
      </c>
      <c r="AV324" s="13" t="s">
        <v>89</v>
      </c>
      <c r="AW324" s="13" t="s">
        <v>31</v>
      </c>
      <c r="AX324" s="13" t="s">
        <v>76</v>
      </c>
      <c r="AY324" s="205" t="s">
        <v>135</v>
      </c>
    </row>
    <row r="325" s="13" customFormat="1">
      <c r="A325" s="13"/>
      <c r="B325" s="203"/>
      <c r="C325" s="13"/>
      <c r="D325" s="204" t="s">
        <v>143</v>
      </c>
      <c r="E325" s="205" t="s">
        <v>1</v>
      </c>
      <c r="F325" s="206" t="s">
        <v>1159</v>
      </c>
      <c r="G325" s="13"/>
      <c r="H325" s="207">
        <v>151.727</v>
      </c>
      <c r="I325" s="208"/>
      <c r="J325" s="13"/>
      <c r="K325" s="13"/>
      <c r="L325" s="203"/>
      <c r="M325" s="209"/>
      <c r="N325" s="210"/>
      <c r="O325" s="210"/>
      <c r="P325" s="210"/>
      <c r="Q325" s="210"/>
      <c r="R325" s="210"/>
      <c r="S325" s="210"/>
      <c r="T325" s="21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5" t="s">
        <v>143</v>
      </c>
      <c r="AU325" s="205" t="s">
        <v>89</v>
      </c>
      <c r="AV325" s="13" t="s">
        <v>89</v>
      </c>
      <c r="AW325" s="13" t="s">
        <v>31</v>
      </c>
      <c r="AX325" s="13" t="s">
        <v>76</v>
      </c>
      <c r="AY325" s="205" t="s">
        <v>135</v>
      </c>
    </row>
    <row r="326" s="16" customFormat="1">
      <c r="A326" s="16"/>
      <c r="B326" s="232"/>
      <c r="C326" s="16"/>
      <c r="D326" s="204" t="s">
        <v>143</v>
      </c>
      <c r="E326" s="233" t="s">
        <v>1</v>
      </c>
      <c r="F326" s="234" t="s">
        <v>349</v>
      </c>
      <c r="G326" s="16"/>
      <c r="H326" s="235">
        <v>1044.3720000000001</v>
      </c>
      <c r="I326" s="236"/>
      <c r="J326" s="16"/>
      <c r="K326" s="16"/>
      <c r="L326" s="232"/>
      <c r="M326" s="237"/>
      <c r="N326" s="238"/>
      <c r="O326" s="238"/>
      <c r="P326" s="238"/>
      <c r="Q326" s="238"/>
      <c r="R326" s="238"/>
      <c r="S326" s="238"/>
      <c r="T326" s="239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33" t="s">
        <v>143</v>
      </c>
      <c r="AU326" s="233" t="s">
        <v>89</v>
      </c>
      <c r="AV326" s="16" t="s">
        <v>153</v>
      </c>
      <c r="AW326" s="16" t="s">
        <v>31</v>
      </c>
      <c r="AX326" s="16" t="s">
        <v>76</v>
      </c>
      <c r="AY326" s="233" t="s">
        <v>135</v>
      </c>
    </row>
    <row r="327" s="13" customFormat="1">
      <c r="A327" s="13"/>
      <c r="B327" s="203"/>
      <c r="C327" s="13"/>
      <c r="D327" s="204" t="s">
        <v>143</v>
      </c>
      <c r="E327" s="205" t="s">
        <v>1</v>
      </c>
      <c r="F327" s="206" t="s">
        <v>1160</v>
      </c>
      <c r="G327" s="13"/>
      <c r="H327" s="207">
        <v>389.38799999999998</v>
      </c>
      <c r="I327" s="208"/>
      <c r="J327" s="13"/>
      <c r="K327" s="13"/>
      <c r="L327" s="203"/>
      <c r="M327" s="209"/>
      <c r="N327" s="210"/>
      <c r="O327" s="210"/>
      <c r="P327" s="210"/>
      <c r="Q327" s="210"/>
      <c r="R327" s="210"/>
      <c r="S327" s="210"/>
      <c r="T327" s="21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5" t="s">
        <v>143</v>
      </c>
      <c r="AU327" s="205" t="s">
        <v>89</v>
      </c>
      <c r="AV327" s="13" t="s">
        <v>89</v>
      </c>
      <c r="AW327" s="13" t="s">
        <v>31</v>
      </c>
      <c r="AX327" s="13" t="s">
        <v>76</v>
      </c>
      <c r="AY327" s="205" t="s">
        <v>135</v>
      </c>
    </row>
    <row r="328" s="16" customFormat="1">
      <c r="A328" s="16"/>
      <c r="B328" s="232"/>
      <c r="C328" s="16"/>
      <c r="D328" s="204" t="s">
        <v>143</v>
      </c>
      <c r="E328" s="233" t="s">
        <v>1</v>
      </c>
      <c r="F328" s="234" t="s">
        <v>349</v>
      </c>
      <c r="G328" s="16"/>
      <c r="H328" s="235">
        <v>389.38799999999998</v>
      </c>
      <c r="I328" s="236"/>
      <c r="J328" s="16"/>
      <c r="K328" s="16"/>
      <c r="L328" s="232"/>
      <c r="M328" s="237"/>
      <c r="N328" s="238"/>
      <c r="O328" s="238"/>
      <c r="P328" s="238"/>
      <c r="Q328" s="238"/>
      <c r="R328" s="238"/>
      <c r="S328" s="238"/>
      <c r="T328" s="239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33" t="s">
        <v>143</v>
      </c>
      <c r="AU328" s="233" t="s">
        <v>89</v>
      </c>
      <c r="AV328" s="16" t="s">
        <v>153</v>
      </c>
      <c r="AW328" s="16" t="s">
        <v>31</v>
      </c>
      <c r="AX328" s="16" t="s">
        <v>76</v>
      </c>
      <c r="AY328" s="233" t="s">
        <v>135</v>
      </c>
    </row>
    <row r="329" s="13" customFormat="1">
      <c r="A329" s="13"/>
      <c r="B329" s="203"/>
      <c r="C329" s="13"/>
      <c r="D329" s="204" t="s">
        <v>143</v>
      </c>
      <c r="E329" s="205" t="s">
        <v>1</v>
      </c>
      <c r="F329" s="206" t="s">
        <v>1161</v>
      </c>
      <c r="G329" s="13"/>
      <c r="H329" s="207">
        <v>331.79000000000002</v>
      </c>
      <c r="I329" s="208"/>
      <c r="J329" s="13"/>
      <c r="K329" s="13"/>
      <c r="L329" s="203"/>
      <c r="M329" s="209"/>
      <c r="N329" s="210"/>
      <c r="O329" s="210"/>
      <c r="P329" s="210"/>
      <c r="Q329" s="210"/>
      <c r="R329" s="210"/>
      <c r="S329" s="210"/>
      <c r="T329" s="21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143</v>
      </c>
      <c r="AU329" s="205" t="s">
        <v>89</v>
      </c>
      <c r="AV329" s="13" t="s">
        <v>89</v>
      </c>
      <c r="AW329" s="13" t="s">
        <v>31</v>
      </c>
      <c r="AX329" s="13" t="s">
        <v>76</v>
      </c>
      <c r="AY329" s="205" t="s">
        <v>135</v>
      </c>
    </row>
    <row r="330" s="16" customFormat="1">
      <c r="A330" s="16"/>
      <c r="B330" s="232"/>
      <c r="C330" s="16"/>
      <c r="D330" s="204" t="s">
        <v>143</v>
      </c>
      <c r="E330" s="233" t="s">
        <v>1</v>
      </c>
      <c r="F330" s="234" t="s">
        <v>349</v>
      </c>
      <c r="G330" s="16"/>
      <c r="H330" s="235">
        <v>331.79000000000002</v>
      </c>
      <c r="I330" s="236"/>
      <c r="J330" s="16"/>
      <c r="K330" s="16"/>
      <c r="L330" s="232"/>
      <c r="M330" s="237"/>
      <c r="N330" s="238"/>
      <c r="O330" s="238"/>
      <c r="P330" s="238"/>
      <c r="Q330" s="238"/>
      <c r="R330" s="238"/>
      <c r="S330" s="238"/>
      <c r="T330" s="239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33" t="s">
        <v>143</v>
      </c>
      <c r="AU330" s="233" t="s">
        <v>89</v>
      </c>
      <c r="AV330" s="16" t="s">
        <v>153</v>
      </c>
      <c r="AW330" s="16" t="s">
        <v>31</v>
      </c>
      <c r="AX330" s="16" t="s">
        <v>76</v>
      </c>
      <c r="AY330" s="233" t="s">
        <v>135</v>
      </c>
    </row>
    <row r="331" s="14" customFormat="1">
      <c r="A331" s="14"/>
      <c r="B331" s="212"/>
      <c r="C331" s="14"/>
      <c r="D331" s="204" t="s">
        <v>143</v>
      </c>
      <c r="E331" s="213" t="s">
        <v>1</v>
      </c>
      <c r="F331" s="214" t="s">
        <v>152</v>
      </c>
      <c r="G331" s="14"/>
      <c r="H331" s="215">
        <v>1765.55</v>
      </c>
      <c r="I331" s="216"/>
      <c r="J331" s="14"/>
      <c r="K331" s="14"/>
      <c r="L331" s="212"/>
      <c r="M331" s="217"/>
      <c r="N331" s="218"/>
      <c r="O331" s="218"/>
      <c r="P331" s="218"/>
      <c r="Q331" s="218"/>
      <c r="R331" s="218"/>
      <c r="S331" s="218"/>
      <c r="T331" s="21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13" t="s">
        <v>143</v>
      </c>
      <c r="AU331" s="213" t="s">
        <v>89</v>
      </c>
      <c r="AV331" s="14" t="s">
        <v>141</v>
      </c>
      <c r="AW331" s="14" t="s">
        <v>31</v>
      </c>
      <c r="AX331" s="14" t="s">
        <v>83</v>
      </c>
      <c r="AY331" s="213" t="s">
        <v>135</v>
      </c>
    </row>
    <row r="332" s="2" customFormat="1" ht="24.15" customHeight="1">
      <c r="A332" s="38"/>
      <c r="B332" s="188"/>
      <c r="C332" s="189" t="s">
        <v>472</v>
      </c>
      <c r="D332" s="189" t="s">
        <v>137</v>
      </c>
      <c r="E332" s="190" t="s">
        <v>353</v>
      </c>
      <c r="F332" s="191" t="s">
        <v>354</v>
      </c>
      <c r="G332" s="192" t="s">
        <v>140</v>
      </c>
      <c r="H332" s="193">
        <v>2991.2849999999999</v>
      </c>
      <c r="I332" s="194"/>
      <c r="J332" s="195">
        <f>ROUND(I332*H332,2)</f>
        <v>0</v>
      </c>
      <c r="K332" s="196"/>
      <c r="L332" s="39"/>
      <c r="M332" s="197" t="s">
        <v>1</v>
      </c>
      <c r="N332" s="198" t="s">
        <v>42</v>
      </c>
      <c r="O332" s="82"/>
      <c r="P332" s="199">
        <f>O332*H332</f>
        <v>0</v>
      </c>
      <c r="Q332" s="199">
        <v>0.00022499999999999999</v>
      </c>
      <c r="R332" s="199">
        <f>Q332*H332</f>
        <v>0.67303912499999996</v>
      </c>
      <c r="S332" s="199">
        <v>0</v>
      </c>
      <c r="T332" s="20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1" t="s">
        <v>141</v>
      </c>
      <c r="AT332" s="201" t="s">
        <v>137</v>
      </c>
      <c r="AU332" s="201" t="s">
        <v>89</v>
      </c>
      <c r="AY332" s="19" t="s">
        <v>135</v>
      </c>
      <c r="BE332" s="202">
        <f>IF(N332="základná",J332,0)</f>
        <v>0</v>
      </c>
      <c r="BF332" s="202">
        <f>IF(N332="znížená",J332,0)</f>
        <v>0</v>
      </c>
      <c r="BG332" s="202">
        <f>IF(N332="zákl. prenesená",J332,0)</f>
        <v>0</v>
      </c>
      <c r="BH332" s="202">
        <f>IF(N332="zníž. prenesená",J332,0)</f>
        <v>0</v>
      </c>
      <c r="BI332" s="202">
        <f>IF(N332="nulová",J332,0)</f>
        <v>0</v>
      </c>
      <c r="BJ332" s="19" t="s">
        <v>89</v>
      </c>
      <c r="BK332" s="202">
        <f>ROUND(I332*H332,2)</f>
        <v>0</v>
      </c>
      <c r="BL332" s="19" t="s">
        <v>141</v>
      </c>
      <c r="BM332" s="201" t="s">
        <v>572</v>
      </c>
    </row>
    <row r="333" s="13" customFormat="1">
      <c r="A333" s="13"/>
      <c r="B333" s="203"/>
      <c r="C333" s="13"/>
      <c r="D333" s="204" t="s">
        <v>143</v>
      </c>
      <c r="E333" s="205" t="s">
        <v>1</v>
      </c>
      <c r="F333" s="206" t="s">
        <v>250</v>
      </c>
      <c r="G333" s="13"/>
      <c r="H333" s="207">
        <v>2991.2849999999999</v>
      </c>
      <c r="I333" s="208"/>
      <c r="J333" s="13"/>
      <c r="K333" s="13"/>
      <c r="L333" s="203"/>
      <c r="M333" s="209"/>
      <c r="N333" s="210"/>
      <c r="O333" s="210"/>
      <c r="P333" s="210"/>
      <c r="Q333" s="210"/>
      <c r="R333" s="210"/>
      <c r="S333" s="210"/>
      <c r="T333" s="21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5" t="s">
        <v>143</v>
      </c>
      <c r="AU333" s="205" t="s">
        <v>89</v>
      </c>
      <c r="AV333" s="13" t="s">
        <v>89</v>
      </c>
      <c r="AW333" s="13" t="s">
        <v>31</v>
      </c>
      <c r="AX333" s="13" t="s">
        <v>83</v>
      </c>
      <c r="AY333" s="205" t="s">
        <v>135</v>
      </c>
    </row>
    <row r="334" s="2" customFormat="1" ht="24.15" customHeight="1">
      <c r="A334" s="38"/>
      <c r="B334" s="188"/>
      <c r="C334" s="189" t="s">
        <v>477</v>
      </c>
      <c r="D334" s="189" t="s">
        <v>137</v>
      </c>
      <c r="E334" s="190" t="s">
        <v>356</v>
      </c>
      <c r="F334" s="191" t="s">
        <v>357</v>
      </c>
      <c r="G334" s="192" t="s">
        <v>140</v>
      </c>
      <c r="H334" s="193">
        <v>2991.2849999999999</v>
      </c>
      <c r="I334" s="194"/>
      <c r="J334" s="195">
        <f>ROUND(I334*H334,2)</f>
        <v>0</v>
      </c>
      <c r="K334" s="196"/>
      <c r="L334" s="39"/>
      <c r="M334" s="197" t="s">
        <v>1</v>
      </c>
      <c r="N334" s="198" t="s">
        <v>42</v>
      </c>
      <c r="O334" s="82"/>
      <c r="P334" s="199">
        <f>O334*H334</f>
        <v>0</v>
      </c>
      <c r="Q334" s="199">
        <v>0.0051539999999999997</v>
      </c>
      <c r="R334" s="199">
        <f>Q334*H334</f>
        <v>15.417082889999998</v>
      </c>
      <c r="S334" s="199">
        <v>0</v>
      </c>
      <c r="T334" s="20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1" t="s">
        <v>141</v>
      </c>
      <c r="AT334" s="201" t="s">
        <v>137</v>
      </c>
      <c r="AU334" s="201" t="s">
        <v>89</v>
      </c>
      <c r="AY334" s="19" t="s">
        <v>135</v>
      </c>
      <c r="BE334" s="202">
        <f>IF(N334="základná",J334,0)</f>
        <v>0</v>
      </c>
      <c r="BF334" s="202">
        <f>IF(N334="znížená",J334,0)</f>
        <v>0</v>
      </c>
      <c r="BG334" s="202">
        <f>IF(N334="zákl. prenesená",J334,0)</f>
        <v>0</v>
      </c>
      <c r="BH334" s="202">
        <f>IF(N334="zníž. prenesená",J334,0)</f>
        <v>0</v>
      </c>
      <c r="BI334" s="202">
        <f>IF(N334="nulová",J334,0)</f>
        <v>0</v>
      </c>
      <c r="BJ334" s="19" t="s">
        <v>89</v>
      </c>
      <c r="BK334" s="202">
        <f>ROUND(I334*H334,2)</f>
        <v>0</v>
      </c>
      <c r="BL334" s="19" t="s">
        <v>141</v>
      </c>
      <c r="BM334" s="201" t="s">
        <v>612</v>
      </c>
    </row>
    <row r="335" s="15" customFormat="1">
      <c r="A335" s="15"/>
      <c r="B335" s="225"/>
      <c r="C335" s="15"/>
      <c r="D335" s="204" t="s">
        <v>143</v>
      </c>
      <c r="E335" s="226" t="s">
        <v>1</v>
      </c>
      <c r="F335" s="227" t="s">
        <v>1162</v>
      </c>
      <c r="G335" s="15"/>
      <c r="H335" s="226" t="s">
        <v>1</v>
      </c>
      <c r="I335" s="228"/>
      <c r="J335" s="15"/>
      <c r="K335" s="15"/>
      <c r="L335" s="225"/>
      <c r="M335" s="229"/>
      <c r="N335" s="230"/>
      <c r="O335" s="230"/>
      <c r="P335" s="230"/>
      <c r="Q335" s="230"/>
      <c r="R335" s="230"/>
      <c r="S335" s="230"/>
      <c r="T335" s="231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26" t="s">
        <v>143</v>
      </c>
      <c r="AU335" s="226" t="s">
        <v>89</v>
      </c>
      <c r="AV335" s="15" t="s">
        <v>83</v>
      </c>
      <c r="AW335" s="15" t="s">
        <v>31</v>
      </c>
      <c r="AX335" s="15" t="s">
        <v>76</v>
      </c>
      <c r="AY335" s="226" t="s">
        <v>135</v>
      </c>
    </row>
    <row r="336" s="15" customFormat="1">
      <c r="A336" s="15"/>
      <c r="B336" s="225"/>
      <c r="C336" s="15"/>
      <c r="D336" s="204" t="s">
        <v>143</v>
      </c>
      <c r="E336" s="226" t="s">
        <v>1</v>
      </c>
      <c r="F336" s="227" t="s">
        <v>759</v>
      </c>
      <c r="G336" s="15"/>
      <c r="H336" s="226" t="s">
        <v>1</v>
      </c>
      <c r="I336" s="228"/>
      <c r="J336" s="15"/>
      <c r="K336" s="15"/>
      <c r="L336" s="225"/>
      <c r="M336" s="229"/>
      <c r="N336" s="230"/>
      <c r="O336" s="230"/>
      <c r="P336" s="230"/>
      <c r="Q336" s="230"/>
      <c r="R336" s="230"/>
      <c r="S336" s="230"/>
      <c r="T336" s="23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26" t="s">
        <v>143</v>
      </c>
      <c r="AU336" s="226" t="s">
        <v>89</v>
      </c>
      <c r="AV336" s="15" t="s">
        <v>83</v>
      </c>
      <c r="AW336" s="15" t="s">
        <v>31</v>
      </c>
      <c r="AX336" s="15" t="s">
        <v>76</v>
      </c>
      <c r="AY336" s="226" t="s">
        <v>135</v>
      </c>
    </row>
    <row r="337" s="13" customFormat="1">
      <c r="A337" s="13"/>
      <c r="B337" s="203"/>
      <c r="C337" s="13"/>
      <c r="D337" s="204" t="s">
        <v>143</v>
      </c>
      <c r="E337" s="205" t="s">
        <v>1</v>
      </c>
      <c r="F337" s="206" t="s">
        <v>1163</v>
      </c>
      <c r="G337" s="13"/>
      <c r="H337" s="207">
        <v>45.210000000000001</v>
      </c>
      <c r="I337" s="208"/>
      <c r="J337" s="13"/>
      <c r="K337" s="13"/>
      <c r="L337" s="203"/>
      <c r="M337" s="209"/>
      <c r="N337" s="210"/>
      <c r="O337" s="210"/>
      <c r="P337" s="210"/>
      <c r="Q337" s="210"/>
      <c r="R337" s="210"/>
      <c r="S337" s="210"/>
      <c r="T337" s="21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143</v>
      </c>
      <c r="AU337" s="205" t="s">
        <v>89</v>
      </c>
      <c r="AV337" s="13" t="s">
        <v>89</v>
      </c>
      <c r="AW337" s="13" t="s">
        <v>31</v>
      </c>
      <c r="AX337" s="13" t="s">
        <v>76</v>
      </c>
      <c r="AY337" s="205" t="s">
        <v>135</v>
      </c>
    </row>
    <row r="338" s="15" customFormat="1">
      <c r="A338" s="15"/>
      <c r="B338" s="225"/>
      <c r="C338" s="15"/>
      <c r="D338" s="204" t="s">
        <v>143</v>
      </c>
      <c r="E338" s="226" t="s">
        <v>1</v>
      </c>
      <c r="F338" s="227" t="s">
        <v>346</v>
      </c>
      <c r="G338" s="15"/>
      <c r="H338" s="226" t="s">
        <v>1</v>
      </c>
      <c r="I338" s="228"/>
      <c r="J338" s="15"/>
      <c r="K338" s="15"/>
      <c r="L338" s="225"/>
      <c r="M338" s="229"/>
      <c r="N338" s="230"/>
      <c r="O338" s="230"/>
      <c r="P338" s="230"/>
      <c r="Q338" s="230"/>
      <c r="R338" s="230"/>
      <c r="S338" s="230"/>
      <c r="T338" s="23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26" t="s">
        <v>143</v>
      </c>
      <c r="AU338" s="226" t="s">
        <v>89</v>
      </c>
      <c r="AV338" s="15" t="s">
        <v>83</v>
      </c>
      <c r="AW338" s="15" t="s">
        <v>31</v>
      </c>
      <c r="AX338" s="15" t="s">
        <v>76</v>
      </c>
      <c r="AY338" s="226" t="s">
        <v>135</v>
      </c>
    </row>
    <row r="339" s="13" customFormat="1">
      <c r="A339" s="13"/>
      <c r="B339" s="203"/>
      <c r="C339" s="13"/>
      <c r="D339" s="204" t="s">
        <v>143</v>
      </c>
      <c r="E339" s="205" t="s">
        <v>1</v>
      </c>
      <c r="F339" s="206" t="s">
        <v>1164</v>
      </c>
      <c r="G339" s="13"/>
      <c r="H339" s="207">
        <v>-4.2400000000000002</v>
      </c>
      <c r="I339" s="208"/>
      <c r="J339" s="13"/>
      <c r="K339" s="13"/>
      <c r="L339" s="203"/>
      <c r="M339" s="209"/>
      <c r="N339" s="210"/>
      <c r="O339" s="210"/>
      <c r="P339" s="210"/>
      <c r="Q339" s="210"/>
      <c r="R339" s="210"/>
      <c r="S339" s="210"/>
      <c r="T339" s="21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5" t="s">
        <v>143</v>
      </c>
      <c r="AU339" s="205" t="s">
        <v>89</v>
      </c>
      <c r="AV339" s="13" t="s">
        <v>89</v>
      </c>
      <c r="AW339" s="13" t="s">
        <v>31</v>
      </c>
      <c r="AX339" s="13" t="s">
        <v>76</v>
      </c>
      <c r="AY339" s="205" t="s">
        <v>135</v>
      </c>
    </row>
    <row r="340" s="13" customFormat="1">
      <c r="A340" s="13"/>
      <c r="B340" s="203"/>
      <c r="C340" s="13"/>
      <c r="D340" s="204" t="s">
        <v>143</v>
      </c>
      <c r="E340" s="205" t="s">
        <v>1</v>
      </c>
      <c r="F340" s="206" t="s">
        <v>1165</v>
      </c>
      <c r="G340" s="13"/>
      <c r="H340" s="207">
        <v>-2.1000000000000001</v>
      </c>
      <c r="I340" s="208"/>
      <c r="J340" s="13"/>
      <c r="K340" s="13"/>
      <c r="L340" s="203"/>
      <c r="M340" s="209"/>
      <c r="N340" s="210"/>
      <c r="O340" s="210"/>
      <c r="P340" s="210"/>
      <c r="Q340" s="210"/>
      <c r="R340" s="210"/>
      <c r="S340" s="210"/>
      <c r="T340" s="21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143</v>
      </c>
      <c r="AU340" s="205" t="s">
        <v>89</v>
      </c>
      <c r="AV340" s="13" t="s">
        <v>89</v>
      </c>
      <c r="AW340" s="13" t="s">
        <v>31</v>
      </c>
      <c r="AX340" s="13" t="s">
        <v>76</v>
      </c>
      <c r="AY340" s="205" t="s">
        <v>135</v>
      </c>
    </row>
    <row r="341" s="13" customFormat="1">
      <c r="A341" s="13"/>
      <c r="B341" s="203"/>
      <c r="C341" s="13"/>
      <c r="D341" s="204" t="s">
        <v>143</v>
      </c>
      <c r="E341" s="205" t="s">
        <v>1</v>
      </c>
      <c r="F341" s="206" t="s">
        <v>774</v>
      </c>
      <c r="G341" s="13"/>
      <c r="H341" s="207">
        <v>-3.6749999999999998</v>
      </c>
      <c r="I341" s="208"/>
      <c r="J341" s="13"/>
      <c r="K341" s="13"/>
      <c r="L341" s="203"/>
      <c r="M341" s="209"/>
      <c r="N341" s="210"/>
      <c r="O341" s="210"/>
      <c r="P341" s="210"/>
      <c r="Q341" s="210"/>
      <c r="R341" s="210"/>
      <c r="S341" s="210"/>
      <c r="T341" s="21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05" t="s">
        <v>143</v>
      </c>
      <c r="AU341" s="205" t="s">
        <v>89</v>
      </c>
      <c r="AV341" s="13" t="s">
        <v>89</v>
      </c>
      <c r="AW341" s="13" t="s">
        <v>31</v>
      </c>
      <c r="AX341" s="13" t="s">
        <v>76</v>
      </c>
      <c r="AY341" s="205" t="s">
        <v>135</v>
      </c>
    </row>
    <row r="342" s="13" customFormat="1">
      <c r="A342" s="13"/>
      <c r="B342" s="203"/>
      <c r="C342" s="13"/>
      <c r="D342" s="204" t="s">
        <v>143</v>
      </c>
      <c r="E342" s="205" t="s">
        <v>1</v>
      </c>
      <c r="F342" s="206" t="s">
        <v>775</v>
      </c>
      <c r="G342" s="13"/>
      <c r="H342" s="207">
        <v>-0.91800000000000004</v>
      </c>
      <c r="I342" s="208"/>
      <c r="J342" s="13"/>
      <c r="K342" s="13"/>
      <c r="L342" s="203"/>
      <c r="M342" s="209"/>
      <c r="N342" s="210"/>
      <c r="O342" s="210"/>
      <c r="P342" s="210"/>
      <c r="Q342" s="210"/>
      <c r="R342" s="210"/>
      <c r="S342" s="210"/>
      <c r="T342" s="21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5" t="s">
        <v>143</v>
      </c>
      <c r="AU342" s="205" t="s">
        <v>89</v>
      </c>
      <c r="AV342" s="13" t="s">
        <v>89</v>
      </c>
      <c r="AW342" s="13" t="s">
        <v>31</v>
      </c>
      <c r="AX342" s="13" t="s">
        <v>76</v>
      </c>
      <c r="AY342" s="205" t="s">
        <v>135</v>
      </c>
    </row>
    <row r="343" s="15" customFormat="1">
      <c r="A343" s="15"/>
      <c r="B343" s="225"/>
      <c r="C343" s="15"/>
      <c r="D343" s="204" t="s">
        <v>143</v>
      </c>
      <c r="E343" s="226" t="s">
        <v>1</v>
      </c>
      <c r="F343" s="227" t="s">
        <v>1166</v>
      </c>
      <c r="G343" s="15"/>
      <c r="H343" s="226" t="s">
        <v>1</v>
      </c>
      <c r="I343" s="228"/>
      <c r="J343" s="15"/>
      <c r="K343" s="15"/>
      <c r="L343" s="225"/>
      <c r="M343" s="229"/>
      <c r="N343" s="230"/>
      <c r="O343" s="230"/>
      <c r="P343" s="230"/>
      <c r="Q343" s="230"/>
      <c r="R343" s="230"/>
      <c r="S343" s="230"/>
      <c r="T343" s="23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26" t="s">
        <v>143</v>
      </c>
      <c r="AU343" s="226" t="s">
        <v>89</v>
      </c>
      <c r="AV343" s="15" t="s">
        <v>83</v>
      </c>
      <c r="AW343" s="15" t="s">
        <v>31</v>
      </c>
      <c r="AX343" s="15" t="s">
        <v>76</v>
      </c>
      <c r="AY343" s="226" t="s">
        <v>135</v>
      </c>
    </row>
    <row r="344" s="13" customFormat="1">
      <c r="A344" s="13"/>
      <c r="B344" s="203"/>
      <c r="C344" s="13"/>
      <c r="D344" s="204" t="s">
        <v>143</v>
      </c>
      <c r="E344" s="205" t="s">
        <v>1</v>
      </c>
      <c r="F344" s="206" t="s">
        <v>1167</v>
      </c>
      <c r="G344" s="13"/>
      <c r="H344" s="207">
        <v>1.7250000000000001</v>
      </c>
      <c r="I344" s="208"/>
      <c r="J344" s="13"/>
      <c r="K344" s="13"/>
      <c r="L344" s="203"/>
      <c r="M344" s="209"/>
      <c r="N344" s="210"/>
      <c r="O344" s="210"/>
      <c r="P344" s="210"/>
      <c r="Q344" s="210"/>
      <c r="R344" s="210"/>
      <c r="S344" s="210"/>
      <c r="T344" s="21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5" t="s">
        <v>143</v>
      </c>
      <c r="AU344" s="205" t="s">
        <v>89</v>
      </c>
      <c r="AV344" s="13" t="s">
        <v>89</v>
      </c>
      <c r="AW344" s="13" t="s">
        <v>31</v>
      </c>
      <c r="AX344" s="13" t="s">
        <v>76</v>
      </c>
      <c r="AY344" s="205" t="s">
        <v>135</v>
      </c>
    </row>
    <row r="345" s="16" customFormat="1">
      <c r="A345" s="16"/>
      <c r="B345" s="232"/>
      <c r="C345" s="16"/>
      <c r="D345" s="204" t="s">
        <v>143</v>
      </c>
      <c r="E345" s="233" t="s">
        <v>1</v>
      </c>
      <c r="F345" s="234" t="s">
        <v>349</v>
      </c>
      <c r="G345" s="16"/>
      <c r="H345" s="235">
        <v>36.002000000000002</v>
      </c>
      <c r="I345" s="236"/>
      <c r="J345" s="16"/>
      <c r="K345" s="16"/>
      <c r="L345" s="232"/>
      <c r="M345" s="237"/>
      <c r="N345" s="238"/>
      <c r="O345" s="238"/>
      <c r="P345" s="238"/>
      <c r="Q345" s="238"/>
      <c r="R345" s="238"/>
      <c r="S345" s="238"/>
      <c r="T345" s="239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33" t="s">
        <v>143</v>
      </c>
      <c r="AU345" s="233" t="s">
        <v>89</v>
      </c>
      <c r="AV345" s="16" t="s">
        <v>153</v>
      </c>
      <c r="AW345" s="16" t="s">
        <v>31</v>
      </c>
      <c r="AX345" s="16" t="s">
        <v>76</v>
      </c>
      <c r="AY345" s="233" t="s">
        <v>135</v>
      </c>
    </row>
    <row r="346" s="15" customFormat="1">
      <c r="A346" s="15"/>
      <c r="B346" s="225"/>
      <c r="C346" s="15"/>
      <c r="D346" s="204" t="s">
        <v>143</v>
      </c>
      <c r="E346" s="226" t="s">
        <v>1</v>
      </c>
      <c r="F346" s="227" t="s">
        <v>762</v>
      </c>
      <c r="G346" s="15"/>
      <c r="H346" s="226" t="s">
        <v>1</v>
      </c>
      <c r="I346" s="228"/>
      <c r="J346" s="15"/>
      <c r="K346" s="15"/>
      <c r="L346" s="225"/>
      <c r="M346" s="229"/>
      <c r="N346" s="230"/>
      <c r="O346" s="230"/>
      <c r="P346" s="230"/>
      <c r="Q346" s="230"/>
      <c r="R346" s="230"/>
      <c r="S346" s="230"/>
      <c r="T346" s="23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26" t="s">
        <v>143</v>
      </c>
      <c r="AU346" s="226" t="s">
        <v>89</v>
      </c>
      <c r="AV346" s="15" t="s">
        <v>83</v>
      </c>
      <c r="AW346" s="15" t="s">
        <v>31</v>
      </c>
      <c r="AX346" s="15" t="s">
        <v>76</v>
      </c>
      <c r="AY346" s="226" t="s">
        <v>135</v>
      </c>
    </row>
    <row r="347" s="13" customFormat="1">
      <c r="A347" s="13"/>
      <c r="B347" s="203"/>
      <c r="C347" s="13"/>
      <c r="D347" s="204" t="s">
        <v>143</v>
      </c>
      <c r="E347" s="205" t="s">
        <v>1</v>
      </c>
      <c r="F347" s="206" t="s">
        <v>1168</v>
      </c>
      <c r="G347" s="13"/>
      <c r="H347" s="207">
        <v>164.76900000000001</v>
      </c>
      <c r="I347" s="208"/>
      <c r="J347" s="13"/>
      <c r="K347" s="13"/>
      <c r="L347" s="203"/>
      <c r="M347" s="209"/>
      <c r="N347" s="210"/>
      <c r="O347" s="210"/>
      <c r="P347" s="210"/>
      <c r="Q347" s="210"/>
      <c r="R347" s="210"/>
      <c r="S347" s="210"/>
      <c r="T347" s="21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143</v>
      </c>
      <c r="AU347" s="205" t="s">
        <v>89</v>
      </c>
      <c r="AV347" s="13" t="s">
        <v>89</v>
      </c>
      <c r="AW347" s="13" t="s">
        <v>31</v>
      </c>
      <c r="AX347" s="13" t="s">
        <v>76</v>
      </c>
      <c r="AY347" s="205" t="s">
        <v>135</v>
      </c>
    </row>
    <row r="348" s="15" customFormat="1">
      <c r="A348" s="15"/>
      <c r="B348" s="225"/>
      <c r="C348" s="15"/>
      <c r="D348" s="204" t="s">
        <v>143</v>
      </c>
      <c r="E348" s="226" t="s">
        <v>1</v>
      </c>
      <c r="F348" s="227" t="s">
        <v>346</v>
      </c>
      <c r="G348" s="15"/>
      <c r="H348" s="226" t="s">
        <v>1</v>
      </c>
      <c r="I348" s="228"/>
      <c r="J348" s="15"/>
      <c r="K348" s="15"/>
      <c r="L348" s="225"/>
      <c r="M348" s="229"/>
      <c r="N348" s="230"/>
      <c r="O348" s="230"/>
      <c r="P348" s="230"/>
      <c r="Q348" s="230"/>
      <c r="R348" s="230"/>
      <c r="S348" s="230"/>
      <c r="T348" s="231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26" t="s">
        <v>143</v>
      </c>
      <c r="AU348" s="226" t="s">
        <v>89</v>
      </c>
      <c r="AV348" s="15" t="s">
        <v>83</v>
      </c>
      <c r="AW348" s="15" t="s">
        <v>31</v>
      </c>
      <c r="AX348" s="15" t="s">
        <v>76</v>
      </c>
      <c r="AY348" s="226" t="s">
        <v>135</v>
      </c>
    </row>
    <row r="349" s="13" customFormat="1">
      <c r="A349" s="13"/>
      <c r="B349" s="203"/>
      <c r="C349" s="13"/>
      <c r="D349" s="204" t="s">
        <v>143</v>
      </c>
      <c r="E349" s="205" t="s">
        <v>1</v>
      </c>
      <c r="F349" s="206" t="s">
        <v>1169</v>
      </c>
      <c r="G349" s="13"/>
      <c r="H349" s="207">
        <v>-6.3040000000000003</v>
      </c>
      <c r="I349" s="208"/>
      <c r="J349" s="13"/>
      <c r="K349" s="13"/>
      <c r="L349" s="203"/>
      <c r="M349" s="209"/>
      <c r="N349" s="210"/>
      <c r="O349" s="210"/>
      <c r="P349" s="210"/>
      <c r="Q349" s="210"/>
      <c r="R349" s="210"/>
      <c r="S349" s="210"/>
      <c r="T349" s="21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5" t="s">
        <v>143</v>
      </c>
      <c r="AU349" s="205" t="s">
        <v>89</v>
      </c>
      <c r="AV349" s="13" t="s">
        <v>89</v>
      </c>
      <c r="AW349" s="13" t="s">
        <v>31</v>
      </c>
      <c r="AX349" s="13" t="s">
        <v>76</v>
      </c>
      <c r="AY349" s="205" t="s">
        <v>135</v>
      </c>
    </row>
    <row r="350" s="13" customFormat="1">
      <c r="A350" s="13"/>
      <c r="B350" s="203"/>
      <c r="C350" s="13"/>
      <c r="D350" s="204" t="s">
        <v>143</v>
      </c>
      <c r="E350" s="205" t="s">
        <v>1</v>
      </c>
      <c r="F350" s="206" t="s">
        <v>1170</v>
      </c>
      <c r="G350" s="13"/>
      <c r="H350" s="207">
        <v>-3.5</v>
      </c>
      <c r="I350" s="208"/>
      <c r="J350" s="13"/>
      <c r="K350" s="13"/>
      <c r="L350" s="203"/>
      <c r="M350" s="209"/>
      <c r="N350" s="210"/>
      <c r="O350" s="210"/>
      <c r="P350" s="210"/>
      <c r="Q350" s="210"/>
      <c r="R350" s="210"/>
      <c r="S350" s="210"/>
      <c r="T350" s="21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5" t="s">
        <v>143</v>
      </c>
      <c r="AU350" s="205" t="s">
        <v>89</v>
      </c>
      <c r="AV350" s="13" t="s">
        <v>89</v>
      </c>
      <c r="AW350" s="13" t="s">
        <v>31</v>
      </c>
      <c r="AX350" s="13" t="s">
        <v>76</v>
      </c>
      <c r="AY350" s="205" t="s">
        <v>135</v>
      </c>
    </row>
    <row r="351" s="13" customFormat="1">
      <c r="A351" s="13"/>
      <c r="B351" s="203"/>
      <c r="C351" s="13"/>
      <c r="D351" s="204" t="s">
        <v>143</v>
      </c>
      <c r="E351" s="205" t="s">
        <v>1</v>
      </c>
      <c r="F351" s="206" t="s">
        <v>767</v>
      </c>
      <c r="G351" s="13"/>
      <c r="H351" s="207">
        <v>-3.1520000000000001</v>
      </c>
      <c r="I351" s="208"/>
      <c r="J351" s="13"/>
      <c r="K351" s="13"/>
      <c r="L351" s="203"/>
      <c r="M351" s="209"/>
      <c r="N351" s="210"/>
      <c r="O351" s="210"/>
      <c r="P351" s="210"/>
      <c r="Q351" s="210"/>
      <c r="R351" s="210"/>
      <c r="S351" s="210"/>
      <c r="T351" s="21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5" t="s">
        <v>143</v>
      </c>
      <c r="AU351" s="205" t="s">
        <v>89</v>
      </c>
      <c r="AV351" s="13" t="s">
        <v>89</v>
      </c>
      <c r="AW351" s="13" t="s">
        <v>31</v>
      </c>
      <c r="AX351" s="13" t="s">
        <v>76</v>
      </c>
      <c r="AY351" s="205" t="s">
        <v>135</v>
      </c>
    </row>
    <row r="352" s="13" customFormat="1">
      <c r="A352" s="13"/>
      <c r="B352" s="203"/>
      <c r="C352" s="13"/>
      <c r="D352" s="204" t="s">
        <v>143</v>
      </c>
      <c r="E352" s="205" t="s">
        <v>1</v>
      </c>
      <c r="F352" s="206" t="s">
        <v>766</v>
      </c>
      <c r="G352" s="13"/>
      <c r="H352" s="207">
        <v>-2.8570000000000002</v>
      </c>
      <c r="I352" s="208"/>
      <c r="J352" s="13"/>
      <c r="K352" s="13"/>
      <c r="L352" s="203"/>
      <c r="M352" s="209"/>
      <c r="N352" s="210"/>
      <c r="O352" s="210"/>
      <c r="P352" s="210"/>
      <c r="Q352" s="210"/>
      <c r="R352" s="210"/>
      <c r="S352" s="210"/>
      <c r="T352" s="21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5" t="s">
        <v>143</v>
      </c>
      <c r="AU352" s="205" t="s">
        <v>89</v>
      </c>
      <c r="AV352" s="13" t="s">
        <v>89</v>
      </c>
      <c r="AW352" s="13" t="s">
        <v>31</v>
      </c>
      <c r="AX352" s="13" t="s">
        <v>76</v>
      </c>
      <c r="AY352" s="205" t="s">
        <v>135</v>
      </c>
    </row>
    <row r="353" s="13" customFormat="1">
      <c r="A353" s="13"/>
      <c r="B353" s="203"/>
      <c r="C353" s="13"/>
      <c r="D353" s="204" t="s">
        <v>143</v>
      </c>
      <c r="E353" s="205" t="s">
        <v>1</v>
      </c>
      <c r="F353" s="206" t="s">
        <v>1171</v>
      </c>
      <c r="G353" s="13"/>
      <c r="H353" s="207">
        <v>-3.5459999999999998</v>
      </c>
      <c r="I353" s="208"/>
      <c r="J353" s="13"/>
      <c r="K353" s="13"/>
      <c r="L353" s="203"/>
      <c r="M353" s="209"/>
      <c r="N353" s="210"/>
      <c r="O353" s="210"/>
      <c r="P353" s="210"/>
      <c r="Q353" s="210"/>
      <c r="R353" s="210"/>
      <c r="S353" s="210"/>
      <c r="T353" s="21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5" t="s">
        <v>143</v>
      </c>
      <c r="AU353" s="205" t="s">
        <v>89</v>
      </c>
      <c r="AV353" s="13" t="s">
        <v>89</v>
      </c>
      <c r="AW353" s="13" t="s">
        <v>31</v>
      </c>
      <c r="AX353" s="13" t="s">
        <v>76</v>
      </c>
      <c r="AY353" s="205" t="s">
        <v>135</v>
      </c>
    </row>
    <row r="354" s="13" customFormat="1">
      <c r="A354" s="13"/>
      <c r="B354" s="203"/>
      <c r="C354" s="13"/>
      <c r="D354" s="204" t="s">
        <v>143</v>
      </c>
      <c r="E354" s="205" t="s">
        <v>1</v>
      </c>
      <c r="F354" s="206" t="s">
        <v>1172</v>
      </c>
      <c r="G354" s="13"/>
      <c r="H354" s="207">
        <v>-4.9500000000000002</v>
      </c>
      <c r="I354" s="208"/>
      <c r="J354" s="13"/>
      <c r="K354" s="13"/>
      <c r="L354" s="203"/>
      <c r="M354" s="209"/>
      <c r="N354" s="210"/>
      <c r="O354" s="210"/>
      <c r="P354" s="210"/>
      <c r="Q354" s="210"/>
      <c r="R354" s="210"/>
      <c r="S354" s="210"/>
      <c r="T354" s="21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5" t="s">
        <v>143</v>
      </c>
      <c r="AU354" s="205" t="s">
        <v>89</v>
      </c>
      <c r="AV354" s="13" t="s">
        <v>89</v>
      </c>
      <c r="AW354" s="13" t="s">
        <v>31</v>
      </c>
      <c r="AX354" s="13" t="s">
        <v>76</v>
      </c>
      <c r="AY354" s="205" t="s">
        <v>135</v>
      </c>
    </row>
    <row r="355" s="16" customFormat="1">
      <c r="A355" s="16"/>
      <c r="B355" s="232"/>
      <c r="C355" s="16"/>
      <c r="D355" s="204" t="s">
        <v>143</v>
      </c>
      <c r="E355" s="233" t="s">
        <v>1</v>
      </c>
      <c r="F355" s="234" t="s">
        <v>349</v>
      </c>
      <c r="G355" s="16"/>
      <c r="H355" s="235">
        <v>140.46000000000001</v>
      </c>
      <c r="I355" s="236"/>
      <c r="J355" s="16"/>
      <c r="K355" s="16"/>
      <c r="L355" s="232"/>
      <c r="M355" s="237"/>
      <c r="N355" s="238"/>
      <c r="O355" s="238"/>
      <c r="P355" s="238"/>
      <c r="Q355" s="238"/>
      <c r="R355" s="238"/>
      <c r="S355" s="238"/>
      <c r="T355" s="239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33" t="s">
        <v>143</v>
      </c>
      <c r="AU355" s="233" t="s">
        <v>89</v>
      </c>
      <c r="AV355" s="16" t="s">
        <v>153</v>
      </c>
      <c r="AW355" s="16" t="s">
        <v>31</v>
      </c>
      <c r="AX355" s="16" t="s">
        <v>76</v>
      </c>
      <c r="AY355" s="233" t="s">
        <v>135</v>
      </c>
    </row>
    <row r="356" s="15" customFormat="1">
      <c r="A356" s="15"/>
      <c r="B356" s="225"/>
      <c r="C356" s="15"/>
      <c r="D356" s="204" t="s">
        <v>143</v>
      </c>
      <c r="E356" s="226" t="s">
        <v>1</v>
      </c>
      <c r="F356" s="227" t="s">
        <v>1173</v>
      </c>
      <c r="G356" s="15"/>
      <c r="H356" s="226" t="s">
        <v>1</v>
      </c>
      <c r="I356" s="228"/>
      <c r="J356" s="15"/>
      <c r="K356" s="15"/>
      <c r="L356" s="225"/>
      <c r="M356" s="229"/>
      <c r="N356" s="230"/>
      <c r="O356" s="230"/>
      <c r="P356" s="230"/>
      <c r="Q356" s="230"/>
      <c r="R356" s="230"/>
      <c r="S356" s="230"/>
      <c r="T356" s="231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26" t="s">
        <v>143</v>
      </c>
      <c r="AU356" s="226" t="s">
        <v>89</v>
      </c>
      <c r="AV356" s="15" t="s">
        <v>83</v>
      </c>
      <c r="AW356" s="15" t="s">
        <v>31</v>
      </c>
      <c r="AX356" s="15" t="s">
        <v>76</v>
      </c>
      <c r="AY356" s="226" t="s">
        <v>135</v>
      </c>
    </row>
    <row r="357" s="13" customFormat="1">
      <c r="A357" s="13"/>
      <c r="B357" s="203"/>
      <c r="C357" s="13"/>
      <c r="D357" s="204" t="s">
        <v>143</v>
      </c>
      <c r="E357" s="205" t="s">
        <v>1</v>
      </c>
      <c r="F357" s="206" t="s">
        <v>1174</v>
      </c>
      <c r="G357" s="13"/>
      <c r="H357" s="207">
        <v>88.087999999999994</v>
      </c>
      <c r="I357" s="208"/>
      <c r="J357" s="13"/>
      <c r="K357" s="13"/>
      <c r="L357" s="203"/>
      <c r="M357" s="209"/>
      <c r="N357" s="210"/>
      <c r="O357" s="210"/>
      <c r="P357" s="210"/>
      <c r="Q357" s="210"/>
      <c r="R357" s="210"/>
      <c r="S357" s="210"/>
      <c r="T357" s="21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5" t="s">
        <v>143</v>
      </c>
      <c r="AU357" s="205" t="s">
        <v>89</v>
      </c>
      <c r="AV357" s="13" t="s">
        <v>89</v>
      </c>
      <c r="AW357" s="13" t="s">
        <v>31</v>
      </c>
      <c r="AX357" s="13" t="s">
        <v>76</v>
      </c>
      <c r="AY357" s="205" t="s">
        <v>135</v>
      </c>
    </row>
    <row r="358" s="13" customFormat="1">
      <c r="A358" s="13"/>
      <c r="B358" s="203"/>
      <c r="C358" s="13"/>
      <c r="D358" s="204" t="s">
        <v>143</v>
      </c>
      <c r="E358" s="205" t="s">
        <v>1</v>
      </c>
      <c r="F358" s="206" t="s">
        <v>1175</v>
      </c>
      <c r="G358" s="13"/>
      <c r="H358" s="207">
        <v>24.614000000000001</v>
      </c>
      <c r="I358" s="208"/>
      <c r="J358" s="13"/>
      <c r="K358" s="13"/>
      <c r="L358" s="203"/>
      <c r="M358" s="209"/>
      <c r="N358" s="210"/>
      <c r="O358" s="210"/>
      <c r="P358" s="210"/>
      <c r="Q358" s="210"/>
      <c r="R358" s="210"/>
      <c r="S358" s="210"/>
      <c r="T358" s="21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5" t="s">
        <v>143</v>
      </c>
      <c r="AU358" s="205" t="s">
        <v>89</v>
      </c>
      <c r="AV358" s="13" t="s">
        <v>89</v>
      </c>
      <c r="AW358" s="13" t="s">
        <v>31</v>
      </c>
      <c r="AX358" s="13" t="s">
        <v>76</v>
      </c>
      <c r="AY358" s="205" t="s">
        <v>135</v>
      </c>
    </row>
    <row r="359" s="15" customFormat="1">
      <c r="A359" s="15"/>
      <c r="B359" s="225"/>
      <c r="C359" s="15"/>
      <c r="D359" s="204" t="s">
        <v>143</v>
      </c>
      <c r="E359" s="226" t="s">
        <v>1</v>
      </c>
      <c r="F359" s="227" t="s">
        <v>346</v>
      </c>
      <c r="G359" s="15"/>
      <c r="H359" s="226" t="s">
        <v>1</v>
      </c>
      <c r="I359" s="228"/>
      <c r="J359" s="15"/>
      <c r="K359" s="15"/>
      <c r="L359" s="225"/>
      <c r="M359" s="229"/>
      <c r="N359" s="230"/>
      <c r="O359" s="230"/>
      <c r="P359" s="230"/>
      <c r="Q359" s="230"/>
      <c r="R359" s="230"/>
      <c r="S359" s="230"/>
      <c r="T359" s="23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26" t="s">
        <v>143</v>
      </c>
      <c r="AU359" s="226" t="s">
        <v>89</v>
      </c>
      <c r="AV359" s="15" t="s">
        <v>83</v>
      </c>
      <c r="AW359" s="15" t="s">
        <v>31</v>
      </c>
      <c r="AX359" s="15" t="s">
        <v>76</v>
      </c>
      <c r="AY359" s="226" t="s">
        <v>135</v>
      </c>
    </row>
    <row r="360" s="13" customFormat="1">
      <c r="A360" s="13"/>
      <c r="B360" s="203"/>
      <c r="C360" s="13"/>
      <c r="D360" s="204" t="s">
        <v>143</v>
      </c>
      <c r="E360" s="205" t="s">
        <v>1</v>
      </c>
      <c r="F360" s="206" t="s">
        <v>1176</v>
      </c>
      <c r="G360" s="13"/>
      <c r="H360" s="207">
        <v>-6.1639999999999997</v>
      </c>
      <c r="I360" s="208"/>
      <c r="J360" s="13"/>
      <c r="K360" s="13"/>
      <c r="L360" s="203"/>
      <c r="M360" s="209"/>
      <c r="N360" s="210"/>
      <c r="O360" s="210"/>
      <c r="P360" s="210"/>
      <c r="Q360" s="210"/>
      <c r="R360" s="210"/>
      <c r="S360" s="210"/>
      <c r="T360" s="21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5" t="s">
        <v>143</v>
      </c>
      <c r="AU360" s="205" t="s">
        <v>89</v>
      </c>
      <c r="AV360" s="13" t="s">
        <v>89</v>
      </c>
      <c r="AW360" s="13" t="s">
        <v>31</v>
      </c>
      <c r="AX360" s="13" t="s">
        <v>76</v>
      </c>
      <c r="AY360" s="205" t="s">
        <v>135</v>
      </c>
    </row>
    <row r="361" s="15" customFormat="1">
      <c r="A361" s="15"/>
      <c r="B361" s="225"/>
      <c r="C361" s="15"/>
      <c r="D361" s="204" t="s">
        <v>143</v>
      </c>
      <c r="E361" s="226" t="s">
        <v>1</v>
      </c>
      <c r="F361" s="227" t="s">
        <v>332</v>
      </c>
      <c r="G361" s="15"/>
      <c r="H361" s="226" t="s">
        <v>1</v>
      </c>
      <c r="I361" s="228"/>
      <c r="J361" s="15"/>
      <c r="K361" s="15"/>
      <c r="L361" s="225"/>
      <c r="M361" s="229"/>
      <c r="N361" s="230"/>
      <c r="O361" s="230"/>
      <c r="P361" s="230"/>
      <c r="Q361" s="230"/>
      <c r="R361" s="230"/>
      <c r="S361" s="230"/>
      <c r="T361" s="231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26" t="s">
        <v>143</v>
      </c>
      <c r="AU361" s="226" t="s">
        <v>89</v>
      </c>
      <c r="AV361" s="15" t="s">
        <v>83</v>
      </c>
      <c r="AW361" s="15" t="s">
        <v>31</v>
      </c>
      <c r="AX361" s="15" t="s">
        <v>76</v>
      </c>
      <c r="AY361" s="226" t="s">
        <v>135</v>
      </c>
    </row>
    <row r="362" s="13" customFormat="1">
      <c r="A362" s="13"/>
      <c r="B362" s="203"/>
      <c r="C362" s="13"/>
      <c r="D362" s="204" t="s">
        <v>143</v>
      </c>
      <c r="E362" s="205" t="s">
        <v>1</v>
      </c>
      <c r="F362" s="206" t="s">
        <v>1177</v>
      </c>
      <c r="G362" s="13"/>
      <c r="H362" s="207">
        <v>3.2549999999999999</v>
      </c>
      <c r="I362" s="208"/>
      <c r="J362" s="13"/>
      <c r="K362" s="13"/>
      <c r="L362" s="203"/>
      <c r="M362" s="209"/>
      <c r="N362" s="210"/>
      <c r="O362" s="210"/>
      <c r="P362" s="210"/>
      <c r="Q362" s="210"/>
      <c r="R362" s="210"/>
      <c r="S362" s="210"/>
      <c r="T362" s="21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5" t="s">
        <v>143</v>
      </c>
      <c r="AU362" s="205" t="s">
        <v>89</v>
      </c>
      <c r="AV362" s="13" t="s">
        <v>89</v>
      </c>
      <c r="AW362" s="13" t="s">
        <v>31</v>
      </c>
      <c r="AX362" s="13" t="s">
        <v>76</v>
      </c>
      <c r="AY362" s="205" t="s">
        <v>135</v>
      </c>
    </row>
    <row r="363" s="16" customFormat="1">
      <c r="A363" s="16"/>
      <c r="B363" s="232"/>
      <c r="C363" s="16"/>
      <c r="D363" s="204" t="s">
        <v>143</v>
      </c>
      <c r="E363" s="233" t="s">
        <v>1</v>
      </c>
      <c r="F363" s="234" t="s">
        <v>349</v>
      </c>
      <c r="G363" s="16"/>
      <c r="H363" s="235">
        <v>109.79300000000001</v>
      </c>
      <c r="I363" s="236"/>
      <c r="J363" s="16"/>
      <c r="K363" s="16"/>
      <c r="L363" s="232"/>
      <c r="M363" s="237"/>
      <c r="N363" s="238"/>
      <c r="O363" s="238"/>
      <c r="P363" s="238"/>
      <c r="Q363" s="238"/>
      <c r="R363" s="238"/>
      <c r="S363" s="238"/>
      <c r="T363" s="239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33" t="s">
        <v>143</v>
      </c>
      <c r="AU363" s="233" t="s">
        <v>89</v>
      </c>
      <c r="AV363" s="16" t="s">
        <v>153</v>
      </c>
      <c r="AW363" s="16" t="s">
        <v>31</v>
      </c>
      <c r="AX363" s="16" t="s">
        <v>76</v>
      </c>
      <c r="AY363" s="233" t="s">
        <v>135</v>
      </c>
    </row>
    <row r="364" s="15" customFormat="1">
      <c r="A364" s="15"/>
      <c r="B364" s="225"/>
      <c r="C364" s="15"/>
      <c r="D364" s="204" t="s">
        <v>143</v>
      </c>
      <c r="E364" s="226" t="s">
        <v>1</v>
      </c>
      <c r="F364" s="227" t="s">
        <v>771</v>
      </c>
      <c r="G364" s="15"/>
      <c r="H364" s="226" t="s">
        <v>1</v>
      </c>
      <c r="I364" s="228"/>
      <c r="J364" s="15"/>
      <c r="K364" s="15"/>
      <c r="L364" s="225"/>
      <c r="M364" s="229"/>
      <c r="N364" s="230"/>
      <c r="O364" s="230"/>
      <c r="P364" s="230"/>
      <c r="Q364" s="230"/>
      <c r="R364" s="230"/>
      <c r="S364" s="230"/>
      <c r="T364" s="231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26" t="s">
        <v>143</v>
      </c>
      <c r="AU364" s="226" t="s">
        <v>89</v>
      </c>
      <c r="AV364" s="15" t="s">
        <v>83</v>
      </c>
      <c r="AW364" s="15" t="s">
        <v>31</v>
      </c>
      <c r="AX364" s="15" t="s">
        <v>76</v>
      </c>
      <c r="AY364" s="226" t="s">
        <v>135</v>
      </c>
    </row>
    <row r="365" s="13" customFormat="1">
      <c r="A365" s="13"/>
      <c r="B365" s="203"/>
      <c r="C365" s="13"/>
      <c r="D365" s="204" t="s">
        <v>143</v>
      </c>
      <c r="E365" s="205" t="s">
        <v>1</v>
      </c>
      <c r="F365" s="206" t="s">
        <v>760</v>
      </c>
      <c r="G365" s="13"/>
      <c r="H365" s="207">
        <v>22.158000000000001</v>
      </c>
      <c r="I365" s="208"/>
      <c r="J365" s="13"/>
      <c r="K365" s="13"/>
      <c r="L365" s="203"/>
      <c r="M365" s="209"/>
      <c r="N365" s="210"/>
      <c r="O365" s="210"/>
      <c r="P365" s="210"/>
      <c r="Q365" s="210"/>
      <c r="R365" s="210"/>
      <c r="S365" s="210"/>
      <c r="T365" s="21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143</v>
      </c>
      <c r="AU365" s="205" t="s">
        <v>89</v>
      </c>
      <c r="AV365" s="13" t="s">
        <v>89</v>
      </c>
      <c r="AW365" s="13" t="s">
        <v>31</v>
      </c>
      <c r="AX365" s="13" t="s">
        <v>76</v>
      </c>
      <c r="AY365" s="205" t="s">
        <v>135</v>
      </c>
    </row>
    <row r="366" s="15" customFormat="1">
      <c r="A366" s="15"/>
      <c r="B366" s="225"/>
      <c r="C366" s="15"/>
      <c r="D366" s="204" t="s">
        <v>143</v>
      </c>
      <c r="E366" s="226" t="s">
        <v>1</v>
      </c>
      <c r="F366" s="227" t="s">
        <v>346</v>
      </c>
      <c r="G366" s="15"/>
      <c r="H366" s="226" t="s">
        <v>1</v>
      </c>
      <c r="I366" s="228"/>
      <c r="J366" s="15"/>
      <c r="K366" s="15"/>
      <c r="L366" s="225"/>
      <c r="M366" s="229"/>
      <c r="N366" s="230"/>
      <c r="O366" s="230"/>
      <c r="P366" s="230"/>
      <c r="Q366" s="230"/>
      <c r="R366" s="230"/>
      <c r="S366" s="230"/>
      <c r="T366" s="231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26" t="s">
        <v>143</v>
      </c>
      <c r="AU366" s="226" t="s">
        <v>89</v>
      </c>
      <c r="AV366" s="15" t="s">
        <v>83</v>
      </c>
      <c r="AW366" s="15" t="s">
        <v>31</v>
      </c>
      <c r="AX366" s="15" t="s">
        <v>76</v>
      </c>
      <c r="AY366" s="226" t="s">
        <v>135</v>
      </c>
    </row>
    <row r="367" s="13" customFormat="1">
      <c r="A367" s="13"/>
      <c r="B367" s="203"/>
      <c r="C367" s="13"/>
      <c r="D367" s="204" t="s">
        <v>143</v>
      </c>
      <c r="E367" s="205" t="s">
        <v>1</v>
      </c>
      <c r="F367" s="206" t="s">
        <v>761</v>
      </c>
      <c r="G367" s="13"/>
      <c r="H367" s="207">
        <v>-1.1399999999999999</v>
      </c>
      <c r="I367" s="208"/>
      <c r="J367" s="13"/>
      <c r="K367" s="13"/>
      <c r="L367" s="203"/>
      <c r="M367" s="209"/>
      <c r="N367" s="210"/>
      <c r="O367" s="210"/>
      <c r="P367" s="210"/>
      <c r="Q367" s="210"/>
      <c r="R367" s="210"/>
      <c r="S367" s="210"/>
      <c r="T367" s="21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05" t="s">
        <v>143</v>
      </c>
      <c r="AU367" s="205" t="s">
        <v>89</v>
      </c>
      <c r="AV367" s="13" t="s">
        <v>89</v>
      </c>
      <c r="AW367" s="13" t="s">
        <v>31</v>
      </c>
      <c r="AX367" s="13" t="s">
        <v>76</v>
      </c>
      <c r="AY367" s="205" t="s">
        <v>135</v>
      </c>
    </row>
    <row r="368" s="16" customFormat="1">
      <c r="A368" s="16"/>
      <c r="B368" s="232"/>
      <c r="C368" s="16"/>
      <c r="D368" s="204" t="s">
        <v>143</v>
      </c>
      <c r="E368" s="233" t="s">
        <v>1</v>
      </c>
      <c r="F368" s="234" t="s">
        <v>349</v>
      </c>
      <c r="G368" s="16"/>
      <c r="H368" s="235">
        <v>21.018000000000001</v>
      </c>
      <c r="I368" s="236"/>
      <c r="J368" s="16"/>
      <c r="K368" s="16"/>
      <c r="L368" s="232"/>
      <c r="M368" s="237"/>
      <c r="N368" s="238"/>
      <c r="O368" s="238"/>
      <c r="P368" s="238"/>
      <c r="Q368" s="238"/>
      <c r="R368" s="238"/>
      <c r="S368" s="238"/>
      <c r="T368" s="239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33" t="s">
        <v>143</v>
      </c>
      <c r="AU368" s="233" t="s">
        <v>89</v>
      </c>
      <c r="AV368" s="16" t="s">
        <v>153</v>
      </c>
      <c r="AW368" s="16" t="s">
        <v>31</v>
      </c>
      <c r="AX368" s="16" t="s">
        <v>76</v>
      </c>
      <c r="AY368" s="233" t="s">
        <v>135</v>
      </c>
    </row>
    <row r="369" s="15" customFormat="1">
      <c r="A369" s="15"/>
      <c r="B369" s="225"/>
      <c r="C369" s="15"/>
      <c r="D369" s="204" t="s">
        <v>143</v>
      </c>
      <c r="E369" s="226" t="s">
        <v>1</v>
      </c>
      <c r="F369" s="227" t="s">
        <v>776</v>
      </c>
      <c r="G369" s="15"/>
      <c r="H369" s="226" t="s">
        <v>1</v>
      </c>
      <c r="I369" s="228"/>
      <c r="J369" s="15"/>
      <c r="K369" s="15"/>
      <c r="L369" s="225"/>
      <c r="M369" s="229"/>
      <c r="N369" s="230"/>
      <c r="O369" s="230"/>
      <c r="P369" s="230"/>
      <c r="Q369" s="230"/>
      <c r="R369" s="230"/>
      <c r="S369" s="230"/>
      <c r="T369" s="23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26" t="s">
        <v>143</v>
      </c>
      <c r="AU369" s="226" t="s">
        <v>89</v>
      </c>
      <c r="AV369" s="15" t="s">
        <v>83</v>
      </c>
      <c r="AW369" s="15" t="s">
        <v>31</v>
      </c>
      <c r="AX369" s="15" t="s">
        <v>76</v>
      </c>
      <c r="AY369" s="226" t="s">
        <v>135</v>
      </c>
    </row>
    <row r="370" s="13" customFormat="1">
      <c r="A370" s="13"/>
      <c r="B370" s="203"/>
      <c r="C370" s="13"/>
      <c r="D370" s="204" t="s">
        <v>143</v>
      </c>
      <c r="E370" s="205" t="s">
        <v>1</v>
      </c>
      <c r="F370" s="206" t="s">
        <v>1178</v>
      </c>
      <c r="G370" s="13"/>
      <c r="H370" s="207">
        <v>7.8460000000000001</v>
      </c>
      <c r="I370" s="208"/>
      <c r="J370" s="13"/>
      <c r="K370" s="13"/>
      <c r="L370" s="203"/>
      <c r="M370" s="209"/>
      <c r="N370" s="210"/>
      <c r="O370" s="210"/>
      <c r="P370" s="210"/>
      <c r="Q370" s="210"/>
      <c r="R370" s="210"/>
      <c r="S370" s="210"/>
      <c r="T370" s="21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5" t="s">
        <v>143</v>
      </c>
      <c r="AU370" s="205" t="s">
        <v>89</v>
      </c>
      <c r="AV370" s="13" t="s">
        <v>89</v>
      </c>
      <c r="AW370" s="13" t="s">
        <v>31</v>
      </c>
      <c r="AX370" s="13" t="s">
        <v>76</v>
      </c>
      <c r="AY370" s="205" t="s">
        <v>135</v>
      </c>
    </row>
    <row r="371" s="13" customFormat="1">
      <c r="A371" s="13"/>
      <c r="B371" s="203"/>
      <c r="C371" s="13"/>
      <c r="D371" s="204" t="s">
        <v>143</v>
      </c>
      <c r="E371" s="205" t="s">
        <v>1</v>
      </c>
      <c r="F371" s="206" t="s">
        <v>1179</v>
      </c>
      <c r="G371" s="13"/>
      <c r="H371" s="207">
        <v>18.800000000000001</v>
      </c>
      <c r="I371" s="208"/>
      <c r="J371" s="13"/>
      <c r="K371" s="13"/>
      <c r="L371" s="203"/>
      <c r="M371" s="209"/>
      <c r="N371" s="210"/>
      <c r="O371" s="210"/>
      <c r="P371" s="210"/>
      <c r="Q371" s="210"/>
      <c r="R371" s="210"/>
      <c r="S371" s="210"/>
      <c r="T371" s="21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5" t="s">
        <v>143</v>
      </c>
      <c r="AU371" s="205" t="s">
        <v>89</v>
      </c>
      <c r="AV371" s="13" t="s">
        <v>89</v>
      </c>
      <c r="AW371" s="13" t="s">
        <v>31</v>
      </c>
      <c r="AX371" s="13" t="s">
        <v>76</v>
      </c>
      <c r="AY371" s="205" t="s">
        <v>135</v>
      </c>
    </row>
    <row r="372" s="15" customFormat="1">
      <c r="A372" s="15"/>
      <c r="B372" s="225"/>
      <c r="C372" s="15"/>
      <c r="D372" s="204" t="s">
        <v>143</v>
      </c>
      <c r="E372" s="226" t="s">
        <v>1</v>
      </c>
      <c r="F372" s="227" t="s">
        <v>346</v>
      </c>
      <c r="G372" s="15"/>
      <c r="H372" s="226" t="s">
        <v>1</v>
      </c>
      <c r="I372" s="228"/>
      <c r="J372" s="15"/>
      <c r="K372" s="15"/>
      <c r="L372" s="225"/>
      <c r="M372" s="229"/>
      <c r="N372" s="230"/>
      <c r="O372" s="230"/>
      <c r="P372" s="230"/>
      <c r="Q372" s="230"/>
      <c r="R372" s="230"/>
      <c r="S372" s="230"/>
      <c r="T372" s="23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26" t="s">
        <v>143</v>
      </c>
      <c r="AU372" s="226" t="s">
        <v>89</v>
      </c>
      <c r="AV372" s="15" t="s">
        <v>83</v>
      </c>
      <c r="AW372" s="15" t="s">
        <v>31</v>
      </c>
      <c r="AX372" s="15" t="s">
        <v>76</v>
      </c>
      <c r="AY372" s="226" t="s">
        <v>135</v>
      </c>
    </row>
    <row r="373" s="13" customFormat="1">
      <c r="A373" s="13"/>
      <c r="B373" s="203"/>
      <c r="C373" s="13"/>
      <c r="D373" s="204" t="s">
        <v>143</v>
      </c>
      <c r="E373" s="205" t="s">
        <v>1</v>
      </c>
      <c r="F373" s="206" t="s">
        <v>761</v>
      </c>
      <c r="G373" s="13"/>
      <c r="H373" s="207">
        <v>-1.1399999999999999</v>
      </c>
      <c r="I373" s="208"/>
      <c r="J373" s="13"/>
      <c r="K373" s="13"/>
      <c r="L373" s="203"/>
      <c r="M373" s="209"/>
      <c r="N373" s="210"/>
      <c r="O373" s="210"/>
      <c r="P373" s="210"/>
      <c r="Q373" s="210"/>
      <c r="R373" s="210"/>
      <c r="S373" s="210"/>
      <c r="T373" s="21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5" t="s">
        <v>143</v>
      </c>
      <c r="AU373" s="205" t="s">
        <v>89</v>
      </c>
      <c r="AV373" s="13" t="s">
        <v>89</v>
      </c>
      <c r="AW373" s="13" t="s">
        <v>31</v>
      </c>
      <c r="AX373" s="13" t="s">
        <v>76</v>
      </c>
      <c r="AY373" s="205" t="s">
        <v>135</v>
      </c>
    </row>
    <row r="374" s="13" customFormat="1">
      <c r="A374" s="13"/>
      <c r="B374" s="203"/>
      <c r="C374" s="13"/>
      <c r="D374" s="204" t="s">
        <v>143</v>
      </c>
      <c r="E374" s="205" t="s">
        <v>1</v>
      </c>
      <c r="F374" s="206" t="s">
        <v>779</v>
      </c>
      <c r="G374" s="13"/>
      <c r="H374" s="207">
        <v>-1.5760000000000001</v>
      </c>
      <c r="I374" s="208"/>
      <c r="J374" s="13"/>
      <c r="K374" s="13"/>
      <c r="L374" s="203"/>
      <c r="M374" s="209"/>
      <c r="N374" s="210"/>
      <c r="O374" s="210"/>
      <c r="P374" s="210"/>
      <c r="Q374" s="210"/>
      <c r="R374" s="210"/>
      <c r="S374" s="210"/>
      <c r="T374" s="21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5" t="s">
        <v>143</v>
      </c>
      <c r="AU374" s="205" t="s">
        <v>89</v>
      </c>
      <c r="AV374" s="13" t="s">
        <v>89</v>
      </c>
      <c r="AW374" s="13" t="s">
        <v>31</v>
      </c>
      <c r="AX374" s="13" t="s">
        <v>76</v>
      </c>
      <c r="AY374" s="205" t="s">
        <v>135</v>
      </c>
    </row>
    <row r="375" s="13" customFormat="1">
      <c r="A375" s="13"/>
      <c r="B375" s="203"/>
      <c r="C375" s="13"/>
      <c r="D375" s="204" t="s">
        <v>143</v>
      </c>
      <c r="E375" s="205" t="s">
        <v>1</v>
      </c>
      <c r="F375" s="206" t="s">
        <v>775</v>
      </c>
      <c r="G375" s="13"/>
      <c r="H375" s="207">
        <v>-0.91800000000000004</v>
      </c>
      <c r="I375" s="208"/>
      <c r="J375" s="13"/>
      <c r="K375" s="13"/>
      <c r="L375" s="203"/>
      <c r="M375" s="209"/>
      <c r="N375" s="210"/>
      <c r="O375" s="210"/>
      <c r="P375" s="210"/>
      <c r="Q375" s="210"/>
      <c r="R375" s="210"/>
      <c r="S375" s="210"/>
      <c r="T375" s="21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5" t="s">
        <v>143</v>
      </c>
      <c r="AU375" s="205" t="s">
        <v>89</v>
      </c>
      <c r="AV375" s="13" t="s">
        <v>89</v>
      </c>
      <c r="AW375" s="13" t="s">
        <v>31</v>
      </c>
      <c r="AX375" s="13" t="s">
        <v>76</v>
      </c>
      <c r="AY375" s="205" t="s">
        <v>135</v>
      </c>
    </row>
    <row r="376" s="16" customFormat="1">
      <c r="A376" s="16"/>
      <c r="B376" s="232"/>
      <c r="C376" s="16"/>
      <c r="D376" s="204" t="s">
        <v>143</v>
      </c>
      <c r="E376" s="233" t="s">
        <v>1</v>
      </c>
      <c r="F376" s="234" t="s">
        <v>349</v>
      </c>
      <c r="G376" s="16"/>
      <c r="H376" s="235">
        <v>23.012</v>
      </c>
      <c r="I376" s="236"/>
      <c r="J376" s="16"/>
      <c r="K376" s="16"/>
      <c r="L376" s="232"/>
      <c r="M376" s="237"/>
      <c r="N376" s="238"/>
      <c r="O376" s="238"/>
      <c r="P376" s="238"/>
      <c r="Q376" s="238"/>
      <c r="R376" s="238"/>
      <c r="S376" s="238"/>
      <c r="T376" s="239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233" t="s">
        <v>143</v>
      </c>
      <c r="AU376" s="233" t="s">
        <v>89</v>
      </c>
      <c r="AV376" s="16" t="s">
        <v>153</v>
      </c>
      <c r="AW376" s="16" t="s">
        <v>31</v>
      </c>
      <c r="AX376" s="16" t="s">
        <v>76</v>
      </c>
      <c r="AY376" s="233" t="s">
        <v>135</v>
      </c>
    </row>
    <row r="377" s="15" customFormat="1">
      <c r="A377" s="15"/>
      <c r="B377" s="225"/>
      <c r="C377" s="15"/>
      <c r="D377" s="204" t="s">
        <v>143</v>
      </c>
      <c r="E377" s="226" t="s">
        <v>1</v>
      </c>
      <c r="F377" s="227" t="s">
        <v>1180</v>
      </c>
      <c r="G377" s="15"/>
      <c r="H377" s="226" t="s">
        <v>1</v>
      </c>
      <c r="I377" s="228"/>
      <c r="J377" s="15"/>
      <c r="K377" s="15"/>
      <c r="L377" s="225"/>
      <c r="M377" s="229"/>
      <c r="N377" s="230"/>
      <c r="O377" s="230"/>
      <c r="P377" s="230"/>
      <c r="Q377" s="230"/>
      <c r="R377" s="230"/>
      <c r="S377" s="230"/>
      <c r="T377" s="23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26" t="s">
        <v>143</v>
      </c>
      <c r="AU377" s="226" t="s">
        <v>89</v>
      </c>
      <c r="AV377" s="15" t="s">
        <v>83</v>
      </c>
      <c r="AW377" s="15" t="s">
        <v>31</v>
      </c>
      <c r="AX377" s="15" t="s">
        <v>76</v>
      </c>
      <c r="AY377" s="226" t="s">
        <v>135</v>
      </c>
    </row>
    <row r="378" s="13" customFormat="1">
      <c r="A378" s="13"/>
      <c r="B378" s="203"/>
      <c r="C378" s="13"/>
      <c r="D378" s="204" t="s">
        <v>143</v>
      </c>
      <c r="E378" s="205" t="s">
        <v>1</v>
      </c>
      <c r="F378" s="206" t="s">
        <v>1181</v>
      </c>
      <c r="G378" s="13"/>
      <c r="H378" s="207">
        <v>33.591999999999999</v>
      </c>
      <c r="I378" s="208"/>
      <c r="J378" s="13"/>
      <c r="K378" s="13"/>
      <c r="L378" s="203"/>
      <c r="M378" s="209"/>
      <c r="N378" s="210"/>
      <c r="O378" s="210"/>
      <c r="P378" s="210"/>
      <c r="Q378" s="210"/>
      <c r="R378" s="210"/>
      <c r="S378" s="210"/>
      <c r="T378" s="21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5" t="s">
        <v>143</v>
      </c>
      <c r="AU378" s="205" t="s">
        <v>89</v>
      </c>
      <c r="AV378" s="13" t="s">
        <v>89</v>
      </c>
      <c r="AW378" s="13" t="s">
        <v>31</v>
      </c>
      <c r="AX378" s="13" t="s">
        <v>76</v>
      </c>
      <c r="AY378" s="205" t="s">
        <v>135</v>
      </c>
    </row>
    <row r="379" s="15" customFormat="1">
      <c r="A379" s="15"/>
      <c r="B379" s="225"/>
      <c r="C379" s="15"/>
      <c r="D379" s="204" t="s">
        <v>143</v>
      </c>
      <c r="E379" s="226" t="s">
        <v>1</v>
      </c>
      <c r="F379" s="227" t="s">
        <v>346</v>
      </c>
      <c r="G379" s="15"/>
      <c r="H379" s="226" t="s">
        <v>1</v>
      </c>
      <c r="I379" s="228"/>
      <c r="J379" s="15"/>
      <c r="K379" s="15"/>
      <c r="L379" s="225"/>
      <c r="M379" s="229"/>
      <c r="N379" s="230"/>
      <c r="O379" s="230"/>
      <c r="P379" s="230"/>
      <c r="Q379" s="230"/>
      <c r="R379" s="230"/>
      <c r="S379" s="230"/>
      <c r="T379" s="231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26" t="s">
        <v>143</v>
      </c>
      <c r="AU379" s="226" t="s">
        <v>89</v>
      </c>
      <c r="AV379" s="15" t="s">
        <v>83</v>
      </c>
      <c r="AW379" s="15" t="s">
        <v>31</v>
      </c>
      <c r="AX379" s="15" t="s">
        <v>76</v>
      </c>
      <c r="AY379" s="226" t="s">
        <v>135</v>
      </c>
    </row>
    <row r="380" s="13" customFormat="1">
      <c r="A380" s="13"/>
      <c r="B380" s="203"/>
      <c r="C380" s="13"/>
      <c r="D380" s="204" t="s">
        <v>143</v>
      </c>
      <c r="E380" s="205" t="s">
        <v>1</v>
      </c>
      <c r="F380" s="206" t="s">
        <v>779</v>
      </c>
      <c r="G380" s="13"/>
      <c r="H380" s="207">
        <v>-1.5760000000000001</v>
      </c>
      <c r="I380" s="208"/>
      <c r="J380" s="13"/>
      <c r="K380" s="13"/>
      <c r="L380" s="203"/>
      <c r="M380" s="209"/>
      <c r="N380" s="210"/>
      <c r="O380" s="210"/>
      <c r="P380" s="210"/>
      <c r="Q380" s="210"/>
      <c r="R380" s="210"/>
      <c r="S380" s="210"/>
      <c r="T380" s="21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5" t="s">
        <v>143</v>
      </c>
      <c r="AU380" s="205" t="s">
        <v>89</v>
      </c>
      <c r="AV380" s="13" t="s">
        <v>89</v>
      </c>
      <c r="AW380" s="13" t="s">
        <v>31</v>
      </c>
      <c r="AX380" s="13" t="s">
        <v>76</v>
      </c>
      <c r="AY380" s="205" t="s">
        <v>135</v>
      </c>
    </row>
    <row r="381" s="13" customFormat="1">
      <c r="A381" s="13"/>
      <c r="B381" s="203"/>
      <c r="C381" s="13"/>
      <c r="D381" s="204" t="s">
        <v>143</v>
      </c>
      <c r="E381" s="205" t="s">
        <v>1</v>
      </c>
      <c r="F381" s="206" t="s">
        <v>1182</v>
      </c>
      <c r="G381" s="13"/>
      <c r="H381" s="207">
        <v>-1.8899999999999999</v>
      </c>
      <c r="I381" s="208"/>
      <c r="J381" s="13"/>
      <c r="K381" s="13"/>
      <c r="L381" s="203"/>
      <c r="M381" s="209"/>
      <c r="N381" s="210"/>
      <c r="O381" s="210"/>
      <c r="P381" s="210"/>
      <c r="Q381" s="210"/>
      <c r="R381" s="210"/>
      <c r="S381" s="210"/>
      <c r="T381" s="21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5" t="s">
        <v>143</v>
      </c>
      <c r="AU381" s="205" t="s">
        <v>89</v>
      </c>
      <c r="AV381" s="13" t="s">
        <v>89</v>
      </c>
      <c r="AW381" s="13" t="s">
        <v>31</v>
      </c>
      <c r="AX381" s="13" t="s">
        <v>76</v>
      </c>
      <c r="AY381" s="205" t="s">
        <v>135</v>
      </c>
    </row>
    <row r="382" s="16" customFormat="1">
      <c r="A382" s="16"/>
      <c r="B382" s="232"/>
      <c r="C382" s="16"/>
      <c r="D382" s="204" t="s">
        <v>143</v>
      </c>
      <c r="E382" s="233" t="s">
        <v>1</v>
      </c>
      <c r="F382" s="234" t="s">
        <v>349</v>
      </c>
      <c r="G382" s="16"/>
      <c r="H382" s="235">
        <v>30.126000000000001</v>
      </c>
      <c r="I382" s="236"/>
      <c r="J382" s="16"/>
      <c r="K382" s="16"/>
      <c r="L382" s="232"/>
      <c r="M382" s="237"/>
      <c r="N382" s="238"/>
      <c r="O382" s="238"/>
      <c r="P382" s="238"/>
      <c r="Q382" s="238"/>
      <c r="R382" s="238"/>
      <c r="S382" s="238"/>
      <c r="T382" s="239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33" t="s">
        <v>143</v>
      </c>
      <c r="AU382" s="233" t="s">
        <v>89</v>
      </c>
      <c r="AV382" s="16" t="s">
        <v>153</v>
      </c>
      <c r="AW382" s="16" t="s">
        <v>31</v>
      </c>
      <c r="AX382" s="16" t="s">
        <v>76</v>
      </c>
      <c r="AY382" s="233" t="s">
        <v>135</v>
      </c>
    </row>
    <row r="383" s="15" customFormat="1">
      <c r="A383" s="15"/>
      <c r="B383" s="225"/>
      <c r="C383" s="15"/>
      <c r="D383" s="204" t="s">
        <v>143</v>
      </c>
      <c r="E383" s="226" t="s">
        <v>1</v>
      </c>
      <c r="F383" s="227" t="s">
        <v>1183</v>
      </c>
      <c r="G383" s="15"/>
      <c r="H383" s="226" t="s">
        <v>1</v>
      </c>
      <c r="I383" s="228"/>
      <c r="J383" s="15"/>
      <c r="K383" s="15"/>
      <c r="L383" s="225"/>
      <c r="M383" s="229"/>
      <c r="N383" s="230"/>
      <c r="O383" s="230"/>
      <c r="P383" s="230"/>
      <c r="Q383" s="230"/>
      <c r="R383" s="230"/>
      <c r="S383" s="230"/>
      <c r="T383" s="23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26" t="s">
        <v>143</v>
      </c>
      <c r="AU383" s="226" t="s">
        <v>89</v>
      </c>
      <c r="AV383" s="15" t="s">
        <v>83</v>
      </c>
      <c r="AW383" s="15" t="s">
        <v>31</v>
      </c>
      <c r="AX383" s="15" t="s">
        <v>76</v>
      </c>
      <c r="AY383" s="226" t="s">
        <v>135</v>
      </c>
    </row>
    <row r="384" s="13" customFormat="1">
      <c r="A384" s="13"/>
      <c r="B384" s="203"/>
      <c r="C384" s="13"/>
      <c r="D384" s="204" t="s">
        <v>143</v>
      </c>
      <c r="E384" s="205" t="s">
        <v>1</v>
      </c>
      <c r="F384" s="206" t="s">
        <v>1184</v>
      </c>
      <c r="G384" s="13"/>
      <c r="H384" s="207">
        <v>32.832000000000001</v>
      </c>
      <c r="I384" s="208"/>
      <c r="J384" s="13"/>
      <c r="K384" s="13"/>
      <c r="L384" s="203"/>
      <c r="M384" s="209"/>
      <c r="N384" s="210"/>
      <c r="O384" s="210"/>
      <c r="P384" s="210"/>
      <c r="Q384" s="210"/>
      <c r="R384" s="210"/>
      <c r="S384" s="210"/>
      <c r="T384" s="21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5" t="s">
        <v>143</v>
      </c>
      <c r="AU384" s="205" t="s">
        <v>89</v>
      </c>
      <c r="AV384" s="13" t="s">
        <v>89</v>
      </c>
      <c r="AW384" s="13" t="s">
        <v>31</v>
      </c>
      <c r="AX384" s="13" t="s">
        <v>76</v>
      </c>
      <c r="AY384" s="205" t="s">
        <v>135</v>
      </c>
    </row>
    <row r="385" s="15" customFormat="1">
      <c r="A385" s="15"/>
      <c r="B385" s="225"/>
      <c r="C385" s="15"/>
      <c r="D385" s="204" t="s">
        <v>143</v>
      </c>
      <c r="E385" s="226" t="s">
        <v>1</v>
      </c>
      <c r="F385" s="227" t="s">
        <v>346</v>
      </c>
      <c r="G385" s="15"/>
      <c r="H385" s="226" t="s">
        <v>1</v>
      </c>
      <c r="I385" s="228"/>
      <c r="J385" s="15"/>
      <c r="K385" s="15"/>
      <c r="L385" s="225"/>
      <c r="M385" s="229"/>
      <c r="N385" s="230"/>
      <c r="O385" s="230"/>
      <c r="P385" s="230"/>
      <c r="Q385" s="230"/>
      <c r="R385" s="230"/>
      <c r="S385" s="230"/>
      <c r="T385" s="231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26" t="s">
        <v>143</v>
      </c>
      <c r="AU385" s="226" t="s">
        <v>89</v>
      </c>
      <c r="AV385" s="15" t="s">
        <v>83</v>
      </c>
      <c r="AW385" s="15" t="s">
        <v>31</v>
      </c>
      <c r="AX385" s="15" t="s">
        <v>76</v>
      </c>
      <c r="AY385" s="226" t="s">
        <v>135</v>
      </c>
    </row>
    <row r="386" s="13" customFormat="1">
      <c r="A386" s="13"/>
      <c r="B386" s="203"/>
      <c r="C386" s="13"/>
      <c r="D386" s="204" t="s">
        <v>143</v>
      </c>
      <c r="E386" s="205" t="s">
        <v>1</v>
      </c>
      <c r="F386" s="206" t="s">
        <v>1182</v>
      </c>
      <c r="G386" s="13"/>
      <c r="H386" s="207">
        <v>-1.8899999999999999</v>
      </c>
      <c r="I386" s="208"/>
      <c r="J386" s="13"/>
      <c r="K386" s="13"/>
      <c r="L386" s="203"/>
      <c r="M386" s="209"/>
      <c r="N386" s="210"/>
      <c r="O386" s="210"/>
      <c r="P386" s="210"/>
      <c r="Q386" s="210"/>
      <c r="R386" s="210"/>
      <c r="S386" s="210"/>
      <c r="T386" s="21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05" t="s">
        <v>143</v>
      </c>
      <c r="AU386" s="205" t="s">
        <v>89</v>
      </c>
      <c r="AV386" s="13" t="s">
        <v>89</v>
      </c>
      <c r="AW386" s="13" t="s">
        <v>31</v>
      </c>
      <c r="AX386" s="13" t="s">
        <v>76</v>
      </c>
      <c r="AY386" s="205" t="s">
        <v>135</v>
      </c>
    </row>
    <row r="387" s="16" customFormat="1">
      <c r="A387" s="16"/>
      <c r="B387" s="232"/>
      <c r="C387" s="16"/>
      <c r="D387" s="204" t="s">
        <v>143</v>
      </c>
      <c r="E387" s="233" t="s">
        <v>1</v>
      </c>
      <c r="F387" s="234" t="s">
        <v>349</v>
      </c>
      <c r="G387" s="16"/>
      <c r="H387" s="235">
        <v>30.942</v>
      </c>
      <c r="I387" s="236"/>
      <c r="J387" s="16"/>
      <c r="K387" s="16"/>
      <c r="L387" s="232"/>
      <c r="M387" s="237"/>
      <c r="N387" s="238"/>
      <c r="O387" s="238"/>
      <c r="P387" s="238"/>
      <c r="Q387" s="238"/>
      <c r="R387" s="238"/>
      <c r="S387" s="238"/>
      <c r="T387" s="239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33" t="s">
        <v>143</v>
      </c>
      <c r="AU387" s="233" t="s">
        <v>89</v>
      </c>
      <c r="AV387" s="16" t="s">
        <v>153</v>
      </c>
      <c r="AW387" s="16" t="s">
        <v>31</v>
      </c>
      <c r="AX387" s="16" t="s">
        <v>76</v>
      </c>
      <c r="AY387" s="233" t="s">
        <v>135</v>
      </c>
    </row>
    <row r="388" s="15" customFormat="1">
      <c r="A388" s="15"/>
      <c r="B388" s="225"/>
      <c r="C388" s="15"/>
      <c r="D388" s="204" t="s">
        <v>143</v>
      </c>
      <c r="E388" s="226" t="s">
        <v>1</v>
      </c>
      <c r="F388" s="227" t="s">
        <v>1185</v>
      </c>
      <c r="G388" s="15"/>
      <c r="H388" s="226" t="s">
        <v>1</v>
      </c>
      <c r="I388" s="228"/>
      <c r="J388" s="15"/>
      <c r="K388" s="15"/>
      <c r="L388" s="225"/>
      <c r="M388" s="229"/>
      <c r="N388" s="230"/>
      <c r="O388" s="230"/>
      <c r="P388" s="230"/>
      <c r="Q388" s="230"/>
      <c r="R388" s="230"/>
      <c r="S388" s="230"/>
      <c r="T388" s="231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26" t="s">
        <v>143</v>
      </c>
      <c r="AU388" s="226" t="s">
        <v>89</v>
      </c>
      <c r="AV388" s="15" t="s">
        <v>83</v>
      </c>
      <c r="AW388" s="15" t="s">
        <v>31</v>
      </c>
      <c r="AX388" s="15" t="s">
        <v>76</v>
      </c>
      <c r="AY388" s="226" t="s">
        <v>135</v>
      </c>
    </row>
    <row r="389" s="13" customFormat="1">
      <c r="A389" s="13"/>
      <c r="B389" s="203"/>
      <c r="C389" s="13"/>
      <c r="D389" s="204" t="s">
        <v>143</v>
      </c>
      <c r="E389" s="205" t="s">
        <v>1</v>
      </c>
      <c r="F389" s="206" t="s">
        <v>1186</v>
      </c>
      <c r="G389" s="13"/>
      <c r="H389" s="207">
        <v>38.304000000000002</v>
      </c>
      <c r="I389" s="208"/>
      <c r="J389" s="13"/>
      <c r="K389" s="13"/>
      <c r="L389" s="203"/>
      <c r="M389" s="209"/>
      <c r="N389" s="210"/>
      <c r="O389" s="210"/>
      <c r="P389" s="210"/>
      <c r="Q389" s="210"/>
      <c r="R389" s="210"/>
      <c r="S389" s="210"/>
      <c r="T389" s="21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05" t="s">
        <v>143</v>
      </c>
      <c r="AU389" s="205" t="s">
        <v>89</v>
      </c>
      <c r="AV389" s="13" t="s">
        <v>89</v>
      </c>
      <c r="AW389" s="13" t="s">
        <v>31</v>
      </c>
      <c r="AX389" s="13" t="s">
        <v>76</v>
      </c>
      <c r="AY389" s="205" t="s">
        <v>135</v>
      </c>
    </row>
    <row r="390" s="15" customFormat="1">
      <c r="A390" s="15"/>
      <c r="B390" s="225"/>
      <c r="C390" s="15"/>
      <c r="D390" s="204" t="s">
        <v>143</v>
      </c>
      <c r="E390" s="226" t="s">
        <v>1</v>
      </c>
      <c r="F390" s="227" t="s">
        <v>346</v>
      </c>
      <c r="G390" s="15"/>
      <c r="H390" s="226" t="s">
        <v>1</v>
      </c>
      <c r="I390" s="228"/>
      <c r="J390" s="15"/>
      <c r="K390" s="15"/>
      <c r="L390" s="225"/>
      <c r="M390" s="229"/>
      <c r="N390" s="230"/>
      <c r="O390" s="230"/>
      <c r="P390" s="230"/>
      <c r="Q390" s="230"/>
      <c r="R390" s="230"/>
      <c r="S390" s="230"/>
      <c r="T390" s="23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26" t="s">
        <v>143</v>
      </c>
      <c r="AU390" s="226" t="s">
        <v>89</v>
      </c>
      <c r="AV390" s="15" t="s">
        <v>83</v>
      </c>
      <c r="AW390" s="15" t="s">
        <v>31</v>
      </c>
      <c r="AX390" s="15" t="s">
        <v>76</v>
      </c>
      <c r="AY390" s="226" t="s">
        <v>135</v>
      </c>
    </row>
    <row r="391" s="13" customFormat="1">
      <c r="A391" s="13"/>
      <c r="B391" s="203"/>
      <c r="C391" s="13"/>
      <c r="D391" s="204" t="s">
        <v>143</v>
      </c>
      <c r="E391" s="205" t="s">
        <v>1</v>
      </c>
      <c r="F391" s="206" t="s">
        <v>1187</v>
      </c>
      <c r="G391" s="13"/>
      <c r="H391" s="207">
        <v>-2.1000000000000001</v>
      </c>
      <c r="I391" s="208"/>
      <c r="J391" s="13"/>
      <c r="K391" s="13"/>
      <c r="L391" s="203"/>
      <c r="M391" s="209"/>
      <c r="N391" s="210"/>
      <c r="O391" s="210"/>
      <c r="P391" s="210"/>
      <c r="Q391" s="210"/>
      <c r="R391" s="210"/>
      <c r="S391" s="210"/>
      <c r="T391" s="21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5" t="s">
        <v>143</v>
      </c>
      <c r="AU391" s="205" t="s">
        <v>89</v>
      </c>
      <c r="AV391" s="13" t="s">
        <v>89</v>
      </c>
      <c r="AW391" s="13" t="s">
        <v>31</v>
      </c>
      <c r="AX391" s="13" t="s">
        <v>76</v>
      </c>
      <c r="AY391" s="205" t="s">
        <v>135</v>
      </c>
    </row>
    <row r="392" s="13" customFormat="1">
      <c r="A392" s="13"/>
      <c r="B392" s="203"/>
      <c r="C392" s="13"/>
      <c r="D392" s="204" t="s">
        <v>143</v>
      </c>
      <c r="E392" s="205" t="s">
        <v>1</v>
      </c>
      <c r="F392" s="206" t="s">
        <v>1188</v>
      </c>
      <c r="G392" s="13"/>
      <c r="H392" s="207">
        <v>-4.0019999999999998</v>
      </c>
      <c r="I392" s="208"/>
      <c r="J392" s="13"/>
      <c r="K392" s="13"/>
      <c r="L392" s="203"/>
      <c r="M392" s="209"/>
      <c r="N392" s="210"/>
      <c r="O392" s="210"/>
      <c r="P392" s="210"/>
      <c r="Q392" s="210"/>
      <c r="R392" s="210"/>
      <c r="S392" s="210"/>
      <c r="T392" s="21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5" t="s">
        <v>143</v>
      </c>
      <c r="AU392" s="205" t="s">
        <v>89</v>
      </c>
      <c r="AV392" s="13" t="s">
        <v>89</v>
      </c>
      <c r="AW392" s="13" t="s">
        <v>31</v>
      </c>
      <c r="AX392" s="13" t="s">
        <v>76</v>
      </c>
      <c r="AY392" s="205" t="s">
        <v>135</v>
      </c>
    </row>
    <row r="393" s="15" customFormat="1">
      <c r="A393" s="15"/>
      <c r="B393" s="225"/>
      <c r="C393" s="15"/>
      <c r="D393" s="204" t="s">
        <v>143</v>
      </c>
      <c r="E393" s="226" t="s">
        <v>1</v>
      </c>
      <c r="F393" s="227" t="s">
        <v>332</v>
      </c>
      <c r="G393" s="15"/>
      <c r="H393" s="226" t="s">
        <v>1</v>
      </c>
      <c r="I393" s="228"/>
      <c r="J393" s="15"/>
      <c r="K393" s="15"/>
      <c r="L393" s="225"/>
      <c r="M393" s="229"/>
      <c r="N393" s="230"/>
      <c r="O393" s="230"/>
      <c r="P393" s="230"/>
      <c r="Q393" s="230"/>
      <c r="R393" s="230"/>
      <c r="S393" s="230"/>
      <c r="T393" s="231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26" t="s">
        <v>143</v>
      </c>
      <c r="AU393" s="226" t="s">
        <v>89</v>
      </c>
      <c r="AV393" s="15" t="s">
        <v>83</v>
      </c>
      <c r="AW393" s="15" t="s">
        <v>31</v>
      </c>
      <c r="AX393" s="15" t="s">
        <v>76</v>
      </c>
      <c r="AY393" s="226" t="s">
        <v>135</v>
      </c>
    </row>
    <row r="394" s="13" customFormat="1">
      <c r="A394" s="13"/>
      <c r="B394" s="203"/>
      <c r="C394" s="13"/>
      <c r="D394" s="204" t="s">
        <v>143</v>
      </c>
      <c r="E394" s="205" t="s">
        <v>1</v>
      </c>
      <c r="F394" s="206" t="s">
        <v>1189</v>
      </c>
      <c r="G394" s="13"/>
      <c r="H394" s="207">
        <v>2.028</v>
      </c>
      <c r="I394" s="208"/>
      <c r="J394" s="13"/>
      <c r="K394" s="13"/>
      <c r="L394" s="203"/>
      <c r="M394" s="209"/>
      <c r="N394" s="210"/>
      <c r="O394" s="210"/>
      <c r="P394" s="210"/>
      <c r="Q394" s="210"/>
      <c r="R394" s="210"/>
      <c r="S394" s="210"/>
      <c r="T394" s="21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5" t="s">
        <v>143</v>
      </c>
      <c r="AU394" s="205" t="s">
        <v>89</v>
      </c>
      <c r="AV394" s="13" t="s">
        <v>89</v>
      </c>
      <c r="AW394" s="13" t="s">
        <v>31</v>
      </c>
      <c r="AX394" s="13" t="s">
        <v>76</v>
      </c>
      <c r="AY394" s="205" t="s">
        <v>135</v>
      </c>
    </row>
    <row r="395" s="16" customFormat="1">
      <c r="A395" s="16"/>
      <c r="B395" s="232"/>
      <c r="C395" s="16"/>
      <c r="D395" s="204" t="s">
        <v>143</v>
      </c>
      <c r="E395" s="233" t="s">
        <v>1</v>
      </c>
      <c r="F395" s="234" t="s">
        <v>349</v>
      </c>
      <c r="G395" s="16"/>
      <c r="H395" s="235">
        <v>34.229999999999997</v>
      </c>
      <c r="I395" s="236"/>
      <c r="J395" s="16"/>
      <c r="K395" s="16"/>
      <c r="L395" s="232"/>
      <c r="M395" s="237"/>
      <c r="N395" s="238"/>
      <c r="O395" s="238"/>
      <c r="P395" s="238"/>
      <c r="Q395" s="238"/>
      <c r="R395" s="238"/>
      <c r="S395" s="238"/>
      <c r="T395" s="239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33" t="s">
        <v>143</v>
      </c>
      <c r="AU395" s="233" t="s">
        <v>89</v>
      </c>
      <c r="AV395" s="16" t="s">
        <v>153</v>
      </c>
      <c r="AW395" s="16" t="s">
        <v>31</v>
      </c>
      <c r="AX395" s="16" t="s">
        <v>76</v>
      </c>
      <c r="AY395" s="233" t="s">
        <v>135</v>
      </c>
    </row>
    <row r="396" s="15" customFormat="1">
      <c r="A396" s="15"/>
      <c r="B396" s="225"/>
      <c r="C396" s="15"/>
      <c r="D396" s="204" t="s">
        <v>143</v>
      </c>
      <c r="E396" s="226" t="s">
        <v>1</v>
      </c>
      <c r="F396" s="227" t="s">
        <v>784</v>
      </c>
      <c r="G396" s="15"/>
      <c r="H396" s="226" t="s">
        <v>1</v>
      </c>
      <c r="I396" s="228"/>
      <c r="J396" s="15"/>
      <c r="K396" s="15"/>
      <c r="L396" s="225"/>
      <c r="M396" s="229"/>
      <c r="N396" s="230"/>
      <c r="O396" s="230"/>
      <c r="P396" s="230"/>
      <c r="Q396" s="230"/>
      <c r="R396" s="230"/>
      <c r="S396" s="230"/>
      <c r="T396" s="23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26" t="s">
        <v>143</v>
      </c>
      <c r="AU396" s="226" t="s">
        <v>89</v>
      </c>
      <c r="AV396" s="15" t="s">
        <v>83</v>
      </c>
      <c r="AW396" s="15" t="s">
        <v>31</v>
      </c>
      <c r="AX396" s="15" t="s">
        <v>76</v>
      </c>
      <c r="AY396" s="226" t="s">
        <v>135</v>
      </c>
    </row>
    <row r="397" s="13" customFormat="1">
      <c r="A397" s="13"/>
      <c r="B397" s="203"/>
      <c r="C397" s="13"/>
      <c r="D397" s="204" t="s">
        <v>143</v>
      </c>
      <c r="E397" s="205" t="s">
        <v>1</v>
      </c>
      <c r="F397" s="206" t="s">
        <v>1190</v>
      </c>
      <c r="G397" s="13"/>
      <c r="H397" s="207">
        <v>68.248000000000005</v>
      </c>
      <c r="I397" s="208"/>
      <c r="J397" s="13"/>
      <c r="K397" s="13"/>
      <c r="L397" s="203"/>
      <c r="M397" s="209"/>
      <c r="N397" s="210"/>
      <c r="O397" s="210"/>
      <c r="P397" s="210"/>
      <c r="Q397" s="210"/>
      <c r="R397" s="210"/>
      <c r="S397" s="210"/>
      <c r="T397" s="21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05" t="s">
        <v>143</v>
      </c>
      <c r="AU397" s="205" t="s">
        <v>89</v>
      </c>
      <c r="AV397" s="13" t="s">
        <v>89</v>
      </c>
      <c r="AW397" s="13" t="s">
        <v>31</v>
      </c>
      <c r="AX397" s="13" t="s">
        <v>76</v>
      </c>
      <c r="AY397" s="205" t="s">
        <v>135</v>
      </c>
    </row>
    <row r="398" s="15" customFormat="1">
      <c r="A398" s="15"/>
      <c r="B398" s="225"/>
      <c r="C398" s="15"/>
      <c r="D398" s="204" t="s">
        <v>143</v>
      </c>
      <c r="E398" s="226" t="s">
        <v>1</v>
      </c>
      <c r="F398" s="227" t="s">
        <v>346</v>
      </c>
      <c r="G398" s="15"/>
      <c r="H398" s="226" t="s">
        <v>1</v>
      </c>
      <c r="I398" s="228"/>
      <c r="J398" s="15"/>
      <c r="K398" s="15"/>
      <c r="L398" s="225"/>
      <c r="M398" s="229"/>
      <c r="N398" s="230"/>
      <c r="O398" s="230"/>
      <c r="P398" s="230"/>
      <c r="Q398" s="230"/>
      <c r="R398" s="230"/>
      <c r="S398" s="230"/>
      <c r="T398" s="23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26" t="s">
        <v>143</v>
      </c>
      <c r="AU398" s="226" t="s">
        <v>89</v>
      </c>
      <c r="AV398" s="15" t="s">
        <v>83</v>
      </c>
      <c r="AW398" s="15" t="s">
        <v>31</v>
      </c>
      <c r="AX398" s="15" t="s">
        <v>76</v>
      </c>
      <c r="AY398" s="226" t="s">
        <v>135</v>
      </c>
    </row>
    <row r="399" s="13" customFormat="1">
      <c r="A399" s="13"/>
      <c r="B399" s="203"/>
      <c r="C399" s="13"/>
      <c r="D399" s="204" t="s">
        <v>143</v>
      </c>
      <c r="E399" s="205" t="s">
        <v>1</v>
      </c>
      <c r="F399" s="206" t="s">
        <v>1188</v>
      </c>
      <c r="G399" s="13"/>
      <c r="H399" s="207">
        <v>-4.0019999999999998</v>
      </c>
      <c r="I399" s="208"/>
      <c r="J399" s="13"/>
      <c r="K399" s="13"/>
      <c r="L399" s="203"/>
      <c r="M399" s="209"/>
      <c r="N399" s="210"/>
      <c r="O399" s="210"/>
      <c r="P399" s="210"/>
      <c r="Q399" s="210"/>
      <c r="R399" s="210"/>
      <c r="S399" s="210"/>
      <c r="T399" s="21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5" t="s">
        <v>143</v>
      </c>
      <c r="AU399" s="205" t="s">
        <v>89</v>
      </c>
      <c r="AV399" s="13" t="s">
        <v>89</v>
      </c>
      <c r="AW399" s="13" t="s">
        <v>31</v>
      </c>
      <c r="AX399" s="13" t="s">
        <v>76</v>
      </c>
      <c r="AY399" s="205" t="s">
        <v>135</v>
      </c>
    </row>
    <row r="400" s="13" customFormat="1">
      <c r="A400" s="13"/>
      <c r="B400" s="203"/>
      <c r="C400" s="13"/>
      <c r="D400" s="204" t="s">
        <v>143</v>
      </c>
      <c r="E400" s="205" t="s">
        <v>1</v>
      </c>
      <c r="F400" s="206" t="s">
        <v>1191</v>
      </c>
      <c r="G400" s="13"/>
      <c r="H400" s="207">
        <v>-4.8449999999999998</v>
      </c>
      <c r="I400" s="208"/>
      <c r="J400" s="13"/>
      <c r="K400" s="13"/>
      <c r="L400" s="203"/>
      <c r="M400" s="209"/>
      <c r="N400" s="210"/>
      <c r="O400" s="210"/>
      <c r="P400" s="210"/>
      <c r="Q400" s="210"/>
      <c r="R400" s="210"/>
      <c r="S400" s="210"/>
      <c r="T400" s="21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5" t="s">
        <v>143</v>
      </c>
      <c r="AU400" s="205" t="s">
        <v>89</v>
      </c>
      <c r="AV400" s="13" t="s">
        <v>89</v>
      </c>
      <c r="AW400" s="13" t="s">
        <v>31</v>
      </c>
      <c r="AX400" s="13" t="s">
        <v>76</v>
      </c>
      <c r="AY400" s="205" t="s">
        <v>135</v>
      </c>
    </row>
    <row r="401" s="15" customFormat="1">
      <c r="A401" s="15"/>
      <c r="B401" s="225"/>
      <c r="C401" s="15"/>
      <c r="D401" s="204" t="s">
        <v>143</v>
      </c>
      <c r="E401" s="226" t="s">
        <v>1</v>
      </c>
      <c r="F401" s="227" t="s">
        <v>332</v>
      </c>
      <c r="G401" s="15"/>
      <c r="H401" s="226" t="s">
        <v>1</v>
      </c>
      <c r="I401" s="228"/>
      <c r="J401" s="15"/>
      <c r="K401" s="15"/>
      <c r="L401" s="225"/>
      <c r="M401" s="229"/>
      <c r="N401" s="230"/>
      <c r="O401" s="230"/>
      <c r="P401" s="230"/>
      <c r="Q401" s="230"/>
      <c r="R401" s="230"/>
      <c r="S401" s="230"/>
      <c r="T401" s="23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26" t="s">
        <v>143</v>
      </c>
      <c r="AU401" s="226" t="s">
        <v>89</v>
      </c>
      <c r="AV401" s="15" t="s">
        <v>83</v>
      </c>
      <c r="AW401" s="15" t="s">
        <v>31</v>
      </c>
      <c r="AX401" s="15" t="s">
        <v>76</v>
      </c>
      <c r="AY401" s="226" t="s">
        <v>135</v>
      </c>
    </row>
    <row r="402" s="13" customFormat="1">
      <c r="A402" s="13"/>
      <c r="B402" s="203"/>
      <c r="C402" s="13"/>
      <c r="D402" s="204" t="s">
        <v>143</v>
      </c>
      <c r="E402" s="205" t="s">
        <v>1</v>
      </c>
      <c r="F402" s="206" t="s">
        <v>1189</v>
      </c>
      <c r="G402" s="13"/>
      <c r="H402" s="207">
        <v>2.028</v>
      </c>
      <c r="I402" s="208"/>
      <c r="J402" s="13"/>
      <c r="K402" s="13"/>
      <c r="L402" s="203"/>
      <c r="M402" s="209"/>
      <c r="N402" s="210"/>
      <c r="O402" s="210"/>
      <c r="P402" s="210"/>
      <c r="Q402" s="210"/>
      <c r="R402" s="210"/>
      <c r="S402" s="210"/>
      <c r="T402" s="21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5" t="s">
        <v>143</v>
      </c>
      <c r="AU402" s="205" t="s">
        <v>89</v>
      </c>
      <c r="AV402" s="13" t="s">
        <v>89</v>
      </c>
      <c r="AW402" s="13" t="s">
        <v>31</v>
      </c>
      <c r="AX402" s="13" t="s">
        <v>76</v>
      </c>
      <c r="AY402" s="205" t="s">
        <v>135</v>
      </c>
    </row>
    <row r="403" s="16" customFormat="1">
      <c r="A403" s="16"/>
      <c r="B403" s="232"/>
      <c r="C403" s="16"/>
      <c r="D403" s="204" t="s">
        <v>143</v>
      </c>
      <c r="E403" s="233" t="s">
        <v>1</v>
      </c>
      <c r="F403" s="234" t="s">
        <v>349</v>
      </c>
      <c r="G403" s="16"/>
      <c r="H403" s="235">
        <v>61.429000000000002</v>
      </c>
      <c r="I403" s="236"/>
      <c r="J403" s="16"/>
      <c r="K403" s="16"/>
      <c r="L403" s="232"/>
      <c r="M403" s="237"/>
      <c r="N403" s="238"/>
      <c r="O403" s="238"/>
      <c r="P403" s="238"/>
      <c r="Q403" s="238"/>
      <c r="R403" s="238"/>
      <c r="S403" s="238"/>
      <c r="T403" s="239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33" t="s">
        <v>143</v>
      </c>
      <c r="AU403" s="233" t="s">
        <v>89</v>
      </c>
      <c r="AV403" s="16" t="s">
        <v>153</v>
      </c>
      <c r="AW403" s="16" t="s">
        <v>31</v>
      </c>
      <c r="AX403" s="16" t="s">
        <v>76</v>
      </c>
      <c r="AY403" s="233" t="s">
        <v>135</v>
      </c>
    </row>
    <row r="404" s="15" customFormat="1">
      <c r="A404" s="15"/>
      <c r="B404" s="225"/>
      <c r="C404" s="15"/>
      <c r="D404" s="204" t="s">
        <v>143</v>
      </c>
      <c r="E404" s="226" t="s">
        <v>1</v>
      </c>
      <c r="F404" s="227" t="s">
        <v>788</v>
      </c>
      <c r="G404" s="15"/>
      <c r="H404" s="226" t="s">
        <v>1</v>
      </c>
      <c r="I404" s="228"/>
      <c r="J404" s="15"/>
      <c r="K404" s="15"/>
      <c r="L404" s="225"/>
      <c r="M404" s="229"/>
      <c r="N404" s="230"/>
      <c r="O404" s="230"/>
      <c r="P404" s="230"/>
      <c r="Q404" s="230"/>
      <c r="R404" s="230"/>
      <c r="S404" s="230"/>
      <c r="T404" s="23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26" t="s">
        <v>143</v>
      </c>
      <c r="AU404" s="226" t="s">
        <v>89</v>
      </c>
      <c r="AV404" s="15" t="s">
        <v>83</v>
      </c>
      <c r="AW404" s="15" t="s">
        <v>31</v>
      </c>
      <c r="AX404" s="15" t="s">
        <v>76</v>
      </c>
      <c r="AY404" s="226" t="s">
        <v>135</v>
      </c>
    </row>
    <row r="405" s="13" customFormat="1">
      <c r="A405" s="13"/>
      <c r="B405" s="203"/>
      <c r="C405" s="13"/>
      <c r="D405" s="204" t="s">
        <v>143</v>
      </c>
      <c r="E405" s="205" t="s">
        <v>1</v>
      </c>
      <c r="F405" s="206" t="s">
        <v>1192</v>
      </c>
      <c r="G405" s="13"/>
      <c r="H405" s="207">
        <v>54.780000000000001</v>
      </c>
      <c r="I405" s="208"/>
      <c r="J405" s="13"/>
      <c r="K405" s="13"/>
      <c r="L405" s="203"/>
      <c r="M405" s="209"/>
      <c r="N405" s="210"/>
      <c r="O405" s="210"/>
      <c r="P405" s="210"/>
      <c r="Q405" s="210"/>
      <c r="R405" s="210"/>
      <c r="S405" s="210"/>
      <c r="T405" s="21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5" t="s">
        <v>143</v>
      </c>
      <c r="AU405" s="205" t="s">
        <v>89</v>
      </c>
      <c r="AV405" s="13" t="s">
        <v>89</v>
      </c>
      <c r="AW405" s="13" t="s">
        <v>31</v>
      </c>
      <c r="AX405" s="13" t="s">
        <v>76</v>
      </c>
      <c r="AY405" s="205" t="s">
        <v>135</v>
      </c>
    </row>
    <row r="406" s="15" customFormat="1">
      <c r="A406" s="15"/>
      <c r="B406" s="225"/>
      <c r="C406" s="15"/>
      <c r="D406" s="204" t="s">
        <v>143</v>
      </c>
      <c r="E406" s="226" t="s">
        <v>1</v>
      </c>
      <c r="F406" s="227" t="s">
        <v>346</v>
      </c>
      <c r="G406" s="15"/>
      <c r="H406" s="226" t="s">
        <v>1</v>
      </c>
      <c r="I406" s="228"/>
      <c r="J406" s="15"/>
      <c r="K406" s="15"/>
      <c r="L406" s="225"/>
      <c r="M406" s="229"/>
      <c r="N406" s="230"/>
      <c r="O406" s="230"/>
      <c r="P406" s="230"/>
      <c r="Q406" s="230"/>
      <c r="R406" s="230"/>
      <c r="S406" s="230"/>
      <c r="T406" s="23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26" t="s">
        <v>143</v>
      </c>
      <c r="AU406" s="226" t="s">
        <v>89</v>
      </c>
      <c r="AV406" s="15" t="s">
        <v>83</v>
      </c>
      <c r="AW406" s="15" t="s">
        <v>31</v>
      </c>
      <c r="AX406" s="15" t="s">
        <v>76</v>
      </c>
      <c r="AY406" s="226" t="s">
        <v>135</v>
      </c>
    </row>
    <row r="407" s="13" customFormat="1">
      <c r="A407" s="13"/>
      <c r="B407" s="203"/>
      <c r="C407" s="13"/>
      <c r="D407" s="204" t="s">
        <v>143</v>
      </c>
      <c r="E407" s="205" t="s">
        <v>1</v>
      </c>
      <c r="F407" s="206" t="s">
        <v>786</v>
      </c>
      <c r="G407" s="13"/>
      <c r="H407" s="207">
        <v>-2.8999999999999999</v>
      </c>
      <c r="I407" s="208"/>
      <c r="J407" s="13"/>
      <c r="K407" s="13"/>
      <c r="L407" s="203"/>
      <c r="M407" s="209"/>
      <c r="N407" s="210"/>
      <c r="O407" s="210"/>
      <c r="P407" s="210"/>
      <c r="Q407" s="210"/>
      <c r="R407" s="210"/>
      <c r="S407" s="210"/>
      <c r="T407" s="21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5" t="s">
        <v>143</v>
      </c>
      <c r="AU407" s="205" t="s">
        <v>89</v>
      </c>
      <c r="AV407" s="13" t="s">
        <v>89</v>
      </c>
      <c r="AW407" s="13" t="s">
        <v>31</v>
      </c>
      <c r="AX407" s="13" t="s">
        <v>76</v>
      </c>
      <c r="AY407" s="205" t="s">
        <v>135</v>
      </c>
    </row>
    <row r="408" s="13" customFormat="1">
      <c r="A408" s="13"/>
      <c r="B408" s="203"/>
      <c r="C408" s="13"/>
      <c r="D408" s="204" t="s">
        <v>143</v>
      </c>
      <c r="E408" s="205" t="s">
        <v>1</v>
      </c>
      <c r="F408" s="206" t="s">
        <v>1193</v>
      </c>
      <c r="G408" s="13"/>
      <c r="H408" s="207">
        <v>-5.7130000000000001</v>
      </c>
      <c r="I408" s="208"/>
      <c r="J408" s="13"/>
      <c r="K408" s="13"/>
      <c r="L408" s="203"/>
      <c r="M408" s="209"/>
      <c r="N408" s="210"/>
      <c r="O408" s="210"/>
      <c r="P408" s="210"/>
      <c r="Q408" s="210"/>
      <c r="R408" s="210"/>
      <c r="S408" s="210"/>
      <c r="T408" s="21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5" t="s">
        <v>143</v>
      </c>
      <c r="AU408" s="205" t="s">
        <v>89</v>
      </c>
      <c r="AV408" s="13" t="s">
        <v>89</v>
      </c>
      <c r="AW408" s="13" t="s">
        <v>31</v>
      </c>
      <c r="AX408" s="13" t="s">
        <v>76</v>
      </c>
      <c r="AY408" s="205" t="s">
        <v>135</v>
      </c>
    </row>
    <row r="409" s="13" customFormat="1">
      <c r="A409" s="13"/>
      <c r="B409" s="203"/>
      <c r="C409" s="13"/>
      <c r="D409" s="204" t="s">
        <v>143</v>
      </c>
      <c r="E409" s="205" t="s">
        <v>1</v>
      </c>
      <c r="F409" s="206" t="s">
        <v>787</v>
      </c>
      <c r="G409" s="13"/>
      <c r="H409" s="207">
        <v>-3.1000000000000001</v>
      </c>
      <c r="I409" s="208"/>
      <c r="J409" s="13"/>
      <c r="K409" s="13"/>
      <c r="L409" s="203"/>
      <c r="M409" s="209"/>
      <c r="N409" s="210"/>
      <c r="O409" s="210"/>
      <c r="P409" s="210"/>
      <c r="Q409" s="210"/>
      <c r="R409" s="210"/>
      <c r="S409" s="210"/>
      <c r="T409" s="21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5" t="s">
        <v>143</v>
      </c>
      <c r="AU409" s="205" t="s">
        <v>89</v>
      </c>
      <c r="AV409" s="13" t="s">
        <v>89</v>
      </c>
      <c r="AW409" s="13" t="s">
        <v>31</v>
      </c>
      <c r="AX409" s="13" t="s">
        <v>76</v>
      </c>
      <c r="AY409" s="205" t="s">
        <v>135</v>
      </c>
    </row>
    <row r="410" s="16" customFormat="1">
      <c r="A410" s="16"/>
      <c r="B410" s="232"/>
      <c r="C410" s="16"/>
      <c r="D410" s="204" t="s">
        <v>143</v>
      </c>
      <c r="E410" s="233" t="s">
        <v>1</v>
      </c>
      <c r="F410" s="234" t="s">
        <v>349</v>
      </c>
      <c r="G410" s="16"/>
      <c r="H410" s="235">
        <v>43.067</v>
      </c>
      <c r="I410" s="236"/>
      <c r="J410" s="16"/>
      <c r="K410" s="16"/>
      <c r="L410" s="232"/>
      <c r="M410" s="237"/>
      <c r="N410" s="238"/>
      <c r="O410" s="238"/>
      <c r="P410" s="238"/>
      <c r="Q410" s="238"/>
      <c r="R410" s="238"/>
      <c r="S410" s="238"/>
      <c r="T410" s="239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33" t="s">
        <v>143</v>
      </c>
      <c r="AU410" s="233" t="s">
        <v>89</v>
      </c>
      <c r="AV410" s="16" t="s">
        <v>153</v>
      </c>
      <c r="AW410" s="16" t="s">
        <v>31</v>
      </c>
      <c r="AX410" s="16" t="s">
        <v>76</v>
      </c>
      <c r="AY410" s="233" t="s">
        <v>135</v>
      </c>
    </row>
    <row r="411" s="15" customFormat="1">
      <c r="A411" s="15"/>
      <c r="B411" s="225"/>
      <c r="C411" s="15"/>
      <c r="D411" s="204" t="s">
        <v>143</v>
      </c>
      <c r="E411" s="226" t="s">
        <v>1</v>
      </c>
      <c r="F411" s="227" t="s">
        <v>792</v>
      </c>
      <c r="G411" s="15"/>
      <c r="H411" s="226" t="s">
        <v>1</v>
      </c>
      <c r="I411" s="228"/>
      <c r="J411" s="15"/>
      <c r="K411" s="15"/>
      <c r="L411" s="225"/>
      <c r="M411" s="229"/>
      <c r="N411" s="230"/>
      <c r="O411" s="230"/>
      <c r="P411" s="230"/>
      <c r="Q411" s="230"/>
      <c r="R411" s="230"/>
      <c r="S411" s="230"/>
      <c r="T411" s="23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26" t="s">
        <v>143</v>
      </c>
      <c r="AU411" s="226" t="s">
        <v>89</v>
      </c>
      <c r="AV411" s="15" t="s">
        <v>83</v>
      </c>
      <c r="AW411" s="15" t="s">
        <v>31</v>
      </c>
      <c r="AX411" s="15" t="s">
        <v>76</v>
      </c>
      <c r="AY411" s="226" t="s">
        <v>135</v>
      </c>
    </row>
    <row r="412" s="13" customFormat="1">
      <c r="A412" s="13"/>
      <c r="B412" s="203"/>
      <c r="C412" s="13"/>
      <c r="D412" s="204" t="s">
        <v>143</v>
      </c>
      <c r="E412" s="205" t="s">
        <v>1</v>
      </c>
      <c r="F412" s="206" t="s">
        <v>1194</v>
      </c>
      <c r="G412" s="13"/>
      <c r="H412" s="207">
        <v>94.620000000000005</v>
      </c>
      <c r="I412" s="208"/>
      <c r="J412" s="13"/>
      <c r="K412" s="13"/>
      <c r="L412" s="203"/>
      <c r="M412" s="209"/>
      <c r="N412" s="210"/>
      <c r="O412" s="210"/>
      <c r="P412" s="210"/>
      <c r="Q412" s="210"/>
      <c r="R412" s="210"/>
      <c r="S412" s="210"/>
      <c r="T412" s="21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5" t="s">
        <v>143</v>
      </c>
      <c r="AU412" s="205" t="s">
        <v>89</v>
      </c>
      <c r="AV412" s="13" t="s">
        <v>89</v>
      </c>
      <c r="AW412" s="13" t="s">
        <v>31</v>
      </c>
      <c r="AX412" s="13" t="s">
        <v>76</v>
      </c>
      <c r="AY412" s="205" t="s">
        <v>135</v>
      </c>
    </row>
    <row r="413" s="15" customFormat="1">
      <c r="A413" s="15"/>
      <c r="B413" s="225"/>
      <c r="C413" s="15"/>
      <c r="D413" s="204" t="s">
        <v>143</v>
      </c>
      <c r="E413" s="226" t="s">
        <v>1</v>
      </c>
      <c r="F413" s="227" t="s">
        <v>346</v>
      </c>
      <c r="G413" s="15"/>
      <c r="H413" s="226" t="s">
        <v>1</v>
      </c>
      <c r="I413" s="228"/>
      <c r="J413" s="15"/>
      <c r="K413" s="15"/>
      <c r="L413" s="225"/>
      <c r="M413" s="229"/>
      <c r="N413" s="230"/>
      <c r="O413" s="230"/>
      <c r="P413" s="230"/>
      <c r="Q413" s="230"/>
      <c r="R413" s="230"/>
      <c r="S413" s="230"/>
      <c r="T413" s="231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26" t="s">
        <v>143</v>
      </c>
      <c r="AU413" s="226" t="s">
        <v>89</v>
      </c>
      <c r="AV413" s="15" t="s">
        <v>83</v>
      </c>
      <c r="AW413" s="15" t="s">
        <v>31</v>
      </c>
      <c r="AX413" s="15" t="s">
        <v>76</v>
      </c>
      <c r="AY413" s="226" t="s">
        <v>135</v>
      </c>
    </row>
    <row r="414" s="13" customFormat="1">
      <c r="A414" s="13"/>
      <c r="B414" s="203"/>
      <c r="C414" s="13"/>
      <c r="D414" s="204" t="s">
        <v>143</v>
      </c>
      <c r="E414" s="205" t="s">
        <v>1</v>
      </c>
      <c r="F414" s="206" t="s">
        <v>791</v>
      </c>
      <c r="G414" s="13"/>
      <c r="H414" s="207">
        <v>-5.4000000000000004</v>
      </c>
      <c r="I414" s="208"/>
      <c r="J414" s="13"/>
      <c r="K414" s="13"/>
      <c r="L414" s="203"/>
      <c r="M414" s="209"/>
      <c r="N414" s="210"/>
      <c r="O414" s="210"/>
      <c r="P414" s="210"/>
      <c r="Q414" s="210"/>
      <c r="R414" s="210"/>
      <c r="S414" s="210"/>
      <c r="T414" s="21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5" t="s">
        <v>143</v>
      </c>
      <c r="AU414" s="205" t="s">
        <v>89</v>
      </c>
      <c r="AV414" s="13" t="s">
        <v>89</v>
      </c>
      <c r="AW414" s="13" t="s">
        <v>31</v>
      </c>
      <c r="AX414" s="13" t="s">
        <v>76</v>
      </c>
      <c r="AY414" s="205" t="s">
        <v>135</v>
      </c>
    </row>
    <row r="415" s="13" customFormat="1">
      <c r="A415" s="13"/>
      <c r="B415" s="203"/>
      <c r="C415" s="13"/>
      <c r="D415" s="204" t="s">
        <v>143</v>
      </c>
      <c r="E415" s="205" t="s">
        <v>1</v>
      </c>
      <c r="F415" s="206" t="s">
        <v>790</v>
      </c>
      <c r="G415" s="13"/>
      <c r="H415" s="207">
        <v>-6.149</v>
      </c>
      <c r="I415" s="208"/>
      <c r="J415" s="13"/>
      <c r="K415" s="13"/>
      <c r="L415" s="203"/>
      <c r="M415" s="209"/>
      <c r="N415" s="210"/>
      <c r="O415" s="210"/>
      <c r="P415" s="210"/>
      <c r="Q415" s="210"/>
      <c r="R415" s="210"/>
      <c r="S415" s="210"/>
      <c r="T415" s="21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5" t="s">
        <v>143</v>
      </c>
      <c r="AU415" s="205" t="s">
        <v>89</v>
      </c>
      <c r="AV415" s="13" t="s">
        <v>89</v>
      </c>
      <c r="AW415" s="13" t="s">
        <v>31</v>
      </c>
      <c r="AX415" s="13" t="s">
        <v>76</v>
      </c>
      <c r="AY415" s="205" t="s">
        <v>135</v>
      </c>
    </row>
    <row r="416" s="13" customFormat="1">
      <c r="A416" s="13"/>
      <c r="B416" s="203"/>
      <c r="C416" s="13"/>
      <c r="D416" s="204" t="s">
        <v>143</v>
      </c>
      <c r="E416" s="205" t="s">
        <v>1</v>
      </c>
      <c r="F416" s="206" t="s">
        <v>1195</v>
      </c>
      <c r="G416" s="13"/>
      <c r="H416" s="207">
        <v>-2.9729999999999999</v>
      </c>
      <c r="I416" s="208"/>
      <c r="J416" s="13"/>
      <c r="K416" s="13"/>
      <c r="L416" s="203"/>
      <c r="M416" s="209"/>
      <c r="N416" s="210"/>
      <c r="O416" s="210"/>
      <c r="P416" s="210"/>
      <c r="Q416" s="210"/>
      <c r="R416" s="210"/>
      <c r="S416" s="210"/>
      <c r="T416" s="21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5" t="s">
        <v>143</v>
      </c>
      <c r="AU416" s="205" t="s">
        <v>89</v>
      </c>
      <c r="AV416" s="13" t="s">
        <v>89</v>
      </c>
      <c r="AW416" s="13" t="s">
        <v>31</v>
      </c>
      <c r="AX416" s="13" t="s">
        <v>76</v>
      </c>
      <c r="AY416" s="205" t="s">
        <v>135</v>
      </c>
    </row>
    <row r="417" s="15" customFormat="1">
      <c r="A417" s="15"/>
      <c r="B417" s="225"/>
      <c r="C417" s="15"/>
      <c r="D417" s="204" t="s">
        <v>143</v>
      </c>
      <c r="E417" s="226" t="s">
        <v>1</v>
      </c>
      <c r="F417" s="227" t="s">
        <v>332</v>
      </c>
      <c r="G417" s="15"/>
      <c r="H417" s="226" t="s">
        <v>1</v>
      </c>
      <c r="I417" s="228"/>
      <c r="J417" s="15"/>
      <c r="K417" s="15"/>
      <c r="L417" s="225"/>
      <c r="M417" s="229"/>
      <c r="N417" s="230"/>
      <c r="O417" s="230"/>
      <c r="P417" s="230"/>
      <c r="Q417" s="230"/>
      <c r="R417" s="230"/>
      <c r="S417" s="230"/>
      <c r="T417" s="23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26" t="s">
        <v>143</v>
      </c>
      <c r="AU417" s="226" t="s">
        <v>89</v>
      </c>
      <c r="AV417" s="15" t="s">
        <v>83</v>
      </c>
      <c r="AW417" s="15" t="s">
        <v>31</v>
      </c>
      <c r="AX417" s="15" t="s">
        <v>76</v>
      </c>
      <c r="AY417" s="226" t="s">
        <v>135</v>
      </c>
    </row>
    <row r="418" s="13" customFormat="1">
      <c r="A418" s="13"/>
      <c r="B418" s="203"/>
      <c r="C418" s="13"/>
      <c r="D418" s="204" t="s">
        <v>143</v>
      </c>
      <c r="E418" s="205" t="s">
        <v>1</v>
      </c>
      <c r="F418" s="206" t="s">
        <v>1196</v>
      </c>
      <c r="G418" s="13"/>
      <c r="H418" s="207">
        <v>1.7629999999999999</v>
      </c>
      <c r="I418" s="208"/>
      <c r="J418" s="13"/>
      <c r="K418" s="13"/>
      <c r="L418" s="203"/>
      <c r="M418" s="209"/>
      <c r="N418" s="210"/>
      <c r="O418" s="210"/>
      <c r="P418" s="210"/>
      <c r="Q418" s="210"/>
      <c r="R418" s="210"/>
      <c r="S418" s="210"/>
      <c r="T418" s="21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5" t="s">
        <v>143</v>
      </c>
      <c r="AU418" s="205" t="s">
        <v>89</v>
      </c>
      <c r="AV418" s="13" t="s">
        <v>89</v>
      </c>
      <c r="AW418" s="13" t="s">
        <v>31</v>
      </c>
      <c r="AX418" s="13" t="s">
        <v>76</v>
      </c>
      <c r="AY418" s="205" t="s">
        <v>135</v>
      </c>
    </row>
    <row r="419" s="16" customFormat="1">
      <c r="A419" s="16"/>
      <c r="B419" s="232"/>
      <c r="C419" s="16"/>
      <c r="D419" s="204" t="s">
        <v>143</v>
      </c>
      <c r="E419" s="233" t="s">
        <v>1</v>
      </c>
      <c r="F419" s="234" t="s">
        <v>349</v>
      </c>
      <c r="G419" s="16"/>
      <c r="H419" s="235">
        <v>81.861000000000004</v>
      </c>
      <c r="I419" s="236"/>
      <c r="J419" s="16"/>
      <c r="K419" s="16"/>
      <c r="L419" s="232"/>
      <c r="M419" s="237"/>
      <c r="N419" s="238"/>
      <c r="O419" s="238"/>
      <c r="P419" s="238"/>
      <c r="Q419" s="238"/>
      <c r="R419" s="238"/>
      <c r="S419" s="238"/>
      <c r="T419" s="239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33" t="s">
        <v>143</v>
      </c>
      <c r="AU419" s="233" t="s">
        <v>89</v>
      </c>
      <c r="AV419" s="16" t="s">
        <v>153</v>
      </c>
      <c r="AW419" s="16" t="s">
        <v>31</v>
      </c>
      <c r="AX419" s="16" t="s">
        <v>76</v>
      </c>
      <c r="AY419" s="233" t="s">
        <v>135</v>
      </c>
    </row>
    <row r="420" s="15" customFormat="1">
      <c r="A420" s="15"/>
      <c r="B420" s="225"/>
      <c r="C420" s="15"/>
      <c r="D420" s="204" t="s">
        <v>143</v>
      </c>
      <c r="E420" s="226" t="s">
        <v>1</v>
      </c>
      <c r="F420" s="227" t="s">
        <v>1197</v>
      </c>
      <c r="G420" s="15"/>
      <c r="H420" s="226" t="s">
        <v>1</v>
      </c>
      <c r="I420" s="228"/>
      <c r="J420" s="15"/>
      <c r="K420" s="15"/>
      <c r="L420" s="225"/>
      <c r="M420" s="229"/>
      <c r="N420" s="230"/>
      <c r="O420" s="230"/>
      <c r="P420" s="230"/>
      <c r="Q420" s="230"/>
      <c r="R420" s="230"/>
      <c r="S420" s="230"/>
      <c r="T420" s="23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26" t="s">
        <v>143</v>
      </c>
      <c r="AU420" s="226" t="s">
        <v>89</v>
      </c>
      <c r="AV420" s="15" t="s">
        <v>83</v>
      </c>
      <c r="AW420" s="15" t="s">
        <v>31</v>
      </c>
      <c r="AX420" s="15" t="s">
        <v>76</v>
      </c>
      <c r="AY420" s="226" t="s">
        <v>135</v>
      </c>
    </row>
    <row r="421" s="13" customFormat="1">
      <c r="A421" s="13"/>
      <c r="B421" s="203"/>
      <c r="C421" s="13"/>
      <c r="D421" s="204" t="s">
        <v>143</v>
      </c>
      <c r="E421" s="205" t="s">
        <v>1</v>
      </c>
      <c r="F421" s="206" t="s">
        <v>1198</v>
      </c>
      <c r="G421" s="13"/>
      <c r="H421" s="207">
        <v>140.56</v>
      </c>
      <c r="I421" s="208"/>
      <c r="J421" s="13"/>
      <c r="K421" s="13"/>
      <c r="L421" s="203"/>
      <c r="M421" s="209"/>
      <c r="N421" s="210"/>
      <c r="O421" s="210"/>
      <c r="P421" s="210"/>
      <c r="Q421" s="210"/>
      <c r="R421" s="210"/>
      <c r="S421" s="210"/>
      <c r="T421" s="21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5" t="s">
        <v>143</v>
      </c>
      <c r="AU421" s="205" t="s">
        <v>89</v>
      </c>
      <c r="AV421" s="13" t="s">
        <v>89</v>
      </c>
      <c r="AW421" s="13" t="s">
        <v>31</v>
      </c>
      <c r="AX421" s="13" t="s">
        <v>76</v>
      </c>
      <c r="AY421" s="205" t="s">
        <v>135</v>
      </c>
    </row>
    <row r="422" s="13" customFormat="1">
      <c r="A422" s="13"/>
      <c r="B422" s="203"/>
      <c r="C422" s="13"/>
      <c r="D422" s="204" t="s">
        <v>143</v>
      </c>
      <c r="E422" s="205" t="s">
        <v>1</v>
      </c>
      <c r="F422" s="206" t="s">
        <v>1199</v>
      </c>
      <c r="G422" s="13"/>
      <c r="H422" s="207">
        <v>3.8399999999999999</v>
      </c>
      <c r="I422" s="208"/>
      <c r="J422" s="13"/>
      <c r="K422" s="13"/>
      <c r="L422" s="203"/>
      <c r="M422" s="209"/>
      <c r="N422" s="210"/>
      <c r="O422" s="210"/>
      <c r="P422" s="210"/>
      <c r="Q422" s="210"/>
      <c r="R422" s="210"/>
      <c r="S422" s="210"/>
      <c r="T422" s="21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5" t="s">
        <v>143</v>
      </c>
      <c r="AU422" s="205" t="s">
        <v>89</v>
      </c>
      <c r="AV422" s="13" t="s">
        <v>89</v>
      </c>
      <c r="AW422" s="13" t="s">
        <v>31</v>
      </c>
      <c r="AX422" s="13" t="s">
        <v>76</v>
      </c>
      <c r="AY422" s="205" t="s">
        <v>135</v>
      </c>
    </row>
    <row r="423" s="15" customFormat="1">
      <c r="A423" s="15"/>
      <c r="B423" s="225"/>
      <c r="C423" s="15"/>
      <c r="D423" s="204" t="s">
        <v>143</v>
      </c>
      <c r="E423" s="226" t="s">
        <v>1</v>
      </c>
      <c r="F423" s="227" t="s">
        <v>346</v>
      </c>
      <c r="G423" s="15"/>
      <c r="H423" s="226" t="s">
        <v>1</v>
      </c>
      <c r="I423" s="228"/>
      <c r="J423" s="15"/>
      <c r="K423" s="15"/>
      <c r="L423" s="225"/>
      <c r="M423" s="229"/>
      <c r="N423" s="230"/>
      <c r="O423" s="230"/>
      <c r="P423" s="230"/>
      <c r="Q423" s="230"/>
      <c r="R423" s="230"/>
      <c r="S423" s="230"/>
      <c r="T423" s="23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26" t="s">
        <v>143</v>
      </c>
      <c r="AU423" s="226" t="s">
        <v>89</v>
      </c>
      <c r="AV423" s="15" t="s">
        <v>83</v>
      </c>
      <c r="AW423" s="15" t="s">
        <v>31</v>
      </c>
      <c r="AX423" s="15" t="s">
        <v>76</v>
      </c>
      <c r="AY423" s="226" t="s">
        <v>135</v>
      </c>
    </row>
    <row r="424" s="13" customFormat="1">
      <c r="A424" s="13"/>
      <c r="B424" s="203"/>
      <c r="C424" s="13"/>
      <c r="D424" s="204" t="s">
        <v>143</v>
      </c>
      <c r="E424" s="205" t="s">
        <v>1</v>
      </c>
      <c r="F424" s="206" t="s">
        <v>790</v>
      </c>
      <c r="G424" s="13"/>
      <c r="H424" s="207">
        <v>-6.149</v>
      </c>
      <c r="I424" s="208"/>
      <c r="J424" s="13"/>
      <c r="K424" s="13"/>
      <c r="L424" s="203"/>
      <c r="M424" s="209"/>
      <c r="N424" s="210"/>
      <c r="O424" s="210"/>
      <c r="P424" s="210"/>
      <c r="Q424" s="210"/>
      <c r="R424" s="210"/>
      <c r="S424" s="210"/>
      <c r="T424" s="21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5" t="s">
        <v>143</v>
      </c>
      <c r="AU424" s="205" t="s">
        <v>89</v>
      </c>
      <c r="AV424" s="13" t="s">
        <v>89</v>
      </c>
      <c r="AW424" s="13" t="s">
        <v>31</v>
      </c>
      <c r="AX424" s="13" t="s">
        <v>76</v>
      </c>
      <c r="AY424" s="205" t="s">
        <v>135</v>
      </c>
    </row>
    <row r="425" s="13" customFormat="1">
      <c r="A425" s="13"/>
      <c r="B425" s="203"/>
      <c r="C425" s="13"/>
      <c r="D425" s="204" t="s">
        <v>143</v>
      </c>
      <c r="E425" s="205" t="s">
        <v>1</v>
      </c>
      <c r="F425" s="206" t="s">
        <v>1200</v>
      </c>
      <c r="G425" s="13"/>
      <c r="H425" s="207">
        <v>-16.007999999999999</v>
      </c>
      <c r="I425" s="208"/>
      <c r="J425" s="13"/>
      <c r="K425" s="13"/>
      <c r="L425" s="203"/>
      <c r="M425" s="209"/>
      <c r="N425" s="210"/>
      <c r="O425" s="210"/>
      <c r="P425" s="210"/>
      <c r="Q425" s="210"/>
      <c r="R425" s="210"/>
      <c r="S425" s="210"/>
      <c r="T425" s="21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5" t="s">
        <v>143</v>
      </c>
      <c r="AU425" s="205" t="s">
        <v>89</v>
      </c>
      <c r="AV425" s="13" t="s">
        <v>89</v>
      </c>
      <c r="AW425" s="13" t="s">
        <v>31</v>
      </c>
      <c r="AX425" s="13" t="s">
        <v>76</v>
      </c>
      <c r="AY425" s="205" t="s">
        <v>135</v>
      </c>
    </row>
    <row r="426" s="15" customFormat="1">
      <c r="A426" s="15"/>
      <c r="B426" s="225"/>
      <c r="C426" s="15"/>
      <c r="D426" s="204" t="s">
        <v>143</v>
      </c>
      <c r="E426" s="226" t="s">
        <v>1</v>
      </c>
      <c r="F426" s="227" t="s">
        <v>332</v>
      </c>
      <c r="G426" s="15"/>
      <c r="H426" s="226" t="s">
        <v>1</v>
      </c>
      <c r="I426" s="228"/>
      <c r="J426" s="15"/>
      <c r="K426" s="15"/>
      <c r="L426" s="225"/>
      <c r="M426" s="229"/>
      <c r="N426" s="230"/>
      <c r="O426" s="230"/>
      <c r="P426" s="230"/>
      <c r="Q426" s="230"/>
      <c r="R426" s="230"/>
      <c r="S426" s="230"/>
      <c r="T426" s="231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26" t="s">
        <v>143</v>
      </c>
      <c r="AU426" s="226" t="s">
        <v>89</v>
      </c>
      <c r="AV426" s="15" t="s">
        <v>83</v>
      </c>
      <c r="AW426" s="15" t="s">
        <v>31</v>
      </c>
      <c r="AX426" s="15" t="s">
        <v>76</v>
      </c>
      <c r="AY426" s="226" t="s">
        <v>135</v>
      </c>
    </row>
    <row r="427" s="13" customFormat="1">
      <c r="A427" s="13"/>
      <c r="B427" s="203"/>
      <c r="C427" s="13"/>
      <c r="D427" s="204" t="s">
        <v>143</v>
      </c>
      <c r="E427" s="205" t="s">
        <v>1</v>
      </c>
      <c r="F427" s="206" t="s">
        <v>1201</v>
      </c>
      <c r="G427" s="13"/>
      <c r="H427" s="207">
        <v>8.1099999999999994</v>
      </c>
      <c r="I427" s="208"/>
      <c r="J427" s="13"/>
      <c r="K427" s="13"/>
      <c r="L427" s="203"/>
      <c r="M427" s="209"/>
      <c r="N427" s="210"/>
      <c r="O427" s="210"/>
      <c r="P427" s="210"/>
      <c r="Q427" s="210"/>
      <c r="R427" s="210"/>
      <c r="S427" s="210"/>
      <c r="T427" s="21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143</v>
      </c>
      <c r="AU427" s="205" t="s">
        <v>89</v>
      </c>
      <c r="AV427" s="13" t="s">
        <v>89</v>
      </c>
      <c r="AW427" s="13" t="s">
        <v>31</v>
      </c>
      <c r="AX427" s="13" t="s">
        <v>76</v>
      </c>
      <c r="AY427" s="205" t="s">
        <v>135</v>
      </c>
    </row>
    <row r="428" s="16" customFormat="1">
      <c r="A428" s="16"/>
      <c r="B428" s="232"/>
      <c r="C428" s="16"/>
      <c r="D428" s="204" t="s">
        <v>143</v>
      </c>
      <c r="E428" s="233" t="s">
        <v>1</v>
      </c>
      <c r="F428" s="234" t="s">
        <v>349</v>
      </c>
      <c r="G428" s="16"/>
      <c r="H428" s="235">
        <v>130.35300000000001</v>
      </c>
      <c r="I428" s="236"/>
      <c r="J428" s="16"/>
      <c r="K428" s="16"/>
      <c r="L428" s="232"/>
      <c r="M428" s="237"/>
      <c r="N428" s="238"/>
      <c r="O428" s="238"/>
      <c r="P428" s="238"/>
      <c r="Q428" s="238"/>
      <c r="R428" s="238"/>
      <c r="S428" s="238"/>
      <c r="T428" s="239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33" t="s">
        <v>143</v>
      </c>
      <c r="AU428" s="233" t="s">
        <v>89</v>
      </c>
      <c r="AV428" s="16" t="s">
        <v>153</v>
      </c>
      <c r="AW428" s="16" t="s">
        <v>31</v>
      </c>
      <c r="AX428" s="16" t="s">
        <v>76</v>
      </c>
      <c r="AY428" s="233" t="s">
        <v>135</v>
      </c>
    </row>
    <row r="429" s="15" customFormat="1">
      <c r="A429" s="15"/>
      <c r="B429" s="225"/>
      <c r="C429" s="15"/>
      <c r="D429" s="204" t="s">
        <v>143</v>
      </c>
      <c r="E429" s="226" t="s">
        <v>1</v>
      </c>
      <c r="F429" s="227" t="s">
        <v>1202</v>
      </c>
      <c r="G429" s="15"/>
      <c r="H429" s="226" t="s">
        <v>1</v>
      </c>
      <c r="I429" s="228"/>
      <c r="J429" s="15"/>
      <c r="K429" s="15"/>
      <c r="L429" s="225"/>
      <c r="M429" s="229"/>
      <c r="N429" s="230"/>
      <c r="O429" s="230"/>
      <c r="P429" s="230"/>
      <c r="Q429" s="230"/>
      <c r="R429" s="230"/>
      <c r="S429" s="230"/>
      <c r="T429" s="231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26" t="s">
        <v>143</v>
      </c>
      <c r="AU429" s="226" t="s">
        <v>89</v>
      </c>
      <c r="AV429" s="15" t="s">
        <v>83</v>
      </c>
      <c r="AW429" s="15" t="s">
        <v>31</v>
      </c>
      <c r="AX429" s="15" t="s">
        <v>76</v>
      </c>
      <c r="AY429" s="226" t="s">
        <v>135</v>
      </c>
    </row>
    <row r="430" s="13" customFormat="1">
      <c r="A430" s="13"/>
      <c r="B430" s="203"/>
      <c r="C430" s="13"/>
      <c r="D430" s="204" t="s">
        <v>143</v>
      </c>
      <c r="E430" s="205" t="s">
        <v>1</v>
      </c>
      <c r="F430" s="206" t="s">
        <v>1203</v>
      </c>
      <c r="G430" s="13"/>
      <c r="H430" s="207">
        <v>34.048000000000002</v>
      </c>
      <c r="I430" s="208"/>
      <c r="J430" s="13"/>
      <c r="K430" s="13"/>
      <c r="L430" s="203"/>
      <c r="M430" s="209"/>
      <c r="N430" s="210"/>
      <c r="O430" s="210"/>
      <c r="P430" s="210"/>
      <c r="Q430" s="210"/>
      <c r="R430" s="210"/>
      <c r="S430" s="210"/>
      <c r="T430" s="21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5" t="s">
        <v>143</v>
      </c>
      <c r="AU430" s="205" t="s">
        <v>89</v>
      </c>
      <c r="AV430" s="13" t="s">
        <v>89</v>
      </c>
      <c r="AW430" s="13" t="s">
        <v>31</v>
      </c>
      <c r="AX430" s="13" t="s">
        <v>76</v>
      </c>
      <c r="AY430" s="205" t="s">
        <v>135</v>
      </c>
    </row>
    <row r="431" s="15" customFormat="1">
      <c r="A431" s="15"/>
      <c r="B431" s="225"/>
      <c r="C431" s="15"/>
      <c r="D431" s="204" t="s">
        <v>143</v>
      </c>
      <c r="E431" s="226" t="s">
        <v>1</v>
      </c>
      <c r="F431" s="227" t="s">
        <v>346</v>
      </c>
      <c r="G431" s="15"/>
      <c r="H431" s="226" t="s">
        <v>1</v>
      </c>
      <c r="I431" s="228"/>
      <c r="J431" s="15"/>
      <c r="K431" s="15"/>
      <c r="L431" s="225"/>
      <c r="M431" s="229"/>
      <c r="N431" s="230"/>
      <c r="O431" s="230"/>
      <c r="P431" s="230"/>
      <c r="Q431" s="230"/>
      <c r="R431" s="230"/>
      <c r="S431" s="230"/>
      <c r="T431" s="231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26" t="s">
        <v>143</v>
      </c>
      <c r="AU431" s="226" t="s">
        <v>89</v>
      </c>
      <c r="AV431" s="15" t="s">
        <v>83</v>
      </c>
      <c r="AW431" s="15" t="s">
        <v>31</v>
      </c>
      <c r="AX431" s="15" t="s">
        <v>76</v>
      </c>
      <c r="AY431" s="226" t="s">
        <v>135</v>
      </c>
    </row>
    <row r="432" s="13" customFormat="1">
      <c r="A432" s="13"/>
      <c r="B432" s="203"/>
      <c r="C432" s="13"/>
      <c r="D432" s="204" t="s">
        <v>143</v>
      </c>
      <c r="E432" s="205" t="s">
        <v>1</v>
      </c>
      <c r="F432" s="206" t="s">
        <v>779</v>
      </c>
      <c r="G432" s="13"/>
      <c r="H432" s="207">
        <v>-1.5760000000000001</v>
      </c>
      <c r="I432" s="208"/>
      <c r="J432" s="13"/>
      <c r="K432" s="13"/>
      <c r="L432" s="203"/>
      <c r="M432" s="209"/>
      <c r="N432" s="210"/>
      <c r="O432" s="210"/>
      <c r="P432" s="210"/>
      <c r="Q432" s="210"/>
      <c r="R432" s="210"/>
      <c r="S432" s="210"/>
      <c r="T432" s="21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5" t="s">
        <v>143</v>
      </c>
      <c r="AU432" s="205" t="s">
        <v>89</v>
      </c>
      <c r="AV432" s="13" t="s">
        <v>89</v>
      </c>
      <c r="AW432" s="13" t="s">
        <v>31</v>
      </c>
      <c r="AX432" s="13" t="s">
        <v>76</v>
      </c>
      <c r="AY432" s="205" t="s">
        <v>135</v>
      </c>
    </row>
    <row r="433" s="13" customFormat="1">
      <c r="A433" s="13"/>
      <c r="B433" s="203"/>
      <c r="C433" s="13"/>
      <c r="D433" s="204" t="s">
        <v>143</v>
      </c>
      <c r="E433" s="205" t="s">
        <v>1</v>
      </c>
      <c r="F433" s="206" t="s">
        <v>1182</v>
      </c>
      <c r="G433" s="13"/>
      <c r="H433" s="207">
        <v>-1.8899999999999999</v>
      </c>
      <c r="I433" s="208"/>
      <c r="J433" s="13"/>
      <c r="K433" s="13"/>
      <c r="L433" s="203"/>
      <c r="M433" s="209"/>
      <c r="N433" s="210"/>
      <c r="O433" s="210"/>
      <c r="P433" s="210"/>
      <c r="Q433" s="210"/>
      <c r="R433" s="210"/>
      <c r="S433" s="210"/>
      <c r="T433" s="21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5" t="s">
        <v>143</v>
      </c>
      <c r="AU433" s="205" t="s">
        <v>89</v>
      </c>
      <c r="AV433" s="13" t="s">
        <v>89</v>
      </c>
      <c r="AW433" s="13" t="s">
        <v>31</v>
      </c>
      <c r="AX433" s="13" t="s">
        <v>76</v>
      </c>
      <c r="AY433" s="205" t="s">
        <v>135</v>
      </c>
    </row>
    <row r="434" s="16" customFormat="1">
      <c r="A434" s="16"/>
      <c r="B434" s="232"/>
      <c r="C434" s="16"/>
      <c r="D434" s="204" t="s">
        <v>143</v>
      </c>
      <c r="E434" s="233" t="s">
        <v>1</v>
      </c>
      <c r="F434" s="234" t="s">
        <v>349</v>
      </c>
      <c r="G434" s="16"/>
      <c r="H434" s="235">
        <v>30.582000000000001</v>
      </c>
      <c r="I434" s="236"/>
      <c r="J434" s="16"/>
      <c r="K434" s="16"/>
      <c r="L434" s="232"/>
      <c r="M434" s="237"/>
      <c r="N434" s="238"/>
      <c r="O434" s="238"/>
      <c r="P434" s="238"/>
      <c r="Q434" s="238"/>
      <c r="R434" s="238"/>
      <c r="S434" s="238"/>
      <c r="T434" s="239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33" t="s">
        <v>143</v>
      </c>
      <c r="AU434" s="233" t="s">
        <v>89</v>
      </c>
      <c r="AV434" s="16" t="s">
        <v>153</v>
      </c>
      <c r="AW434" s="16" t="s">
        <v>31</v>
      </c>
      <c r="AX434" s="16" t="s">
        <v>76</v>
      </c>
      <c r="AY434" s="233" t="s">
        <v>135</v>
      </c>
    </row>
    <row r="435" s="15" customFormat="1">
      <c r="A435" s="15"/>
      <c r="B435" s="225"/>
      <c r="C435" s="15"/>
      <c r="D435" s="204" t="s">
        <v>143</v>
      </c>
      <c r="E435" s="226" t="s">
        <v>1</v>
      </c>
      <c r="F435" s="227" t="s">
        <v>1204</v>
      </c>
      <c r="G435" s="15"/>
      <c r="H435" s="226" t="s">
        <v>1</v>
      </c>
      <c r="I435" s="228"/>
      <c r="J435" s="15"/>
      <c r="K435" s="15"/>
      <c r="L435" s="225"/>
      <c r="M435" s="229"/>
      <c r="N435" s="230"/>
      <c r="O435" s="230"/>
      <c r="P435" s="230"/>
      <c r="Q435" s="230"/>
      <c r="R435" s="230"/>
      <c r="S435" s="230"/>
      <c r="T435" s="231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26" t="s">
        <v>143</v>
      </c>
      <c r="AU435" s="226" t="s">
        <v>89</v>
      </c>
      <c r="AV435" s="15" t="s">
        <v>83</v>
      </c>
      <c r="AW435" s="15" t="s">
        <v>31</v>
      </c>
      <c r="AX435" s="15" t="s">
        <v>76</v>
      </c>
      <c r="AY435" s="226" t="s">
        <v>135</v>
      </c>
    </row>
    <row r="436" s="13" customFormat="1">
      <c r="A436" s="13"/>
      <c r="B436" s="203"/>
      <c r="C436" s="13"/>
      <c r="D436" s="204" t="s">
        <v>143</v>
      </c>
      <c r="E436" s="205" t="s">
        <v>1</v>
      </c>
      <c r="F436" s="206" t="s">
        <v>1205</v>
      </c>
      <c r="G436" s="13"/>
      <c r="H436" s="207">
        <v>52.287999999999997</v>
      </c>
      <c r="I436" s="208"/>
      <c r="J436" s="13"/>
      <c r="K436" s="13"/>
      <c r="L436" s="203"/>
      <c r="M436" s="209"/>
      <c r="N436" s="210"/>
      <c r="O436" s="210"/>
      <c r="P436" s="210"/>
      <c r="Q436" s="210"/>
      <c r="R436" s="210"/>
      <c r="S436" s="210"/>
      <c r="T436" s="21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5" t="s">
        <v>143</v>
      </c>
      <c r="AU436" s="205" t="s">
        <v>89</v>
      </c>
      <c r="AV436" s="13" t="s">
        <v>89</v>
      </c>
      <c r="AW436" s="13" t="s">
        <v>31</v>
      </c>
      <c r="AX436" s="13" t="s">
        <v>76</v>
      </c>
      <c r="AY436" s="205" t="s">
        <v>135</v>
      </c>
    </row>
    <row r="437" s="15" customFormat="1">
      <c r="A437" s="15"/>
      <c r="B437" s="225"/>
      <c r="C437" s="15"/>
      <c r="D437" s="204" t="s">
        <v>143</v>
      </c>
      <c r="E437" s="226" t="s">
        <v>1</v>
      </c>
      <c r="F437" s="227" t="s">
        <v>346</v>
      </c>
      <c r="G437" s="15"/>
      <c r="H437" s="226" t="s">
        <v>1</v>
      </c>
      <c r="I437" s="228"/>
      <c r="J437" s="15"/>
      <c r="K437" s="15"/>
      <c r="L437" s="225"/>
      <c r="M437" s="229"/>
      <c r="N437" s="230"/>
      <c r="O437" s="230"/>
      <c r="P437" s="230"/>
      <c r="Q437" s="230"/>
      <c r="R437" s="230"/>
      <c r="S437" s="230"/>
      <c r="T437" s="23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26" t="s">
        <v>143</v>
      </c>
      <c r="AU437" s="226" t="s">
        <v>89</v>
      </c>
      <c r="AV437" s="15" t="s">
        <v>83</v>
      </c>
      <c r="AW437" s="15" t="s">
        <v>31</v>
      </c>
      <c r="AX437" s="15" t="s">
        <v>76</v>
      </c>
      <c r="AY437" s="226" t="s">
        <v>135</v>
      </c>
    </row>
    <row r="438" s="13" customFormat="1">
      <c r="A438" s="13"/>
      <c r="B438" s="203"/>
      <c r="C438" s="13"/>
      <c r="D438" s="204" t="s">
        <v>143</v>
      </c>
      <c r="E438" s="205" t="s">
        <v>1</v>
      </c>
      <c r="F438" s="206" t="s">
        <v>1182</v>
      </c>
      <c r="G438" s="13"/>
      <c r="H438" s="207">
        <v>-1.8899999999999999</v>
      </c>
      <c r="I438" s="208"/>
      <c r="J438" s="13"/>
      <c r="K438" s="13"/>
      <c r="L438" s="203"/>
      <c r="M438" s="209"/>
      <c r="N438" s="210"/>
      <c r="O438" s="210"/>
      <c r="P438" s="210"/>
      <c r="Q438" s="210"/>
      <c r="R438" s="210"/>
      <c r="S438" s="210"/>
      <c r="T438" s="21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5" t="s">
        <v>143</v>
      </c>
      <c r="AU438" s="205" t="s">
        <v>89</v>
      </c>
      <c r="AV438" s="13" t="s">
        <v>89</v>
      </c>
      <c r="AW438" s="13" t="s">
        <v>31</v>
      </c>
      <c r="AX438" s="13" t="s">
        <v>76</v>
      </c>
      <c r="AY438" s="205" t="s">
        <v>135</v>
      </c>
    </row>
    <row r="439" s="13" customFormat="1">
      <c r="A439" s="13"/>
      <c r="B439" s="203"/>
      <c r="C439" s="13"/>
      <c r="D439" s="204" t="s">
        <v>143</v>
      </c>
      <c r="E439" s="205" t="s">
        <v>1</v>
      </c>
      <c r="F439" s="206" t="s">
        <v>1188</v>
      </c>
      <c r="G439" s="13"/>
      <c r="H439" s="207">
        <v>-4.0019999999999998</v>
      </c>
      <c r="I439" s="208"/>
      <c r="J439" s="13"/>
      <c r="K439" s="13"/>
      <c r="L439" s="203"/>
      <c r="M439" s="209"/>
      <c r="N439" s="210"/>
      <c r="O439" s="210"/>
      <c r="P439" s="210"/>
      <c r="Q439" s="210"/>
      <c r="R439" s="210"/>
      <c r="S439" s="210"/>
      <c r="T439" s="21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5" t="s">
        <v>143</v>
      </c>
      <c r="AU439" s="205" t="s">
        <v>89</v>
      </c>
      <c r="AV439" s="13" t="s">
        <v>89</v>
      </c>
      <c r="AW439" s="13" t="s">
        <v>31</v>
      </c>
      <c r="AX439" s="13" t="s">
        <v>76</v>
      </c>
      <c r="AY439" s="205" t="s">
        <v>135</v>
      </c>
    </row>
    <row r="440" s="15" customFormat="1">
      <c r="A440" s="15"/>
      <c r="B440" s="225"/>
      <c r="C440" s="15"/>
      <c r="D440" s="204" t="s">
        <v>143</v>
      </c>
      <c r="E440" s="226" t="s">
        <v>1</v>
      </c>
      <c r="F440" s="227" t="s">
        <v>332</v>
      </c>
      <c r="G440" s="15"/>
      <c r="H440" s="226" t="s">
        <v>1</v>
      </c>
      <c r="I440" s="228"/>
      <c r="J440" s="15"/>
      <c r="K440" s="15"/>
      <c r="L440" s="225"/>
      <c r="M440" s="229"/>
      <c r="N440" s="230"/>
      <c r="O440" s="230"/>
      <c r="P440" s="230"/>
      <c r="Q440" s="230"/>
      <c r="R440" s="230"/>
      <c r="S440" s="230"/>
      <c r="T440" s="231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26" t="s">
        <v>143</v>
      </c>
      <c r="AU440" s="226" t="s">
        <v>89</v>
      </c>
      <c r="AV440" s="15" t="s">
        <v>83</v>
      </c>
      <c r="AW440" s="15" t="s">
        <v>31</v>
      </c>
      <c r="AX440" s="15" t="s">
        <v>76</v>
      </c>
      <c r="AY440" s="226" t="s">
        <v>135</v>
      </c>
    </row>
    <row r="441" s="13" customFormat="1">
      <c r="A441" s="13"/>
      <c r="B441" s="203"/>
      <c r="C441" s="13"/>
      <c r="D441" s="204" t="s">
        <v>143</v>
      </c>
      <c r="E441" s="205" t="s">
        <v>1</v>
      </c>
      <c r="F441" s="206" t="s">
        <v>1189</v>
      </c>
      <c r="G441" s="13"/>
      <c r="H441" s="207">
        <v>2.028</v>
      </c>
      <c r="I441" s="208"/>
      <c r="J441" s="13"/>
      <c r="K441" s="13"/>
      <c r="L441" s="203"/>
      <c r="M441" s="209"/>
      <c r="N441" s="210"/>
      <c r="O441" s="210"/>
      <c r="P441" s="210"/>
      <c r="Q441" s="210"/>
      <c r="R441" s="210"/>
      <c r="S441" s="210"/>
      <c r="T441" s="21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5" t="s">
        <v>143</v>
      </c>
      <c r="AU441" s="205" t="s">
        <v>89</v>
      </c>
      <c r="AV441" s="13" t="s">
        <v>89</v>
      </c>
      <c r="AW441" s="13" t="s">
        <v>31</v>
      </c>
      <c r="AX441" s="13" t="s">
        <v>76</v>
      </c>
      <c r="AY441" s="205" t="s">
        <v>135</v>
      </c>
    </row>
    <row r="442" s="16" customFormat="1">
      <c r="A442" s="16"/>
      <c r="B442" s="232"/>
      <c r="C442" s="16"/>
      <c r="D442" s="204" t="s">
        <v>143</v>
      </c>
      <c r="E442" s="233" t="s">
        <v>1</v>
      </c>
      <c r="F442" s="234" t="s">
        <v>349</v>
      </c>
      <c r="G442" s="16"/>
      <c r="H442" s="235">
        <v>48.423999999999999</v>
      </c>
      <c r="I442" s="236"/>
      <c r="J442" s="16"/>
      <c r="K442" s="16"/>
      <c r="L442" s="232"/>
      <c r="M442" s="237"/>
      <c r="N442" s="238"/>
      <c r="O442" s="238"/>
      <c r="P442" s="238"/>
      <c r="Q442" s="238"/>
      <c r="R442" s="238"/>
      <c r="S442" s="238"/>
      <c r="T442" s="239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33" t="s">
        <v>143</v>
      </c>
      <c r="AU442" s="233" t="s">
        <v>89</v>
      </c>
      <c r="AV442" s="16" t="s">
        <v>153</v>
      </c>
      <c r="AW442" s="16" t="s">
        <v>31</v>
      </c>
      <c r="AX442" s="16" t="s">
        <v>76</v>
      </c>
      <c r="AY442" s="233" t="s">
        <v>135</v>
      </c>
    </row>
    <row r="443" s="15" customFormat="1">
      <c r="A443" s="15"/>
      <c r="B443" s="225"/>
      <c r="C443" s="15"/>
      <c r="D443" s="204" t="s">
        <v>143</v>
      </c>
      <c r="E443" s="226" t="s">
        <v>1</v>
      </c>
      <c r="F443" s="227" t="s">
        <v>801</v>
      </c>
      <c r="G443" s="15"/>
      <c r="H443" s="226" t="s">
        <v>1</v>
      </c>
      <c r="I443" s="228"/>
      <c r="J443" s="15"/>
      <c r="K443" s="15"/>
      <c r="L443" s="225"/>
      <c r="M443" s="229"/>
      <c r="N443" s="230"/>
      <c r="O443" s="230"/>
      <c r="P443" s="230"/>
      <c r="Q443" s="230"/>
      <c r="R443" s="230"/>
      <c r="S443" s="230"/>
      <c r="T443" s="231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26" t="s">
        <v>143</v>
      </c>
      <c r="AU443" s="226" t="s">
        <v>89</v>
      </c>
      <c r="AV443" s="15" t="s">
        <v>83</v>
      </c>
      <c r="AW443" s="15" t="s">
        <v>31</v>
      </c>
      <c r="AX443" s="15" t="s">
        <v>76</v>
      </c>
      <c r="AY443" s="226" t="s">
        <v>135</v>
      </c>
    </row>
    <row r="444" s="13" customFormat="1">
      <c r="A444" s="13"/>
      <c r="B444" s="203"/>
      <c r="C444" s="13"/>
      <c r="D444" s="204" t="s">
        <v>143</v>
      </c>
      <c r="E444" s="205" t="s">
        <v>1</v>
      </c>
      <c r="F444" s="206" t="s">
        <v>1206</v>
      </c>
      <c r="G444" s="13"/>
      <c r="H444" s="207">
        <v>70.072000000000003</v>
      </c>
      <c r="I444" s="208"/>
      <c r="J444" s="13"/>
      <c r="K444" s="13"/>
      <c r="L444" s="203"/>
      <c r="M444" s="209"/>
      <c r="N444" s="210"/>
      <c r="O444" s="210"/>
      <c r="P444" s="210"/>
      <c r="Q444" s="210"/>
      <c r="R444" s="210"/>
      <c r="S444" s="210"/>
      <c r="T444" s="21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5" t="s">
        <v>143</v>
      </c>
      <c r="AU444" s="205" t="s">
        <v>89</v>
      </c>
      <c r="AV444" s="13" t="s">
        <v>89</v>
      </c>
      <c r="AW444" s="13" t="s">
        <v>31</v>
      </c>
      <c r="AX444" s="13" t="s">
        <v>76</v>
      </c>
      <c r="AY444" s="205" t="s">
        <v>135</v>
      </c>
    </row>
    <row r="445" s="15" customFormat="1">
      <c r="A445" s="15"/>
      <c r="B445" s="225"/>
      <c r="C445" s="15"/>
      <c r="D445" s="204" t="s">
        <v>143</v>
      </c>
      <c r="E445" s="226" t="s">
        <v>1</v>
      </c>
      <c r="F445" s="227" t="s">
        <v>346</v>
      </c>
      <c r="G445" s="15"/>
      <c r="H445" s="226" t="s">
        <v>1</v>
      </c>
      <c r="I445" s="228"/>
      <c r="J445" s="15"/>
      <c r="K445" s="15"/>
      <c r="L445" s="225"/>
      <c r="M445" s="229"/>
      <c r="N445" s="230"/>
      <c r="O445" s="230"/>
      <c r="P445" s="230"/>
      <c r="Q445" s="230"/>
      <c r="R445" s="230"/>
      <c r="S445" s="230"/>
      <c r="T445" s="231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26" t="s">
        <v>143</v>
      </c>
      <c r="AU445" s="226" t="s">
        <v>89</v>
      </c>
      <c r="AV445" s="15" t="s">
        <v>83</v>
      </c>
      <c r="AW445" s="15" t="s">
        <v>31</v>
      </c>
      <c r="AX445" s="15" t="s">
        <v>76</v>
      </c>
      <c r="AY445" s="226" t="s">
        <v>135</v>
      </c>
    </row>
    <row r="446" s="13" customFormat="1">
      <c r="A446" s="13"/>
      <c r="B446" s="203"/>
      <c r="C446" s="13"/>
      <c r="D446" s="204" t="s">
        <v>143</v>
      </c>
      <c r="E446" s="205" t="s">
        <v>1</v>
      </c>
      <c r="F446" s="206" t="s">
        <v>779</v>
      </c>
      <c r="G446" s="13"/>
      <c r="H446" s="207">
        <v>-1.5760000000000001</v>
      </c>
      <c r="I446" s="208"/>
      <c r="J446" s="13"/>
      <c r="K446" s="13"/>
      <c r="L446" s="203"/>
      <c r="M446" s="209"/>
      <c r="N446" s="210"/>
      <c r="O446" s="210"/>
      <c r="P446" s="210"/>
      <c r="Q446" s="210"/>
      <c r="R446" s="210"/>
      <c r="S446" s="210"/>
      <c r="T446" s="21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5" t="s">
        <v>143</v>
      </c>
      <c r="AU446" s="205" t="s">
        <v>89</v>
      </c>
      <c r="AV446" s="13" t="s">
        <v>89</v>
      </c>
      <c r="AW446" s="13" t="s">
        <v>31</v>
      </c>
      <c r="AX446" s="13" t="s">
        <v>76</v>
      </c>
      <c r="AY446" s="205" t="s">
        <v>135</v>
      </c>
    </row>
    <row r="447" s="13" customFormat="1">
      <c r="A447" s="13"/>
      <c r="B447" s="203"/>
      <c r="C447" s="13"/>
      <c r="D447" s="204" t="s">
        <v>143</v>
      </c>
      <c r="E447" s="205" t="s">
        <v>1</v>
      </c>
      <c r="F447" s="206" t="s">
        <v>1188</v>
      </c>
      <c r="G447" s="13"/>
      <c r="H447" s="207">
        <v>-4.0019999999999998</v>
      </c>
      <c r="I447" s="208"/>
      <c r="J447" s="13"/>
      <c r="K447" s="13"/>
      <c r="L447" s="203"/>
      <c r="M447" s="209"/>
      <c r="N447" s="210"/>
      <c r="O447" s="210"/>
      <c r="P447" s="210"/>
      <c r="Q447" s="210"/>
      <c r="R447" s="210"/>
      <c r="S447" s="210"/>
      <c r="T447" s="21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05" t="s">
        <v>143</v>
      </c>
      <c r="AU447" s="205" t="s">
        <v>89</v>
      </c>
      <c r="AV447" s="13" t="s">
        <v>89</v>
      </c>
      <c r="AW447" s="13" t="s">
        <v>31</v>
      </c>
      <c r="AX447" s="13" t="s">
        <v>76</v>
      </c>
      <c r="AY447" s="205" t="s">
        <v>135</v>
      </c>
    </row>
    <row r="448" s="15" customFormat="1">
      <c r="A448" s="15"/>
      <c r="B448" s="225"/>
      <c r="C448" s="15"/>
      <c r="D448" s="204" t="s">
        <v>143</v>
      </c>
      <c r="E448" s="226" t="s">
        <v>1</v>
      </c>
      <c r="F448" s="227" t="s">
        <v>332</v>
      </c>
      <c r="G448" s="15"/>
      <c r="H448" s="226" t="s">
        <v>1</v>
      </c>
      <c r="I448" s="228"/>
      <c r="J448" s="15"/>
      <c r="K448" s="15"/>
      <c r="L448" s="225"/>
      <c r="M448" s="229"/>
      <c r="N448" s="230"/>
      <c r="O448" s="230"/>
      <c r="P448" s="230"/>
      <c r="Q448" s="230"/>
      <c r="R448" s="230"/>
      <c r="S448" s="230"/>
      <c r="T448" s="231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26" t="s">
        <v>143</v>
      </c>
      <c r="AU448" s="226" t="s">
        <v>89</v>
      </c>
      <c r="AV448" s="15" t="s">
        <v>83</v>
      </c>
      <c r="AW448" s="15" t="s">
        <v>31</v>
      </c>
      <c r="AX448" s="15" t="s">
        <v>76</v>
      </c>
      <c r="AY448" s="226" t="s">
        <v>135</v>
      </c>
    </row>
    <row r="449" s="13" customFormat="1">
      <c r="A449" s="13"/>
      <c r="B449" s="203"/>
      <c r="C449" s="13"/>
      <c r="D449" s="204" t="s">
        <v>143</v>
      </c>
      <c r="E449" s="205" t="s">
        <v>1</v>
      </c>
      <c r="F449" s="206" t="s">
        <v>1189</v>
      </c>
      <c r="G449" s="13"/>
      <c r="H449" s="207">
        <v>2.028</v>
      </c>
      <c r="I449" s="208"/>
      <c r="J449" s="13"/>
      <c r="K449" s="13"/>
      <c r="L449" s="203"/>
      <c r="M449" s="209"/>
      <c r="N449" s="210"/>
      <c r="O449" s="210"/>
      <c r="P449" s="210"/>
      <c r="Q449" s="210"/>
      <c r="R449" s="210"/>
      <c r="S449" s="210"/>
      <c r="T449" s="21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05" t="s">
        <v>143</v>
      </c>
      <c r="AU449" s="205" t="s">
        <v>89</v>
      </c>
      <c r="AV449" s="13" t="s">
        <v>89</v>
      </c>
      <c r="AW449" s="13" t="s">
        <v>31</v>
      </c>
      <c r="AX449" s="13" t="s">
        <v>76</v>
      </c>
      <c r="AY449" s="205" t="s">
        <v>135</v>
      </c>
    </row>
    <row r="450" s="16" customFormat="1">
      <c r="A450" s="16"/>
      <c r="B450" s="232"/>
      <c r="C450" s="16"/>
      <c r="D450" s="204" t="s">
        <v>143</v>
      </c>
      <c r="E450" s="233" t="s">
        <v>1</v>
      </c>
      <c r="F450" s="234" t="s">
        <v>349</v>
      </c>
      <c r="G450" s="16"/>
      <c r="H450" s="235">
        <v>66.522000000000006</v>
      </c>
      <c r="I450" s="236"/>
      <c r="J450" s="16"/>
      <c r="K450" s="16"/>
      <c r="L450" s="232"/>
      <c r="M450" s="237"/>
      <c r="N450" s="238"/>
      <c r="O450" s="238"/>
      <c r="P450" s="238"/>
      <c r="Q450" s="238"/>
      <c r="R450" s="238"/>
      <c r="S450" s="238"/>
      <c r="T450" s="239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33" t="s">
        <v>143</v>
      </c>
      <c r="AU450" s="233" t="s">
        <v>89</v>
      </c>
      <c r="AV450" s="16" t="s">
        <v>153</v>
      </c>
      <c r="AW450" s="16" t="s">
        <v>31</v>
      </c>
      <c r="AX450" s="16" t="s">
        <v>76</v>
      </c>
      <c r="AY450" s="233" t="s">
        <v>135</v>
      </c>
    </row>
    <row r="451" s="15" customFormat="1">
      <c r="A451" s="15"/>
      <c r="B451" s="225"/>
      <c r="C451" s="15"/>
      <c r="D451" s="204" t="s">
        <v>143</v>
      </c>
      <c r="E451" s="226" t="s">
        <v>1</v>
      </c>
      <c r="F451" s="227" t="s">
        <v>803</v>
      </c>
      <c r="G451" s="15"/>
      <c r="H451" s="226" t="s">
        <v>1</v>
      </c>
      <c r="I451" s="228"/>
      <c r="J451" s="15"/>
      <c r="K451" s="15"/>
      <c r="L451" s="225"/>
      <c r="M451" s="229"/>
      <c r="N451" s="230"/>
      <c r="O451" s="230"/>
      <c r="P451" s="230"/>
      <c r="Q451" s="230"/>
      <c r="R451" s="230"/>
      <c r="S451" s="230"/>
      <c r="T451" s="23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26" t="s">
        <v>143</v>
      </c>
      <c r="AU451" s="226" t="s">
        <v>89</v>
      </c>
      <c r="AV451" s="15" t="s">
        <v>83</v>
      </c>
      <c r="AW451" s="15" t="s">
        <v>31</v>
      </c>
      <c r="AX451" s="15" t="s">
        <v>76</v>
      </c>
      <c r="AY451" s="226" t="s">
        <v>135</v>
      </c>
    </row>
    <row r="452" s="13" customFormat="1">
      <c r="A452" s="13"/>
      <c r="B452" s="203"/>
      <c r="C452" s="13"/>
      <c r="D452" s="204" t="s">
        <v>143</v>
      </c>
      <c r="E452" s="205" t="s">
        <v>1</v>
      </c>
      <c r="F452" s="206" t="s">
        <v>808</v>
      </c>
      <c r="G452" s="13"/>
      <c r="H452" s="207">
        <v>71.325999999999993</v>
      </c>
      <c r="I452" s="208"/>
      <c r="J452" s="13"/>
      <c r="K452" s="13"/>
      <c r="L452" s="203"/>
      <c r="M452" s="209"/>
      <c r="N452" s="210"/>
      <c r="O452" s="210"/>
      <c r="P452" s="210"/>
      <c r="Q452" s="210"/>
      <c r="R452" s="210"/>
      <c r="S452" s="210"/>
      <c r="T452" s="21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5" t="s">
        <v>143</v>
      </c>
      <c r="AU452" s="205" t="s">
        <v>89</v>
      </c>
      <c r="AV452" s="13" t="s">
        <v>89</v>
      </c>
      <c r="AW452" s="13" t="s">
        <v>31</v>
      </c>
      <c r="AX452" s="13" t="s">
        <v>76</v>
      </c>
      <c r="AY452" s="205" t="s">
        <v>135</v>
      </c>
    </row>
    <row r="453" s="15" customFormat="1">
      <c r="A453" s="15"/>
      <c r="B453" s="225"/>
      <c r="C453" s="15"/>
      <c r="D453" s="204" t="s">
        <v>143</v>
      </c>
      <c r="E453" s="226" t="s">
        <v>1</v>
      </c>
      <c r="F453" s="227" t="s">
        <v>346</v>
      </c>
      <c r="G453" s="15"/>
      <c r="H453" s="226" t="s">
        <v>1</v>
      </c>
      <c r="I453" s="228"/>
      <c r="J453" s="15"/>
      <c r="K453" s="15"/>
      <c r="L453" s="225"/>
      <c r="M453" s="229"/>
      <c r="N453" s="230"/>
      <c r="O453" s="230"/>
      <c r="P453" s="230"/>
      <c r="Q453" s="230"/>
      <c r="R453" s="230"/>
      <c r="S453" s="230"/>
      <c r="T453" s="231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26" t="s">
        <v>143</v>
      </c>
      <c r="AU453" s="226" t="s">
        <v>89</v>
      </c>
      <c r="AV453" s="15" t="s">
        <v>83</v>
      </c>
      <c r="AW453" s="15" t="s">
        <v>31</v>
      </c>
      <c r="AX453" s="15" t="s">
        <v>76</v>
      </c>
      <c r="AY453" s="226" t="s">
        <v>135</v>
      </c>
    </row>
    <row r="454" s="13" customFormat="1">
      <c r="A454" s="13"/>
      <c r="B454" s="203"/>
      <c r="C454" s="13"/>
      <c r="D454" s="204" t="s">
        <v>143</v>
      </c>
      <c r="E454" s="205" t="s">
        <v>1</v>
      </c>
      <c r="F454" s="206" t="s">
        <v>1182</v>
      </c>
      <c r="G454" s="13"/>
      <c r="H454" s="207">
        <v>-1.8899999999999999</v>
      </c>
      <c r="I454" s="208"/>
      <c r="J454" s="13"/>
      <c r="K454" s="13"/>
      <c r="L454" s="203"/>
      <c r="M454" s="209"/>
      <c r="N454" s="210"/>
      <c r="O454" s="210"/>
      <c r="P454" s="210"/>
      <c r="Q454" s="210"/>
      <c r="R454" s="210"/>
      <c r="S454" s="210"/>
      <c r="T454" s="21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05" t="s">
        <v>143</v>
      </c>
      <c r="AU454" s="205" t="s">
        <v>89</v>
      </c>
      <c r="AV454" s="13" t="s">
        <v>89</v>
      </c>
      <c r="AW454" s="13" t="s">
        <v>31</v>
      </c>
      <c r="AX454" s="13" t="s">
        <v>76</v>
      </c>
      <c r="AY454" s="205" t="s">
        <v>135</v>
      </c>
    </row>
    <row r="455" s="13" customFormat="1">
      <c r="A455" s="13"/>
      <c r="B455" s="203"/>
      <c r="C455" s="13"/>
      <c r="D455" s="204" t="s">
        <v>143</v>
      </c>
      <c r="E455" s="205" t="s">
        <v>1</v>
      </c>
      <c r="F455" s="206" t="s">
        <v>1188</v>
      </c>
      <c r="G455" s="13"/>
      <c r="H455" s="207">
        <v>-4.0019999999999998</v>
      </c>
      <c r="I455" s="208"/>
      <c r="J455" s="13"/>
      <c r="K455" s="13"/>
      <c r="L455" s="203"/>
      <c r="M455" s="209"/>
      <c r="N455" s="210"/>
      <c r="O455" s="210"/>
      <c r="P455" s="210"/>
      <c r="Q455" s="210"/>
      <c r="R455" s="210"/>
      <c r="S455" s="210"/>
      <c r="T455" s="21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5" t="s">
        <v>143</v>
      </c>
      <c r="AU455" s="205" t="s">
        <v>89</v>
      </c>
      <c r="AV455" s="13" t="s">
        <v>89</v>
      </c>
      <c r="AW455" s="13" t="s">
        <v>31</v>
      </c>
      <c r="AX455" s="13" t="s">
        <v>76</v>
      </c>
      <c r="AY455" s="205" t="s">
        <v>135</v>
      </c>
    </row>
    <row r="456" s="15" customFormat="1">
      <c r="A456" s="15"/>
      <c r="B456" s="225"/>
      <c r="C456" s="15"/>
      <c r="D456" s="204" t="s">
        <v>143</v>
      </c>
      <c r="E456" s="226" t="s">
        <v>1</v>
      </c>
      <c r="F456" s="227" t="s">
        <v>332</v>
      </c>
      <c r="G456" s="15"/>
      <c r="H456" s="226" t="s">
        <v>1</v>
      </c>
      <c r="I456" s="228"/>
      <c r="J456" s="15"/>
      <c r="K456" s="15"/>
      <c r="L456" s="225"/>
      <c r="M456" s="229"/>
      <c r="N456" s="230"/>
      <c r="O456" s="230"/>
      <c r="P456" s="230"/>
      <c r="Q456" s="230"/>
      <c r="R456" s="230"/>
      <c r="S456" s="230"/>
      <c r="T456" s="23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26" t="s">
        <v>143</v>
      </c>
      <c r="AU456" s="226" t="s">
        <v>89</v>
      </c>
      <c r="AV456" s="15" t="s">
        <v>83</v>
      </c>
      <c r="AW456" s="15" t="s">
        <v>31</v>
      </c>
      <c r="AX456" s="15" t="s">
        <v>76</v>
      </c>
      <c r="AY456" s="226" t="s">
        <v>135</v>
      </c>
    </row>
    <row r="457" s="13" customFormat="1">
      <c r="A457" s="13"/>
      <c r="B457" s="203"/>
      <c r="C457" s="13"/>
      <c r="D457" s="204" t="s">
        <v>143</v>
      </c>
      <c r="E457" s="205" t="s">
        <v>1</v>
      </c>
      <c r="F457" s="206" t="s">
        <v>1189</v>
      </c>
      <c r="G457" s="13"/>
      <c r="H457" s="207">
        <v>2.028</v>
      </c>
      <c r="I457" s="208"/>
      <c r="J457" s="13"/>
      <c r="K457" s="13"/>
      <c r="L457" s="203"/>
      <c r="M457" s="209"/>
      <c r="N457" s="210"/>
      <c r="O457" s="210"/>
      <c r="P457" s="210"/>
      <c r="Q457" s="210"/>
      <c r="R457" s="210"/>
      <c r="S457" s="210"/>
      <c r="T457" s="21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05" t="s">
        <v>143</v>
      </c>
      <c r="AU457" s="205" t="s">
        <v>89</v>
      </c>
      <c r="AV457" s="13" t="s">
        <v>89</v>
      </c>
      <c r="AW457" s="13" t="s">
        <v>31</v>
      </c>
      <c r="AX457" s="13" t="s">
        <v>76</v>
      </c>
      <c r="AY457" s="205" t="s">
        <v>135</v>
      </c>
    </row>
    <row r="458" s="16" customFormat="1">
      <c r="A458" s="16"/>
      <c r="B458" s="232"/>
      <c r="C458" s="16"/>
      <c r="D458" s="204" t="s">
        <v>143</v>
      </c>
      <c r="E458" s="233" t="s">
        <v>1</v>
      </c>
      <c r="F458" s="234" t="s">
        <v>349</v>
      </c>
      <c r="G458" s="16"/>
      <c r="H458" s="235">
        <v>67.462000000000003</v>
      </c>
      <c r="I458" s="236"/>
      <c r="J458" s="16"/>
      <c r="K458" s="16"/>
      <c r="L458" s="232"/>
      <c r="M458" s="237"/>
      <c r="N458" s="238"/>
      <c r="O458" s="238"/>
      <c r="P458" s="238"/>
      <c r="Q458" s="238"/>
      <c r="R458" s="238"/>
      <c r="S458" s="238"/>
      <c r="T458" s="239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T458" s="233" t="s">
        <v>143</v>
      </c>
      <c r="AU458" s="233" t="s">
        <v>89</v>
      </c>
      <c r="AV458" s="16" t="s">
        <v>153</v>
      </c>
      <c r="AW458" s="16" t="s">
        <v>31</v>
      </c>
      <c r="AX458" s="16" t="s">
        <v>76</v>
      </c>
      <c r="AY458" s="233" t="s">
        <v>135</v>
      </c>
    </row>
    <row r="459" s="15" customFormat="1">
      <c r="A459" s="15"/>
      <c r="B459" s="225"/>
      <c r="C459" s="15"/>
      <c r="D459" s="204" t="s">
        <v>143</v>
      </c>
      <c r="E459" s="226" t="s">
        <v>1</v>
      </c>
      <c r="F459" s="227" t="s">
        <v>1207</v>
      </c>
      <c r="G459" s="15"/>
      <c r="H459" s="226" t="s">
        <v>1</v>
      </c>
      <c r="I459" s="228"/>
      <c r="J459" s="15"/>
      <c r="K459" s="15"/>
      <c r="L459" s="225"/>
      <c r="M459" s="229"/>
      <c r="N459" s="230"/>
      <c r="O459" s="230"/>
      <c r="P459" s="230"/>
      <c r="Q459" s="230"/>
      <c r="R459" s="230"/>
      <c r="S459" s="230"/>
      <c r="T459" s="231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26" t="s">
        <v>143</v>
      </c>
      <c r="AU459" s="226" t="s">
        <v>89</v>
      </c>
      <c r="AV459" s="15" t="s">
        <v>83</v>
      </c>
      <c r="AW459" s="15" t="s">
        <v>31</v>
      </c>
      <c r="AX459" s="15" t="s">
        <v>76</v>
      </c>
      <c r="AY459" s="226" t="s">
        <v>135</v>
      </c>
    </row>
    <row r="460" s="13" customFormat="1">
      <c r="A460" s="13"/>
      <c r="B460" s="203"/>
      <c r="C460" s="13"/>
      <c r="D460" s="204" t="s">
        <v>143</v>
      </c>
      <c r="E460" s="205" t="s">
        <v>1</v>
      </c>
      <c r="F460" s="206" t="s">
        <v>811</v>
      </c>
      <c r="G460" s="13"/>
      <c r="H460" s="207">
        <v>34.845999999999997</v>
      </c>
      <c r="I460" s="208"/>
      <c r="J460" s="13"/>
      <c r="K460" s="13"/>
      <c r="L460" s="203"/>
      <c r="M460" s="209"/>
      <c r="N460" s="210"/>
      <c r="O460" s="210"/>
      <c r="P460" s="210"/>
      <c r="Q460" s="210"/>
      <c r="R460" s="210"/>
      <c r="S460" s="210"/>
      <c r="T460" s="21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05" t="s">
        <v>143</v>
      </c>
      <c r="AU460" s="205" t="s">
        <v>89</v>
      </c>
      <c r="AV460" s="13" t="s">
        <v>89</v>
      </c>
      <c r="AW460" s="13" t="s">
        <v>31</v>
      </c>
      <c r="AX460" s="13" t="s">
        <v>76</v>
      </c>
      <c r="AY460" s="205" t="s">
        <v>135</v>
      </c>
    </row>
    <row r="461" s="15" customFormat="1">
      <c r="A461" s="15"/>
      <c r="B461" s="225"/>
      <c r="C461" s="15"/>
      <c r="D461" s="204" t="s">
        <v>143</v>
      </c>
      <c r="E461" s="226" t="s">
        <v>1</v>
      </c>
      <c r="F461" s="227" t="s">
        <v>346</v>
      </c>
      <c r="G461" s="15"/>
      <c r="H461" s="226" t="s">
        <v>1</v>
      </c>
      <c r="I461" s="228"/>
      <c r="J461" s="15"/>
      <c r="K461" s="15"/>
      <c r="L461" s="225"/>
      <c r="M461" s="229"/>
      <c r="N461" s="230"/>
      <c r="O461" s="230"/>
      <c r="P461" s="230"/>
      <c r="Q461" s="230"/>
      <c r="R461" s="230"/>
      <c r="S461" s="230"/>
      <c r="T461" s="231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26" t="s">
        <v>143</v>
      </c>
      <c r="AU461" s="226" t="s">
        <v>89</v>
      </c>
      <c r="AV461" s="15" t="s">
        <v>83</v>
      </c>
      <c r="AW461" s="15" t="s">
        <v>31</v>
      </c>
      <c r="AX461" s="15" t="s">
        <v>76</v>
      </c>
      <c r="AY461" s="226" t="s">
        <v>135</v>
      </c>
    </row>
    <row r="462" s="13" customFormat="1">
      <c r="A462" s="13"/>
      <c r="B462" s="203"/>
      <c r="C462" s="13"/>
      <c r="D462" s="204" t="s">
        <v>143</v>
      </c>
      <c r="E462" s="205" t="s">
        <v>1</v>
      </c>
      <c r="F462" s="206" t="s">
        <v>1182</v>
      </c>
      <c r="G462" s="13"/>
      <c r="H462" s="207">
        <v>-1.8899999999999999</v>
      </c>
      <c r="I462" s="208"/>
      <c r="J462" s="13"/>
      <c r="K462" s="13"/>
      <c r="L462" s="203"/>
      <c r="M462" s="209"/>
      <c r="N462" s="210"/>
      <c r="O462" s="210"/>
      <c r="P462" s="210"/>
      <c r="Q462" s="210"/>
      <c r="R462" s="210"/>
      <c r="S462" s="210"/>
      <c r="T462" s="21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5" t="s">
        <v>143</v>
      </c>
      <c r="AU462" s="205" t="s">
        <v>89</v>
      </c>
      <c r="AV462" s="13" t="s">
        <v>89</v>
      </c>
      <c r="AW462" s="13" t="s">
        <v>31</v>
      </c>
      <c r="AX462" s="13" t="s">
        <v>76</v>
      </c>
      <c r="AY462" s="205" t="s">
        <v>135</v>
      </c>
    </row>
    <row r="463" s="13" customFormat="1">
      <c r="A463" s="13"/>
      <c r="B463" s="203"/>
      <c r="C463" s="13"/>
      <c r="D463" s="204" t="s">
        <v>143</v>
      </c>
      <c r="E463" s="205" t="s">
        <v>1</v>
      </c>
      <c r="F463" s="206" t="s">
        <v>1208</v>
      </c>
      <c r="G463" s="13"/>
      <c r="H463" s="207">
        <v>-0.71999999999999997</v>
      </c>
      <c r="I463" s="208"/>
      <c r="J463" s="13"/>
      <c r="K463" s="13"/>
      <c r="L463" s="203"/>
      <c r="M463" s="209"/>
      <c r="N463" s="210"/>
      <c r="O463" s="210"/>
      <c r="P463" s="210"/>
      <c r="Q463" s="210"/>
      <c r="R463" s="210"/>
      <c r="S463" s="210"/>
      <c r="T463" s="21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05" t="s">
        <v>143</v>
      </c>
      <c r="AU463" s="205" t="s">
        <v>89</v>
      </c>
      <c r="AV463" s="13" t="s">
        <v>89</v>
      </c>
      <c r="AW463" s="13" t="s">
        <v>31</v>
      </c>
      <c r="AX463" s="13" t="s">
        <v>76</v>
      </c>
      <c r="AY463" s="205" t="s">
        <v>135</v>
      </c>
    </row>
    <row r="464" s="15" customFormat="1">
      <c r="A464" s="15"/>
      <c r="B464" s="225"/>
      <c r="C464" s="15"/>
      <c r="D464" s="204" t="s">
        <v>143</v>
      </c>
      <c r="E464" s="226" t="s">
        <v>1</v>
      </c>
      <c r="F464" s="227" t="s">
        <v>332</v>
      </c>
      <c r="G464" s="15"/>
      <c r="H464" s="226" t="s">
        <v>1</v>
      </c>
      <c r="I464" s="228"/>
      <c r="J464" s="15"/>
      <c r="K464" s="15"/>
      <c r="L464" s="225"/>
      <c r="M464" s="229"/>
      <c r="N464" s="230"/>
      <c r="O464" s="230"/>
      <c r="P464" s="230"/>
      <c r="Q464" s="230"/>
      <c r="R464" s="230"/>
      <c r="S464" s="230"/>
      <c r="T464" s="23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26" t="s">
        <v>143</v>
      </c>
      <c r="AU464" s="226" t="s">
        <v>89</v>
      </c>
      <c r="AV464" s="15" t="s">
        <v>83</v>
      </c>
      <c r="AW464" s="15" t="s">
        <v>31</v>
      </c>
      <c r="AX464" s="15" t="s">
        <v>76</v>
      </c>
      <c r="AY464" s="226" t="s">
        <v>135</v>
      </c>
    </row>
    <row r="465" s="13" customFormat="1">
      <c r="A465" s="13"/>
      <c r="B465" s="203"/>
      <c r="C465" s="13"/>
      <c r="D465" s="204" t="s">
        <v>143</v>
      </c>
      <c r="E465" s="205" t="s">
        <v>1</v>
      </c>
      <c r="F465" s="206" t="s">
        <v>1209</v>
      </c>
      <c r="G465" s="13"/>
      <c r="H465" s="207">
        <v>0.65000000000000002</v>
      </c>
      <c r="I465" s="208"/>
      <c r="J465" s="13"/>
      <c r="K465" s="13"/>
      <c r="L465" s="203"/>
      <c r="M465" s="209"/>
      <c r="N465" s="210"/>
      <c r="O465" s="210"/>
      <c r="P465" s="210"/>
      <c r="Q465" s="210"/>
      <c r="R465" s="210"/>
      <c r="S465" s="210"/>
      <c r="T465" s="21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05" t="s">
        <v>143</v>
      </c>
      <c r="AU465" s="205" t="s">
        <v>89</v>
      </c>
      <c r="AV465" s="13" t="s">
        <v>89</v>
      </c>
      <c r="AW465" s="13" t="s">
        <v>31</v>
      </c>
      <c r="AX465" s="13" t="s">
        <v>76</v>
      </c>
      <c r="AY465" s="205" t="s">
        <v>135</v>
      </c>
    </row>
    <row r="466" s="16" customFormat="1">
      <c r="A466" s="16"/>
      <c r="B466" s="232"/>
      <c r="C466" s="16"/>
      <c r="D466" s="204" t="s">
        <v>143</v>
      </c>
      <c r="E466" s="233" t="s">
        <v>1</v>
      </c>
      <c r="F466" s="234" t="s">
        <v>349</v>
      </c>
      <c r="G466" s="16"/>
      <c r="H466" s="235">
        <v>32.886000000000003</v>
      </c>
      <c r="I466" s="236"/>
      <c r="J466" s="16"/>
      <c r="K466" s="16"/>
      <c r="L466" s="232"/>
      <c r="M466" s="237"/>
      <c r="N466" s="238"/>
      <c r="O466" s="238"/>
      <c r="P466" s="238"/>
      <c r="Q466" s="238"/>
      <c r="R466" s="238"/>
      <c r="S466" s="238"/>
      <c r="T466" s="239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33" t="s">
        <v>143</v>
      </c>
      <c r="AU466" s="233" t="s">
        <v>89</v>
      </c>
      <c r="AV466" s="16" t="s">
        <v>153</v>
      </c>
      <c r="AW466" s="16" t="s">
        <v>31</v>
      </c>
      <c r="AX466" s="16" t="s">
        <v>76</v>
      </c>
      <c r="AY466" s="233" t="s">
        <v>135</v>
      </c>
    </row>
    <row r="467" s="15" customFormat="1">
      <c r="A467" s="15"/>
      <c r="B467" s="225"/>
      <c r="C467" s="15"/>
      <c r="D467" s="204" t="s">
        <v>143</v>
      </c>
      <c r="E467" s="226" t="s">
        <v>1</v>
      </c>
      <c r="F467" s="227" t="s">
        <v>807</v>
      </c>
      <c r="G467" s="15"/>
      <c r="H467" s="226" t="s">
        <v>1</v>
      </c>
      <c r="I467" s="228"/>
      <c r="J467" s="15"/>
      <c r="K467" s="15"/>
      <c r="L467" s="225"/>
      <c r="M467" s="229"/>
      <c r="N467" s="230"/>
      <c r="O467" s="230"/>
      <c r="P467" s="230"/>
      <c r="Q467" s="230"/>
      <c r="R467" s="230"/>
      <c r="S467" s="230"/>
      <c r="T467" s="231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26" t="s">
        <v>143</v>
      </c>
      <c r="AU467" s="226" t="s">
        <v>89</v>
      </c>
      <c r="AV467" s="15" t="s">
        <v>83</v>
      </c>
      <c r="AW467" s="15" t="s">
        <v>31</v>
      </c>
      <c r="AX467" s="15" t="s">
        <v>76</v>
      </c>
      <c r="AY467" s="226" t="s">
        <v>135</v>
      </c>
    </row>
    <row r="468" s="13" customFormat="1">
      <c r="A468" s="13"/>
      <c r="B468" s="203"/>
      <c r="C468" s="13"/>
      <c r="D468" s="204" t="s">
        <v>143</v>
      </c>
      <c r="E468" s="205" t="s">
        <v>1</v>
      </c>
      <c r="F468" s="206" t="s">
        <v>1210</v>
      </c>
      <c r="G468" s="13"/>
      <c r="H468" s="207">
        <v>29.07</v>
      </c>
      <c r="I468" s="208"/>
      <c r="J468" s="13"/>
      <c r="K468" s="13"/>
      <c r="L468" s="203"/>
      <c r="M468" s="209"/>
      <c r="N468" s="210"/>
      <c r="O468" s="210"/>
      <c r="P468" s="210"/>
      <c r="Q468" s="210"/>
      <c r="R468" s="210"/>
      <c r="S468" s="210"/>
      <c r="T468" s="21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5" t="s">
        <v>143</v>
      </c>
      <c r="AU468" s="205" t="s">
        <v>89</v>
      </c>
      <c r="AV468" s="13" t="s">
        <v>89</v>
      </c>
      <c r="AW468" s="13" t="s">
        <v>31</v>
      </c>
      <c r="AX468" s="13" t="s">
        <v>76</v>
      </c>
      <c r="AY468" s="205" t="s">
        <v>135</v>
      </c>
    </row>
    <row r="469" s="16" customFormat="1">
      <c r="A469" s="16"/>
      <c r="B469" s="232"/>
      <c r="C469" s="16"/>
      <c r="D469" s="204" t="s">
        <v>143</v>
      </c>
      <c r="E469" s="233" t="s">
        <v>1</v>
      </c>
      <c r="F469" s="234" t="s">
        <v>349</v>
      </c>
      <c r="G469" s="16"/>
      <c r="H469" s="235">
        <v>29.07</v>
      </c>
      <c r="I469" s="236"/>
      <c r="J469" s="16"/>
      <c r="K469" s="16"/>
      <c r="L469" s="232"/>
      <c r="M469" s="237"/>
      <c r="N469" s="238"/>
      <c r="O469" s="238"/>
      <c r="P469" s="238"/>
      <c r="Q469" s="238"/>
      <c r="R469" s="238"/>
      <c r="S469" s="238"/>
      <c r="T469" s="239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33" t="s">
        <v>143</v>
      </c>
      <c r="AU469" s="233" t="s">
        <v>89</v>
      </c>
      <c r="AV469" s="16" t="s">
        <v>153</v>
      </c>
      <c r="AW469" s="16" t="s">
        <v>31</v>
      </c>
      <c r="AX469" s="16" t="s">
        <v>76</v>
      </c>
      <c r="AY469" s="233" t="s">
        <v>135</v>
      </c>
    </row>
    <row r="470" s="15" customFormat="1">
      <c r="A470" s="15"/>
      <c r="B470" s="225"/>
      <c r="C470" s="15"/>
      <c r="D470" s="204" t="s">
        <v>143</v>
      </c>
      <c r="E470" s="226" t="s">
        <v>1</v>
      </c>
      <c r="F470" s="227" t="s">
        <v>1211</v>
      </c>
      <c r="G470" s="15"/>
      <c r="H470" s="226" t="s">
        <v>1</v>
      </c>
      <c r="I470" s="228"/>
      <c r="J470" s="15"/>
      <c r="K470" s="15"/>
      <c r="L470" s="225"/>
      <c r="M470" s="229"/>
      <c r="N470" s="230"/>
      <c r="O470" s="230"/>
      <c r="P470" s="230"/>
      <c r="Q470" s="230"/>
      <c r="R470" s="230"/>
      <c r="S470" s="230"/>
      <c r="T470" s="231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26" t="s">
        <v>143</v>
      </c>
      <c r="AU470" s="226" t="s">
        <v>89</v>
      </c>
      <c r="AV470" s="15" t="s">
        <v>83</v>
      </c>
      <c r="AW470" s="15" t="s">
        <v>31</v>
      </c>
      <c r="AX470" s="15" t="s">
        <v>76</v>
      </c>
      <c r="AY470" s="226" t="s">
        <v>135</v>
      </c>
    </row>
    <row r="471" s="15" customFormat="1">
      <c r="A471" s="15"/>
      <c r="B471" s="225"/>
      <c r="C471" s="15"/>
      <c r="D471" s="204" t="s">
        <v>143</v>
      </c>
      <c r="E471" s="226" t="s">
        <v>1</v>
      </c>
      <c r="F471" s="227" t="s">
        <v>819</v>
      </c>
      <c r="G471" s="15"/>
      <c r="H471" s="226" t="s">
        <v>1</v>
      </c>
      <c r="I471" s="228"/>
      <c r="J471" s="15"/>
      <c r="K471" s="15"/>
      <c r="L471" s="225"/>
      <c r="M471" s="229"/>
      <c r="N471" s="230"/>
      <c r="O471" s="230"/>
      <c r="P471" s="230"/>
      <c r="Q471" s="230"/>
      <c r="R471" s="230"/>
      <c r="S471" s="230"/>
      <c r="T471" s="23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26" t="s">
        <v>143</v>
      </c>
      <c r="AU471" s="226" t="s">
        <v>89</v>
      </c>
      <c r="AV471" s="15" t="s">
        <v>83</v>
      </c>
      <c r="AW471" s="15" t="s">
        <v>31</v>
      </c>
      <c r="AX471" s="15" t="s">
        <v>76</v>
      </c>
      <c r="AY471" s="226" t="s">
        <v>135</v>
      </c>
    </row>
    <row r="472" s="13" customFormat="1">
      <c r="A472" s="13"/>
      <c r="B472" s="203"/>
      <c r="C472" s="13"/>
      <c r="D472" s="204" t="s">
        <v>143</v>
      </c>
      <c r="E472" s="205" t="s">
        <v>1</v>
      </c>
      <c r="F472" s="206" t="s">
        <v>1212</v>
      </c>
      <c r="G472" s="13"/>
      <c r="H472" s="207">
        <v>196.59</v>
      </c>
      <c r="I472" s="208"/>
      <c r="J472" s="13"/>
      <c r="K472" s="13"/>
      <c r="L472" s="203"/>
      <c r="M472" s="209"/>
      <c r="N472" s="210"/>
      <c r="O472" s="210"/>
      <c r="P472" s="210"/>
      <c r="Q472" s="210"/>
      <c r="R472" s="210"/>
      <c r="S472" s="210"/>
      <c r="T472" s="21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5" t="s">
        <v>143</v>
      </c>
      <c r="AU472" s="205" t="s">
        <v>89</v>
      </c>
      <c r="AV472" s="13" t="s">
        <v>89</v>
      </c>
      <c r="AW472" s="13" t="s">
        <v>31</v>
      </c>
      <c r="AX472" s="13" t="s">
        <v>76</v>
      </c>
      <c r="AY472" s="205" t="s">
        <v>135</v>
      </c>
    </row>
    <row r="473" s="15" customFormat="1">
      <c r="A473" s="15"/>
      <c r="B473" s="225"/>
      <c r="C473" s="15"/>
      <c r="D473" s="204" t="s">
        <v>143</v>
      </c>
      <c r="E473" s="226" t="s">
        <v>1</v>
      </c>
      <c r="F473" s="227" t="s">
        <v>346</v>
      </c>
      <c r="G473" s="15"/>
      <c r="H473" s="226" t="s">
        <v>1</v>
      </c>
      <c r="I473" s="228"/>
      <c r="J473" s="15"/>
      <c r="K473" s="15"/>
      <c r="L473" s="225"/>
      <c r="M473" s="229"/>
      <c r="N473" s="230"/>
      <c r="O473" s="230"/>
      <c r="P473" s="230"/>
      <c r="Q473" s="230"/>
      <c r="R473" s="230"/>
      <c r="S473" s="230"/>
      <c r="T473" s="231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26" t="s">
        <v>143</v>
      </c>
      <c r="AU473" s="226" t="s">
        <v>89</v>
      </c>
      <c r="AV473" s="15" t="s">
        <v>83</v>
      </c>
      <c r="AW473" s="15" t="s">
        <v>31</v>
      </c>
      <c r="AX473" s="15" t="s">
        <v>76</v>
      </c>
      <c r="AY473" s="226" t="s">
        <v>135</v>
      </c>
    </row>
    <row r="474" s="13" customFormat="1">
      <c r="A474" s="13"/>
      <c r="B474" s="203"/>
      <c r="C474" s="13"/>
      <c r="D474" s="204" t="s">
        <v>143</v>
      </c>
      <c r="E474" s="205" t="s">
        <v>1</v>
      </c>
      <c r="F474" s="206" t="s">
        <v>1213</v>
      </c>
      <c r="G474" s="13"/>
      <c r="H474" s="207">
        <v>-13.44</v>
      </c>
      <c r="I474" s="208"/>
      <c r="J474" s="13"/>
      <c r="K474" s="13"/>
      <c r="L474" s="203"/>
      <c r="M474" s="209"/>
      <c r="N474" s="210"/>
      <c r="O474" s="210"/>
      <c r="P474" s="210"/>
      <c r="Q474" s="210"/>
      <c r="R474" s="210"/>
      <c r="S474" s="210"/>
      <c r="T474" s="21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5" t="s">
        <v>143</v>
      </c>
      <c r="AU474" s="205" t="s">
        <v>89</v>
      </c>
      <c r="AV474" s="13" t="s">
        <v>89</v>
      </c>
      <c r="AW474" s="13" t="s">
        <v>31</v>
      </c>
      <c r="AX474" s="13" t="s">
        <v>76</v>
      </c>
      <c r="AY474" s="205" t="s">
        <v>135</v>
      </c>
    </row>
    <row r="475" s="13" customFormat="1">
      <c r="A475" s="13"/>
      <c r="B475" s="203"/>
      <c r="C475" s="13"/>
      <c r="D475" s="204" t="s">
        <v>143</v>
      </c>
      <c r="E475" s="205" t="s">
        <v>1</v>
      </c>
      <c r="F475" s="206" t="s">
        <v>1214</v>
      </c>
      <c r="G475" s="13"/>
      <c r="H475" s="207">
        <v>-6.0899999999999999</v>
      </c>
      <c r="I475" s="208"/>
      <c r="J475" s="13"/>
      <c r="K475" s="13"/>
      <c r="L475" s="203"/>
      <c r="M475" s="209"/>
      <c r="N475" s="210"/>
      <c r="O475" s="210"/>
      <c r="P475" s="210"/>
      <c r="Q475" s="210"/>
      <c r="R475" s="210"/>
      <c r="S475" s="210"/>
      <c r="T475" s="21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5" t="s">
        <v>143</v>
      </c>
      <c r="AU475" s="205" t="s">
        <v>89</v>
      </c>
      <c r="AV475" s="13" t="s">
        <v>89</v>
      </c>
      <c r="AW475" s="13" t="s">
        <v>31</v>
      </c>
      <c r="AX475" s="13" t="s">
        <v>76</v>
      </c>
      <c r="AY475" s="205" t="s">
        <v>135</v>
      </c>
    </row>
    <row r="476" s="16" customFormat="1">
      <c r="A476" s="16"/>
      <c r="B476" s="232"/>
      <c r="C476" s="16"/>
      <c r="D476" s="204" t="s">
        <v>143</v>
      </c>
      <c r="E476" s="233" t="s">
        <v>1</v>
      </c>
      <c r="F476" s="234" t="s">
        <v>349</v>
      </c>
      <c r="G476" s="16"/>
      <c r="H476" s="235">
        <v>177.06</v>
      </c>
      <c r="I476" s="236"/>
      <c r="J476" s="16"/>
      <c r="K476" s="16"/>
      <c r="L476" s="232"/>
      <c r="M476" s="237"/>
      <c r="N476" s="238"/>
      <c r="O476" s="238"/>
      <c r="P476" s="238"/>
      <c r="Q476" s="238"/>
      <c r="R476" s="238"/>
      <c r="S476" s="238"/>
      <c r="T476" s="239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33" t="s">
        <v>143</v>
      </c>
      <c r="AU476" s="233" t="s">
        <v>89</v>
      </c>
      <c r="AV476" s="16" t="s">
        <v>153</v>
      </c>
      <c r="AW476" s="16" t="s">
        <v>31</v>
      </c>
      <c r="AX476" s="16" t="s">
        <v>76</v>
      </c>
      <c r="AY476" s="233" t="s">
        <v>135</v>
      </c>
    </row>
    <row r="477" s="15" customFormat="1">
      <c r="A477" s="15"/>
      <c r="B477" s="225"/>
      <c r="C477" s="15"/>
      <c r="D477" s="204" t="s">
        <v>143</v>
      </c>
      <c r="E477" s="226" t="s">
        <v>1</v>
      </c>
      <c r="F477" s="227" t="s">
        <v>823</v>
      </c>
      <c r="G477" s="15"/>
      <c r="H477" s="226" t="s">
        <v>1</v>
      </c>
      <c r="I477" s="228"/>
      <c r="J477" s="15"/>
      <c r="K477" s="15"/>
      <c r="L477" s="225"/>
      <c r="M477" s="229"/>
      <c r="N477" s="230"/>
      <c r="O477" s="230"/>
      <c r="P477" s="230"/>
      <c r="Q477" s="230"/>
      <c r="R477" s="230"/>
      <c r="S477" s="230"/>
      <c r="T477" s="231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26" t="s">
        <v>143</v>
      </c>
      <c r="AU477" s="226" t="s">
        <v>89</v>
      </c>
      <c r="AV477" s="15" t="s">
        <v>83</v>
      </c>
      <c r="AW477" s="15" t="s">
        <v>31</v>
      </c>
      <c r="AX477" s="15" t="s">
        <v>76</v>
      </c>
      <c r="AY477" s="226" t="s">
        <v>135</v>
      </c>
    </row>
    <row r="478" s="13" customFormat="1">
      <c r="A478" s="13"/>
      <c r="B478" s="203"/>
      <c r="C478" s="13"/>
      <c r="D478" s="204" t="s">
        <v>143</v>
      </c>
      <c r="E478" s="205" t="s">
        <v>1</v>
      </c>
      <c r="F478" s="206" t="s">
        <v>1215</v>
      </c>
      <c r="G478" s="13"/>
      <c r="H478" s="207">
        <v>28.050000000000001</v>
      </c>
      <c r="I478" s="208"/>
      <c r="J478" s="13"/>
      <c r="K478" s="13"/>
      <c r="L478" s="203"/>
      <c r="M478" s="209"/>
      <c r="N478" s="210"/>
      <c r="O478" s="210"/>
      <c r="P478" s="210"/>
      <c r="Q478" s="210"/>
      <c r="R478" s="210"/>
      <c r="S478" s="210"/>
      <c r="T478" s="21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05" t="s">
        <v>143</v>
      </c>
      <c r="AU478" s="205" t="s">
        <v>89</v>
      </c>
      <c r="AV478" s="13" t="s">
        <v>89</v>
      </c>
      <c r="AW478" s="13" t="s">
        <v>31</v>
      </c>
      <c r="AX478" s="13" t="s">
        <v>76</v>
      </c>
      <c r="AY478" s="205" t="s">
        <v>135</v>
      </c>
    </row>
    <row r="479" s="15" customFormat="1">
      <c r="A479" s="15"/>
      <c r="B479" s="225"/>
      <c r="C479" s="15"/>
      <c r="D479" s="204" t="s">
        <v>143</v>
      </c>
      <c r="E479" s="226" t="s">
        <v>1</v>
      </c>
      <c r="F479" s="227" t="s">
        <v>346</v>
      </c>
      <c r="G479" s="15"/>
      <c r="H479" s="226" t="s">
        <v>1</v>
      </c>
      <c r="I479" s="228"/>
      <c r="J479" s="15"/>
      <c r="K479" s="15"/>
      <c r="L479" s="225"/>
      <c r="M479" s="229"/>
      <c r="N479" s="230"/>
      <c r="O479" s="230"/>
      <c r="P479" s="230"/>
      <c r="Q479" s="230"/>
      <c r="R479" s="230"/>
      <c r="S479" s="230"/>
      <c r="T479" s="231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26" t="s">
        <v>143</v>
      </c>
      <c r="AU479" s="226" t="s">
        <v>89</v>
      </c>
      <c r="AV479" s="15" t="s">
        <v>83</v>
      </c>
      <c r="AW479" s="15" t="s">
        <v>31</v>
      </c>
      <c r="AX479" s="15" t="s">
        <v>76</v>
      </c>
      <c r="AY479" s="226" t="s">
        <v>135</v>
      </c>
    </row>
    <row r="480" s="13" customFormat="1">
      <c r="A480" s="13"/>
      <c r="B480" s="203"/>
      <c r="C480" s="13"/>
      <c r="D480" s="204" t="s">
        <v>143</v>
      </c>
      <c r="E480" s="205" t="s">
        <v>1</v>
      </c>
      <c r="F480" s="206" t="s">
        <v>1216</v>
      </c>
      <c r="G480" s="13"/>
      <c r="H480" s="207">
        <v>-3.3599999999999999</v>
      </c>
      <c r="I480" s="208"/>
      <c r="J480" s="13"/>
      <c r="K480" s="13"/>
      <c r="L480" s="203"/>
      <c r="M480" s="209"/>
      <c r="N480" s="210"/>
      <c r="O480" s="210"/>
      <c r="P480" s="210"/>
      <c r="Q480" s="210"/>
      <c r="R480" s="210"/>
      <c r="S480" s="210"/>
      <c r="T480" s="21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5" t="s">
        <v>143</v>
      </c>
      <c r="AU480" s="205" t="s">
        <v>89</v>
      </c>
      <c r="AV480" s="13" t="s">
        <v>89</v>
      </c>
      <c r="AW480" s="13" t="s">
        <v>31</v>
      </c>
      <c r="AX480" s="13" t="s">
        <v>76</v>
      </c>
      <c r="AY480" s="205" t="s">
        <v>135</v>
      </c>
    </row>
    <row r="481" s="16" customFormat="1">
      <c r="A481" s="16"/>
      <c r="B481" s="232"/>
      <c r="C481" s="16"/>
      <c r="D481" s="204" t="s">
        <v>143</v>
      </c>
      <c r="E481" s="233" t="s">
        <v>1</v>
      </c>
      <c r="F481" s="234" t="s">
        <v>349</v>
      </c>
      <c r="G481" s="16"/>
      <c r="H481" s="235">
        <v>24.690000000000001</v>
      </c>
      <c r="I481" s="236"/>
      <c r="J481" s="16"/>
      <c r="K481" s="16"/>
      <c r="L481" s="232"/>
      <c r="M481" s="237"/>
      <c r="N481" s="238"/>
      <c r="O481" s="238"/>
      <c r="P481" s="238"/>
      <c r="Q481" s="238"/>
      <c r="R481" s="238"/>
      <c r="S481" s="238"/>
      <c r="T481" s="239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33" t="s">
        <v>143</v>
      </c>
      <c r="AU481" s="233" t="s">
        <v>89</v>
      </c>
      <c r="AV481" s="16" t="s">
        <v>153</v>
      </c>
      <c r="AW481" s="16" t="s">
        <v>31</v>
      </c>
      <c r="AX481" s="16" t="s">
        <v>76</v>
      </c>
      <c r="AY481" s="233" t="s">
        <v>135</v>
      </c>
    </row>
    <row r="482" s="15" customFormat="1">
      <c r="A482" s="15"/>
      <c r="B482" s="225"/>
      <c r="C482" s="15"/>
      <c r="D482" s="204" t="s">
        <v>143</v>
      </c>
      <c r="E482" s="226" t="s">
        <v>1</v>
      </c>
      <c r="F482" s="227" t="s">
        <v>826</v>
      </c>
      <c r="G482" s="15"/>
      <c r="H482" s="226" t="s">
        <v>1</v>
      </c>
      <c r="I482" s="228"/>
      <c r="J482" s="15"/>
      <c r="K482" s="15"/>
      <c r="L482" s="225"/>
      <c r="M482" s="229"/>
      <c r="N482" s="230"/>
      <c r="O482" s="230"/>
      <c r="P482" s="230"/>
      <c r="Q482" s="230"/>
      <c r="R482" s="230"/>
      <c r="S482" s="230"/>
      <c r="T482" s="231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26" t="s">
        <v>143</v>
      </c>
      <c r="AU482" s="226" t="s">
        <v>89</v>
      </c>
      <c r="AV482" s="15" t="s">
        <v>83</v>
      </c>
      <c r="AW482" s="15" t="s">
        <v>31</v>
      </c>
      <c r="AX482" s="15" t="s">
        <v>76</v>
      </c>
      <c r="AY482" s="226" t="s">
        <v>135</v>
      </c>
    </row>
    <row r="483" s="13" customFormat="1">
      <c r="A483" s="13"/>
      <c r="B483" s="203"/>
      <c r="C483" s="13"/>
      <c r="D483" s="204" t="s">
        <v>143</v>
      </c>
      <c r="E483" s="205" t="s">
        <v>1</v>
      </c>
      <c r="F483" s="206" t="s">
        <v>1217</v>
      </c>
      <c r="G483" s="13"/>
      <c r="H483" s="207">
        <v>33.450000000000003</v>
      </c>
      <c r="I483" s="208"/>
      <c r="J483" s="13"/>
      <c r="K483" s="13"/>
      <c r="L483" s="203"/>
      <c r="M483" s="209"/>
      <c r="N483" s="210"/>
      <c r="O483" s="210"/>
      <c r="P483" s="210"/>
      <c r="Q483" s="210"/>
      <c r="R483" s="210"/>
      <c r="S483" s="210"/>
      <c r="T483" s="21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05" t="s">
        <v>143</v>
      </c>
      <c r="AU483" s="205" t="s">
        <v>89</v>
      </c>
      <c r="AV483" s="13" t="s">
        <v>89</v>
      </c>
      <c r="AW483" s="13" t="s">
        <v>31</v>
      </c>
      <c r="AX483" s="13" t="s">
        <v>76</v>
      </c>
      <c r="AY483" s="205" t="s">
        <v>135</v>
      </c>
    </row>
    <row r="484" s="15" customFormat="1">
      <c r="A484" s="15"/>
      <c r="B484" s="225"/>
      <c r="C484" s="15"/>
      <c r="D484" s="204" t="s">
        <v>143</v>
      </c>
      <c r="E484" s="226" t="s">
        <v>1</v>
      </c>
      <c r="F484" s="227" t="s">
        <v>346</v>
      </c>
      <c r="G484" s="15"/>
      <c r="H484" s="226" t="s">
        <v>1</v>
      </c>
      <c r="I484" s="228"/>
      <c r="J484" s="15"/>
      <c r="K484" s="15"/>
      <c r="L484" s="225"/>
      <c r="M484" s="229"/>
      <c r="N484" s="230"/>
      <c r="O484" s="230"/>
      <c r="P484" s="230"/>
      <c r="Q484" s="230"/>
      <c r="R484" s="230"/>
      <c r="S484" s="230"/>
      <c r="T484" s="231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26" t="s">
        <v>143</v>
      </c>
      <c r="AU484" s="226" t="s">
        <v>89</v>
      </c>
      <c r="AV484" s="15" t="s">
        <v>83</v>
      </c>
      <c r="AW484" s="15" t="s">
        <v>31</v>
      </c>
      <c r="AX484" s="15" t="s">
        <v>76</v>
      </c>
      <c r="AY484" s="226" t="s">
        <v>135</v>
      </c>
    </row>
    <row r="485" s="13" customFormat="1">
      <c r="A485" s="13"/>
      <c r="B485" s="203"/>
      <c r="C485" s="13"/>
      <c r="D485" s="204" t="s">
        <v>143</v>
      </c>
      <c r="E485" s="205" t="s">
        <v>1</v>
      </c>
      <c r="F485" s="206" t="s">
        <v>1218</v>
      </c>
      <c r="G485" s="13"/>
      <c r="H485" s="207">
        <v>-1.6799999999999999</v>
      </c>
      <c r="I485" s="208"/>
      <c r="J485" s="13"/>
      <c r="K485" s="13"/>
      <c r="L485" s="203"/>
      <c r="M485" s="209"/>
      <c r="N485" s="210"/>
      <c r="O485" s="210"/>
      <c r="P485" s="210"/>
      <c r="Q485" s="210"/>
      <c r="R485" s="210"/>
      <c r="S485" s="210"/>
      <c r="T485" s="21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05" t="s">
        <v>143</v>
      </c>
      <c r="AU485" s="205" t="s">
        <v>89</v>
      </c>
      <c r="AV485" s="13" t="s">
        <v>89</v>
      </c>
      <c r="AW485" s="13" t="s">
        <v>31</v>
      </c>
      <c r="AX485" s="13" t="s">
        <v>76</v>
      </c>
      <c r="AY485" s="205" t="s">
        <v>135</v>
      </c>
    </row>
    <row r="486" s="13" customFormat="1">
      <c r="A486" s="13"/>
      <c r="B486" s="203"/>
      <c r="C486" s="13"/>
      <c r="D486" s="204" t="s">
        <v>143</v>
      </c>
      <c r="E486" s="205" t="s">
        <v>1</v>
      </c>
      <c r="F486" s="206" t="s">
        <v>1219</v>
      </c>
      <c r="G486" s="13"/>
      <c r="H486" s="207">
        <v>-3.0819999999999999</v>
      </c>
      <c r="I486" s="208"/>
      <c r="J486" s="13"/>
      <c r="K486" s="13"/>
      <c r="L486" s="203"/>
      <c r="M486" s="209"/>
      <c r="N486" s="210"/>
      <c r="O486" s="210"/>
      <c r="P486" s="210"/>
      <c r="Q486" s="210"/>
      <c r="R486" s="210"/>
      <c r="S486" s="210"/>
      <c r="T486" s="21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05" t="s">
        <v>143</v>
      </c>
      <c r="AU486" s="205" t="s">
        <v>89</v>
      </c>
      <c r="AV486" s="13" t="s">
        <v>89</v>
      </c>
      <c r="AW486" s="13" t="s">
        <v>31</v>
      </c>
      <c r="AX486" s="13" t="s">
        <v>76</v>
      </c>
      <c r="AY486" s="205" t="s">
        <v>135</v>
      </c>
    </row>
    <row r="487" s="15" customFormat="1">
      <c r="A487" s="15"/>
      <c r="B487" s="225"/>
      <c r="C487" s="15"/>
      <c r="D487" s="204" t="s">
        <v>143</v>
      </c>
      <c r="E487" s="226" t="s">
        <v>1</v>
      </c>
      <c r="F487" s="227" t="s">
        <v>332</v>
      </c>
      <c r="G487" s="15"/>
      <c r="H487" s="226" t="s">
        <v>1</v>
      </c>
      <c r="I487" s="228"/>
      <c r="J487" s="15"/>
      <c r="K487" s="15"/>
      <c r="L487" s="225"/>
      <c r="M487" s="229"/>
      <c r="N487" s="230"/>
      <c r="O487" s="230"/>
      <c r="P487" s="230"/>
      <c r="Q487" s="230"/>
      <c r="R487" s="230"/>
      <c r="S487" s="230"/>
      <c r="T487" s="23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26" t="s">
        <v>143</v>
      </c>
      <c r="AU487" s="226" t="s">
        <v>89</v>
      </c>
      <c r="AV487" s="15" t="s">
        <v>83</v>
      </c>
      <c r="AW487" s="15" t="s">
        <v>31</v>
      </c>
      <c r="AX487" s="15" t="s">
        <v>76</v>
      </c>
      <c r="AY487" s="226" t="s">
        <v>135</v>
      </c>
    </row>
    <row r="488" s="13" customFormat="1">
      <c r="A488" s="13"/>
      <c r="B488" s="203"/>
      <c r="C488" s="13"/>
      <c r="D488" s="204" t="s">
        <v>143</v>
      </c>
      <c r="E488" s="205" t="s">
        <v>1</v>
      </c>
      <c r="F488" s="206" t="s">
        <v>1220</v>
      </c>
      <c r="G488" s="13"/>
      <c r="H488" s="207">
        <v>1.6299999999999999</v>
      </c>
      <c r="I488" s="208"/>
      <c r="J488" s="13"/>
      <c r="K488" s="13"/>
      <c r="L488" s="203"/>
      <c r="M488" s="209"/>
      <c r="N488" s="210"/>
      <c r="O488" s="210"/>
      <c r="P488" s="210"/>
      <c r="Q488" s="210"/>
      <c r="R488" s="210"/>
      <c r="S488" s="210"/>
      <c r="T488" s="21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05" t="s">
        <v>143</v>
      </c>
      <c r="AU488" s="205" t="s">
        <v>89</v>
      </c>
      <c r="AV488" s="13" t="s">
        <v>89</v>
      </c>
      <c r="AW488" s="13" t="s">
        <v>31</v>
      </c>
      <c r="AX488" s="13" t="s">
        <v>76</v>
      </c>
      <c r="AY488" s="205" t="s">
        <v>135</v>
      </c>
    </row>
    <row r="489" s="16" customFormat="1">
      <c r="A489" s="16"/>
      <c r="B489" s="232"/>
      <c r="C489" s="16"/>
      <c r="D489" s="204" t="s">
        <v>143</v>
      </c>
      <c r="E489" s="233" t="s">
        <v>1</v>
      </c>
      <c r="F489" s="234" t="s">
        <v>349</v>
      </c>
      <c r="G489" s="16"/>
      <c r="H489" s="235">
        <v>30.318000000000001</v>
      </c>
      <c r="I489" s="236"/>
      <c r="J489" s="16"/>
      <c r="K489" s="16"/>
      <c r="L489" s="232"/>
      <c r="M489" s="237"/>
      <c r="N489" s="238"/>
      <c r="O489" s="238"/>
      <c r="P489" s="238"/>
      <c r="Q489" s="238"/>
      <c r="R489" s="238"/>
      <c r="S489" s="238"/>
      <c r="T489" s="239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33" t="s">
        <v>143</v>
      </c>
      <c r="AU489" s="233" t="s">
        <v>89</v>
      </c>
      <c r="AV489" s="16" t="s">
        <v>153</v>
      </c>
      <c r="AW489" s="16" t="s">
        <v>31</v>
      </c>
      <c r="AX489" s="16" t="s">
        <v>76</v>
      </c>
      <c r="AY489" s="233" t="s">
        <v>135</v>
      </c>
    </row>
    <row r="490" s="15" customFormat="1">
      <c r="A490" s="15"/>
      <c r="B490" s="225"/>
      <c r="C490" s="15"/>
      <c r="D490" s="204" t="s">
        <v>143</v>
      </c>
      <c r="E490" s="226" t="s">
        <v>1</v>
      </c>
      <c r="F490" s="227" t="s">
        <v>1221</v>
      </c>
      <c r="G490" s="15"/>
      <c r="H490" s="226" t="s">
        <v>1</v>
      </c>
      <c r="I490" s="228"/>
      <c r="J490" s="15"/>
      <c r="K490" s="15"/>
      <c r="L490" s="225"/>
      <c r="M490" s="229"/>
      <c r="N490" s="230"/>
      <c r="O490" s="230"/>
      <c r="P490" s="230"/>
      <c r="Q490" s="230"/>
      <c r="R490" s="230"/>
      <c r="S490" s="230"/>
      <c r="T490" s="231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26" t="s">
        <v>143</v>
      </c>
      <c r="AU490" s="226" t="s">
        <v>89</v>
      </c>
      <c r="AV490" s="15" t="s">
        <v>83</v>
      </c>
      <c r="AW490" s="15" t="s">
        <v>31</v>
      </c>
      <c r="AX490" s="15" t="s">
        <v>76</v>
      </c>
      <c r="AY490" s="226" t="s">
        <v>135</v>
      </c>
    </row>
    <row r="491" s="13" customFormat="1">
      <c r="A491" s="13"/>
      <c r="B491" s="203"/>
      <c r="C491" s="13"/>
      <c r="D491" s="204" t="s">
        <v>143</v>
      </c>
      <c r="E491" s="205" t="s">
        <v>1</v>
      </c>
      <c r="F491" s="206" t="s">
        <v>1222</v>
      </c>
      <c r="G491" s="13"/>
      <c r="H491" s="207">
        <v>32.310000000000002</v>
      </c>
      <c r="I491" s="208"/>
      <c r="J491" s="13"/>
      <c r="K491" s="13"/>
      <c r="L491" s="203"/>
      <c r="M491" s="209"/>
      <c r="N491" s="210"/>
      <c r="O491" s="210"/>
      <c r="P491" s="210"/>
      <c r="Q491" s="210"/>
      <c r="R491" s="210"/>
      <c r="S491" s="210"/>
      <c r="T491" s="21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05" t="s">
        <v>143</v>
      </c>
      <c r="AU491" s="205" t="s">
        <v>89</v>
      </c>
      <c r="AV491" s="13" t="s">
        <v>89</v>
      </c>
      <c r="AW491" s="13" t="s">
        <v>31</v>
      </c>
      <c r="AX491" s="13" t="s">
        <v>76</v>
      </c>
      <c r="AY491" s="205" t="s">
        <v>135</v>
      </c>
    </row>
    <row r="492" s="15" customFormat="1">
      <c r="A492" s="15"/>
      <c r="B492" s="225"/>
      <c r="C492" s="15"/>
      <c r="D492" s="204" t="s">
        <v>143</v>
      </c>
      <c r="E492" s="226" t="s">
        <v>1</v>
      </c>
      <c r="F492" s="227" t="s">
        <v>346</v>
      </c>
      <c r="G492" s="15"/>
      <c r="H492" s="226" t="s">
        <v>1</v>
      </c>
      <c r="I492" s="228"/>
      <c r="J492" s="15"/>
      <c r="K492" s="15"/>
      <c r="L492" s="225"/>
      <c r="M492" s="229"/>
      <c r="N492" s="230"/>
      <c r="O492" s="230"/>
      <c r="P492" s="230"/>
      <c r="Q492" s="230"/>
      <c r="R492" s="230"/>
      <c r="S492" s="230"/>
      <c r="T492" s="231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26" t="s">
        <v>143</v>
      </c>
      <c r="AU492" s="226" t="s">
        <v>89</v>
      </c>
      <c r="AV492" s="15" t="s">
        <v>83</v>
      </c>
      <c r="AW492" s="15" t="s">
        <v>31</v>
      </c>
      <c r="AX492" s="15" t="s">
        <v>76</v>
      </c>
      <c r="AY492" s="226" t="s">
        <v>135</v>
      </c>
    </row>
    <row r="493" s="13" customFormat="1">
      <c r="A493" s="13"/>
      <c r="B493" s="203"/>
      <c r="C493" s="13"/>
      <c r="D493" s="204" t="s">
        <v>143</v>
      </c>
      <c r="E493" s="205" t="s">
        <v>1</v>
      </c>
      <c r="F493" s="206" t="s">
        <v>1218</v>
      </c>
      <c r="G493" s="13"/>
      <c r="H493" s="207">
        <v>-1.6799999999999999</v>
      </c>
      <c r="I493" s="208"/>
      <c r="J493" s="13"/>
      <c r="K493" s="13"/>
      <c r="L493" s="203"/>
      <c r="M493" s="209"/>
      <c r="N493" s="210"/>
      <c r="O493" s="210"/>
      <c r="P493" s="210"/>
      <c r="Q493" s="210"/>
      <c r="R493" s="210"/>
      <c r="S493" s="210"/>
      <c r="T493" s="21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5" t="s">
        <v>143</v>
      </c>
      <c r="AU493" s="205" t="s">
        <v>89</v>
      </c>
      <c r="AV493" s="13" t="s">
        <v>89</v>
      </c>
      <c r="AW493" s="13" t="s">
        <v>31</v>
      </c>
      <c r="AX493" s="13" t="s">
        <v>76</v>
      </c>
      <c r="AY493" s="205" t="s">
        <v>135</v>
      </c>
    </row>
    <row r="494" s="13" customFormat="1">
      <c r="A494" s="13"/>
      <c r="B494" s="203"/>
      <c r="C494" s="13"/>
      <c r="D494" s="204" t="s">
        <v>143</v>
      </c>
      <c r="E494" s="205" t="s">
        <v>1</v>
      </c>
      <c r="F494" s="206" t="s">
        <v>1182</v>
      </c>
      <c r="G494" s="13"/>
      <c r="H494" s="207">
        <v>-1.8899999999999999</v>
      </c>
      <c r="I494" s="208"/>
      <c r="J494" s="13"/>
      <c r="K494" s="13"/>
      <c r="L494" s="203"/>
      <c r="M494" s="209"/>
      <c r="N494" s="210"/>
      <c r="O494" s="210"/>
      <c r="P494" s="210"/>
      <c r="Q494" s="210"/>
      <c r="R494" s="210"/>
      <c r="S494" s="210"/>
      <c r="T494" s="21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5" t="s">
        <v>143</v>
      </c>
      <c r="AU494" s="205" t="s">
        <v>89</v>
      </c>
      <c r="AV494" s="13" t="s">
        <v>89</v>
      </c>
      <c r="AW494" s="13" t="s">
        <v>31</v>
      </c>
      <c r="AX494" s="13" t="s">
        <v>76</v>
      </c>
      <c r="AY494" s="205" t="s">
        <v>135</v>
      </c>
    </row>
    <row r="495" s="16" customFormat="1">
      <c r="A495" s="16"/>
      <c r="B495" s="232"/>
      <c r="C495" s="16"/>
      <c r="D495" s="204" t="s">
        <v>143</v>
      </c>
      <c r="E495" s="233" t="s">
        <v>1</v>
      </c>
      <c r="F495" s="234" t="s">
        <v>349</v>
      </c>
      <c r="G495" s="16"/>
      <c r="H495" s="235">
        <v>28.739999999999998</v>
      </c>
      <c r="I495" s="236"/>
      <c r="J495" s="16"/>
      <c r="K495" s="16"/>
      <c r="L495" s="232"/>
      <c r="M495" s="237"/>
      <c r="N495" s="238"/>
      <c r="O495" s="238"/>
      <c r="P495" s="238"/>
      <c r="Q495" s="238"/>
      <c r="R495" s="238"/>
      <c r="S495" s="238"/>
      <c r="T495" s="239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233" t="s">
        <v>143</v>
      </c>
      <c r="AU495" s="233" t="s">
        <v>89</v>
      </c>
      <c r="AV495" s="16" t="s">
        <v>153</v>
      </c>
      <c r="AW495" s="16" t="s">
        <v>31</v>
      </c>
      <c r="AX495" s="16" t="s">
        <v>76</v>
      </c>
      <c r="AY495" s="233" t="s">
        <v>135</v>
      </c>
    </row>
    <row r="496" s="15" customFormat="1">
      <c r="A496" s="15"/>
      <c r="B496" s="225"/>
      <c r="C496" s="15"/>
      <c r="D496" s="204" t="s">
        <v>143</v>
      </c>
      <c r="E496" s="226" t="s">
        <v>1</v>
      </c>
      <c r="F496" s="227" t="s">
        <v>1223</v>
      </c>
      <c r="G496" s="15"/>
      <c r="H496" s="226" t="s">
        <v>1</v>
      </c>
      <c r="I496" s="228"/>
      <c r="J496" s="15"/>
      <c r="K496" s="15"/>
      <c r="L496" s="225"/>
      <c r="M496" s="229"/>
      <c r="N496" s="230"/>
      <c r="O496" s="230"/>
      <c r="P496" s="230"/>
      <c r="Q496" s="230"/>
      <c r="R496" s="230"/>
      <c r="S496" s="230"/>
      <c r="T496" s="231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26" t="s">
        <v>143</v>
      </c>
      <c r="AU496" s="226" t="s">
        <v>89</v>
      </c>
      <c r="AV496" s="15" t="s">
        <v>83</v>
      </c>
      <c r="AW496" s="15" t="s">
        <v>31</v>
      </c>
      <c r="AX496" s="15" t="s">
        <v>76</v>
      </c>
      <c r="AY496" s="226" t="s">
        <v>135</v>
      </c>
    </row>
    <row r="497" s="13" customFormat="1">
      <c r="A497" s="13"/>
      <c r="B497" s="203"/>
      <c r="C497" s="13"/>
      <c r="D497" s="204" t="s">
        <v>143</v>
      </c>
      <c r="E497" s="205" t="s">
        <v>1</v>
      </c>
      <c r="F497" s="206" t="s">
        <v>1224</v>
      </c>
      <c r="G497" s="13"/>
      <c r="H497" s="207">
        <v>36.960000000000001</v>
      </c>
      <c r="I497" s="208"/>
      <c r="J497" s="13"/>
      <c r="K497" s="13"/>
      <c r="L497" s="203"/>
      <c r="M497" s="209"/>
      <c r="N497" s="210"/>
      <c r="O497" s="210"/>
      <c r="P497" s="210"/>
      <c r="Q497" s="210"/>
      <c r="R497" s="210"/>
      <c r="S497" s="210"/>
      <c r="T497" s="21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5" t="s">
        <v>143</v>
      </c>
      <c r="AU497" s="205" t="s">
        <v>89</v>
      </c>
      <c r="AV497" s="13" t="s">
        <v>89</v>
      </c>
      <c r="AW497" s="13" t="s">
        <v>31</v>
      </c>
      <c r="AX497" s="13" t="s">
        <v>76</v>
      </c>
      <c r="AY497" s="205" t="s">
        <v>135</v>
      </c>
    </row>
    <row r="498" s="15" customFormat="1">
      <c r="A498" s="15"/>
      <c r="B498" s="225"/>
      <c r="C498" s="15"/>
      <c r="D498" s="204" t="s">
        <v>143</v>
      </c>
      <c r="E498" s="226" t="s">
        <v>1</v>
      </c>
      <c r="F498" s="227" t="s">
        <v>346</v>
      </c>
      <c r="G498" s="15"/>
      <c r="H498" s="226" t="s">
        <v>1</v>
      </c>
      <c r="I498" s="228"/>
      <c r="J498" s="15"/>
      <c r="K498" s="15"/>
      <c r="L498" s="225"/>
      <c r="M498" s="229"/>
      <c r="N498" s="230"/>
      <c r="O498" s="230"/>
      <c r="P498" s="230"/>
      <c r="Q498" s="230"/>
      <c r="R498" s="230"/>
      <c r="S498" s="230"/>
      <c r="T498" s="23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26" t="s">
        <v>143</v>
      </c>
      <c r="AU498" s="226" t="s">
        <v>89</v>
      </c>
      <c r="AV498" s="15" t="s">
        <v>83</v>
      </c>
      <c r="AW498" s="15" t="s">
        <v>31</v>
      </c>
      <c r="AX498" s="15" t="s">
        <v>76</v>
      </c>
      <c r="AY498" s="226" t="s">
        <v>135</v>
      </c>
    </row>
    <row r="499" s="13" customFormat="1">
      <c r="A499" s="13"/>
      <c r="B499" s="203"/>
      <c r="C499" s="13"/>
      <c r="D499" s="204" t="s">
        <v>143</v>
      </c>
      <c r="E499" s="205" t="s">
        <v>1</v>
      </c>
      <c r="F499" s="206" t="s">
        <v>1182</v>
      </c>
      <c r="G499" s="13"/>
      <c r="H499" s="207">
        <v>-1.8899999999999999</v>
      </c>
      <c r="I499" s="208"/>
      <c r="J499" s="13"/>
      <c r="K499" s="13"/>
      <c r="L499" s="203"/>
      <c r="M499" s="209"/>
      <c r="N499" s="210"/>
      <c r="O499" s="210"/>
      <c r="P499" s="210"/>
      <c r="Q499" s="210"/>
      <c r="R499" s="210"/>
      <c r="S499" s="210"/>
      <c r="T499" s="21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05" t="s">
        <v>143</v>
      </c>
      <c r="AU499" s="205" t="s">
        <v>89</v>
      </c>
      <c r="AV499" s="13" t="s">
        <v>89</v>
      </c>
      <c r="AW499" s="13" t="s">
        <v>31</v>
      </c>
      <c r="AX499" s="13" t="s">
        <v>76</v>
      </c>
      <c r="AY499" s="205" t="s">
        <v>135</v>
      </c>
    </row>
    <row r="500" s="13" customFormat="1">
      <c r="A500" s="13"/>
      <c r="B500" s="203"/>
      <c r="C500" s="13"/>
      <c r="D500" s="204" t="s">
        <v>143</v>
      </c>
      <c r="E500" s="205" t="s">
        <v>1</v>
      </c>
      <c r="F500" s="206" t="s">
        <v>1219</v>
      </c>
      <c r="G500" s="13"/>
      <c r="H500" s="207">
        <v>-3.0819999999999999</v>
      </c>
      <c r="I500" s="208"/>
      <c r="J500" s="13"/>
      <c r="K500" s="13"/>
      <c r="L500" s="203"/>
      <c r="M500" s="209"/>
      <c r="N500" s="210"/>
      <c r="O500" s="210"/>
      <c r="P500" s="210"/>
      <c r="Q500" s="210"/>
      <c r="R500" s="210"/>
      <c r="S500" s="210"/>
      <c r="T500" s="21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5" t="s">
        <v>143</v>
      </c>
      <c r="AU500" s="205" t="s">
        <v>89</v>
      </c>
      <c r="AV500" s="13" t="s">
        <v>89</v>
      </c>
      <c r="AW500" s="13" t="s">
        <v>31</v>
      </c>
      <c r="AX500" s="13" t="s">
        <v>76</v>
      </c>
      <c r="AY500" s="205" t="s">
        <v>135</v>
      </c>
    </row>
    <row r="501" s="15" customFormat="1">
      <c r="A501" s="15"/>
      <c r="B501" s="225"/>
      <c r="C501" s="15"/>
      <c r="D501" s="204" t="s">
        <v>143</v>
      </c>
      <c r="E501" s="226" t="s">
        <v>1</v>
      </c>
      <c r="F501" s="227" t="s">
        <v>332</v>
      </c>
      <c r="G501" s="15"/>
      <c r="H501" s="226" t="s">
        <v>1</v>
      </c>
      <c r="I501" s="228"/>
      <c r="J501" s="15"/>
      <c r="K501" s="15"/>
      <c r="L501" s="225"/>
      <c r="M501" s="229"/>
      <c r="N501" s="230"/>
      <c r="O501" s="230"/>
      <c r="P501" s="230"/>
      <c r="Q501" s="230"/>
      <c r="R501" s="230"/>
      <c r="S501" s="230"/>
      <c r="T501" s="231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26" t="s">
        <v>143</v>
      </c>
      <c r="AU501" s="226" t="s">
        <v>89</v>
      </c>
      <c r="AV501" s="15" t="s">
        <v>83</v>
      </c>
      <c r="AW501" s="15" t="s">
        <v>31</v>
      </c>
      <c r="AX501" s="15" t="s">
        <v>76</v>
      </c>
      <c r="AY501" s="226" t="s">
        <v>135</v>
      </c>
    </row>
    <row r="502" s="13" customFormat="1">
      <c r="A502" s="13"/>
      <c r="B502" s="203"/>
      <c r="C502" s="13"/>
      <c r="D502" s="204" t="s">
        <v>143</v>
      </c>
      <c r="E502" s="205" t="s">
        <v>1</v>
      </c>
      <c r="F502" s="206" t="s">
        <v>1220</v>
      </c>
      <c r="G502" s="13"/>
      <c r="H502" s="207">
        <v>1.6299999999999999</v>
      </c>
      <c r="I502" s="208"/>
      <c r="J502" s="13"/>
      <c r="K502" s="13"/>
      <c r="L502" s="203"/>
      <c r="M502" s="209"/>
      <c r="N502" s="210"/>
      <c r="O502" s="210"/>
      <c r="P502" s="210"/>
      <c r="Q502" s="210"/>
      <c r="R502" s="210"/>
      <c r="S502" s="210"/>
      <c r="T502" s="21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05" t="s">
        <v>143</v>
      </c>
      <c r="AU502" s="205" t="s">
        <v>89</v>
      </c>
      <c r="AV502" s="13" t="s">
        <v>89</v>
      </c>
      <c r="AW502" s="13" t="s">
        <v>31</v>
      </c>
      <c r="AX502" s="13" t="s">
        <v>76</v>
      </c>
      <c r="AY502" s="205" t="s">
        <v>135</v>
      </c>
    </row>
    <row r="503" s="16" customFormat="1">
      <c r="A503" s="16"/>
      <c r="B503" s="232"/>
      <c r="C503" s="16"/>
      <c r="D503" s="204" t="s">
        <v>143</v>
      </c>
      <c r="E503" s="233" t="s">
        <v>1</v>
      </c>
      <c r="F503" s="234" t="s">
        <v>349</v>
      </c>
      <c r="G503" s="16"/>
      <c r="H503" s="235">
        <v>33.618000000000002</v>
      </c>
      <c r="I503" s="236"/>
      <c r="J503" s="16"/>
      <c r="K503" s="16"/>
      <c r="L503" s="232"/>
      <c r="M503" s="237"/>
      <c r="N503" s="238"/>
      <c r="O503" s="238"/>
      <c r="P503" s="238"/>
      <c r="Q503" s="238"/>
      <c r="R503" s="238"/>
      <c r="S503" s="238"/>
      <c r="T503" s="239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33" t="s">
        <v>143</v>
      </c>
      <c r="AU503" s="233" t="s">
        <v>89</v>
      </c>
      <c r="AV503" s="16" t="s">
        <v>153</v>
      </c>
      <c r="AW503" s="16" t="s">
        <v>31</v>
      </c>
      <c r="AX503" s="16" t="s">
        <v>76</v>
      </c>
      <c r="AY503" s="233" t="s">
        <v>135</v>
      </c>
    </row>
    <row r="504" s="15" customFormat="1">
      <c r="A504" s="15"/>
      <c r="B504" s="225"/>
      <c r="C504" s="15"/>
      <c r="D504" s="204" t="s">
        <v>143</v>
      </c>
      <c r="E504" s="226" t="s">
        <v>1</v>
      </c>
      <c r="F504" s="227" t="s">
        <v>831</v>
      </c>
      <c r="G504" s="15"/>
      <c r="H504" s="226" t="s">
        <v>1</v>
      </c>
      <c r="I504" s="228"/>
      <c r="J504" s="15"/>
      <c r="K504" s="15"/>
      <c r="L504" s="225"/>
      <c r="M504" s="229"/>
      <c r="N504" s="230"/>
      <c r="O504" s="230"/>
      <c r="P504" s="230"/>
      <c r="Q504" s="230"/>
      <c r="R504" s="230"/>
      <c r="S504" s="230"/>
      <c r="T504" s="231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26" t="s">
        <v>143</v>
      </c>
      <c r="AU504" s="226" t="s">
        <v>89</v>
      </c>
      <c r="AV504" s="15" t="s">
        <v>83</v>
      </c>
      <c r="AW504" s="15" t="s">
        <v>31</v>
      </c>
      <c r="AX504" s="15" t="s">
        <v>76</v>
      </c>
      <c r="AY504" s="226" t="s">
        <v>135</v>
      </c>
    </row>
    <row r="505" s="13" customFormat="1">
      <c r="A505" s="13"/>
      <c r="B505" s="203"/>
      <c r="C505" s="13"/>
      <c r="D505" s="204" t="s">
        <v>143</v>
      </c>
      <c r="E505" s="205" t="s">
        <v>1</v>
      </c>
      <c r="F505" s="206" t="s">
        <v>1225</v>
      </c>
      <c r="G505" s="13"/>
      <c r="H505" s="207">
        <v>55.590000000000003</v>
      </c>
      <c r="I505" s="208"/>
      <c r="J505" s="13"/>
      <c r="K505" s="13"/>
      <c r="L505" s="203"/>
      <c r="M505" s="209"/>
      <c r="N505" s="210"/>
      <c r="O505" s="210"/>
      <c r="P505" s="210"/>
      <c r="Q505" s="210"/>
      <c r="R505" s="210"/>
      <c r="S505" s="210"/>
      <c r="T505" s="21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5" t="s">
        <v>143</v>
      </c>
      <c r="AU505" s="205" t="s">
        <v>89</v>
      </c>
      <c r="AV505" s="13" t="s">
        <v>89</v>
      </c>
      <c r="AW505" s="13" t="s">
        <v>31</v>
      </c>
      <c r="AX505" s="13" t="s">
        <v>76</v>
      </c>
      <c r="AY505" s="205" t="s">
        <v>135</v>
      </c>
    </row>
    <row r="506" s="15" customFormat="1">
      <c r="A506" s="15"/>
      <c r="B506" s="225"/>
      <c r="C506" s="15"/>
      <c r="D506" s="204" t="s">
        <v>143</v>
      </c>
      <c r="E506" s="226" t="s">
        <v>1</v>
      </c>
      <c r="F506" s="227" t="s">
        <v>346</v>
      </c>
      <c r="G506" s="15"/>
      <c r="H506" s="226" t="s">
        <v>1</v>
      </c>
      <c r="I506" s="228"/>
      <c r="J506" s="15"/>
      <c r="K506" s="15"/>
      <c r="L506" s="225"/>
      <c r="M506" s="229"/>
      <c r="N506" s="230"/>
      <c r="O506" s="230"/>
      <c r="P506" s="230"/>
      <c r="Q506" s="230"/>
      <c r="R506" s="230"/>
      <c r="S506" s="230"/>
      <c r="T506" s="23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26" t="s">
        <v>143</v>
      </c>
      <c r="AU506" s="226" t="s">
        <v>89</v>
      </c>
      <c r="AV506" s="15" t="s">
        <v>83</v>
      </c>
      <c r="AW506" s="15" t="s">
        <v>31</v>
      </c>
      <c r="AX506" s="15" t="s">
        <v>76</v>
      </c>
      <c r="AY506" s="226" t="s">
        <v>135</v>
      </c>
    </row>
    <row r="507" s="13" customFormat="1">
      <c r="A507" s="13"/>
      <c r="B507" s="203"/>
      <c r="C507" s="13"/>
      <c r="D507" s="204" t="s">
        <v>143</v>
      </c>
      <c r="E507" s="205" t="s">
        <v>1</v>
      </c>
      <c r="F507" s="206" t="s">
        <v>1218</v>
      </c>
      <c r="G507" s="13"/>
      <c r="H507" s="207">
        <v>-1.6799999999999999</v>
      </c>
      <c r="I507" s="208"/>
      <c r="J507" s="13"/>
      <c r="K507" s="13"/>
      <c r="L507" s="203"/>
      <c r="M507" s="209"/>
      <c r="N507" s="210"/>
      <c r="O507" s="210"/>
      <c r="P507" s="210"/>
      <c r="Q507" s="210"/>
      <c r="R507" s="210"/>
      <c r="S507" s="210"/>
      <c r="T507" s="21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05" t="s">
        <v>143</v>
      </c>
      <c r="AU507" s="205" t="s">
        <v>89</v>
      </c>
      <c r="AV507" s="13" t="s">
        <v>89</v>
      </c>
      <c r="AW507" s="13" t="s">
        <v>31</v>
      </c>
      <c r="AX507" s="13" t="s">
        <v>76</v>
      </c>
      <c r="AY507" s="205" t="s">
        <v>135</v>
      </c>
    </row>
    <row r="508" s="13" customFormat="1">
      <c r="A508" s="13"/>
      <c r="B508" s="203"/>
      <c r="C508" s="13"/>
      <c r="D508" s="204" t="s">
        <v>143</v>
      </c>
      <c r="E508" s="205" t="s">
        <v>1</v>
      </c>
      <c r="F508" s="206" t="s">
        <v>1219</v>
      </c>
      <c r="G508" s="13"/>
      <c r="H508" s="207">
        <v>-3.0819999999999999</v>
      </c>
      <c r="I508" s="208"/>
      <c r="J508" s="13"/>
      <c r="K508" s="13"/>
      <c r="L508" s="203"/>
      <c r="M508" s="209"/>
      <c r="N508" s="210"/>
      <c r="O508" s="210"/>
      <c r="P508" s="210"/>
      <c r="Q508" s="210"/>
      <c r="R508" s="210"/>
      <c r="S508" s="210"/>
      <c r="T508" s="21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05" t="s">
        <v>143</v>
      </c>
      <c r="AU508" s="205" t="s">
        <v>89</v>
      </c>
      <c r="AV508" s="13" t="s">
        <v>89</v>
      </c>
      <c r="AW508" s="13" t="s">
        <v>31</v>
      </c>
      <c r="AX508" s="13" t="s">
        <v>76</v>
      </c>
      <c r="AY508" s="205" t="s">
        <v>135</v>
      </c>
    </row>
    <row r="509" s="15" customFormat="1">
      <c r="A509" s="15"/>
      <c r="B509" s="225"/>
      <c r="C509" s="15"/>
      <c r="D509" s="204" t="s">
        <v>143</v>
      </c>
      <c r="E509" s="226" t="s">
        <v>1</v>
      </c>
      <c r="F509" s="227" t="s">
        <v>332</v>
      </c>
      <c r="G509" s="15"/>
      <c r="H509" s="226" t="s">
        <v>1</v>
      </c>
      <c r="I509" s="228"/>
      <c r="J509" s="15"/>
      <c r="K509" s="15"/>
      <c r="L509" s="225"/>
      <c r="M509" s="229"/>
      <c r="N509" s="230"/>
      <c r="O509" s="230"/>
      <c r="P509" s="230"/>
      <c r="Q509" s="230"/>
      <c r="R509" s="230"/>
      <c r="S509" s="230"/>
      <c r="T509" s="231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26" t="s">
        <v>143</v>
      </c>
      <c r="AU509" s="226" t="s">
        <v>89</v>
      </c>
      <c r="AV509" s="15" t="s">
        <v>83</v>
      </c>
      <c r="AW509" s="15" t="s">
        <v>31</v>
      </c>
      <c r="AX509" s="15" t="s">
        <v>76</v>
      </c>
      <c r="AY509" s="226" t="s">
        <v>135</v>
      </c>
    </row>
    <row r="510" s="13" customFormat="1">
      <c r="A510" s="13"/>
      <c r="B510" s="203"/>
      <c r="C510" s="13"/>
      <c r="D510" s="204" t="s">
        <v>143</v>
      </c>
      <c r="E510" s="205" t="s">
        <v>1</v>
      </c>
      <c r="F510" s="206" t="s">
        <v>1220</v>
      </c>
      <c r="G510" s="13"/>
      <c r="H510" s="207">
        <v>1.6299999999999999</v>
      </c>
      <c r="I510" s="208"/>
      <c r="J510" s="13"/>
      <c r="K510" s="13"/>
      <c r="L510" s="203"/>
      <c r="M510" s="209"/>
      <c r="N510" s="210"/>
      <c r="O510" s="210"/>
      <c r="P510" s="210"/>
      <c r="Q510" s="210"/>
      <c r="R510" s="210"/>
      <c r="S510" s="210"/>
      <c r="T510" s="21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05" t="s">
        <v>143</v>
      </c>
      <c r="AU510" s="205" t="s">
        <v>89</v>
      </c>
      <c r="AV510" s="13" t="s">
        <v>89</v>
      </c>
      <c r="AW510" s="13" t="s">
        <v>31</v>
      </c>
      <c r="AX510" s="13" t="s">
        <v>76</v>
      </c>
      <c r="AY510" s="205" t="s">
        <v>135</v>
      </c>
    </row>
    <row r="511" s="16" customFormat="1">
      <c r="A511" s="16"/>
      <c r="B511" s="232"/>
      <c r="C511" s="16"/>
      <c r="D511" s="204" t="s">
        <v>143</v>
      </c>
      <c r="E511" s="233" t="s">
        <v>1</v>
      </c>
      <c r="F511" s="234" t="s">
        <v>349</v>
      </c>
      <c r="G511" s="16"/>
      <c r="H511" s="235">
        <v>52.457999999999998</v>
      </c>
      <c r="I511" s="236"/>
      <c r="J511" s="16"/>
      <c r="K511" s="16"/>
      <c r="L511" s="232"/>
      <c r="M511" s="237"/>
      <c r="N511" s="238"/>
      <c r="O511" s="238"/>
      <c r="P511" s="238"/>
      <c r="Q511" s="238"/>
      <c r="R511" s="238"/>
      <c r="S511" s="238"/>
      <c r="T511" s="239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33" t="s">
        <v>143</v>
      </c>
      <c r="AU511" s="233" t="s">
        <v>89</v>
      </c>
      <c r="AV511" s="16" t="s">
        <v>153</v>
      </c>
      <c r="AW511" s="16" t="s">
        <v>31</v>
      </c>
      <c r="AX511" s="16" t="s">
        <v>76</v>
      </c>
      <c r="AY511" s="233" t="s">
        <v>135</v>
      </c>
    </row>
    <row r="512" s="15" customFormat="1">
      <c r="A512" s="15"/>
      <c r="B512" s="225"/>
      <c r="C512" s="15"/>
      <c r="D512" s="204" t="s">
        <v>143</v>
      </c>
      <c r="E512" s="226" t="s">
        <v>1</v>
      </c>
      <c r="F512" s="227" t="s">
        <v>833</v>
      </c>
      <c r="G512" s="15"/>
      <c r="H512" s="226" t="s">
        <v>1</v>
      </c>
      <c r="I512" s="228"/>
      <c r="J512" s="15"/>
      <c r="K512" s="15"/>
      <c r="L512" s="225"/>
      <c r="M512" s="229"/>
      <c r="N512" s="230"/>
      <c r="O512" s="230"/>
      <c r="P512" s="230"/>
      <c r="Q512" s="230"/>
      <c r="R512" s="230"/>
      <c r="S512" s="230"/>
      <c r="T512" s="231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26" t="s">
        <v>143</v>
      </c>
      <c r="AU512" s="226" t="s">
        <v>89</v>
      </c>
      <c r="AV512" s="15" t="s">
        <v>83</v>
      </c>
      <c r="AW512" s="15" t="s">
        <v>31</v>
      </c>
      <c r="AX512" s="15" t="s">
        <v>76</v>
      </c>
      <c r="AY512" s="226" t="s">
        <v>135</v>
      </c>
    </row>
    <row r="513" s="13" customFormat="1">
      <c r="A513" s="13"/>
      <c r="B513" s="203"/>
      <c r="C513" s="13"/>
      <c r="D513" s="204" t="s">
        <v>143</v>
      </c>
      <c r="E513" s="205" t="s">
        <v>1</v>
      </c>
      <c r="F513" s="206" t="s">
        <v>1226</v>
      </c>
      <c r="G513" s="13"/>
      <c r="H513" s="207">
        <v>54.240000000000002</v>
      </c>
      <c r="I513" s="208"/>
      <c r="J513" s="13"/>
      <c r="K513" s="13"/>
      <c r="L513" s="203"/>
      <c r="M513" s="209"/>
      <c r="N513" s="210"/>
      <c r="O513" s="210"/>
      <c r="P513" s="210"/>
      <c r="Q513" s="210"/>
      <c r="R513" s="210"/>
      <c r="S513" s="210"/>
      <c r="T513" s="21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5" t="s">
        <v>143</v>
      </c>
      <c r="AU513" s="205" t="s">
        <v>89</v>
      </c>
      <c r="AV513" s="13" t="s">
        <v>89</v>
      </c>
      <c r="AW513" s="13" t="s">
        <v>31</v>
      </c>
      <c r="AX513" s="13" t="s">
        <v>76</v>
      </c>
      <c r="AY513" s="205" t="s">
        <v>135</v>
      </c>
    </row>
    <row r="514" s="15" customFormat="1">
      <c r="A514" s="15"/>
      <c r="B514" s="225"/>
      <c r="C514" s="15"/>
      <c r="D514" s="204" t="s">
        <v>143</v>
      </c>
      <c r="E514" s="226" t="s">
        <v>1</v>
      </c>
      <c r="F514" s="227" t="s">
        <v>346</v>
      </c>
      <c r="G514" s="15"/>
      <c r="H514" s="226" t="s">
        <v>1</v>
      </c>
      <c r="I514" s="228"/>
      <c r="J514" s="15"/>
      <c r="K514" s="15"/>
      <c r="L514" s="225"/>
      <c r="M514" s="229"/>
      <c r="N514" s="230"/>
      <c r="O514" s="230"/>
      <c r="P514" s="230"/>
      <c r="Q514" s="230"/>
      <c r="R514" s="230"/>
      <c r="S514" s="230"/>
      <c r="T514" s="231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26" t="s">
        <v>143</v>
      </c>
      <c r="AU514" s="226" t="s">
        <v>89</v>
      </c>
      <c r="AV514" s="15" t="s">
        <v>83</v>
      </c>
      <c r="AW514" s="15" t="s">
        <v>31</v>
      </c>
      <c r="AX514" s="15" t="s">
        <v>76</v>
      </c>
      <c r="AY514" s="226" t="s">
        <v>135</v>
      </c>
    </row>
    <row r="515" s="13" customFormat="1">
      <c r="A515" s="13"/>
      <c r="B515" s="203"/>
      <c r="C515" s="13"/>
      <c r="D515" s="204" t="s">
        <v>143</v>
      </c>
      <c r="E515" s="205" t="s">
        <v>1</v>
      </c>
      <c r="F515" s="206" t="s">
        <v>1216</v>
      </c>
      <c r="G515" s="13"/>
      <c r="H515" s="207">
        <v>-3.3599999999999999</v>
      </c>
      <c r="I515" s="208"/>
      <c r="J515" s="13"/>
      <c r="K515" s="13"/>
      <c r="L515" s="203"/>
      <c r="M515" s="209"/>
      <c r="N515" s="210"/>
      <c r="O515" s="210"/>
      <c r="P515" s="210"/>
      <c r="Q515" s="210"/>
      <c r="R515" s="210"/>
      <c r="S515" s="210"/>
      <c r="T515" s="21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05" t="s">
        <v>143</v>
      </c>
      <c r="AU515" s="205" t="s">
        <v>89</v>
      </c>
      <c r="AV515" s="13" t="s">
        <v>89</v>
      </c>
      <c r="AW515" s="13" t="s">
        <v>31</v>
      </c>
      <c r="AX515" s="13" t="s">
        <v>76</v>
      </c>
      <c r="AY515" s="205" t="s">
        <v>135</v>
      </c>
    </row>
    <row r="516" s="13" customFormat="1">
      <c r="A516" s="13"/>
      <c r="B516" s="203"/>
      <c r="C516" s="13"/>
      <c r="D516" s="204" t="s">
        <v>143</v>
      </c>
      <c r="E516" s="205" t="s">
        <v>1</v>
      </c>
      <c r="F516" s="206" t="s">
        <v>1219</v>
      </c>
      <c r="G516" s="13"/>
      <c r="H516" s="207">
        <v>-3.0819999999999999</v>
      </c>
      <c r="I516" s="208"/>
      <c r="J516" s="13"/>
      <c r="K516" s="13"/>
      <c r="L516" s="203"/>
      <c r="M516" s="209"/>
      <c r="N516" s="210"/>
      <c r="O516" s="210"/>
      <c r="P516" s="210"/>
      <c r="Q516" s="210"/>
      <c r="R516" s="210"/>
      <c r="S516" s="210"/>
      <c r="T516" s="21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05" t="s">
        <v>143</v>
      </c>
      <c r="AU516" s="205" t="s">
        <v>89</v>
      </c>
      <c r="AV516" s="13" t="s">
        <v>89</v>
      </c>
      <c r="AW516" s="13" t="s">
        <v>31</v>
      </c>
      <c r="AX516" s="13" t="s">
        <v>76</v>
      </c>
      <c r="AY516" s="205" t="s">
        <v>135</v>
      </c>
    </row>
    <row r="517" s="15" customFormat="1">
      <c r="A517" s="15"/>
      <c r="B517" s="225"/>
      <c r="C517" s="15"/>
      <c r="D517" s="204" t="s">
        <v>143</v>
      </c>
      <c r="E517" s="226" t="s">
        <v>1</v>
      </c>
      <c r="F517" s="227" t="s">
        <v>332</v>
      </c>
      <c r="G517" s="15"/>
      <c r="H517" s="226" t="s">
        <v>1</v>
      </c>
      <c r="I517" s="228"/>
      <c r="J517" s="15"/>
      <c r="K517" s="15"/>
      <c r="L517" s="225"/>
      <c r="M517" s="229"/>
      <c r="N517" s="230"/>
      <c r="O517" s="230"/>
      <c r="P517" s="230"/>
      <c r="Q517" s="230"/>
      <c r="R517" s="230"/>
      <c r="S517" s="230"/>
      <c r="T517" s="231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26" t="s">
        <v>143</v>
      </c>
      <c r="AU517" s="226" t="s">
        <v>89</v>
      </c>
      <c r="AV517" s="15" t="s">
        <v>83</v>
      </c>
      <c r="AW517" s="15" t="s">
        <v>31</v>
      </c>
      <c r="AX517" s="15" t="s">
        <v>76</v>
      </c>
      <c r="AY517" s="226" t="s">
        <v>135</v>
      </c>
    </row>
    <row r="518" s="13" customFormat="1">
      <c r="A518" s="13"/>
      <c r="B518" s="203"/>
      <c r="C518" s="13"/>
      <c r="D518" s="204" t="s">
        <v>143</v>
      </c>
      <c r="E518" s="205" t="s">
        <v>1</v>
      </c>
      <c r="F518" s="206" t="s">
        <v>1220</v>
      </c>
      <c r="G518" s="13"/>
      <c r="H518" s="207">
        <v>1.6299999999999999</v>
      </c>
      <c r="I518" s="208"/>
      <c r="J518" s="13"/>
      <c r="K518" s="13"/>
      <c r="L518" s="203"/>
      <c r="M518" s="209"/>
      <c r="N518" s="210"/>
      <c r="O518" s="210"/>
      <c r="P518" s="210"/>
      <c r="Q518" s="210"/>
      <c r="R518" s="210"/>
      <c r="S518" s="210"/>
      <c r="T518" s="21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05" t="s">
        <v>143</v>
      </c>
      <c r="AU518" s="205" t="s">
        <v>89</v>
      </c>
      <c r="AV518" s="13" t="s">
        <v>89</v>
      </c>
      <c r="AW518" s="13" t="s">
        <v>31</v>
      </c>
      <c r="AX518" s="13" t="s">
        <v>76</v>
      </c>
      <c r="AY518" s="205" t="s">
        <v>135</v>
      </c>
    </row>
    <row r="519" s="16" customFormat="1">
      <c r="A519" s="16"/>
      <c r="B519" s="232"/>
      <c r="C519" s="16"/>
      <c r="D519" s="204" t="s">
        <v>143</v>
      </c>
      <c r="E519" s="233" t="s">
        <v>1</v>
      </c>
      <c r="F519" s="234" t="s">
        <v>349</v>
      </c>
      <c r="G519" s="16"/>
      <c r="H519" s="235">
        <v>49.427999999999997</v>
      </c>
      <c r="I519" s="236"/>
      <c r="J519" s="16"/>
      <c r="K519" s="16"/>
      <c r="L519" s="232"/>
      <c r="M519" s="237"/>
      <c r="N519" s="238"/>
      <c r="O519" s="238"/>
      <c r="P519" s="238"/>
      <c r="Q519" s="238"/>
      <c r="R519" s="238"/>
      <c r="S519" s="238"/>
      <c r="T519" s="239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33" t="s">
        <v>143</v>
      </c>
      <c r="AU519" s="233" t="s">
        <v>89</v>
      </c>
      <c r="AV519" s="16" t="s">
        <v>153</v>
      </c>
      <c r="AW519" s="16" t="s">
        <v>31</v>
      </c>
      <c r="AX519" s="16" t="s">
        <v>76</v>
      </c>
      <c r="AY519" s="233" t="s">
        <v>135</v>
      </c>
    </row>
    <row r="520" s="15" customFormat="1">
      <c r="A520" s="15"/>
      <c r="B520" s="225"/>
      <c r="C520" s="15"/>
      <c r="D520" s="204" t="s">
        <v>143</v>
      </c>
      <c r="E520" s="226" t="s">
        <v>1</v>
      </c>
      <c r="F520" s="227" t="s">
        <v>1227</v>
      </c>
      <c r="G520" s="15"/>
      <c r="H520" s="226" t="s">
        <v>1</v>
      </c>
      <c r="I520" s="228"/>
      <c r="J520" s="15"/>
      <c r="K520" s="15"/>
      <c r="L520" s="225"/>
      <c r="M520" s="229"/>
      <c r="N520" s="230"/>
      <c r="O520" s="230"/>
      <c r="P520" s="230"/>
      <c r="Q520" s="230"/>
      <c r="R520" s="230"/>
      <c r="S520" s="230"/>
      <c r="T520" s="231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26" t="s">
        <v>143</v>
      </c>
      <c r="AU520" s="226" t="s">
        <v>89</v>
      </c>
      <c r="AV520" s="15" t="s">
        <v>83</v>
      </c>
      <c r="AW520" s="15" t="s">
        <v>31</v>
      </c>
      <c r="AX520" s="15" t="s">
        <v>76</v>
      </c>
      <c r="AY520" s="226" t="s">
        <v>135</v>
      </c>
    </row>
    <row r="521" s="13" customFormat="1">
      <c r="A521" s="13"/>
      <c r="B521" s="203"/>
      <c r="C521" s="13"/>
      <c r="D521" s="204" t="s">
        <v>143</v>
      </c>
      <c r="E521" s="205" t="s">
        <v>1</v>
      </c>
      <c r="F521" s="206" t="s">
        <v>1228</v>
      </c>
      <c r="G521" s="13"/>
      <c r="H521" s="207">
        <v>114.95999999999999</v>
      </c>
      <c r="I521" s="208"/>
      <c r="J521" s="13"/>
      <c r="K521" s="13"/>
      <c r="L521" s="203"/>
      <c r="M521" s="209"/>
      <c r="N521" s="210"/>
      <c r="O521" s="210"/>
      <c r="P521" s="210"/>
      <c r="Q521" s="210"/>
      <c r="R521" s="210"/>
      <c r="S521" s="210"/>
      <c r="T521" s="21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05" t="s">
        <v>143</v>
      </c>
      <c r="AU521" s="205" t="s">
        <v>89</v>
      </c>
      <c r="AV521" s="13" t="s">
        <v>89</v>
      </c>
      <c r="AW521" s="13" t="s">
        <v>31</v>
      </c>
      <c r="AX521" s="13" t="s">
        <v>76</v>
      </c>
      <c r="AY521" s="205" t="s">
        <v>135</v>
      </c>
    </row>
    <row r="522" s="13" customFormat="1">
      <c r="A522" s="13"/>
      <c r="B522" s="203"/>
      <c r="C522" s="13"/>
      <c r="D522" s="204" t="s">
        <v>143</v>
      </c>
      <c r="E522" s="205" t="s">
        <v>1</v>
      </c>
      <c r="F522" s="206" t="s">
        <v>1229</v>
      </c>
      <c r="G522" s="13"/>
      <c r="H522" s="207">
        <v>5.5359999999999996</v>
      </c>
      <c r="I522" s="208"/>
      <c r="J522" s="13"/>
      <c r="K522" s="13"/>
      <c r="L522" s="203"/>
      <c r="M522" s="209"/>
      <c r="N522" s="210"/>
      <c r="O522" s="210"/>
      <c r="P522" s="210"/>
      <c r="Q522" s="210"/>
      <c r="R522" s="210"/>
      <c r="S522" s="210"/>
      <c r="T522" s="21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5" t="s">
        <v>143</v>
      </c>
      <c r="AU522" s="205" t="s">
        <v>89</v>
      </c>
      <c r="AV522" s="13" t="s">
        <v>89</v>
      </c>
      <c r="AW522" s="13" t="s">
        <v>31</v>
      </c>
      <c r="AX522" s="13" t="s">
        <v>76</v>
      </c>
      <c r="AY522" s="205" t="s">
        <v>135</v>
      </c>
    </row>
    <row r="523" s="15" customFormat="1">
      <c r="A523" s="15"/>
      <c r="B523" s="225"/>
      <c r="C523" s="15"/>
      <c r="D523" s="204" t="s">
        <v>143</v>
      </c>
      <c r="E523" s="226" t="s">
        <v>1</v>
      </c>
      <c r="F523" s="227" t="s">
        <v>346</v>
      </c>
      <c r="G523" s="15"/>
      <c r="H523" s="226" t="s">
        <v>1</v>
      </c>
      <c r="I523" s="228"/>
      <c r="J523" s="15"/>
      <c r="K523" s="15"/>
      <c r="L523" s="225"/>
      <c r="M523" s="229"/>
      <c r="N523" s="230"/>
      <c r="O523" s="230"/>
      <c r="P523" s="230"/>
      <c r="Q523" s="230"/>
      <c r="R523" s="230"/>
      <c r="S523" s="230"/>
      <c r="T523" s="23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26" t="s">
        <v>143</v>
      </c>
      <c r="AU523" s="226" t="s">
        <v>89</v>
      </c>
      <c r="AV523" s="15" t="s">
        <v>83</v>
      </c>
      <c r="AW523" s="15" t="s">
        <v>31</v>
      </c>
      <c r="AX523" s="15" t="s">
        <v>76</v>
      </c>
      <c r="AY523" s="226" t="s">
        <v>135</v>
      </c>
    </row>
    <row r="524" s="13" customFormat="1">
      <c r="A524" s="13"/>
      <c r="B524" s="203"/>
      <c r="C524" s="13"/>
      <c r="D524" s="204" t="s">
        <v>143</v>
      </c>
      <c r="E524" s="205" t="s">
        <v>1</v>
      </c>
      <c r="F524" s="206" t="s">
        <v>1214</v>
      </c>
      <c r="G524" s="13"/>
      <c r="H524" s="207">
        <v>-6.0899999999999999</v>
      </c>
      <c r="I524" s="208"/>
      <c r="J524" s="13"/>
      <c r="K524" s="13"/>
      <c r="L524" s="203"/>
      <c r="M524" s="209"/>
      <c r="N524" s="210"/>
      <c r="O524" s="210"/>
      <c r="P524" s="210"/>
      <c r="Q524" s="210"/>
      <c r="R524" s="210"/>
      <c r="S524" s="210"/>
      <c r="T524" s="21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5" t="s">
        <v>143</v>
      </c>
      <c r="AU524" s="205" t="s">
        <v>89</v>
      </c>
      <c r="AV524" s="13" t="s">
        <v>89</v>
      </c>
      <c r="AW524" s="13" t="s">
        <v>31</v>
      </c>
      <c r="AX524" s="13" t="s">
        <v>76</v>
      </c>
      <c r="AY524" s="205" t="s">
        <v>135</v>
      </c>
    </row>
    <row r="525" s="13" customFormat="1">
      <c r="A525" s="13"/>
      <c r="B525" s="203"/>
      <c r="C525" s="13"/>
      <c r="D525" s="204" t="s">
        <v>143</v>
      </c>
      <c r="E525" s="205" t="s">
        <v>1</v>
      </c>
      <c r="F525" s="206" t="s">
        <v>1230</v>
      </c>
      <c r="G525" s="13"/>
      <c r="H525" s="207">
        <v>-9.2460000000000004</v>
      </c>
      <c r="I525" s="208"/>
      <c r="J525" s="13"/>
      <c r="K525" s="13"/>
      <c r="L525" s="203"/>
      <c r="M525" s="209"/>
      <c r="N525" s="210"/>
      <c r="O525" s="210"/>
      <c r="P525" s="210"/>
      <c r="Q525" s="210"/>
      <c r="R525" s="210"/>
      <c r="S525" s="210"/>
      <c r="T525" s="21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5" t="s">
        <v>143</v>
      </c>
      <c r="AU525" s="205" t="s">
        <v>89</v>
      </c>
      <c r="AV525" s="13" t="s">
        <v>89</v>
      </c>
      <c r="AW525" s="13" t="s">
        <v>31</v>
      </c>
      <c r="AX525" s="13" t="s">
        <v>76</v>
      </c>
      <c r="AY525" s="205" t="s">
        <v>135</v>
      </c>
    </row>
    <row r="526" s="13" customFormat="1">
      <c r="A526" s="13"/>
      <c r="B526" s="203"/>
      <c r="C526" s="13"/>
      <c r="D526" s="204" t="s">
        <v>143</v>
      </c>
      <c r="E526" s="205" t="s">
        <v>1</v>
      </c>
      <c r="F526" s="206" t="s">
        <v>1218</v>
      </c>
      <c r="G526" s="13"/>
      <c r="H526" s="207">
        <v>-1.6799999999999999</v>
      </c>
      <c r="I526" s="208"/>
      <c r="J526" s="13"/>
      <c r="K526" s="13"/>
      <c r="L526" s="203"/>
      <c r="M526" s="209"/>
      <c r="N526" s="210"/>
      <c r="O526" s="210"/>
      <c r="P526" s="210"/>
      <c r="Q526" s="210"/>
      <c r="R526" s="210"/>
      <c r="S526" s="210"/>
      <c r="T526" s="21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05" t="s">
        <v>143</v>
      </c>
      <c r="AU526" s="205" t="s">
        <v>89</v>
      </c>
      <c r="AV526" s="13" t="s">
        <v>89</v>
      </c>
      <c r="AW526" s="13" t="s">
        <v>31</v>
      </c>
      <c r="AX526" s="13" t="s">
        <v>76</v>
      </c>
      <c r="AY526" s="205" t="s">
        <v>135</v>
      </c>
    </row>
    <row r="527" s="15" customFormat="1">
      <c r="A527" s="15"/>
      <c r="B527" s="225"/>
      <c r="C527" s="15"/>
      <c r="D527" s="204" t="s">
        <v>143</v>
      </c>
      <c r="E527" s="226" t="s">
        <v>1</v>
      </c>
      <c r="F527" s="227" t="s">
        <v>332</v>
      </c>
      <c r="G527" s="15"/>
      <c r="H527" s="226" t="s">
        <v>1</v>
      </c>
      <c r="I527" s="228"/>
      <c r="J527" s="15"/>
      <c r="K527" s="15"/>
      <c r="L527" s="225"/>
      <c r="M527" s="229"/>
      <c r="N527" s="230"/>
      <c r="O527" s="230"/>
      <c r="P527" s="230"/>
      <c r="Q527" s="230"/>
      <c r="R527" s="230"/>
      <c r="S527" s="230"/>
      <c r="T527" s="23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26" t="s">
        <v>143</v>
      </c>
      <c r="AU527" s="226" t="s">
        <v>89</v>
      </c>
      <c r="AV527" s="15" t="s">
        <v>83</v>
      </c>
      <c r="AW527" s="15" t="s">
        <v>31</v>
      </c>
      <c r="AX527" s="15" t="s">
        <v>76</v>
      </c>
      <c r="AY527" s="226" t="s">
        <v>135</v>
      </c>
    </row>
    <row r="528" s="13" customFormat="1">
      <c r="A528" s="13"/>
      <c r="B528" s="203"/>
      <c r="C528" s="13"/>
      <c r="D528" s="204" t="s">
        <v>143</v>
      </c>
      <c r="E528" s="205" t="s">
        <v>1</v>
      </c>
      <c r="F528" s="206" t="s">
        <v>1231</v>
      </c>
      <c r="G528" s="13"/>
      <c r="H528" s="207">
        <v>4.8890000000000002</v>
      </c>
      <c r="I528" s="208"/>
      <c r="J528" s="13"/>
      <c r="K528" s="13"/>
      <c r="L528" s="203"/>
      <c r="M528" s="209"/>
      <c r="N528" s="210"/>
      <c r="O528" s="210"/>
      <c r="P528" s="210"/>
      <c r="Q528" s="210"/>
      <c r="R528" s="210"/>
      <c r="S528" s="210"/>
      <c r="T528" s="21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5" t="s">
        <v>143</v>
      </c>
      <c r="AU528" s="205" t="s">
        <v>89</v>
      </c>
      <c r="AV528" s="13" t="s">
        <v>89</v>
      </c>
      <c r="AW528" s="13" t="s">
        <v>31</v>
      </c>
      <c r="AX528" s="13" t="s">
        <v>76</v>
      </c>
      <c r="AY528" s="205" t="s">
        <v>135</v>
      </c>
    </row>
    <row r="529" s="16" customFormat="1">
      <c r="A529" s="16"/>
      <c r="B529" s="232"/>
      <c r="C529" s="16"/>
      <c r="D529" s="204" t="s">
        <v>143</v>
      </c>
      <c r="E529" s="233" t="s">
        <v>1</v>
      </c>
      <c r="F529" s="234" t="s">
        <v>349</v>
      </c>
      <c r="G529" s="16"/>
      <c r="H529" s="235">
        <v>108.369</v>
      </c>
      <c r="I529" s="236"/>
      <c r="J529" s="16"/>
      <c r="K529" s="16"/>
      <c r="L529" s="232"/>
      <c r="M529" s="237"/>
      <c r="N529" s="238"/>
      <c r="O529" s="238"/>
      <c r="P529" s="238"/>
      <c r="Q529" s="238"/>
      <c r="R529" s="238"/>
      <c r="S529" s="238"/>
      <c r="T529" s="239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33" t="s">
        <v>143</v>
      </c>
      <c r="AU529" s="233" t="s">
        <v>89</v>
      </c>
      <c r="AV529" s="16" t="s">
        <v>153</v>
      </c>
      <c r="AW529" s="16" t="s">
        <v>31</v>
      </c>
      <c r="AX529" s="16" t="s">
        <v>76</v>
      </c>
      <c r="AY529" s="233" t="s">
        <v>135</v>
      </c>
    </row>
    <row r="530" s="15" customFormat="1">
      <c r="A530" s="15"/>
      <c r="B530" s="225"/>
      <c r="C530" s="15"/>
      <c r="D530" s="204" t="s">
        <v>143</v>
      </c>
      <c r="E530" s="226" t="s">
        <v>1</v>
      </c>
      <c r="F530" s="227" t="s">
        <v>1232</v>
      </c>
      <c r="G530" s="15"/>
      <c r="H530" s="226" t="s">
        <v>1</v>
      </c>
      <c r="I530" s="228"/>
      <c r="J530" s="15"/>
      <c r="K530" s="15"/>
      <c r="L530" s="225"/>
      <c r="M530" s="229"/>
      <c r="N530" s="230"/>
      <c r="O530" s="230"/>
      <c r="P530" s="230"/>
      <c r="Q530" s="230"/>
      <c r="R530" s="230"/>
      <c r="S530" s="230"/>
      <c r="T530" s="231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26" t="s">
        <v>143</v>
      </c>
      <c r="AU530" s="226" t="s">
        <v>89</v>
      </c>
      <c r="AV530" s="15" t="s">
        <v>83</v>
      </c>
      <c r="AW530" s="15" t="s">
        <v>31</v>
      </c>
      <c r="AX530" s="15" t="s">
        <v>76</v>
      </c>
      <c r="AY530" s="226" t="s">
        <v>135</v>
      </c>
    </row>
    <row r="531" s="13" customFormat="1">
      <c r="A531" s="13"/>
      <c r="B531" s="203"/>
      <c r="C531" s="13"/>
      <c r="D531" s="204" t="s">
        <v>143</v>
      </c>
      <c r="E531" s="205" t="s">
        <v>1</v>
      </c>
      <c r="F531" s="206" t="s">
        <v>1233</v>
      </c>
      <c r="G531" s="13"/>
      <c r="H531" s="207">
        <v>86.400000000000006</v>
      </c>
      <c r="I531" s="208"/>
      <c r="J531" s="13"/>
      <c r="K531" s="13"/>
      <c r="L531" s="203"/>
      <c r="M531" s="209"/>
      <c r="N531" s="210"/>
      <c r="O531" s="210"/>
      <c r="P531" s="210"/>
      <c r="Q531" s="210"/>
      <c r="R531" s="210"/>
      <c r="S531" s="210"/>
      <c r="T531" s="21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05" t="s">
        <v>143</v>
      </c>
      <c r="AU531" s="205" t="s">
        <v>89</v>
      </c>
      <c r="AV531" s="13" t="s">
        <v>89</v>
      </c>
      <c r="AW531" s="13" t="s">
        <v>31</v>
      </c>
      <c r="AX531" s="13" t="s">
        <v>76</v>
      </c>
      <c r="AY531" s="205" t="s">
        <v>135</v>
      </c>
    </row>
    <row r="532" s="15" customFormat="1">
      <c r="A532" s="15"/>
      <c r="B532" s="225"/>
      <c r="C532" s="15"/>
      <c r="D532" s="204" t="s">
        <v>143</v>
      </c>
      <c r="E532" s="226" t="s">
        <v>1</v>
      </c>
      <c r="F532" s="227" t="s">
        <v>346</v>
      </c>
      <c r="G532" s="15"/>
      <c r="H532" s="226" t="s">
        <v>1</v>
      </c>
      <c r="I532" s="228"/>
      <c r="J532" s="15"/>
      <c r="K532" s="15"/>
      <c r="L532" s="225"/>
      <c r="M532" s="229"/>
      <c r="N532" s="230"/>
      <c r="O532" s="230"/>
      <c r="P532" s="230"/>
      <c r="Q532" s="230"/>
      <c r="R532" s="230"/>
      <c r="S532" s="230"/>
      <c r="T532" s="231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26" t="s">
        <v>143</v>
      </c>
      <c r="AU532" s="226" t="s">
        <v>89</v>
      </c>
      <c r="AV532" s="15" t="s">
        <v>83</v>
      </c>
      <c r="AW532" s="15" t="s">
        <v>31</v>
      </c>
      <c r="AX532" s="15" t="s">
        <v>76</v>
      </c>
      <c r="AY532" s="226" t="s">
        <v>135</v>
      </c>
    </row>
    <row r="533" s="13" customFormat="1">
      <c r="A533" s="13"/>
      <c r="B533" s="203"/>
      <c r="C533" s="13"/>
      <c r="D533" s="204" t="s">
        <v>143</v>
      </c>
      <c r="E533" s="205" t="s">
        <v>1</v>
      </c>
      <c r="F533" s="206" t="s">
        <v>1234</v>
      </c>
      <c r="G533" s="13"/>
      <c r="H533" s="207">
        <v>-3.0449999999999999</v>
      </c>
      <c r="I533" s="208"/>
      <c r="J533" s="13"/>
      <c r="K533" s="13"/>
      <c r="L533" s="203"/>
      <c r="M533" s="209"/>
      <c r="N533" s="210"/>
      <c r="O533" s="210"/>
      <c r="P533" s="210"/>
      <c r="Q533" s="210"/>
      <c r="R533" s="210"/>
      <c r="S533" s="210"/>
      <c r="T533" s="21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05" t="s">
        <v>143</v>
      </c>
      <c r="AU533" s="205" t="s">
        <v>89</v>
      </c>
      <c r="AV533" s="13" t="s">
        <v>89</v>
      </c>
      <c r="AW533" s="13" t="s">
        <v>31</v>
      </c>
      <c r="AX533" s="13" t="s">
        <v>76</v>
      </c>
      <c r="AY533" s="205" t="s">
        <v>135</v>
      </c>
    </row>
    <row r="534" s="13" customFormat="1">
      <c r="A534" s="13"/>
      <c r="B534" s="203"/>
      <c r="C534" s="13"/>
      <c r="D534" s="204" t="s">
        <v>143</v>
      </c>
      <c r="E534" s="205" t="s">
        <v>1</v>
      </c>
      <c r="F534" s="206" t="s">
        <v>1176</v>
      </c>
      <c r="G534" s="13"/>
      <c r="H534" s="207">
        <v>-6.1639999999999997</v>
      </c>
      <c r="I534" s="208"/>
      <c r="J534" s="13"/>
      <c r="K534" s="13"/>
      <c r="L534" s="203"/>
      <c r="M534" s="209"/>
      <c r="N534" s="210"/>
      <c r="O534" s="210"/>
      <c r="P534" s="210"/>
      <c r="Q534" s="210"/>
      <c r="R534" s="210"/>
      <c r="S534" s="210"/>
      <c r="T534" s="21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05" t="s">
        <v>143</v>
      </c>
      <c r="AU534" s="205" t="s">
        <v>89</v>
      </c>
      <c r="AV534" s="13" t="s">
        <v>89</v>
      </c>
      <c r="AW534" s="13" t="s">
        <v>31</v>
      </c>
      <c r="AX534" s="13" t="s">
        <v>76</v>
      </c>
      <c r="AY534" s="205" t="s">
        <v>135</v>
      </c>
    </row>
    <row r="535" s="15" customFormat="1">
      <c r="A535" s="15"/>
      <c r="B535" s="225"/>
      <c r="C535" s="15"/>
      <c r="D535" s="204" t="s">
        <v>143</v>
      </c>
      <c r="E535" s="226" t="s">
        <v>1</v>
      </c>
      <c r="F535" s="227" t="s">
        <v>332</v>
      </c>
      <c r="G535" s="15"/>
      <c r="H535" s="226" t="s">
        <v>1</v>
      </c>
      <c r="I535" s="228"/>
      <c r="J535" s="15"/>
      <c r="K535" s="15"/>
      <c r="L535" s="225"/>
      <c r="M535" s="229"/>
      <c r="N535" s="230"/>
      <c r="O535" s="230"/>
      <c r="P535" s="230"/>
      <c r="Q535" s="230"/>
      <c r="R535" s="230"/>
      <c r="S535" s="230"/>
      <c r="T535" s="23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26" t="s">
        <v>143</v>
      </c>
      <c r="AU535" s="226" t="s">
        <v>89</v>
      </c>
      <c r="AV535" s="15" t="s">
        <v>83</v>
      </c>
      <c r="AW535" s="15" t="s">
        <v>31</v>
      </c>
      <c r="AX535" s="15" t="s">
        <v>76</v>
      </c>
      <c r="AY535" s="226" t="s">
        <v>135</v>
      </c>
    </row>
    <row r="536" s="13" customFormat="1">
      <c r="A536" s="13"/>
      <c r="B536" s="203"/>
      <c r="C536" s="13"/>
      <c r="D536" s="204" t="s">
        <v>143</v>
      </c>
      <c r="E536" s="205" t="s">
        <v>1</v>
      </c>
      <c r="F536" s="206" t="s">
        <v>1235</v>
      </c>
      <c r="G536" s="13"/>
      <c r="H536" s="207">
        <v>3.2589999999999999</v>
      </c>
      <c r="I536" s="208"/>
      <c r="J536" s="13"/>
      <c r="K536" s="13"/>
      <c r="L536" s="203"/>
      <c r="M536" s="209"/>
      <c r="N536" s="210"/>
      <c r="O536" s="210"/>
      <c r="P536" s="210"/>
      <c r="Q536" s="210"/>
      <c r="R536" s="210"/>
      <c r="S536" s="210"/>
      <c r="T536" s="21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05" t="s">
        <v>143</v>
      </c>
      <c r="AU536" s="205" t="s">
        <v>89</v>
      </c>
      <c r="AV536" s="13" t="s">
        <v>89</v>
      </c>
      <c r="AW536" s="13" t="s">
        <v>31</v>
      </c>
      <c r="AX536" s="13" t="s">
        <v>76</v>
      </c>
      <c r="AY536" s="205" t="s">
        <v>135</v>
      </c>
    </row>
    <row r="537" s="16" customFormat="1">
      <c r="A537" s="16"/>
      <c r="B537" s="232"/>
      <c r="C537" s="16"/>
      <c r="D537" s="204" t="s">
        <v>143</v>
      </c>
      <c r="E537" s="233" t="s">
        <v>1</v>
      </c>
      <c r="F537" s="234" t="s">
        <v>349</v>
      </c>
      <c r="G537" s="16"/>
      <c r="H537" s="235">
        <v>80.450000000000003</v>
      </c>
      <c r="I537" s="236"/>
      <c r="J537" s="16"/>
      <c r="K537" s="16"/>
      <c r="L537" s="232"/>
      <c r="M537" s="237"/>
      <c r="N537" s="238"/>
      <c r="O537" s="238"/>
      <c r="P537" s="238"/>
      <c r="Q537" s="238"/>
      <c r="R537" s="238"/>
      <c r="S537" s="238"/>
      <c r="T537" s="239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T537" s="233" t="s">
        <v>143</v>
      </c>
      <c r="AU537" s="233" t="s">
        <v>89</v>
      </c>
      <c r="AV537" s="16" t="s">
        <v>153</v>
      </c>
      <c r="AW537" s="16" t="s">
        <v>31</v>
      </c>
      <c r="AX537" s="16" t="s">
        <v>76</v>
      </c>
      <c r="AY537" s="233" t="s">
        <v>135</v>
      </c>
    </row>
    <row r="538" s="15" customFormat="1">
      <c r="A538" s="15"/>
      <c r="B538" s="225"/>
      <c r="C538" s="15"/>
      <c r="D538" s="204" t="s">
        <v>143</v>
      </c>
      <c r="E538" s="226" t="s">
        <v>1</v>
      </c>
      <c r="F538" s="227" t="s">
        <v>1236</v>
      </c>
      <c r="G538" s="15"/>
      <c r="H538" s="226" t="s">
        <v>1</v>
      </c>
      <c r="I538" s="228"/>
      <c r="J538" s="15"/>
      <c r="K538" s="15"/>
      <c r="L538" s="225"/>
      <c r="M538" s="229"/>
      <c r="N538" s="230"/>
      <c r="O538" s="230"/>
      <c r="P538" s="230"/>
      <c r="Q538" s="230"/>
      <c r="R538" s="230"/>
      <c r="S538" s="230"/>
      <c r="T538" s="23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26" t="s">
        <v>143</v>
      </c>
      <c r="AU538" s="226" t="s">
        <v>89</v>
      </c>
      <c r="AV538" s="15" t="s">
        <v>83</v>
      </c>
      <c r="AW538" s="15" t="s">
        <v>31</v>
      </c>
      <c r="AX538" s="15" t="s">
        <v>76</v>
      </c>
      <c r="AY538" s="226" t="s">
        <v>135</v>
      </c>
    </row>
    <row r="539" s="13" customFormat="1">
      <c r="A539" s="13"/>
      <c r="B539" s="203"/>
      <c r="C539" s="13"/>
      <c r="D539" s="204" t="s">
        <v>143</v>
      </c>
      <c r="E539" s="205" t="s">
        <v>1</v>
      </c>
      <c r="F539" s="206" t="s">
        <v>1237</v>
      </c>
      <c r="G539" s="13"/>
      <c r="H539" s="207">
        <v>27.030000000000001</v>
      </c>
      <c r="I539" s="208"/>
      <c r="J539" s="13"/>
      <c r="K539" s="13"/>
      <c r="L539" s="203"/>
      <c r="M539" s="209"/>
      <c r="N539" s="210"/>
      <c r="O539" s="210"/>
      <c r="P539" s="210"/>
      <c r="Q539" s="210"/>
      <c r="R539" s="210"/>
      <c r="S539" s="210"/>
      <c r="T539" s="21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5" t="s">
        <v>143</v>
      </c>
      <c r="AU539" s="205" t="s">
        <v>89</v>
      </c>
      <c r="AV539" s="13" t="s">
        <v>89</v>
      </c>
      <c r="AW539" s="13" t="s">
        <v>31</v>
      </c>
      <c r="AX539" s="13" t="s">
        <v>76</v>
      </c>
      <c r="AY539" s="205" t="s">
        <v>135</v>
      </c>
    </row>
    <row r="540" s="15" customFormat="1">
      <c r="A540" s="15"/>
      <c r="B540" s="225"/>
      <c r="C540" s="15"/>
      <c r="D540" s="204" t="s">
        <v>143</v>
      </c>
      <c r="E540" s="226" t="s">
        <v>1</v>
      </c>
      <c r="F540" s="227" t="s">
        <v>346</v>
      </c>
      <c r="G540" s="15"/>
      <c r="H540" s="226" t="s">
        <v>1</v>
      </c>
      <c r="I540" s="228"/>
      <c r="J540" s="15"/>
      <c r="K540" s="15"/>
      <c r="L540" s="225"/>
      <c r="M540" s="229"/>
      <c r="N540" s="230"/>
      <c r="O540" s="230"/>
      <c r="P540" s="230"/>
      <c r="Q540" s="230"/>
      <c r="R540" s="230"/>
      <c r="S540" s="230"/>
      <c r="T540" s="23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26" t="s">
        <v>143</v>
      </c>
      <c r="AU540" s="226" t="s">
        <v>89</v>
      </c>
      <c r="AV540" s="15" t="s">
        <v>83</v>
      </c>
      <c r="AW540" s="15" t="s">
        <v>31</v>
      </c>
      <c r="AX540" s="15" t="s">
        <v>76</v>
      </c>
      <c r="AY540" s="226" t="s">
        <v>135</v>
      </c>
    </row>
    <row r="541" s="13" customFormat="1">
      <c r="A541" s="13"/>
      <c r="B541" s="203"/>
      <c r="C541" s="13"/>
      <c r="D541" s="204" t="s">
        <v>143</v>
      </c>
      <c r="E541" s="205" t="s">
        <v>1</v>
      </c>
      <c r="F541" s="206" t="s">
        <v>1218</v>
      </c>
      <c r="G541" s="13"/>
      <c r="H541" s="207">
        <v>-1.6799999999999999</v>
      </c>
      <c r="I541" s="208"/>
      <c r="J541" s="13"/>
      <c r="K541" s="13"/>
      <c r="L541" s="203"/>
      <c r="M541" s="209"/>
      <c r="N541" s="210"/>
      <c r="O541" s="210"/>
      <c r="P541" s="210"/>
      <c r="Q541" s="210"/>
      <c r="R541" s="210"/>
      <c r="S541" s="210"/>
      <c r="T541" s="21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05" t="s">
        <v>143</v>
      </c>
      <c r="AU541" s="205" t="s">
        <v>89</v>
      </c>
      <c r="AV541" s="13" t="s">
        <v>89</v>
      </c>
      <c r="AW541" s="13" t="s">
        <v>31</v>
      </c>
      <c r="AX541" s="13" t="s">
        <v>76</v>
      </c>
      <c r="AY541" s="205" t="s">
        <v>135</v>
      </c>
    </row>
    <row r="542" s="13" customFormat="1">
      <c r="A542" s="13"/>
      <c r="B542" s="203"/>
      <c r="C542" s="13"/>
      <c r="D542" s="204" t="s">
        <v>143</v>
      </c>
      <c r="E542" s="205" t="s">
        <v>1</v>
      </c>
      <c r="F542" s="206" t="s">
        <v>1182</v>
      </c>
      <c r="G542" s="13"/>
      <c r="H542" s="207">
        <v>-1.8899999999999999</v>
      </c>
      <c r="I542" s="208"/>
      <c r="J542" s="13"/>
      <c r="K542" s="13"/>
      <c r="L542" s="203"/>
      <c r="M542" s="209"/>
      <c r="N542" s="210"/>
      <c r="O542" s="210"/>
      <c r="P542" s="210"/>
      <c r="Q542" s="210"/>
      <c r="R542" s="210"/>
      <c r="S542" s="210"/>
      <c r="T542" s="21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5" t="s">
        <v>143</v>
      </c>
      <c r="AU542" s="205" t="s">
        <v>89</v>
      </c>
      <c r="AV542" s="13" t="s">
        <v>89</v>
      </c>
      <c r="AW542" s="13" t="s">
        <v>31</v>
      </c>
      <c r="AX542" s="13" t="s">
        <v>76</v>
      </c>
      <c r="AY542" s="205" t="s">
        <v>135</v>
      </c>
    </row>
    <row r="543" s="16" customFormat="1">
      <c r="A543" s="16"/>
      <c r="B543" s="232"/>
      <c r="C543" s="16"/>
      <c r="D543" s="204" t="s">
        <v>143</v>
      </c>
      <c r="E543" s="233" t="s">
        <v>1</v>
      </c>
      <c r="F543" s="234" t="s">
        <v>349</v>
      </c>
      <c r="G543" s="16"/>
      <c r="H543" s="235">
        <v>23.460000000000001</v>
      </c>
      <c r="I543" s="236"/>
      <c r="J543" s="16"/>
      <c r="K543" s="16"/>
      <c r="L543" s="232"/>
      <c r="M543" s="237"/>
      <c r="N543" s="238"/>
      <c r="O543" s="238"/>
      <c r="P543" s="238"/>
      <c r="Q543" s="238"/>
      <c r="R543" s="238"/>
      <c r="S543" s="238"/>
      <c r="T543" s="239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33" t="s">
        <v>143</v>
      </c>
      <c r="AU543" s="233" t="s">
        <v>89</v>
      </c>
      <c r="AV543" s="16" t="s">
        <v>153</v>
      </c>
      <c r="AW543" s="16" t="s">
        <v>31</v>
      </c>
      <c r="AX543" s="16" t="s">
        <v>76</v>
      </c>
      <c r="AY543" s="233" t="s">
        <v>135</v>
      </c>
    </row>
    <row r="544" s="15" customFormat="1">
      <c r="A544" s="15"/>
      <c r="B544" s="225"/>
      <c r="C544" s="15"/>
      <c r="D544" s="204" t="s">
        <v>143</v>
      </c>
      <c r="E544" s="226" t="s">
        <v>1</v>
      </c>
      <c r="F544" s="227" t="s">
        <v>1238</v>
      </c>
      <c r="G544" s="15"/>
      <c r="H544" s="226" t="s">
        <v>1</v>
      </c>
      <c r="I544" s="228"/>
      <c r="J544" s="15"/>
      <c r="K544" s="15"/>
      <c r="L544" s="225"/>
      <c r="M544" s="229"/>
      <c r="N544" s="230"/>
      <c r="O544" s="230"/>
      <c r="P544" s="230"/>
      <c r="Q544" s="230"/>
      <c r="R544" s="230"/>
      <c r="S544" s="230"/>
      <c r="T544" s="231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26" t="s">
        <v>143</v>
      </c>
      <c r="AU544" s="226" t="s">
        <v>89</v>
      </c>
      <c r="AV544" s="15" t="s">
        <v>83</v>
      </c>
      <c r="AW544" s="15" t="s">
        <v>31</v>
      </c>
      <c r="AX544" s="15" t="s">
        <v>76</v>
      </c>
      <c r="AY544" s="226" t="s">
        <v>135</v>
      </c>
    </row>
    <row r="545" s="13" customFormat="1">
      <c r="A545" s="13"/>
      <c r="B545" s="203"/>
      <c r="C545" s="13"/>
      <c r="D545" s="204" t="s">
        <v>143</v>
      </c>
      <c r="E545" s="205" t="s">
        <v>1</v>
      </c>
      <c r="F545" s="206" t="s">
        <v>1239</v>
      </c>
      <c r="G545" s="13"/>
      <c r="H545" s="207">
        <v>41.280000000000001</v>
      </c>
      <c r="I545" s="208"/>
      <c r="J545" s="13"/>
      <c r="K545" s="13"/>
      <c r="L545" s="203"/>
      <c r="M545" s="209"/>
      <c r="N545" s="210"/>
      <c r="O545" s="210"/>
      <c r="P545" s="210"/>
      <c r="Q545" s="210"/>
      <c r="R545" s="210"/>
      <c r="S545" s="210"/>
      <c r="T545" s="21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05" t="s">
        <v>143</v>
      </c>
      <c r="AU545" s="205" t="s">
        <v>89</v>
      </c>
      <c r="AV545" s="13" t="s">
        <v>89</v>
      </c>
      <c r="AW545" s="13" t="s">
        <v>31</v>
      </c>
      <c r="AX545" s="13" t="s">
        <v>76</v>
      </c>
      <c r="AY545" s="205" t="s">
        <v>135</v>
      </c>
    </row>
    <row r="546" s="15" customFormat="1">
      <c r="A546" s="15"/>
      <c r="B546" s="225"/>
      <c r="C546" s="15"/>
      <c r="D546" s="204" t="s">
        <v>143</v>
      </c>
      <c r="E546" s="226" t="s">
        <v>1</v>
      </c>
      <c r="F546" s="227" t="s">
        <v>346</v>
      </c>
      <c r="G546" s="15"/>
      <c r="H546" s="226" t="s">
        <v>1</v>
      </c>
      <c r="I546" s="228"/>
      <c r="J546" s="15"/>
      <c r="K546" s="15"/>
      <c r="L546" s="225"/>
      <c r="M546" s="229"/>
      <c r="N546" s="230"/>
      <c r="O546" s="230"/>
      <c r="P546" s="230"/>
      <c r="Q546" s="230"/>
      <c r="R546" s="230"/>
      <c r="S546" s="230"/>
      <c r="T546" s="23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26" t="s">
        <v>143</v>
      </c>
      <c r="AU546" s="226" t="s">
        <v>89</v>
      </c>
      <c r="AV546" s="15" t="s">
        <v>83</v>
      </c>
      <c r="AW546" s="15" t="s">
        <v>31</v>
      </c>
      <c r="AX546" s="15" t="s">
        <v>76</v>
      </c>
      <c r="AY546" s="226" t="s">
        <v>135</v>
      </c>
    </row>
    <row r="547" s="13" customFormat="1">
      <c r="A547" s="13"/>
      <c r="B547" s="203"/>
      <c r="C547" s="13"/>
      <c r="D547" s="204" t="s">
        <v>143</v>
      </c>
      <c r="E547" s="205" t="s">
        <v>1</v>
      </c>
      <c r="F547" s="206" t="s">
        <v>1182</v>
      </c>
      <c r="G547" s="13"/>
      <c r="H547" s="207">
        <v>-1.8899999999999999</v>
      </c>
      <c r="I547" s="208"/>
      <c r="J547" s="13"/>
      <c r="K547" s="13"/>
      <c r="L547" s="203"/>
      <c r="M547" s="209"/>
      <c r="N547" s="210"/>
      <c r="O547" s="210"/>
      <c r="P547" s="210"/>
      <c r="Q547" s="210"/>
      <c r="R547" s="210"/>
      <c r="S547" s="210"/>
      <c r="T547" s="21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05" t="s">
        <v>143</v>
      </c>
      <c r="AU547" s="205" t="s">
        <v>89</v>
      </c>
      <c r="AV547" s="13" t="s">
        <v>89</v>
      </c>
      <c r="AW547" s="13" t="s">
        <v>31</v>
      </c>
      <c r="AX547" s="13" t="s">
        <v>76</v>
      </c>
      <c r="AY547" s="205" t="s">
        <v>135</v>
      </c>
    </row>
    <row r="548" s="13" customFormat="1">
      <c r="A548" s="13"/>
      <c r="B548" s="203"/>
      <c r="C548" s="13"/>
      <c r="D548" s="204" t="s">
        <v>143</v>
      </c>
      <c r="E548" s="205" t="s">
        <v>1</v>
      </c>
      <c r="F548" s="206" t="s">
        <v>1219</v>
      </c>
      <c r="G548" s="13"/>
      <c r="H548" s="207">
        <v>-3.0819999999999999</v>
      </c>
      <c r="I548" s="208"/>
      <c r="J548" s="13"/>
      <c r="K548" s="13"/>
      <c r="L548" s="203"/>
      <c r="M548" s="209"/>
      <c r="N548" s="210"/>
      <c r="O548" s="210"/>
      <c r="P548" s="210"/>
      <c r="Q548" s="210"/>
      <c r="R548" s="210"/>
      <c r="S548" s="210"/>
      <c r="T548" s="21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5" t="s">
        <v>143</v>
      </c>
      <c r="AU548" s="205" t="s">
        <v>89</v>
      </c>
      <c r="AV548" s="13" t="s">
        <v>89</v>
      </c>
      <c r="AW548" s="13" t="s">
        <v>31</v>
      </c>
      <c r="AX548" s="13" t="s">
        <v>76</v>
      </c>
      <c r="AY548" s="205" t="s">
        <v>135</v>
      </c>
    </row>
    <row r="549" s="15" customFormat="1">
      <c r="A549" s="15"/>
      <c r="B549" s="225"/>
      <c r="C549" s="15"/>
      <c r="D549" s="204" t="s">
        <v>143</v>
      </c>
      <c r="E549" s="226" t="s">
        <v>1</v>
      </c>
      <c r="F549" s="227" t="s">
        <v>332</v>
      </c>
      <c r="G549" s="15"/>
      <c r="H549" s="226" t="s">
        <v>1</v>
      </c>
      <c r="I549" s="228"/>
      <c r="J549" s="15"/>
      <c r="K549" s="15"/>
      <c r="L549" s="225"/>
      <c r="M549" s="229"/>
      <c r="N549" s="230"/>
      <c r="O549" s="230"/>
      <c r="P549" s="230"/>
      <c r="Q549" s="230"/>
      <c r="R549" s="230"/>
      <c r="S549" s="230"/>
      <c r="T549" s="231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26" t="s">
        <v>143</v>
      </c>
      <c r="AU549" s="226" t="s">
        <v>89</v>
      </c>
      <c r="AV549" s="15" t="s">
        <v>83</v>
      </c>
      <c r="AW549" s="15" t="s">
        <v>31</v>
      </c>
      <c r="AX549" s="15" t="s">
        <v>76</v>
      </c>
      <c r="AY549" s="226" t="s">
        <v>135</v>
      </c>
    </row>
    <row r="550" s="13" customFormat="1">
      <c r="A550" s="13"/>
      <c r="B550" s="203"/>
      <c r="C550" s="13"/>
      <c r="D550" s="204" t="s">
        <v>143</v>
      </c>
      <c r="E550" s="205" t="s">
        <v>1</v>
      </c>
      <c r="F550" s="206" t="s">
        <v>1220</v>
      </c>
      <c r="G550" s="13"/>
      <c r="H550" s="207">
        <v>1.6299999999999999</v>
      </c>
      <c r="I550" s="208"/>
      <c r="J550" s="13"/>
      <c r="K550" s="13"/>
      <c r="L550" s="203"/>
      <c r="M550" s="209"/>
      <c r="N550" s="210"/>
      <c r="O550" s="210"/>
      <c r="P550" s="210"/>
      <c r="Q550" s="210"/>
      <c r="R550" s="210"/>
      <c r="S550" s="210"/>
      <c r="T550" s="21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05" t="s">
        <v>143</v>
      </c>
      <c r="AU550" s="205" t="s">
        <v>89</v>
      </c>
      <c r="AV550" s="13" t="s">
        <v>89</v>
      </c>
      <c r="AW550" s="13" t="s">
        <v>31</v>
      </c>
      <c r="AX550" s="13" t="s">
        <v>76</v>
      </c>
      <c r="AY550" s="205" t="s">
        <v>135</v>
      </c>
    </row>
    <row r="551" s="16" customFormat="1">
      <c r="A551" s="16"/>
      <c r="B551" s="232"/>
      <c r="C551" s="16"/>
      <c r="D551" s="204" t="s">
        <v>143</v>
      </c>
      <c r="E551" s="233" t="s">
        <v>1</v>
      </c>
      <c r="F551" s="234" t="s">
        <v>349</v>
      </c>
      <c r="G551" s="16"/>
      <c r="H551" s="235">
        <v>37.938000000000002</v>
      </c>
      <c r="I551" s="236"/>
      <c r="J551" s="16"/>
      <c r="K551" s="16"/>
      <c r="L551" s="232"/>
      <c r="M551" s="237"/>
      <c r="N551" s="238"/>
      <c r="O551" s="238"/>
      <c r="P551" s="238"/>
      <c r="Q551" s="238"/>
      <c r="R551" s="238"/>
      <c r="S551" s="238"/>
      <c r="T551" s="239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T551" s="233" t="s">
        <v>143</v>
      </c>
      <c r="AU551" s="233" t="s">
        <v>89</v>
      </c>
      <c r="AV551" s="16" t="s">
        <v>153</v>
      </c>
      <c r="AW551" s="16" t="s">
        <v>31</v>
      </c>
      <c r="AX551" s="16" t="s">
        <v>76</v>
      </c>
      <c r="AY551" s="233" t="s">
        <v>135</v>
      </c>
    </row>
    <row r="552" s="15" customFormat="1">
      <c r="A552" s="15"/>
      <c r="B552" s="225"/>
      <c r="C552" s="15"/>
      <c r="D552" s="204" t="s">
        <v>143</v>
      </c>
      <c r="E552" s="226" t="s">
        <v>1</v>
      </c>
      <c r="F552" s="227" t="s">
        <v>840</v>
      </c>
      <c r="G552" s="15"/>
      <c r="H552" s="226" t="s">
        <v>1</v>
      </c>
      <c r="I552" s="228"/>
      <c r="J552" s="15"/>
      <c r="K552" s="15"/>
      <c r="L552" s="225"/>
      <c r="M552" s="229"/>
      <c r="N552" s="230"/>
      <c r="O552" s="230"/>
      <c r="P552" s="230"/>
      <c r="Q552" s="230"/>
      <c r="R552" s="230"/>
      <c r="S552" s="230"/>
      <c r="T552" s="231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26" t="s">
        <v>143</v>
      </c>
      <c r="AU552" s="226" t="s">
        <v>89</v>
      </c>
      <c r="AV552" s="15" t="s">
        <v>83</v>
      </c>
      <c r="AW552" s="15" t="s">
        <v>31</v>
      </c>
      <c r="AX552" s="15" t="s">
        <v>76</v>
      </c>
      <c r="AY552" s="226" t="s">
        <v>135</v>
      </c>
    </row>
    <row r="553" s="13" customFormat="1">
      <c r="A553" s="13"/>
      <c r="B553" s="203"/>
      <c r="C553" s="13"/>
      <c r="D553" s="204" t="s">
        <v>143</v>
      </c>
      <c r="E553" s="205" t="s">
        <v>1</v>
      </c>
      <c r="F553" s="206" t="s">
        <v>1240</v>
      </c>
      <c r="G553" s="13"/>
      <c r="H553" s="207">
        <v>36.57</v>
      </c>
      <c r="I553" s="208"/>
      <c r="J553" s="13"/>
      <c r="K553" s="13"/>
      <c r="L553" s="203"/>
      <c r="M553" s="209"/>
      <c r="N553" s="210"/>
      <c r="O553" s="210"/>
      <c r="P553" s="210"/>
      <c r="Q553" s="210"/>
      <c r="R553" s="210"/>
      <c r="S553" s="210"/>
      <c r="T553" s="21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05" t="s">
        <v>143</v>
      </c>
      <c r="AU553" s="205" t="s">
        <v>89</v>
      </c>
      <c r="AV553" s="13" t="s">
        <v>89</v>
      </c>
      <c r="AW553" s="13" t="s">
        <v>31</v>
      </c>
      <c r="AX553" s="13" t="s">
        <v>76</v>
      </c>
      <c r="AY553" s="205" t="s">
        <v>135</v>
      </c>
    </row>
    <row r="554" s="15" customFormat="1">
      <c r="A554" s="15"/>
      <c r="B554" s="225"/>
      <c r="C554" s="15"/>
      <c r="D554" s="204" t="s">
        <v>143</v>
      </c>
      <c r="E554" s="226" t="s">
        <v>1</v>
      </c>
      <c r="F554" s="227" t="s">
        <v>346</v>
      </c>
      <c r="G554" s="15"/>
      <c r="H554" s="226" t="s">
        <v>1</v>
      </c>
      <c r="I554" s="228"/>
      <c r="J554" s="15"/>
      <c r="K554" s="15"/>
      <c r="L554" s="225"/>
      <c r="M554" s="229"/>
      <c r="N554" s="230"/>
      <c r="O554" s="230"/>
      <c r="P554" s="230"/>
      <c r="Q554" s="230"/>
      <c r="R554" s="230"/>
      <c r="S554" s="230"/>
      <c r="T554" s="231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26" t="s">
        <v>143</v>
      </c>
      <c r="AU554" s="226" t="s">
        <v>89</v>
      </c>
      <c r="AV554" s="15" t="s">
        <v>83</v>
      </c>
      <c r="AW554" s="15" t="s">
        <v>31</v>
      </c>
      <c r="AX554" s="15" t="s">
        <v>76</v>
      </c>
      <c r="AY554" s="226" t="s">
        <v>135</v>
      </c>
    </row>
    <row r="555" s="13" customFormat="1">
      <c r="A555" s="13"/>
      <c r="B555" s="203"/>
      <c r="C555" s="13"/>
      <c r="D555" s="204" t="s">
        <v>143</v>
      </c>
      <c r="E555" s="205" t="s">
        <v>1</v>
      </c>
      <c r="F555" s="206" t="s">
        <v>1216</v>
      </c>
      <c r="G555" s="13"/>
      <c r="H555" s="207">
        <v>-3.3599999999999999</v>
      </c>
      <c r="I555" s="208"/>
      <c r="J555" s="13"/>
      <c r="K555" s="13"/>
      <c r="L555" s="203"/>
      <c r="M555" s="209"/>
      <c r="N555" s="210"/>
      <c r="O555" s="210"/>
      <c r="P555" s="210"/>
      <c r="Q555" s="210"/>
      <c r="R555" s="210"/>
      <c r="S555" s="210"/>
      <c r="T555" s="21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05" t="s">
        <v>143</v>
      </c>
      <c r="AU555" s="205" t="s">
        <v>89</v>
      </c>
      <c r="AV555" s="13" t="s">
        <v>89</v>
      </c>
      <c r="AW555" s="13" t="s">
        <v>31</v>
      </c>
      <c r="AX555" s="13" t="s">
        <v>76</v>
      </c>
      <c r="AY555" s="205" t="s">
        <v>135</v>
      </c>
    </row>
    <row r="556" s="16" customFormat="1">
      <c r="A556" s="16"/>
      <c r="B556" s="232"/>
      <c r="C556" s="16"/>
      <c r="D556" s="204" t="s">
        <v>143</v>
      </c>
      <c r="E556" s="233" t="s">
        <v>1</v>
      </c>
      <c r="F556" s="234" t="s">
        <v>349</v>
      </c>
      <c r="G556" s="16"/>
      <c r="H556" s="235">
        <v>33.210000000000001</v>
      </c>
      <c r="I556" s="236"/>
      <c r="J556" s="16"/>
      <c r="K556" s="16"/>
      <c r="L556" s="232"/>
      <c r="M556" s="237"/>
      <c r="N556" s="238"/>
      <c r="O556" s="238"/>
      <c r="P556" s="238"/>
      <c r="Q556" s="238"/>
      <c r="R556" s="238"/>
      <c r="S556" s="238"/>
      <c r="T556" s="239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T556" s="233" t="s">
        <v>143</v>
      </c>
      <c r="AU556" s="233" t="s">
        <v>89</v>
      </c>
      <c r="AV556" s="16" t="s">
        <v>153</v>
      </c>
      <c r="AW556" s="16" t="s">
        <v>31</v>
      </c>
      <c r="AX556" s="16" t="s">
        <v>76</v>
      </c>
      <c r="AY556" s="233" t="s">
        <v>135</v>
      </c>
    </row>
    <row r="557" s="15" customFormat="1">
      <c r="A557" s="15"/>
      <c r="B557" s="225"/>
      <c r="C557" s="15"/>
      <c r="D557" s="204" t="s">
        <v>143</v>
      </c>
      <c r="E557" s="226" t="s">
        <v>1</v>
      </c>
      <c r="F557" s="227" t="s">
        <v>1241</v>
      </c>
      <c r="G557" s="15"/>
      <c r="H557" s="226" t="s">
        <v>1</v>
      </c>
      <c r="I557" s="228"/>
      <c r="J557" s="15"/>
      <c r="K557" s="15"/>
      <c r="L557" s="225"/>
      <c r="M557" s="229"/>
      <c r="N557" s="230"/>
      <c r="O557" s="230"/>
      <c r="P557" s="230"/>
      <c r="Q557" s="230"/>
      <c r="R557" s="230"/>
      <c r="S557" s="230"/>
      <c r="T557" s="231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26" t="s">
        <v>143</v>
      </c>
      <c r="AU557" s="226" t="s">
        <v>89</v>
      </c>
      <c r="AV557" s="15" t="s">
        <v>83</v>
      </c>
      <c r="AW557" s="15" t="s">
        <v>31</v>
      </c>
      <c r="AX557" s="15" t="s">
        <v>76</v>
      </c>
      <c r="AY557" s="226" t="s">
        <v>135</v>
      </c>
    </row>
    <row r="558" s="13" customFormat="1">
      <c r="A558" s="13"/>
      <c r="B558" s="203"/>
      <c r="C558" s="13"/>
      <c r="D558" s="204" t="s">
        <v>143</v>
      </c>
      <c r="E558" s="205" t="s">
        <v>1</v>
      </c>
      <c r="F558" s="206" t="s">
        <v>1242</v>
      </c>
      <c r="G558" s="13"/>
      <c r="H558" s="207">
        <v>36.869999999999997</v>
      </c>
      <c r="I558" s="208"/>
      <c r="J558" s="13"/>
      <c r="K558" s="13"/>
      <c r="L558" s="203"/>
      <c r="M558" s="209"/>
      <c r="N558" s="210"/>
      <c r="O558" s="210"/>
      <c r="P558" s="210"/>
      <c r="Q558" s="210"/>
      <c r="R558" s="210"/>
      <c r="S558" s="210"/>
      <c r="T558" s="21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05" t="s">
        <v>143</v>
      </c>
      <c r="AU558" s="205" t="s">
        <v>89</v>
      </c>
      <c r="AV558" s="13" t="s">
        <v>89</v>
      </c>
      <c r="AW558" s="13" t="s">
        <v>31</v>
      </c>
      <c r="AX558" s="13" t="s">
        <v>76</v>
      </c>
      <c r="AY558" s="205" t="s">
        <v>135</v>
      </c>
    </row>
    <row r="559" s="15" customFormat="1">
      <c r="A559" s="15"/>
      <c r="B559" s="225"/>
      <c r="C559" s="15"/>
      <c r="D559" s="204" t="s">
        <v>143</v>
      </c>
      <c r="E559" s="226" t="s">
        <v>1</v>
      </c>
      <c r="F559" s="227" t="s">
        <v>346</v>
      </c>
      <c r="G559" s="15"/>
      <c r="H559" s="226" t="s">
        <v>1</v>
      </c>
      <c r="I559" s="228"/>
      <c r="J559" s="15"/>
      <c r="K559" s="15"/>
      <c r="L559" s="225"/>
      <c r="M559" s="229"/>
      <c r="N559" s="230"/>
      <c r="O559" s="230"/>
      <c r="P559" s="230"/>
      <c r="Q559" s="230"/>
      <c r="R559" s="230"/>
      <c r="S559" s="230"/>
      <c r="T559" s="231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26" t="s">
        <v>143</v>
      </c>
      <c r="AU559" s="226" t="s">
        <v>89</v>
      </c>
      <c r="AV559" s="15" t="s">
        <v>83</v>
      </c>
      <c r="AW559" s="15" t="s">
        <v>31</v>
      </c>
      <c r="AX559" s="15" t="s">
        <v>76</v>
      </c>
      <c r="AY559" s="226" t="s">
        <v>135</v>
      </c>
    </row>
    <row r="560" s="13" customFormat="1">
      <c r="A560" s="13"/>
      <c r="B560" s="203"/>
      <c r="C560" s="13"/>
      <c r="D560" s="204" t="s">
        <v>143</v>
      </c>
      <c r="E560" s="205" t="s">
        <v>1</v>
      </c>
      <c r="F560" s="206" t="s">
        <v>1218</v>
      </c>
      <c r="G560" s="13"/>
      <c r="H560" s="207">
        <v>-1.6799999999999999</v>
      </c>
      <c r="I560" s="208"/>
      <c r="J560" s="13"/>
      <c r="K560" s="13"/>
      <c r="L560" s="203"/>
      <c r="M560" s="209"/>
      <c r="N560" s="210"/>
      <c r="O560" s="210"/>
      <c r="P560" s="210"/>
      <c r="Q560" s="210"/>
      <c r="R560" s="210"/>
      <c r="S560" s="210"/>
      <c r="T560" s="21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5" t="s">
        <v>143</v>
      </c>
      <c r="AU560" s="205" t="s">
        <v>89</v>
      </c>
      <c r="AV560" s="13" t="s">
        <v>89</v>
      </c>
      <c r="AW560" s="13" t="s">
        <v>31</v>
      </c>
      <c r="AX560" s="13" t="s">
        <v>76</v>
      </c>
      <c r="AY560" s="205" t="s">
        <v>135</v>
      </c>
    </row>
    <row r="561" s="13" customFormat="1">
      <c r="A561" s="13"/>
      <c r="B561" s="203"/>
      <c r="C561" s="13"/>
      <c r="D561" s="204" t="s">
        <v>143</v>
      </c>
      <c r="E561" s="205" t="s">
        <v>1</v>
      </c>
      <c r="F561" s="206" t="s">
        <v>1219</v>
      </c>
      <c r="G561" s="13"/>
      <c r="H561" s="207">
        <v>-3.0819999999999999</v>
      </c>
      <c r="I561" s="208"/>
      <c r="J561" s="13"/>
      <c r="K561" s="13"/>
      <c r="L561" s="203"/>
      <c r="M561" s="209"/>
      <c r="N561" s="210"/>
      <c r="O561" s="210"/>
      <c r="P561" s="210"/>
      <c r="Q561" s="210"/>
      <c r="R561" s="210"/>
      <c r="S561" s="210"/>
      <c r="T561" s="21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05" t="s">
        <v>143</v>
      </c>
      <c r="AU561" s="205" t="s">
        <v>89</v>
      </c>
      <c r="AV561" s="13" t="s">
        <v>89</v>
      </c>
      <c r="AW561" s="13" t="s">
        <v>31</v>
      </c>
      <c r="AX561" s="13" t="s">
        <v>76</v>
      </c>
      <c r="AY561" s="205" t="s">
        <v>135</v>
      </c>
    </row>
    <row r="562" s="15" customFormat="1">
      <c r="A562" s="15"/>
      <c r="B562" s="225"/>
      <c r="C562" s="15"/>
      <c r="D562" s="204" t="s">
        <v>143</v>
      </c>
      <c r="E562" s="226" t="s">
        <v>1</v>
      </c>
      <c r="F562" s="227" t="s">
        <v>332</v>
      </c>
      <c r="G562" s="15"/>
      <c r="H562" s="226" t="s">
        <v>1</v>
      </c>
      <c r="I562" s="228"/>
      <c r="J562" s="15"/>
      <c r="K562" s="15"/>
      <c r="L562" s="225"/>
      <c r="M562" s="229"/>
      <c r="N562" s="230"/>
      <c r="O562" s="230"/>
      <c r="P562" s="230"/>
      <c r="Q562" s="230"/>
      <c r="R562" s="230"/>
      <c r="S562" s="230"/>
      <c r="T562" s="231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26" t="s">
        <v>143</v>
      </c>
      <c r="AU562" s="226" t="s">
        <v>89</v>
      </c>
      <c r="AV562" s="15" t="s">
        <v>83</v>
      </c>
      <c r="AW562" s="15" t="s">
        <v>31</v>
      </c>
      <c r="AX562" s="15" t="s">
        <v>76</v>
      </c>
      <c r="AY562" s="226" t="s">
        <v>135</v>
      </c>
    </row>
    <row r="563" s="13" customFormat="1">
      <c r="A563" s="13"/>
      <c r="B563" s="203"/>
      <c r="C563" s="13"/>
      <c r="D563" s="204" t="s">
        <v>143</v>
      </c>
      <c r="E563" s="205" t="s">
        <v>1</v>
      </c>
      <c r="F563" s="206" t="s">
        <v>1220</v>
      </c>
      <c r="G563" s="13"/>
      <c r="H563" s="207">
        <v>1.6299999999999999</v>
      </c>
      <c r="I563" s="208"/>
      <c r="J563" s="13"/>
      <c r="K563" s="13"/>
      <c r="L563" s="203"/>
      <c r="M563" s="209"/>
      <c r="N563" s="210"/>
      <c r="O563" s="210"/>
      <c r="P563" s="210"/>
      <c r="Q563" s="210"/>
      <c r="R563" s="210"/>
      <c r="S563" s="210"/>
      <c r="T563" s="21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05" t="s">
        <v>143</v>
      </c>
      <c r="AU563" s="205" t="s">
        <v>89</v>
      </c>
      <c r="AV563" s="13" t="s">
        <v>89</v>
      </c>
      <c r="AW563" s="13" t="s">
        <v>31</v>
      </c>
      <c r="AX563" s="13" t="s">
        <v>76</v>
      </c>
      <c r="AY563" s="205" t="s">
        <v>135</v>
      </c>
    </row>
    <row r="564" s="16" customFormat="1">
      <c r="A564" s="16"/>
      <c r="B564" s="232"/>
      <c r="C564" s="16"/>
      <c r="D564" s="204" t="s">
        <v>143</v>
      </c>
      <c r="E564" s="233" t="s">
        <v>1</v>
      </c>
      <c r="F564" s="234" t="s">
        <v>349</v>
      </c>
      <c r="G564" s="16"/>
      <c r="H564" s="235">
        <v>33.738</v>
      </c>
      <c r="I564" s="236"/>
      <c r="J564" s="16"/>
      <c r="K564" s="16"/>
      <c r="L564" s="232"/>
      <c r="M564" s="237"/>
      <c r="N564" s="238"/>
      <c r="O564" s="238"/>
      <c r="P564" s="238"/>
      <c r="Q564" s="238"/>
      <c r="R564" s="238"/>
      <c r="S564" s="238"/>
      <c r="T564" s="239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33" t="s">
        <v>143</v>
      </c>
      <c r="AU564" s="233" t="s">
        <v>89</v>
      </c>
      <c r="AV564" s="16" t="s">
        <v>153</v>
      </c>
      <c r="AW564" s="16" t="s">
        <v>31</v>
      </c>
      <c r="AX564" s="16" t="s">
        <v>76</v>
      </c>
      <c r="AY564" s="233" t="s">
        <v>135</v>
      </c>
    </row>
    <row r="565" s="15" customFormat="1">
      <c r="A565" s="15"/>
      <c r="B565" s="225"/>
      <c r="C565" s="15"/>
      <c r="D565" s="204" t="s">
        <v>143</v>
      </c>
      <c r="E565" s="226" t="s">
        <v>1</v>
      </c>
      <c r="F565" s="227" t="s">
        <v>1243</v>
      </c>
      <c r="G565" s="15"/>
      <c r="H565" s="226" t="s">
        <v>1</v>
      </c>
      <c r="I565" s="228"/>
      <c r="J565" s="15"/>
      <c r="K565" s="15"/>
      <c r="L565" s="225"/>
      <c r="M565" s="229"/>
      <c r="N565" s="230"/>
      <c r="O565" s="230"/>
      <c r="P565" s="230"/>
      <c r="Q565" s="230"/>
      <c r="R565" s="230"/>
      <c r="S565" s="230"/>
      <c r="T565" s="231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26" t="s">
        <v>143</v>
      </c>
      <c r="AU565" s="226" t="s">
        <v>89</v>
      </c>
      <c r="AV565" s="15" t="s">
        <v>83</v>
      </c>
      <c r="AW565" s="15" t="s">
        <v>31</v>
      </c>
      <c r="AX565" s="15" t="s">
        <v>76</v>
      </c>
      <c r="AY565" s="226" t="s">
        <v>135</v>
      </c>
    </row>
    <row r="566" s="13" customFormat="1">
      <c r="A566" s="13"/>
      <c r="B566" s="203"/>
      <c r="C566" s="13"/>
      <c r="D566" s="204" t="s">
        <v>143</v>
      </c>
      <c r="E566" s="205" t="s">
        <v>1</v>
      </c>
      <c r="F566" s="206" t="s">
        <v>1244</v>
      </c>
      <c r="G566" s="13"/>
      <c r="H566" s="207">
        <v>71.099999999999994</v>
      </c>
      <c r="I566" s="208"/>
      <c r="J566" s="13"/>
      <c r="K566" s="13"/>
      <c r="L566" s="203"/>
      <c r="M566" s="209"/>
      <c r="N566" s="210"/>
      <c r="O566" s="210"/>
      <c r="P566" s="210"/>
      <c r="Q566" s="210"/>
      <c r="R566" s="210"/>
      <c r="S566" s="210"/>
      <c r="T566" s="21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05" t="s">
        <v>143</v>
      </c>
      <c r="AU566" s="205" t="s">
        <v>89</v>
      </c>
      <c r="AV566" s="13" t="s">
        <v>89</v>
      </c>
      <c r="AW566" s="13" t="s">
        <v>31</v>
      </c>
      <c r="AX566" s="13" t="s">
        <v>76</v>
      </c>
      <c r="AY566" s="205" t="s">
        <v>135</v>
      </c>
    </row>
    <row r="567" s="15" customFormat="1">
      <c r="A567" s="15"/>
      <c r="B567" s="225"/>
      <c r="C567" s="15"/>
      <c r="D567" s="204" t="s">
        <v>143</v>
      </c>
      <c r="E567" s="226" t="s">
        <v>1</v>
      </c>
      <c r="F567" s="227" t="s">
        <v>346</v>
      </c>
      <c r="G567" s="15"/>
      <c r="H567" s="226" t="s">
        <v>1</v>
      </c>
      <c r="I567" s="228"/>
      <c r="J567" s="15"/>
      <c r="K567" s="15"/>
      <c r="L567" s="225"/>
      <c r="M567" s="229"/>
      <c r="N567" s="230"/>
      <c r="O567" s="230"/>
      <c r="P567" s="230"/>
      <c r="Q567" s="230"/>
      <c r="R567" s="230"/>
      <c r="S567" s="230"/>
      <c r="T567" s="231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26" t="s">
        <v>143</v>
      </c>
      <c r="AU567" s="226" t="s">
        <v>89</v>
      </c>
      <c r="AV567" s="15" t="s">
        <v>83</v>
      </c>
      <c r="AW567" s="15" t="s">
        <v>31</v>
      </c>
      <c r="AX567" s="15" t="s">
        <v>76</v>
      </c>
      <c r="AY567" s="226" t="s">
        <v>135</v>
      </c>
    </row>
    <row r="568" s="13" customFormat="1">
      <c r="A568" s="13"/>
      <c r="B568" s="203"/>
      <c r="C568" s="13"/>
      <c r="D568" s="204" t="s">
        <v>143</v>
      </c>
      <c r="E568" s="205" t="s">
        <v>1</v>
      </c>
      <c r="F568" s="206" t="s">
        <v>1218</v>
      </c>
      <c r="G568" s="13"/>
      <c r="H568" s="207">
        <v>-1.6799999999999999</v>
      </c>
      <c r="I568" s="208"/>
      <c r="J568" s="13"/>
      <c r="K568" s="13"/>
      <c r="L568" s="203"/>
      <c r="M568" s="209"/>
      <c r="N568" s="210"/>
      <c r="O568" s="210"/>
      <c r="P568" s="210"/>
      <c r="Q568" s="210"/>
      <c r="R568" s="210"/>
      <c r="S568" s="210"/>
      <c r="T568" s="21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05" t="s">
        <v>143</v>
      </c>
      <c r="AU568" s="205" t="s">
        <v>89</v>
      </c>
      <c r="AV568" s="13" t="s">
        <v>89</v>
      </c>
      <c r="AW568" s="13" t="s">
        <v>31</v>
      </c>
      <c r="AX568" s="13" t="s">
        <v>76</v>
      </c>
      <c r="AY568" s="205" t="s">
        <v>135</v>
      </c>
    </row>
    <row r="569" s="13" customFormat="1">
      <c r="A569" s="13"/>
      <c r="B569" s="203"/>
      <c r="C569" s="13"/>
      <c r="D569" s="204" t="s">
        <v>143</v>
      </c>
      <c r="E569" s="205" t="s">
        <v>1</v>
      </c>
      <c r="F569" s="206" t="s">
        <v>1176</v>
      </c>
      <c r="G569" s="13"/>
      <c r="H569" s="207">
        <v>-6.1639999999999997</v>
      </c>
      <c r="I569" s="208"/>
      <c r="J569" s="13"/>
      <c r="K569" s="13"/>
      <c r="L569" s="203"/>
      <c r="M569" s="209"/>
      <c r="N569" s="210"/>
      <c r="O569" s="210"/>
      <c r="P569" s="210"/>
      <c r="Q569" s="210"/>
      <c r="R569" s="210"/>
      <c r="S569" s="210"/>
      <c r="T569" s="21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05" t="s">
        <v>143</v>
      </c>
      <c r="AU569" s="205" t="s">
        <v>89</v>
      </c>
      <c r="AV569" s="13" t="s">
        <v>89</v>
      </c>
      <c r="AW569" s="13" t="s">
        <v>31</v>
      </c>
      <c r="AX569" s="13" t="s">
        <v>76</v>
      </c>
      <c r="AY569" s="205" t="s">
        <v>135</v>
      </c>
    </row>
    <row r="570" s="15" customFormat="1">
      <c r="A570" s="15"/>
      <c r="B570" s="225"/>
      <c r="C570" s="15"/>
      <c r="D570" s="204" t="s">
        <v>143</v>
      </c>
      <c r="E570" s="226" t="s">
        <v>1</v>
      </c>
      <c r="F570" s="227" t="s">
        <v>332</v>
      </c>
      <c r="G570" s="15"/>
      <c r="H570" s="226" t="s">
        <v>1</v>
      </c>
      <c r="I570" s="228"/>
      <c r="J570" s="15"/>
      <c r="K570" s="15"/>
      <c r="L570" s="225"/>
      <c r="M570" s="229"/>
      <c r="N570" s="230"/>
      <c r="O570" s="230"/>
      <c r="P570" s="230"/>
      <c r="Q570" s="230"/>
      <c r="R570" s="230"/>
      <c r="S570" s="230"/>
      <c r="T570" s="231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26" t="s">
        <v>143</v>
      </c>
      <c r="AU570" s="226" t="s">
        <v>89</v>
      </c>
      <c r="AV570" s="15" t="s">
        <v>83</v>
      </c>
      <c r="AW570" s="15" t="s">
        <v>31</v>
      </c>
      <c r="AX570" s="15" t="s">
        <v>76</v>
      </c>
      <c r="AY570" s="226" t="s">
        <v>135</v>
      </c>
    </row>
    <row r="571" s="13" customFormat="1">
      <c r="A571" s="13"/>
      <c r="B571" s="203"/>
      <c r="C571" s="13"/>
      <c r="D571" s="204" t="s">
        <v>143</v>
      </c>
      <c r="E571" s="205" t="s">
        <v>1</v>
      </c>
      <c r="F571" s="206" t="s">
        <v>1220</v>
      </c>
      <c r="G571" s="13"/>
      <c r="H571" s="207">
        <v>1.6299999999999999</v>
      </c>
      <c r="I571" s="208"/>
      <c r="J571" s="13"/>
      <c r="K571" s="13"/>
      <c r="L571" s="203"/>
      <c r="M571" s="209"/>
      <c r="N571" s="210"/>
      <c r="O571" s="210"/>
      <c r="P571" s="210"/>
      <c r="Q571" s="210"/>
      <c r="R571" s="210"/>
      <c r="S571" s="210"/>
      <c r="T571" s="21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5" t="s">
        <v>143</v>
      </c>
      <c r="AU571" s="205" t="s">
        <v>89</v>
      </c>
      <c r="AV571" s="13" t="s">
        <v>89</v>
      </c>
      <c r="AW571" s="13" t="s">
        <v>31</v>
      </c>
      <c r="AX571" s="13" t="s">
        <v>76</v>
      </c>
      <c r="AY571" s="205" t="s">
        <v>135</v>
      </c>
    </row>
    <row r="572" s="16" customFormat="1">
      <c r="A572" s="16"/>
      <c r="B572" s="232"/>
      <c r="C572" s="16"/>
      <c r="D572" s="204" t="s">
        <v>143</v>
      </c>
      <c r="E572" s="233" t="s">
        <v>1</v>
      </c>
      <c r="F572" s="234" t="s">
        <v>349</v>
      </c>
      <c r="G572" s="16"/>
      <c r="H572" s="235">
        <v>64.885999999999996</v>
      </c>
      <c r="I572" s="236"/>
      <c r="J572" s="16"/>
      <c r="K572" s="16"/>
      <c r="L572" s="232"/>
      <c r="M572" s="237"/>
      <c r="N572" s="238"/>
      <c r="O572" s="238"/>
      <c r="P572" s="238"/>
      <c r="Q572" s="238"/>
      <c r="R572" s="238"/>
      <c r="S572" s="238"/>
      <c r="T572" s="239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33" t="s">
        <v>143</v>
      </c>
      <c r="AU572" s="233" t="s">
        <v>89</v>
      </c>
      <c r="AV572" s="16" t="s">
        <v>153</v>
      </c>
      <c r="AW572" s="16" t="s">
        <v>31</v>
      </c>
      <c r="AX572" s="16" t="s">
        <v>76</v>
      </c>
      <c r="AY572" s="233" t="s">
        <v>135</v>
      </c>
    </row>
    <row r="573" s="15" customFormat="1">
      <c r="A573" s="15"/>
      <c r="B573" s="225"/>
      <c r="C573" s="15"/>
      <c r="D573" s="204" t="s">
        <v>143</v>
      </c>
      <c r="E573" s="226" t="s">
        <v>1</v>
      </c>
      <c r="F573" s="227" t="s">
        <v>1245</v>
      </c>
      <c r="G573" s="15"/>
      <c r="H573" s="226" t="s">
        <v>1</v>
      </c>
      <c r="I573" s="228"/>
      <c r="J573" s="15"/>
      <c r="K573" s="15"/>
      <c r="L573" s="225"/>
      <c r="M573" s="229"/>
      <c r="N573" s="230"/>
      <c r="O573" s="230"/>
      <c r="P573" s="230"/>
      <c r="Q573" s="230"/>
      <c r="R573" s="230"/>
      <c r="S573" s="230"/>
      <c r="T573" s="231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26" t="s">
        <v>143</v>
      </c>
      <c r="AU573" s="226" t="s">
        <v>89</v>
      </c>
      <c r="AV573" s="15" t="s">
        <v>83</v>
      </c>
      <c r="AW573" s="15" t="s">
        <v>31</v>
      </c>
      <c r="AX573" s="15" t="s">
        <v>76</v>
      </c>
      <c r="AY573" s="226" t="s">
        <v>135</v>
      </c>
    </row>
    <row r="574" s="13" customFormat="1">
      <c r="A574" s="13"/>
      <c r="B574" s="203"/>
      <c r="C574" s="13"/>
      <c r="D574" s="204" t="s">
        <v>143</v>
      </c>
      <c r="E574" s="205" t="s">
        <v>1</v>
      </c>
      <c r="F574" s="206" t="s">
        <v>1246</v>
      </c>
      <c r="G574" s="13"/>
      <c r="H574" s="207">
        <v>56.399999999999999</v>
      </c>
      <c r="I574" s="208"/>
      <c r="J574" s="13"/>
      <c r="K574" s="13"/>
      <c r="L574" s="203"/>
      <c r="M574" s="209"/>
      <c r="N574" s="210"/>
      <c r="O574" s="210"/>
      <c r="P574" s="210"/>
      <c r="Q574" s="210"/>
      <c r="R574" s="210"/>
      <c r="S574" s="210"/>
      <c r="T574" s="21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05" t="s">
        <v>143</v>
      </c>
      <c r="AU574" s="205" t="s">
        <v>89</v>
      </c>
      <c r="AV574" s="13" t="s">
        <v>89</v>
      </c>
      <c r="AW574" s="13" t="s">
        <v>31</v>
      </c>
      <c r="AX574" s="13" t="s">
        <v>76</v>
      </c>
      <c r="AY574" s="205" t="s">
        <v>135</v>
      </c>
    </row>
    <row r="575" s="15" customFormat="1">
      <c r="A575" s="15"/>
      <c r="B575" s="225"/>
      <c r="C575" s="15"/>
      <c r="D575" s="204" t="s">
        <v>143</v>
      </c>
      <c r="E575" s="226" t="s">
        <v>1</v>
      </c>
      <c r="F575" s="227" t="s">
        <v>346</v>
      </c>
      <c r="G575" s="15"/>
      <c r="H575" s="226" t="s">
        <v>1</v>
      </c>
      <c r="I575" s="228"/>
      <c r="J575" s="15"/>
      <c r="K575" s="15"/>
      <c r="L575" s="225"/>
      <c r="M575" s="229"/>
      <c r="N575" s="230"/>
      <c r="O575" s="230"/>
      <c r="P575" s="230"/>
      <c r="Q575" s="230"/>
      <c r="R575" s="230"/>
      <c r="S575" s="230"/>
      <c r="T575" s="23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26" t="s">
        <v>143</v>
      </c>
      <c r="AU575" s="226" t="s">
        <v>89</v>
      </c>
      <c r="AV575" s="15" t="s">
        <v>83</v>
      </c>
      <c r="AW575" s="15" t="s">
        <v>31</v>
      </c>
      <c r="AX575" s="15" t="s">
        <v>76</v>
      </c>
      <c r="AY575" s="226" t="s">
        <v>135</v>
      </c>
    </row>
    <row r="576" s="13" customFormat="1">
      <c r="A576" s="13"/>
      <c r="B576" s="203"/>
      <c r="C576" s="13"/>
      <c r="D576" s="204" t="s">
        <v>143</v>
      </c>
      <c r="E576" s="205" t="s">
        <v>1</v>
      </c>
      <c r="F576" s="206" t="s">
        <v>1218</v>
      </c>
      <c r="G576" s="13"/>
      <c r="H576" s="207">
        <v>-1.6799999999999999</v>
      </c>
      <c r="I576" s="208"/>
      <c r="J576" s="13"/>
      <c r="K576" s="13"/>
      <c r="L576" s="203"/>
      <c r="M576" s="209"/>
      <c r="N576" s="210"/>
      <c r="O576" s="210"/>
      <c r="P576" s="210"/>
      <c r="Q576" s="210"/>
      <c r="R576" s="210"/>
      <c r="S576" s="210"/>
      <c r="T576" s="21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05" t="s">
        <v>143</v>
      </c>
      <c r="AU576" s="205" t="s">
        <v>89</v>
      </c>
      <c r="AV576" s="13" t="s">
        <v>89</v>
      </c>
      <c r="AW576" s="13" t="s">
        <v>31</v>
      </c>
      <c r="AX576" s="13" t="s">
        <v>76</v>
      </c>
      <c r="AY576" s="205" t="s">
        <v>135</v>
      </c>
    </row>
    <row r="577" s="13" customFormat="1">
      <c r="A577" s="13"/>
      <c r="B577" s="203"/>
      <c r="C577" s="13"/>
      <c r="D577" s="204" t="s">
        <v>143</v>
      </c>
      <c r="E577" s="205" t="s">
        <v>1</v>
      </c>
      <c r="F577" s="206" t="s">
        <v>1219</v>
      </c>
      <c r="G577" s="13"/>
      <c r="H577" s="207">
        <v>-3.0819999999999999</v>
      </c>
      <c r="I577" s="208"/>
      <c r="J577" s="13"/>
      <c r="K577" s="13"/>
      <c r="L577" s="203"/>
      <c r="M577" s="209"/>
      <c r="N577" s="210"/>
      <c r="O577" s="210"/>
      <c r="P577" s="210"/>
      <c r="Q577" s="210"/>
      <c r="R577" s="210"/>
      <c r="S577" s="210"/>
      <c r="T577" s="21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05" t="s">
        <v>143</v>
      </c>
      <c r="AU577" s="205" t="s">
        <v>89</v>
      </c>
      <c r="AV577" s="13" t="s">
        <v>89</v>
      </c>
      <c r="AW577" s="13" t="s">
        <v>31</v>
      </c>
      <c r="AX577" s="13" t="s">
        <v>76</v>
      </c>
      <c r="AY577" s="205" t="s">
        <v>135</v>
      </c>
    </row>
    <row r="578" s="15" customFormat="1">
      <c r="A578" s="15"/>
      <c r="B578" s="225"/>
      <c r="C578" s="15"/>
      <c r="D578" s="204" t="s">
        <v>143</v>
      </c>
      <c r="E578" s="226" t="s">
        <v>1</v>
      </c>
      <c r="F578" s="227" t="s">
        <v>332</v>
      </c>
      <c r="G578" s="15"/>
      <c r="H578" s="226" t="s">
        <v>1</v>
      </c>
      <c r="I578" s="228"/>
      <c r="J578" s="15"/>
      <c r="K578" s="15"/>
      <c r="L578" s="225"/>
      <c r="M578" s="229"/>
      <c r="N578" s="230"/>
      <c r="O578" s="230"/>
      <c r="P578" s="230"/>
      <c r="Q578" s="230"/>
      <c r="R578" s="230"/>
      <c r="S578" s="230"/>
      <c r="T578" s="231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26" t="s">
        <v>143</v>
      </c>
      <c r="AU578" s="226" t="s">
        <v>89</v>
      </c>
      <c r="AV578" s="15" t="s">
        <v>83</v>
      </c>
      <c r="AW578" s="15" t="s">
        <v>31</v>
      </c>
      <c r="AX578" s="15" t="s">
        <v>76</v>
      </c>
      <c r="AY578" s="226" t="s">
        <v>135</v>
      </c>
    </row>
    <row r="579" s="13" customFormat="1">
      <c r="A579" s="13"/>
      <c r="B579" s="203"/>
      <c r="C579" s="13"/>
      <c r="D579" s="204" t="s">
        <v>143</v>
      </c>
      <c r="E579" s="205" t="s">
        <v>1</v>
      </c>
      <c r="F579" s="206" t="s">
        <v>1220</v>
      </c>
      <c r="G579" s="13"/>
      <c r="H579" s="207">
        <v>1.6299999999999999</v>
      </c>
      <c r="I579" s="208"/>
      <c r="J579" s="13"/>
      <c r="K579" s="13"/>
      <c r="L579" s="203"/>
      <c r="M579" s="209"/>
      <c r="N579" s="210"/>
      <c r="O579" s="210"/>
      <c r="P579" s="210"/>
      <c r="Q579" s="210"/>
      <c r="R579" s="210"/>
      <c r="S579" s="210"/>
      <c r="T579" s="21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05" t="s">
        <v>143</v>
      </c>
      <c r="AU579" s="205" t="s">
        <v>89</v>
      </c>
      <c r="AV579" s="13" t="s">
        <v>89</v>
      </c>
      <c r="AW579" s="13" t="s">
        <v>31</v>
      </c>
      <c r="AX579" s="13" t="s">
        <v>76</v>
      </c>
      <c r="AY579" s="205" t="s">
        <v>135</v>
      </c>
    </row>
    <row r="580" s="16" customFormat="1">
      <c r="A580" s="16"/>
      <c r="B580" s="232"/>
      <c r="C580" s="16"/>
      <c r="D580" s="204" t="s">
        <v>143</v>
      </c>
      <c r="E580" s="233" t="s">
        <v>1</v>
      </c>
      <c r="F580" s="234" t="s">
        <v>349</v>
      </c>
      <c r="G580" s="16"/>
      <c r="H580" s="235">
        <v>53.268000000000001</v>
      </c>
      <c r="I580" s="236"/>
      <c r="J580" s="16"/>
      <c r="K580" s="16"/>
      <c r="L580" s="232"/>
      <c r="M580" s="237"/>
      <c r="N580" s="238"/>
      <c r="O580" s="238"/>
      <c r="P580" s="238"/>
      <c r="Q580" s="238"/>
      <c r="R580" s="238"/>
      <c r="S580" s="238"/>
      <c r="T580" s="239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33" t="s">
        <v>143</v>
      </c>
      <c r="AU580" s="233" t="s">
        <v>89</v>
      </c>
      <c r="AV580" s="16" t="s">
        <v>153</v>
      </c>
      <c r="AW580" s="16" t="s">
        <v>31</v>
      </c>
      <c r="AX580" s="16" t="s">
        <v>76</v>
      </c>
      <c r="AY580" s="233" t="s">
        <v>135</v>
      </c>
    </row>
    <row r="581" s="15" customFormat="1">
      <c r="A581" s="15"/>
      <c r="B581" s="225"/>
      <c r="C581" s="15"/>
      <c r="D581" s="204" t="s">
        <v>143</v>
      </c>
      <c r="E581" s="226" t="s">
        <v>1</v>
      </c>
      <c r="F581" s="227" t="s">
        <v>1247</v>
      </c>
      <c r="G581" s="15"/>
      <c r="H581" s="226" t="s">
        <v>1</v>
      </c>
      <c r="I581" s="228"/>
      <c r="J581" s="15"/>
      <c r="K581" s="15"/>
      <c r="L581" s="225"/>
      <c r="M581" s="229"/>
      <c r="N581" s="230"/>
      <c r="O581" s="230"/>
      <c r="P581" s="230"/>
      <c r="Q581" s="230"/>
      <c r="R581" s="230"/>
      <c r="S581" s="230"/>
      <c r="T581" s="231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26" t="s">
        <v>143</v>
      </c>
      <c r="AU581" s="226" t="s">
        <v>89</v>
      </c>
      <c r="AV581" s="15" t="s">
        <v>83</v>
      </c>
      <c r="AW581" s="15" t="s">
        <v>31</v>
      </c>
      <c r="AX581" s="15" t="s">
        <v>76</v>
      </c>
      <c r="AY581" s="226" t="s">
        <v>135</v>
      </c>
    </row>
    <row r="582" s="13" customFormat="1">
      <c r="A582" s="13"/>
      <c r="B582" s="203"/>
      <c r="C582" s="13"/>
      <c r="D582" s="204" t="s">
        <v>143</v>
      </c>
      <c r="E582" s="205" t="s">
        <v>1</v>
      </c>
      <c r="F582" s="206" t="s">
        <v>1248</v>
      </c>
      <c r="G582" s="13"/>
      <c r="H582" s="207">
        <v>114.3</v>
      </c>
      <c r="I582" s="208"/>
      <c r="J582" s="13"/>
      <c r="K582" s="13"/>
      <c r="L582" s="203"/>
      <c r="M582" s="209"/>
      <c r="N582" s="210"/>
      <c r="O582" s="210"/>
      <c r="P582" s="210"/>
      <c r="Q582" s="210"/>
      <c r="R582" s="210"/>
      <c r="S582" s="210"/>
      <c r="T582" s="21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05" t="s">
        <v>143</v>
      </c>
      <c r="AU582" s="205" t="s">
        <v>89</v>
      </c>
      <c r="AV582" s="13" t="s">
        <v>89</v>
      </c>
      <c r="AW582" s="13" t="s">
        <v>31</v>
      </c>
      <c r="AX582" s="13" t="s">
        <v>76</v>
      </c>
      <c r="AY582" s="205" t="s">
        <v>135</v>
      </c>
    </row>
    <row r="583" s="13" customFormat="1">
      <c r="A583" s="13"/>
      <c r="B583" s="203"/>
      <c r="C583" s="13"/>
      <c r="D583" s="204" t="s">
        <v>143</v>
      </c>
      <c r="E583" s="205" t="s">
        <v>1</v>
      </c>
      <c r="F583" s="206" t="s">
        <v>1229</v>
      </c>
      <c r="G583" s="13"/>
      <c r="H583" s="207">
        <v>5.5359999999999996</v>
      </c>
      <c r="I583" s="208"/>
      <c r="J583" s="13"/>
      <c r="K583" s="13"/>
      <c r="L583" s="203"/>
      <c r="M583" s="209"/>
      <c r="N583" s="210"/>
      <c r="O583" s="210"/>
      <c r="P583" s="210"/>
      <c r="Q583" s="210"/>
      <c r="R583" s="210"/>
      <c r="S583" s="210"/>
      <c r="T583" s="21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05" t="s">
        <v>143</v>
      </c>
      <c r="AU583" s="205" t="s">
        <v>89</v>
      </c>
      <c r="AV583" s="13" t="s">
        <v>89</v>
      </c>
      <c r="AW583" s="13" t="s">
        <v>31</v>
      </c>
      <c r="AX583" s="13" t="s">
        <v>76</v>
      </c>
      <c r="AY583" s="205" t="s">
        <v>135</v>
      </c>
    </row>
    <row r="584" s="15" customFormat="1">
      <c r="A584" s="15"/>
      <c r="B584" s="225"/>
      <c r="C584" s="15"/>
      <c r="D584" s="204" t="s">
        <v>143</v>
      </c>
      <c r="E584" s="226" t="s">
        <v>1</v>
      </c>
      <c r="F584" s="227" t="s">
        <v>346</v>
      </c>
      <c r="G584" s="15"/>
      <c r="H584" s="226" t="s">
        <v>1</v>
      </c>
      <c r="I584" s="228"/>
      <c r="J584" s="15"/>
      <c r="K584" s="15"/>
      <c r="L584" s="225"/>
      <c r="M584" s="229"/>
      <c r="N584" s="230"/>
      <c r="O584" s="230"/>
      <c r="P584" s="230"/>
      <c r="Q584" s="230"/>
      <c r="R584" s="230"/>
      <c r="S584" s="230"/>
      <c r="T584" s="231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26" t="s">
        <v>143</v>
      </c>
      <c r="AU584" s="226" t="s">
        <v>89</v>
      </c>
      <c r="AV584" s="15" t="s">
        <v>83</v>
      </c>
      <c r="AW584" s="15" t="s">
        <v>31</v>
      </c>
      <c r="AX584" s="15" t="s">
        <v>76</v>
      </c>
      <c r="AY584" s="226" t="s">
        <v>135</v>
      </c>
    </row>
    <row r="585" s="13" customFormat="1">
      <c r="A585" s="13"/>
      <c r="B585" s="203"/>
      <c r="C585" s="13"/>
      <c r="D585" s="204" t="s">
        <v>143</v>
      </c>
      <c r="E585" s="205" t="s">
        <v>1</v>
      </c>
      <c r="F585" s="206" t="s">
        <v>1234</v>
      </c>
      <c r="G585" s="13"/>
      <c r="H585" s="207">
        <v>-3.0449999999999999</v>
      </c>
      <c r="I585" s="208"/>
      <c r="J585" s="13"/>
      <c r="K585" s="13"/>
      <c r="L585" s="203"/>
      <c r="M585" s="209"/>
      <c r="N585" s="210"/>
      <c r="O585" s="210"/>
      <c r="P585" s="210"/>
      <c r="Q585" s="210"/>
      <c r="R585" s="210"/>
      <c r="S585" s="210"/>
      <c r="T585" s="21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05" t="s">
        <v>143</v>
      </c>
      <c r="AU585" s="205" t="s">
        <v>89</v>
      </c>
      <c r="AV585" s="13" t="s">
        <v>89</v>
      </c>
      <c r="AW585" s="13" t="s">
        <v>31</v>
      </c>
      <c r="AX585" s="13" t="s">
        <v>76</v>
      </c>
      <c r="AY585" s="205" t="s">
        <v>135</v>
      </c>
    </row>
    <row r="586" s="13" customFormat="1">
      <c r="A586" s="13"/>
      <c r="B586" s="203"/>
      <c r="C586" s="13"/>
      <c r="D586" s="204" t="s">
        <v>143</v>
      </c>
      <c r="E586" s="205" t="s">
        <v>1</v>
      </c>
      <c r="F586" s="206" t="s">
        <v>1230</v>
      </c>
      <c r="G586" s="13"/>
      <c r="H586" s="207">
        <v>-9.2460000000000004</v>
      </c>
      <c r="I586" s="208"/>
      <c r="J586" s="13"/>
      <c r="K586" s="13"/>
      <c r="L586" s="203"/>
      <c r="M586" s="209"/>
      <c r="N586" s="210"/>
      <c r="O586" s="210"/>
      <c r="P586" s="210"/>
      <c r="Q586" s="210"/>
      <c r="R586" s="210"/>
      <c r="S586" s="210"/>
      <c r="T586" s="21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05" t="s">
        <v>143</v>
      </c>
      <c r="AU586" s="205" t="s">
        <v>89</v>
      </c>
      <c r="AV586" s="13" t="s">
        <v>89</v>
      </c>
      <c r="AW586" s="13" t="s">
        <v>31</v>
      </c>
      <c r="AX586" s="13" t="s">
        <v>76</v>
      </c>
      <c r="AY586" s="205" t="s">
        <v>135</v>
      </c>
    </row>
    <row r="587" s="15" customFormat="1">
      <c r="A587" s="15"/>
      <c r="B587" s="225"/>
      <c r="C587" s="15"/>
      <c r="D587" s="204" t="s">
        <v>143</v>
      </c>
      <c r="E587" s="226" t="s">
        <v>1</v>
      </c>
      <c r="F587" s="227" t="s">
        <v>332</v>
      </c>
      <c r="G587" s="15"/>
      <c r="H587" s="226" t="s">
        <v>1</v>
      </c>
      <c r="I587" s="228"/>
      <c r="J587" s="15"/>
      <c r="K587" s="15"/>
      <c r="L587" s="225"/>
      <c r="M587" s="229"/>
      <c r="N587" s="230"/>
      <c r="O587" s="230"/>
      <c r="P587" s="230"/>
      <c r="Q587" s="230"/>
      <c r="R587" s="230"/>
      <c r="S587" s="230"/>
      <c r="T587" s="231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26" t="s">
        <v>143</v>
      </c>
      <c r="AU587" s="226" t="s">
        <v>89</v>
      </c>
      <c r="AV587" s="15" t="s">
        <v>83</v>
      </c>
      <c r="AW587" s="15" t="s">
        <v>31</v>
      </c>
      <c r="AX587" s="15" t="s">
        <v>76</v>
      </c>
      <c r="AY587" s="226" t="s">
        <v>135</v>
      </c>
    </row>
    <row r="588" s="13" customFormat="1">
      <c r="A588" s="13"/>
      <c r="B588" s="203"/>
      <c r="C588" s="13"/>
      <c r="D588" s="204" t="s">
        <v>143</v>
      </c>
      <c r="E588" s="205" t="s">
        <v>1</v>
      </c>
      <c r="F588" s="206" t="s">
        <v>1231</v>
      </c>
      <c r="G588" s="13"/>
      <c r="H588" s="207">
        <v>4.8890000000000002</v>
      </c>
      <c r="I588" s="208"/>
      <c r="J588" s="13"/>
      <c r="K588" s="13"/>
      <c r="L588" s="203"/>
      <c r="M588" s="209"/>
      <c r="N588" s="210"/>
      <c r="O588" s="210"/>
      <c r="P588" s="210"/>
      <c r="Q588" s="210"/>
      <c r="R588" s="210"/>
      <c r="S588" s="210"/>
      <c r="T588" s="21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05" t="s">
        <v>143</v>
      </c>
      <c r="AU588" s="205" t="s">
        <v>89</v>
      </c>
      <c r="AV588" s="13" t="s">
        <v>89</v>
      </c>
      <c r="AW588" s="13" t="s">
        <v>31</v>
      </c>
      <c r="AX588" s="13" t="s">
        <v>76</v>
      </c>
      <c r="AY588" s="205" t="s">
        <v>135</v>
      </c>
    </row>
    <row r="589" s="16" customFormat="1">
      <c r="A589" s="16"/>
      <c r="B589" s="232"/>
      <c r="C589" s="16"/>
      <c r="D589" s="204" t="s">
        <v>143</v>
      </c>
      <c r="E589" s="233" t="s">
        <v>1</v>
      </c>
      <c r="F589" s="234" t="s">
        <v>349</v>
      </c>
      <c r="G589" s="16"/>
      <c r="H589" s="235">
        <v>112.434</v>
      </c>
      <c r="I589" s="236"/>
      <c r="J589" s="16"/>
      <c r="K589" s="16"/>
      <c r="L589" s="232"/>
      <c r="M589" s="237"/>
      <c r="N589" s="238"/>
      <c r="O589" s="238"/>
      <c r="P589" s="238"/>
      <c r="Q589" s="238"/>
      <c r="R589" s="238"/>
      <c r="S589" s="238"/>
      <c r="T589" s="239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33" t="s">
        <v>143</v>
      </c>
      <c r="AU589" s="233" t="s">
        <v>89</v>
      </c>
      <c r="AV589" s="16" t="s">
        <v>153</v>
      </c>
      <c r="AW589" s="16" t="s">
        <v>31</v>
      </c>
      <c r="AX589" s="16" t="s">
        <v>76</v>
      </c>
      <c r="AY589" s="233" t="s">
        <v>135</v>
      </c>
    </row>
    <row r="590" s="15" customFormat="1">
      <c r="A590" s="15"/>
      <c r="B590" s="225"/>
      <c r="C590" s="15"/>
      <c r="D590" s="204" t="s">
        <v>143</v>
      </c>
      <c r="E590" s="226" t="s">
        <v>1</v>
      </c>
      <c r="F590" s="227" t="s">
        <v>1249</v>
      </c>
      <c r="G590" s="15"/>
      <c r="H590" s="226" t="s">
        <v>1</v>
      </c>
      <c r="I590" s="228"/>
      <c r="J590" s="15"/>
      <c r="K590" s="15"/>
      <c r="L590" s="225"/>
      <c r="M590" s="229"/>
      <c r="N590" s="230"/>
      <c r="O590" s="230"/>
      <c r="P590" s="230"/>
      <c r="Q590" s="230"/>
      <c r="R590" s="230"/>
      <c r="S590" s="230"/>
      <c r="T590" s="231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26" t="s">
        <v>143</v>
      </c>
      <c r="AU590" s="226" t="s">
        <v>89</v>
      </c>
      <c r="AV590" s="15" t="s">
        <v>83</v>
      </c>
      <c r="AW590" s="15" t="s">
        <v>31</v>
      </c>
      <c r="AX590" s="15" t="s">
        <v>76</v>
      </c>
      <c r="AY590" s="226" t="s">
        <v>135</v>
      </c>
    </row>
    <row r="591" s="15" customFormat="1">
      <c r="A591" s="15"/>
      <c r="B591" s="225"/>
      <c r="C591" s="15"/>
      <c r="D591" s="204" t="s">
        <v>143</v>
      </c>
      <c r="E591" s="226" t="s">
        <v>1</v>
      </c>
      <c r="F591" s="227" t="s">
        <v>1250</v>
      </c>
      <c r="G591" s="15"/>
      <c r="H591" s="226" t="s">
        <v>1</v>
      </c>
      <c r="I591" s="228"/>
      <c r="J591" s="15"/>
      <c r="K591" s="15"/>
      <c r="L591" s="225"/>
      <c r="M591" s="229"/>
      <c r="N591" s="230"/>
      <c r="O591" s="230"/>
      <c r="P591" s="230"/>
      <c r="Q591" s="230"/>
      <c r="R591" s="230"/>
      <c r="S591" s="230"/>
      <c r="T591" s="231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26" t="s">
        <v>143</v>
      </c>
      <c r="AU591" s="226" t="s">
        <v>89</v>
      </c>
      <c r="AV591" s="15" t="s">
        <v>83</v>
      </c>
      <c r="AW591" s="15" t="s">
        <v>31</v>
      </c>
      <c r="AX591" s="15" t="s">
        <v>76</v>
      </c>
      <c r="AY591" s="226" t="s">
        <v>135</v>
      </c>
    </row>
    <row r="592" s="13" customFormat="1">
      <c r="A592" s="13"/>
      <c r="B592" s="203"/>
      <c r="C592" s="13"/>
      <c r="D592" s="204" t="s">
        <v>143</v>
      </c>
      <c r="E592" s="205" t="s">
        <v>1</v>
      </c>
      <c r="F592" s="206" t="s">
        <v>1251</v>
      </c>
      <c r="G592" s="13"/>
      <c r="H592" s="207">
        <v>176.19</v>
      </c>
      <c r="I592" s="208"/>
      <c r="J592" s="13"/>
      <c r="K592" s="13"/>
      <c r="L592" s="203"/>
      <c r="M592" s="209"/>
      <c r="N592" s="210"/>
      <c r="O592" s="210"/>
      <c r="P592" s="210"/>
      <c r="Q592" s="210"/>
      <c r="R592" s="210"/>
      <c r="S592" s="210"/>
      <c r="T592" s="21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05" t="s">
        <v>143</v>
      </c>
      <c r="AU592" s="205" t="s">
        <v>89</v>
      </c>
      <c r="AV592" s="13" t="s">
        <v>89</v>
      </c>
      <c r="AW592" s="13" t="s">
        <v>31</v>
      </c>
      <c r="AX592" s="13" t="s">
        <v>76</v>
      </c>
      <c r="AY592" s="205" t="s">
        <v>135</v>
      </c>
    </row>
    <row r="593" s="15" customFormat="1">
      <c r="A593" s="15"/>
      <c r="B593" s="225"/>
      <c r="C593" s="15"/>
      <c r="D593" s="204" t="s">
        <v>143</v>
      </c>
      <c r="E593" s="226" t="s">
        <v>1</v>
      </c>
      <c r="F593" s="227" t="s">
        <v>346</v>
      </c>
      <c r="G593" s="15"/>
      <c r="H593" s="226" t="s">
        <v>1</v>
      </c>
      <c r="I593" s="228"/>
      <c r="J593" s="15"/>
      <c r="K593" s="15"/>
      <c r="L593" s="225"/>
      <c r="M593" s="229"/>
      <c r="N593" s="230"/>
      <c r="O593" s="230"/>
      <c r="P593" s="230"/>
      <c r="Q593" s="230"/>
      <c r="R593" s="230"/>
      <c r="S593" s="230"/>
      <c r="T593" s="231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26" t="s">
        <v>143</v>
      </c>
      <c r="AU593" s="226" t="s">
        <v>89</v>
      </c>
      <c r="AV593" s="15" t="s">
        <v>83</v>
      </c>
      <c r="AW593" s="15" t="s">
        <v>31</v>
      </c>
      <c r="AX593" s="15" t="s">
        <v>76</v>
      </c>
      <c r="AY593" s="226" t="s">
        <v>135</v>
      </c>
    </row>
    <row r="594" s="13" customFormat="1">
      <c r="A594" s="13"/>
      <c r="B594" s="203"/>
      <c r="C594" s="13"/>
      <c r="D594" s="204" t="s">
        <v>143</v>
      </c>
      <c r="E594" s="205" t="s">
        <v>1</v>
      </c>
      <c r="F594" s="206" t="s">
        <v>1169</v>
      </c>
      <c r="G594" s="13"/>
      <c r="H594" s="207">
        <v>-6.3040000000000003</v>
      </c>
      <c r="I594" s="208"/>
      <c r="J594" s="13"/>
      <c r="K594" s="13"/>
      <c r="L594" s="203"/>
      <c r="M594" s="209"/>
      <c r="N594" s="210"/>
      <c r="O594" s="210"/>
      <c r="P594" s="210"/>
      <c r="Q594" s="210"/>
      <c r="R594" s="210"/>
      <c r="S594" s="210"/>
      <c r="T594" s="21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5" t="s">
        <v>143</v>
      </c>
      <c r="AU594" s="205" t="s">
        <v>89</v>
      </c>
      <c r="AV594" s="13" t="s">
        <v>89</v>
      </c>
      <c r="AW594" s="13" t="s">
        <v>31</v>
      </c>
      <c r="AX594" s="13" t="s">
        <v>76</v>
      </c>
      <c r="AY594" s="205" t="s">
        <v>135</v>
      </c>
    </row>
    <row r="595" s="13" customFormat="1">
      <c r="A595" s="13"/>
      <c r="B595" s="203"/>
      <c r="C595" s="13"/>
      <c r="D595" s="204" t="s">
        <v>143</v>
      </c>
      <c r="E595" s="205" t="s">
        <v>1</v>
      </c>
      <c r="F595" s="206" t="s">
        <v>1252</v>
      </c>
      <c r="G595" s="13"/>
      <c r="H595" s="207">
        <v>-2.75</v>
      </c>
      <c r="I595" s="208"/>
      <c r="J595" s="13"/>
      <c r="K595" s="13"/>
      <c r="L595" s="203"/>
      <c r="M595" s="209"/>
      <c r="N595" s="210"/>
      <c r="O595" s="210"/>
      <c r="P595" s="210"/>
      <c r="Q595" s="210"/>
      <c r="R595" s="210"/>
      <c r="S595" s="210"/>
      <c r="T595" s="21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5" t="s">
        <v>143</v>
      </c>
      <c r="AU595" s="205" t="s">
        <v>89</v>
      </c>
      <c r="AV595" s="13" t="s">
        <v>89</v>
      </c>
      <c r="AW595" s="13" t="s">
        <v>31</v>
      </c>
      <c r="AX595" s="13" t="s">
        <v>76</v>
      </c>
      <c r="AY595" s="205" t="s">
        <v>135</v>
      </c>
    </row>
    <row r="596" s="13" customFormat="1">
      <c r="A596" s="13"/>
      <c r="B596" s="203"/>
      <c r="C596" s="13"/>
      <c r="D596" s="204" t="s">
        <v>143</v>
      </c>
      <c r="E596" s="205" t="s">
        <v>1</v>
      </c>
      <c r="F596" s="206" t="s">
        <v>1253</v>
      </c>
      <c r="G596" s="13"/>
      <c r="H596" s="207">
        <v>-7.1900000000000004</v>
      </c>
      <c r="I596" s="208"/>
      <c r="J596" s="13"/>
      <c r="K596" s="13"/>
      <c r="L596" s="203"/>
      <c r="M596" s="209"/>
      <c r="N596" s="210"/>
      <c r="O596" s="210"/>
      <c r="P596" s="210"/>
      <c r="Q596" s="210"/>
      <c r="R596" s="210"/>
      <c r="S596" s="210"/>
      <c r="T596" s="21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5" t="s">
        <v>143</v>
      </c>
      <c r="AU596" s="205" t="s">
        <v>89</v>
      </c>
      <c r="AV596" s="13" t="s">
        <v>89</v>
      </c>
      <c r="AW596" s="13" t="s">
        <v>31</v>
      </c>
      <c r="AX596" s="13" t="s">
        <v>76</v>
      </c>
      <c r="AY596" s="205" t="s">
        <v>135</v>
      </c>
    </row>
    <row r="597" s="16" customFormat="1">
      <c r="A597" s="16"/>
      <c r="B597" s="232"/>
      <c r="C597" s="16"/>
      <c r="D597" s="204" t="s">
        <v>143</v>
      </c>
      <c r="E597" s="233" t="s">
        <v>1</v>
      </c>
      <c r="F597" s="234" t="s">
        <v>349</v>
      </c>
      <c r="G597" s="16"/>
      <c r="H597" s="235">
        <v>159.946</v>
      </c>
      <c r="I597" s="236"/>
      <c r="J597" s="16"/>
      <c r="K597" s="16"/>
      <c r="L597" s="232"/>
      <c r="M597" s="237"/>
      <c r="N597" s="238"/>
      <c r="O597" s="238"/>
      <c r="P597" s="238"/>
      <c r="Q597" s="238"/>
      <c r="R597" s="238"/>
      <c r="S597" s="238"/>
      <c r="T597" s="239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T597" s="233" t="s">
        <v>143</v>
      </c>
      <c r="AU597" s="233" t="s">
        <v>89</v>
      </c>
      <c r="AV597" s="16" t="s">
        <v>153</v>
      </c>
      <c r="AW597" s="16" t="s">
        <v>31</v>
      </c>
      <c r="AX597" s="16" t="s">
        <v>76</v>
      </c>
      <c r="AY597" s="233" t="s">
        <v>135</v>
      </c>
    </row>
    <row r="598" s="15" customFormat="1">
      <c r="A598" s="15"/>
      <c r="B598" s="225"/>
      <c r="C598" s="15"/>
      <c r="D598" s="204" t="s">
        <v>143</v>
      </c>
      <c r="E598" s="226" t="s">
        <v>1</v>
      </c>
      <c r="F598" s="227" t="s">
        <v>1254</v>
      </c>
      <c r="G598" s="15"/>
      <c r="H598" s="226" t="s">
        <v>1</v>
      </c>
      <c r="I598" s="228"/>
      <c r="J598" s="15"/>
      <c r="K598" s="15"/>
      <c r="L598" s="225"/>
      <c r="M598" s="229"/>
      <c r="N598" s="230"/>
      <c r="O598" s="230"/>
      <c r="P598" s="230"/>
      <c r="Q598" s="230"/>
      <c r="R598" s="230"/>
      <c r="S598" s="230"/>
      <c r="T598" s="231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26" t="s">
        <v>143</v>
      </c>
      <c r="AU598" s="226" t="s">
        <v>89</v>
      </c>
      <c r="AV598" s="15" t="s">
        <v>83</v>
      </c>
      <c r="AW598" s="15" t="s">
        <v>31</v>
      </c>
      <c r="AX598" s="15" t="s">
        <v>76</v>
      </c>
      <c r="AY598" s="226" t="s">
        <v>135</v>
      </c>
    </row>
    <row r="599" s="13" customFormat="1">
      <c r="A599" s="13"/>
      <c r="B599" s="203"/>
      <c r="C599" s="13"/>
      <c r="D599" s="204" t="s">
        <v>143</v>
      </c>
      <c r="E599" s="205" t="s">
        <v>1</v>
      </c>
      <c r="F599" s="206" t="s">
        <v>1255</v>
      </c>
      <c r="G599" s="13"/>
      <c r="H599" s="207">
        <v>30.449999999999999</v>
      </c>
      <c r="I599" s="208"/>
      <c r="J599" s="13"/>
      <c r="K599" s="13"/>
      <c r="L599" s="203"/>
      <c r="M599" s="209"/>
      <c r="N599" s="210"/>
      <c r="O599" s="210"/>
      <c r="P599" s="210"/>
      <c r="Q599" s="210"/>
      <c r="R599" s="210"/>
      <c r="S599" s="210"/>
      <c r="T599" s="21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05" t="s">
        <v>143</v>
      </c>
      <c r="AU599" s="205" t="s">
        <v>89</v>
      </c>
      <c r="AV599" s="13" t="s">
        <v>89</v>
      </c>
      <c r="AW599" s="13" t="s">
        <v>31</v>
      </c>
      <c r="AX599" s="13" t="s">
        <v>76</v>
      </c>
      <c r="AY599" s="205" t="s">
        <v>135</v>
      </c>
    </row>
    <row r="600" s="15" customFormat="1">
      <c r="A600" s="15"/>
      <c r="B600" s="225"/>
      <c r="C600" s="15"/>
      <c r="D600" s="204" t="s">
        <v>143</v>
      </c>
      <c r="E600" s="226" t="s">
        <v>1</v>
      </c>
      <c r="F600" s="227" t="s">
        <v>346</v>
      </c>
      <c r="G600" s="15"/>
      <c r="H600" s="226" t="s">
        <v>1</v>
      </c>
      <c r="I600" s="228"/>
      <c r="J600" s="15"/>
      <c r="K600" s="15"/>
      <c r="L600" s="225"/>
      <c r="M600" s="229"/>
      <c r="N600" s="230"/>
      <c r="O600" s="230"/>
      <c r="P600" s="230"/>
      <c r="Q600" s="230"/>
      <c r="R600" s="230"/>
      <c r="S600" s="230"/>
      <c r="T600" s="231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26" t="s">
        <v>143</v>
      </c>
      <c r="AU600" s="226" t="s">
        <v>89</v>
      </c>
      <c r="AV600" s="15" t="s">
        <v>83</v>
      </c>
      <c r="AW600" s="15" t="s">
        <v>31</v>
      </c>
      <c r="AX600" s="15" t="s">
        <v>76</v>
      </c>
      <c r="AY600" s="226" t="s">
        <v>135</v>
      </c>
    </row>
    <row r="601" s="13" customFormat="1">
      <c r="A601" s="13"/>
      <c r="B601" s="203"/>
      <c r="C601" s="13"/>
      <c r="D601" s="204" t="s">
        <v>143</v>
      </c>
      <c r="E601" s="205" t="s">
        <v>1</v>
      </c>
      <c r="F601" s="206" t="s">
        <v>1218</v>
      </c>
      <c r="G601" s="13"/>
      <c r="H601" s="207">
        <v>-1.6799999999999999</v>
      </c>
      <c r="I601" s="208"/>
      <c r="J601" s="13"/>
      <c r="K601" s="13"/>
      <c r="L601" s="203"/>
      <c r="M601" s="209"/>
      <c r="N601" s="210"/>
      <c r="O601" s="210"/>
      <c r="P601" s="210"/>
      <c r="Q601" s="210"/>
      <c r="R601" s="210"/>
      <c r="S601" s="210"/>
      <c r="T601" s="21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05" t="s">
        <v>143</v>
      </c>
      <c r="AU601" s="205" t="s">
        <v>89</v>
      </c>
      <c r="AV601" s="13" t="s">
        <v>89</v>
      </c>
      <c r="AW601" s="13" t="s">
        <v>31</v>
      </c>
      <c r="AX601" s="13" t="s">
        <v>76</v>
      </c>
      <c r="AY601" s="205" t="s">
        <v>135</v>
      </c>
    </row>
    <row r="602" s="13" customFormat="1">
      <c r="A602" s="13"/>
      <c r="B602" s="203"/>
      <c r="C602" s="13"/>
      <c r="D602" s="204" t="s">
        <v>143</v>
      </c>
      <c r="E602" s="205" t="s">
        <v>1</v>
      </c>
      <c r="F602" s="206" t="s">
        <v>1256</v>
      </c>
      <c r="G602" s="13"/>
      <c r="H602" s="207">
        <v>-2.7000000000000002</v>
      </c>
      <c r="I602" s="208"/>
      <c r="J602" s="13"/>
      <c r="K602" s="13"/>
      <c r="L602" s="203"/>
      <c r="M602" s="209"/>
      <c r="N602" s="210"/>
      <c r="O602" s="210"/>
      <c r="P602" s="210"/>
      <c r="Q602" s="210"/>
      <c r="R602" s="210"/>
      <c r="S602" s="210"/>
      <c r="T602" s="21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05" t="s">
        <v>143</v>
      </c>
      <c r="AU602" s="205" t="s">
        <v>89</v>
      </c>
      <c r="AV602" s="13" t="s">
        <v>89</v>
      </c>
      <c r="AW602" s="13" t="s">
        <v>31</v>
      </c>
      <c r="AX602" s="13" t="s">
        <v>76</v>
      </c>
      <c r="AY602" s="205" t="s">
        <v>135</v>
      </c>
    </row>
    <row r="603" s="15" customFormat="1">
      <c r="A603" s="15"/>
      <c r="B603" s="225"/>
      <c r="C603" s="15"/>
      <c r="D603" s="204" t="s">
        <v>143</v>
      </c>
      <c r="E603" s="226" t="s">
        <v>1</v>
      </c>
      <c r="F603" s="227" t="s">
        <v>332</v>
      </c>
      <c r="G603" s="15"/>
      <c r="H603" s="226" t="s">
        <v>1</v>
      </c>
      <c r="I603" s="228"/>
      <c r="J603" s="15"/>
      <c r="K603" s="15"/>
      <c r="L603" s="225"/>
      <c r="M603" s="229"/>
      <c r="N603" s="230"/>
      <c r="O603" s="230"/>
      <c r="P603" s="230"/>
      <c r="Q603" s="230"/>
      <c r="R603" s="230"/>
      <c r="S603" s="230"/>
      <c r="T603" s="231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26" t="s">
        <v>143</v>
      </c>
      <c r="AU603" s="226" t="s">
        <v>89</v>
      </c>
      <c r="AV603" s="15" t="s">
        <v>83</v>
      </c>
      <c r="AW603" s="15" t="s">
        <v>31</v>
      </c>
      <c r="AX603" s="15" t="s">
        <v>76</v>
      </c>
      <c r="AY603" s="226" t="s">
        <v>135</v>
      </c>
    </row>
    <row r="604" s="13" customFormat="1">
      <c r="A604" s="13"/>
      <c r="B604" s="203"/>
      <c r="C604" s="13"/>
      <c r="D604" s="204" t="s">
        <v>143</v>
      </c>
      <c r="E604" s="205" t="s">
        <v>1</v>
      </c>
      <c r="F604" s="206" t="s">
        <v>1257</v>
      </c>
      <c r="G604" s="13"/>
      <c r="H604" s="207">
        <v>0.86299999999999999</v>
      </c>
      <c r="I604" s="208"/>
      <c r="J604" s="13"/>
      <c r="K604" s="13"/>
      <c r="L604" s="203"/>
      <c r="M604" s="209"/>
      <c r="N604" s="210"/>
      <c r="O604" s="210"/>
      <c r="P604" s="210"/>
      <c r="Q604" s="210"/>
      <c r="R604" s="210"/>
      <c r="S604" s="210"/>
      <c r="T604" s="21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05" t="s">
        <v>143</v>
      </c>
      <c r="AU604" s="205" t="s">
        <v>89</v>
      </c>
      <c r="AV604" s="13" t="s">
        <v>89</v>
      </c>
      <c r="AW604" s="13" t="s">
        <v>31</v>
      </c>
      <c r="AX604" s="13" t="s">
        <v>76</v>
      </c>
      <c r="AY604" s="205" t="s">
        <v>135</v>
      </c>
    </row>
    <row r="605" s="16" customFormat="1">
      <c r="A605" s="16"/>
      <c r="B605" s="232"/>
      <c r="C605" s="16"/>
      <c r="D605" s="204" t="s">
        <v>143</v>
      </c>
      <c r="E605" s="233" t="s">
        <v>1</v>
      </c>
      <c r="F605" s="234" t="s">
        <v>349</v>
      </c>
      <c r="G605" s="16"/>
      <c r="H605" s="235">
        <v>26.933</v>
      </c>
      <c r="I605" s="236"/>
      <c r="J605" s="16"/>
      <c r="K605" s="16"/>
      <c r="L605" s="232"/>
      <c r="M605" s="237"/>
      <c r="N605" s="238"/>
      <c r="O605" s="238"/>
      <c r="P605" s="238"/>
      <c r="Q605" s="238"/>
      <c r="R605" s="238"/>
      <c r="S605" s="238"/>
      <c r="T605" s="239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33" t="s">
        <v>143</v>
      </c>
      <c r="AU605" s="233" t="s">
        <v>89</v>
      </c>
      <c r="AV605" s="16" t="s">
        <v>153</v>
      </c>
      <c r="AW605" s="16" t="s">
        <v>31</v>
      </c>
      <c r="AX605" s="16" t="s">
        <v>76</v>
      </c>
      <c r="AY605" s="233" t="s">
        <v>135</v>
      </c>
    </row>
    <row r="606" s="15" customFormat="1">
      <c r="A606" s="15"/>
      <c r="B606" s="225"/>
      <c r="C606" s="15"/>
      <c r="D606" s="204" t="s">
        <v>143</v>
      </c>
      <c r="E606" s="226" t="s">
        <v>1</v>
      </c>
      <c r="F606" s="227" t="s">
        <v>1258</v>
      </c>
      <c r="G606" s="15"/>
      <c r="H606" s="226" t="s">
        <v>1</v>
      </c>
      <c r="I606" s="228"/>
      <c r="J606" s="15"/>
      <c r="K606" s="15"/>
      <c r="L606" s="225"/>
      <c r="M606" s="229"/>
      <c r="N606" s="230"/>
      <c r="O606" s="230"/>
      <c r="P606" s="230"/>
      <c r="Q606" s="230"/>
      <c r="R606" s="230"/>
      <c r="S606" s="230"/>
      <c r="T606" s="231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26" t="s">
        <v>143</v>
      </c>
      <c r="AU606" s="226" t="s">
        <v>89</v>
      </c>
      <c r="AV606" s="15" t="s">
        <v>83</v>
      </c>
      <c r="AW606" s="15" t="s">
        <v>31</v>
      </c>
      <c r="AX606" s="15" t="s">
        <v>76</v>
      </c>
      <c r="AY606" s="226" t="s">
        <v>135</v>
      </c>
    </row>
    <row r="607" s="13" customFormat="1">
      <c r="A607" s="13"/>
      <c r="B607" s="203"/>
      <c r="C607" s="13"/>
      <c r="D607" s="204" t="s">
        <v>143</v>
      </c>
      <c r="E607" s="205" t="s">
        <v>1</v>
      </c>
      <c r="F607" s="206" t="s">
        <v>1259</v>
      </c>
      <c r="G607" s="13"/>
      <c r="H607" s="207">
        <v>32.399999999999999</v>
      </c>
      <c r="I607" s="208"/>
      <c r="J607" s="13"/>
      <c r="K607" s="13"/>
      <c r="L607" s="203"/>
      <c r="M607" s="209"/>
      <c r="N607" s="210"/>
      <c r="O607" s="210"/>
      <c r="P607" s="210"/>
      <c r="Q607" s="210"/>
      <c r="R607" s="210"/>
      <c r="S607" s="210"/>
      <c r="T607" s="21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5" t="s">
        <v>143</v>
      </c>
      <c r="AU607" s="205" t="s">
        <v>89</v>
      </c>
      <c r="AV607" s="13" t="s">
        <v>89</v>
      </c>
      <c r="AW607" s="13" t="s">
        <v>31</v>
      </c>
      <c r="AX607" s="13" t="s">
        <v>76</v>
      </c>
      <c r="AY607" s="205" t="s">
        <v>135</v>
      </c>
    </row>
    <row r="608" s="15" customFormat="1">
      <c r="A608" s="15"/>
      <c r="B608" s="225"/>
      <c r="C608" s="15"/>
      <c r="D608" s="204" t="s">
        <v>143</v>
      </c>
      <c r="E608" s="226" t="s">
        <v>1</v>
      </c>
      <c r="F608" s="227" t="s">
        <v>346</v>
      </c>
      <c r="G608" s="15"/>
      <c r="H608" s="226" t="s">
        <v>1</v>
      </c>
      <c r="I608" s="228"/>
      <c r="J608" s="15"/>
      <c r="K608" s="15"/>
      <c r="L608" s="225"/>
      <c r="M608" s="229"/>
      <c r="N608" s="230"/>
      <c r="O608" s="230"/>
      <c r="P608" s="230"/>
      <c r="Q608" s="230"/>
      <c r="R608" s="230"/>
      <c r="S608" s="230"/>
      <c r="T608" s="231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26" t="s">
        <v>143</v>
      </c>
      <c r="AU608" s="226" t="s">
        <v>89</v>
      </c>
      <c r="AV608" s="15" t="s">
        <v>83</v>
      </c>
      <c r="AW608" s="15" t="s">
        <v>31</v>
      </c>
      <c r="AX608" s="15" t="s">
        <v>76</v>
      </c>
      <c r="AY608" s="226" t="s">
        <v>135</v>
      </c>
    </row>
    <row r="609" s="13" customFormat="1">
      <c r="A609" s="13"/>
      <c r="B609" s="203"/>
      <c r="C609" s="13"/>
      <c r="D609" s="204" t="s">
        <v>143</v>
      </c>
      <c r="E609" s="205" t="s">
        <v>1</v>
      </c>
      <c r="F609" s="206" t="s">
        <v>1256</v>
      </c>
      <c r="G609" s="13"/>
      <c r="H609" s="207">
        <v>-2.7000000000000002</v>
      </c>
      <c r="I609" s="208"/>
      <c r="J609" s="13"/>
      <c r="K609" s="13"/>
      <c r="L609" s="203"/>
      <c r="M609" s="209"/>
      <c r="N609" s="210"/>
      <c r="O609" s="210"/>
      <c r="P609" s="210"/>
      <c r="Q609" s="210"/>
      <c r="R609" s="210"/>
      <c r="S609" s="210"/>
      <c r="T609" s="21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05" t="s">
        <v>143</v>
      </c>
      <c r="AU609" s="205" t="s">
        <v>89</v>
      </c>
      <c r="AV609" s="13" t="s">
        <v>89</v>
      </c>
      <c r="AW609" s="13" t="s">
        <v>31</v>
      </c>
      <c r="AX609" s="13" t="s">
        <v>76</v>
      </c>
      <c r="AY609" s="205" t="s">
        <v>135</v>
      </c>
    </row>
    <row r="610" s="13" customFormat="1">
      <c r="A610" s="13"/>
      <c r="B610" s="203"/>
      <c r="C610" s="13"/>
      <c r="D610" s="204" t="s">
        <v>143</v>
      </c>
      <c r="E610" s="205" t="s">
        <v>1</v>
      </c>
      <c r="F610" s="206" t="s">
        <v>1260</v>
      </c>
      <c r="G610" s="13"/>
      <c r="H610" s="207">
        <v>-3.1360000000000001</v>
      </c>
      <c r="I610" s="208"/>
      <c r="J610" s="13"/>
      <c r="K610" s="13"/>
      <c r="L610" s="203"/>
      <c r="M610" s="209"/>
      <c r="N610" s="210"/>
      <c r="O610" s="210"/>
      <c r="P610" s="210"/>
      <c r="Q610" s="210"/>
      <c r="R610" s="210"/>
      <c r="S610" s="210"/>
      <c r="T610" s="21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05" t="s">
        <v>143</v>
      </c>
      <c r="AU610" s="205" t="s">
        <v>89</v>
      </c>
      <c r="AV610" s="13" t="s">
        <v>89</v>
      </c>
      <c r="AW610" s="13" t="s">
        <v>31</v>
      </c>
      <c r="AX610" s="13" t="s">
        <v>76</v>
      </c>
      <c r="AY610" s="205" t="s">
        <v>135</v>
      </c>
    </row>
    <row r="611" s="15" customFormat="1">
      <c r="A611" s="15"/>
      <c r="B611" s="225"/>
      <c r="C611" s="15"/>
      <c r="D611" s="204" t="s">
        <v>143</v>
      </c>
      <c r="E611" s="226" t="s">
        <v>1</v>
      </c>
      <c r="F611" s="227" t="s">
        <v>332</v>
      </c>
      <c r="G611" s="15"/>
      <c r="H611" s="226" t="s">
        <v>1</v>
      </c>
      <c r="I611" s="228"/>
      <c r="J611" s="15"/>
      <c r="K611" s="15"/>
      <c r="L611" s="225"/>
      <c r="M611" s="229"/>
      <c r="N611" s="230"/>
      <c r="O611" s="230"/>
      <c r="P611" s="230"/>
      <c r="Q611" s="230"/>
      <c r="R611" s="230"/>
      <c r="S611" s="230"/>
      <c r="T611" s="231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26" t="s">
        <v>143</v>
      </c>
      <c r="AU611" s="226" t="s">
        <v>89</v>
      </c>
      <c r="AV611" s="15" t="s">
        <v>83</v>
      </c>
      <c r="AW611" s="15" t="s">
        <v>31</v>
      </c>
      <c r="AX611" s="15" t="s">
        <v>76</v>
      </c>
      <c r="AY611" s="226" t="s">
        <v>135</v>
      </c>
    </row>
    <row r="612" s="13" customFormat="1">
      <c r="A612" s="13"/>
      <c r="B612" s="203"/>
      <c r="C612" s="13"/>
      <c r="D612" s="204" t="s">
        <v>143</v>
      </c>
      <c r="E612" s="205" t="s">
        <v>1</v>
      </c>
      <c r="F612" s="206" t="s">
        <v>1261</v>
      </c>
      <c r="G612" s="13"/>
      <c r="H612" s="207">
        <v>1.635</v>
      </c>
      <c r="I612" s="208"/>
      <c r="J612" s="13"/>
      <c r="K612" s="13"/>
      <c r="L612" s="203"/>
      <c r="M612" s="209"/>
      <c r="N612" s="210"/>
      <c r="O612" s="210"/>
      <c r="P612" s="210"/>
      <c r="Q612" s="210"/>
      <c r="R612" s="210"/>
      <c r="S612" s="210"/>
      <c r="T612" s="21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05" t="s">
        <v>143</v>
      </c>
      <c r="AU612" s="205" t="s">
        <v>89</v>
      </c>
      <c r="AV612" s="13" t="s">
        <v>89</v>
      </c>
      <c r="AW612" s="13" t="s">
        <v>31</v>
      </c>
      <c r="AX612" s="13" t="s">
        <v>76</v>
      </c>
      <c r="AY612" s="205" t="s">
        <v>135</v>
      </c>
    </row>
    <row r="613" s="16" customFormat="1">
      <c r="A613" s="16"/>
      <c r="B613" s="232"/>
      <c r="C613" s="16"/>
      <c r="D613" s="204" t="s">
        <v>143</v>
      </c>
      <c r="E613" s="233" t="s">
        <v>1</v>
      </c>
      <c r="F613" s="234" t="s">
        <v>349</v>
      </c>
      <c r="G613" s="16"/>
      <c r="H613" s="235">
        <v>28.199000000000002</v>
      </c>
      <c r="I613" s="236"/>
      <c r="J613" s="16"/>
      <c r="K613" s="16"/>
      <c r="L613" s="232"/>
      <c r="M613" s="237"/>
      <c r="N613" s="238"/>
      <c r="O613" s="238"/>
      <c r="P613" s="238"/>
      <c r="Q613" s="238"/>
      <c r="R613" s="238"/>
      <c r="S613" s="238"/>
      <c r="T613" s="239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33" t="s">
        <v>143</v>
      </c>
      <c r="AU613" s="233" t="s">
        <v>89</v>
      </c>
      <c r="AV613" s="16" t="s">
        <v>153</v>
      </c>
      <c r="AW613" s="16" t="s">
        <v>31</v>
      </c>
      <c r="AX613" s="16" t="s">
        <v>76</v>
      </c>
      <c r="AY613" s="233" t="s">
        <v>135</v>
      </c>
    </row>
    <row r="614" s="15" customFormat="1">
      <c r="A614" s="15"/>
      <c r="B614" s="225"/>
      <c r="C614" s="15"/>
      <c r="D614" s="204" t="s">
        <v>143</v>
      </c>
      <c r="E614" s="226" t="s">
        <v>1</v>
      </c>
      <c r="F614" s="227" t="s">
        <v>1262</v>
      </c>
      <c r="G614" s="15"/>
      <c r="H614" s="226" t="s">
        <v>1</v>
      </c>
      <c r="I614" s="228"/>
      <c r="J614" s="15"/>
      <c r="K614" s="15"/>
      <c r="L614" s="225"/>
      <c r="M614" s="229"/>
      <c r="N614" s="230"/>
      <c r="O614" s="230"/>
      <c r="P614" s="230"/>
      <c r="Q614" s="230"/>
      <c r="R614" s="230"/>
      <c r="S614" s="230"/>
      <c r="T614" s="231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26" t="s">
        <v>143</v>
      </c>
      <c r="AU614" s="226" t="s">
        <v>89</v>
      </c>
      <c r="AV614" s="15" t="s">
        <v>83</v>
      </c>
      <c r="AW614" s="15" t="s">
        <v>31</v>
      </c>
      <c r="AX614" s="15" t="s">
        <v>76</v>
      </c>
      <c r="AY614" s="226" t="s">
        <v>135</v>
      </c>
    </row>
    <row r="615" s="13" customFormat="1">
      <c r="A615" s="13"/>
      <c r="B615" s="203"/>
      <c r="C615" s="13"/>
      <c r="D615" s="204" t="s">
        <v>143</v>
      </c>
      <c r="E615" s="205" t="s">
        <v>1</v>
      </c>
      <c r="F615" s="206" t="s">
        <v>1263</v>
      </c>
      <c r="G615" s="13"/>
      <c r="H615" s="207">
        <v>35.25</v>
      </c>
      <c r="I615" s="208"/>
      <c r="J615" s="13"/>
      <c r="K615" s="13"/>
      <c r="L615" s="203"/>
      <c r="M615" s="209"/>
      <c r="N615" s="210"/>
      <c r="O615" s="210"/>
      <c r="P615" s="210"/>
      <c r="Q615" s="210"/>
      <c r="R615" s="210"/>
      <c r="S615" s="210"/>
      <c r="T615" s="21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05" t="s">
        <v>143</v>
      </c>
      <c r="AU615" s="205" t="s">
        <v>89</v>
      </c>
      <c r="AV615" s="13" t="s">
        <v>89</v>
      </c>
      <c r="AW615" s="13" t="s">
        <v>31</v>
      </c>
      <c r="AX615" s="13" t="s">
        <v>76</v>
      </c>
      <c r="AY615" s="205" t="s">
        <v>135</v>
      </c>
    </row>
    <row r="616" s="15" customFormat="1">
      <c r="A616" s="15"/>
      <c r="B616" s="225"/>
      <c r="C616" s="15"/>
      <c r="D616" s="204" t="s">
        <v>143</v>
      </c>
      <c r="E616" s="226" t="s">
        <v>1</v>
      </c>
      <c r="F616" s="227" t="s">
        <v>346</v>
      </c>
      <c r="G616" s="15"/>
      <c r="H616" s="226" t="s">
        <v>1</v>
      </c>
      <c r="I616" s="228"/>
      <c r="J616" s="15"/>
      <c r="K616" s="15"/>
      <c r="L616" s="225"/>
      <c r="M616" s="229"/>
      <c r="N616" s="230"/>
      <c r="O616" s="230"/>
      <c r="P616" s="230"/>
      <c r="Q616" s="230"/>
      <c r="R616" s="230"/>
      <c r="S616" s="230"/>
      <c r="T616" s="231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26" t="s">
        <v>143</v>
      </c>
      <c r="AU616" s="226" t="s">
        <v>89</v>
      </c>
      <c r="AV616" s="15" t="s">
        <v>83</v>
      </c>
      <c r="AW616" s="15" t="s">
        <v>31</v>
      </c>
      <c r="AX616" s="15" t="s">
        <v>76</v>
      </c>
      <c r="AY616" s="226" t="s">
        <v>135</v>
      </c>
    </row>
    <row r="617" s="13" customFormat="1">
      <c r="A617" s="13"/>
      <c r="B617" s="203"/>
      <c r="C617" s="13"/>
      <c r="D617" s="204" t="s">
        <v>143</v>
      </c>
      <c r="E617" s="205" t="s">
        <v>1</v>
      </c>
      <c r="F617" s="206" t="s">
        <v>1218</v>
      </c>
      <c r="G617" s="13"/>
      <c r="H617" s="207">
        <v>-1.6799999999999999</v>
      </c>
      <c r="I617" s="208"/>
      <c r="J617" s="13"/>
      <c r="K617" s="13"/>
      <c r="L617" s="203"/>
      <c r="M617" s="209"/>
      <c r="N617" s="210"/>
      <c r="O617" s="210"/>
      <c r="P617" s="210"/>
      <c r="Q617" s="210"/>
      <c r="R617" s="210"/>
      <c r="S617" s="210"/>
      <c r="T617" s="21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05" t="s">
        <v>143</v>
      </c>
      <c r="AU617" s="205" t="s">
        <v>89</v>
      </c>
      <c r="AV617" s="13" t="s">
        <v>89</v>
      </c>
      <c r="AW617" s="13" t="s">
        <v>31</v>
      </c>
      <c r="AX617" s="13" t="s">
        <v>76</v>
      </c>
      <c r="AY617" s="205" t="s">
        <v>135</v>
      </c>
    </row>
    <row r="618" s="13" customFormat="1">
      <c r="A618" s="13"/>
      <c r="B618" s="203"/>
      <c r="C618" s="13"/>
      <c r="D618" s="204" t="s">
        <v>143</v>
      </c>
      <c r="E618" s="205" t="s">
        <v>1</v>
      </c>
      <c r="F618" s="206" t="s">
        <v>1182</v>
      </c>
      <c r="G618" s="13"/>
      <c r="H618" s="207">
        <v>-1.8899999999999999</v>
      </c>
      <c r="I618" s="208"/>
      <c r="J618" s="13"/>
      <c r="K618" s="13"/>
      <c r="L618" s="203"/>
      <c r="M618" s="209"/>
      <c r="N618" s="210"/>
      <c r="O618" s="210"/>
      <c r="P618" s="210"/>
      <c r="Q618" s="210"/>
      <c r="R618" s="210"/>
      <c r="S618" s="210"/>
      <c r="T618" s="21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05" t="s">
        <v>143</v>
      </c>
      <c r="AU618" s="205" t="s">
        <v>89</v>
      </c>
      <c r="AV618" s="13" t="s">
        <v>89</v>
      </c>
      <c r="AW618" s="13" t="s">
        <v>31</v>
      </c>
      <c r="AX618" s="13" t="s">
        <v>76</v>
      </c>
      <c r="AY618" s="205" t="s">
        <v>135</v>
      </c>
    </row>
    <row r="619" s="16" customFormat="1">
      <c r="A619" s="16"/>
      <c r="B619" s="232"/>
      <c r="C619" s="16"/>
      <c r="D619" s="204" t="s">
        <v>143</v>
      </c>
      <c r="E619" s="233" t="s">
        <v>1</v>
      </c>
      <c r="F619" s="234" t="s">
        <v>349</v>
      </c>
      <c r="G619" s="16"/>
      <c r="H619" s="235">
        <v>31.68</v>
      </c>
      <c r="I619" s="236"/>
      <c r="J619" s="16"/>
      <c r="K619" s="16"/>
      <c r="L619" s="232"/>
      <c r="M619" s="237"/>
      <c r="N619" s="238"/>
      <c r="O619" s="238"/>
      <c r="P619" s="238"/>
      <c r="Q619" s="238"/>
      <c r="R619" s="238"/>
      <c r="S619" s="238"/>
      <c r="T619" s="239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33" t="s">
        <v>143</v>
      </c>
      <c r="AU619" s="233" t="s">
        <v>89</v>
      </c>
      <c r="AV619" s="16" t="s">
        <v>153</v>
      </c>
      <c r="AW619" s="16" t="s">
        <v>31</v>
      </c>
      <c r="AX619" s="16" t="s">
        <v>76</v>
      </c>
      <c r="AY619" s="233" t="s">
        <v>135</v>
      </c>
    </row>
    <row r="620" s="15" customFormat="1">
      <c r="A620" s="15"/>
      <c r="B620" s="225"/>
      <c r="C620" s="15"/>
      <c r="D620" s="204" t="s">
        <v>143</v>
      </c>
      <c r="E620" s="226" t="s">
        <v>1</v>
      </c>
      <c r="F620" s="227" t="s">
        <v>1264</v>
      </c>
      <c r="G620" s="15"/>
      <c r="H620" s="226" t="s">
        <v>1</v>
      </c>
      <c r="I620" s="228"/>
      <c r="J620" s="15"/>
      <c r="K620" s="15"/>
      <c r="L620" s="225"/>
      <c r="M620" s="229"/>
      <c r="N620" s="230"/>
      <c r="O620" s="230"/>
      <c r="P620" s="230"/>
      <c r="Q620" s="230"/>
      <c r="R620" s="230"/>
      <c r="S620" s="230"/>
      <c r="T620" s="231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26" t="s">
        <v>143</v>
      </c>
      <c r="AU620" s="226" t="s">
        <v>89</v>
      </c>
      <c r="AV620" s="15" t="s">
        <v>83</v>
      </c>
      <c r="AW620" s="15" t="s">
        <v>31</v>
      </c>
      <c r="AX620" s="15" t="s">
        <v>76</v>
      </c>
      <c r="AY620" s="226" t="s">
        <v>135</v>
      </c>
    </row>
    <row r="621" s="13" customFormat="1">
      <c r="A621" s="13"/>
      <c r="B621" s="203"/>
      <c r="C621" s="13"/>
      <c r="D621" s="204" t="s">
        <v>143</v>
      </c>
      <c r="E621" s="205" t="s">
        <v>1</v>
      </c>
      <c r="F621" s="206" t="s">
        <v>1265</v>
      </c>
      <c r="G621" s="13"/>
      <c r="H621" s="207">
        <v>37.200000000000003</v>
      </c>
      <c r="I621" s="208"/>
      <c r="J621" s="13"/>
      <c r="K621" s="13"/>
      <c r="L621" s="203"/>
      <c r="M621" s="209"/>
      <c r="N621" s="210"/>
      <c r="O621" s="210"/>
      <c r="P621" s="210"/>
      <c r="Q621" s="210"/>
      <c r="R621" s="210"/>
      <c r="S621" s="210"/>
      <c r="T621" s="21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05" t="s">
        <v>143</v>
      </c>
      <c r="AU621" s="205" t="s">
        <v>89</v>
      </c>
      <c r="AV621" s="13" t="s">
        <v>89</v>
      </c>
      <c r="AW621" s="13" t="s">
        <v>31</v>
      </c>
      <c r="AX621" s="13" t="s">
        <v>76</v>
      </c>
      <c r="AY621" s="205" t="s">
        <v>135</v>
      </c>
    </row>
    <row r="622" s="15" customFormat="1">
      <c r="A622" s="15"/>
      <c r="B622" s="225"/>
      <c r="C622" s="15"/>
      <c r="D622" s="204" t="s">
        <v>143</v>
      </c>
      <c r="E622" s="226" t="s">
        <v>1</v>
      </c>
      <c r="F622" s="227" t="s">
        <v>346</v>
      </c>
      <c r="G622" s="15"/>
      <c r="H622" s="226" t="s">
        <v>1</v>
      </c>
      <c r="I622" s="228"/>
      <c r="J622" s="15"/>
      <c r="K622" s="15"/>
      <c r="L622" s="225"/>
      <c r="M622" s="229"/>
      <c r="N622" s="230"/>
      <c r="O622" s="230"/>
      <c r="P622" s="230"/>
      <c r="Q622" s="230"/>
      <c r="R622" s="230"/>
      <c r="S622" s="230"/>
      <c r="T622" s="231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26" t="s">
        <v>143</v>
      </c>
      <c r="AU622" s="226" t="s">
        <v>89</v>
      </c>
      <c r="AV622" s="15" t="s">
        <v>83</v>
      </c>
      <c r="AW622" s="15" t="s">
        <v>31</v>
      </c>
      <c r="AX622" s="15" t="s">
        <v>76</v>
      </c>
      <c r="AY622" s="226" t="s">
        <v>135</v>
      </c>
    </row>
    <row r="623" s="13" customFormat="1">
      <c r="A623" s="13"/>
      <c r="B623" s="203"/>
      <c r="C623" s="13"/>
      <c r="D623" s="204" t="s">
        <v>143</v>
      </c>
      <c r="E623" s="205" t="s">
        <v>1</v>
      </c>
      <c r="F623" s="206" t="s">
        <v>1182</v>
      </c>
      <c r="G623" s="13"/>
      <c r="H623" s="207">
        <v>-1.8899999999999999</v>
      </c>
      <c r="I623" s="208"/>
      <c r="J623" s="13"/>
      <c r="K623" s="13"/>
      <c r="L623" s="203"/>
      <c r="M623" s="209"/>
      <c r="N623" s="210"/>
      <c r="O623" s="210"/>
      <c r="P623" s="210"/>
      <c r="Q623" s="210"/>
      <c r="R623" s="210"/>
      <c r="S623" s="210"/>
      <c r="T623" s="21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05" t="s">
        <v>143</v>
      </c>
      <c r="AU623" s="205" t="s">
        <v>89</v>
      </c>
      <c r="AV623" s="13" t="s">
        <v>89</v>
      </c>
      <c r="AW623" s="13" t="s">
        <v>31</v>
      </c>
      <c r="AX623" s="13" t="s">
        <v>76</v>
      </c>
      <c r="AY623" s="205" t="s">
        <v>135</v>
      </c>
    </row>
    <row r="624" s="13" customFormat="1">
      <c r="A624" s="13"/>
      <c r="B624" s="203"/>
      <c r="C624" s="13"/>
      <c r="D624" s="204" t="s">
        <v>143</v>
      </c>
      <c r="E624" s="205" t="s">
        <v>1</v>
      </c>
      <c r="F624" s="206" t="s">
        <v>1219</v>
      </c>
      <c r="G624" s="13"/>
      <c r="H624" s="207">
        <v>-3.0819999999999999</v>
      </c>
      <c r="I624" s="208"/>
      <c r="J624" s="13"/>
      <c r="K624" s="13"/>
      <c r="L624" s="203"/>
      <c r="M624" s="209"/>
      <c r="N624" s="210"/>
      <c r="O624" s="210"/>
      <c r="P624" s="210"/>
      <c r="Q624" s="210"/>
      <c r="R624" s="210"/>
      <c r="S624" s="210"/>
      <c r="T624" s="21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5" t="s">
        <v>143</v>
      </c>
      <c r="AU624" s="205" t="s">
        <v>89</v>
      </c>
      <c r="AV624" s="13" t="s">
        <v>89</v>
      </c>
      <c r="AW624" s="13" t="s">
        <v>31</v>
      </c>
      <c r="AX624" s="13" t="s">
        <v>76</v>
      </c>
      <c r="AY624" s="205" t="s">
        <v>135</v>
      </c>
    </row>
    <row r="625" s="15" customFormat="1">
      <c r="A625" s="15"/>
      <c r="B625" s="225"/>
      <c r="C625" s="15"/>
      <c r="D625" s="204" t="s">
        <v>143</v>
      </c>
      <c r="E625" s="226" t="s">
        <v>1</v>
      </c>
      <c r="F625" s="227" t="s">
        <v>332</v>
      </c>
      <c r="G625" s="15"/>
      <c r="H625" s="226" t="s">
        <v>1</v>
      </c>
      <c r="I625" s="228"/>
      <c r="J625" s="15"/>
      <c r="K625" s="15"/>
      <c r="L625" s="225"/>
      <c r="M625" s="229"/>
      <c r="N625" s="230"/>
      <c r="O625" s="230"/>
      <c r="P625" s="230"/>
      <c r="Q625" s="230"/>
      <c r="R625" s="230"/>
      <c r="S625" s="230"/>
      <c r="T625" s="231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26" t="s">
        <v>143</v>
      </c>
      <c r="AU625" s="226" t="s">
        <v>89</v>
      </c>
      <c r="AV625" s="15" t="s">
        <v>83</v>
      </c>
      <c r="AW625" s="15" t="s">
        <v>31</v>
      </c>
      <c r="AX625" s="15" t="s">
        <v>76</v>
      </c>
      <c r="AY625" s="226" t="s">
        <v>135</v>
      </c>
    </row>
    <row r="626" s="13" customFormat="1">
      <c r="A626" s="13"/>
      <c r="B626" s="203"/>
      <c r="C626" s="13"/>
      <c r="D626" s="204" t="s">
        <v>143</v>
      </c>
      <c r="E626" s="205" t="s">
        <v>1</v>
      </c>
      <c r="F626" s="206" t="s">
        <v>1220</v>
      </c>
      <c r="G626" s="13"/>
      <c r="H626" s="207">
        <v>1.6299999999999999</v>
      </c>
      <c r="I626" s="208"/>
      <c r="J626" s="13"/>
      <c r="K626" s="13"/>
      <c r="L626" s="203"/>
      <c r="M626" s="209"/>
      <c r="N626" s="210"/>
      <c r="O626" s="210"/>
      <c r="P626" s="210"/>
      <c r="Q626" s="210"/>
      <c r="R626" s="210"/>
      <c r="S626" s="210"/>
      <c r="T626" s="21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05" t="s">
        <v>143</v>
      </c>
      <c r="AU626" s="205" t="s">
        <v>89</v>
      </c>
      <c r="AV626" s="13" t="s">
        <v>89</v>
      </c>
      <c r="AW626" s="13" t="s">
        <v>31</v>
      </c>
      <c r="AX626" s="13" t="s">
        <v>76</v>
      </c>
      <c r="AY626" s="205" t="s">
        <v>135</v>
      </c>
    </row>
    <row r="627" s="16" customFormat="1">
      <c r="A627" s="16"/>
      <c r="B627" s="232"/>
      <c r="C627" s="16"/>
      <c r="D627" s="204" t="s">
        <v>143</v>
      </c>
      <c r="E627" s="233" t="s">
        <v>1</v>
      </c>
      <c r="F627" s="234" t="s">
        <v>349</v>
      </c>
      <c r="G627" s="16"/>
      <c r="H627" s="235">
        <v>33.857999999999997</v>
      </c>
      <c r="I627" s="236"/>
      <c r="J627" s="16"/>
      <c r="K627" s="16"/>
      <c r="L627" s="232"/>
      <c r="M627" s="237"/>
      <c r="N627" s="238"/>
      <c r="O627" s="238"/>
      <c r="P627" s="238"/>
      <c r="Q627" s="238"/>
      <c r="R627" s="238"/>
      <c r="S627" s="238"/>
      <c r="T627" s="239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33" t="s">
        <v>143</v>
      </c>
      <c r="AU627" s="233" t="s">
        <v>89</v>
      </c>
      <c r="AV627" s="16" t="s">
        <v>153</v>
      </c>
      <c r="AW627" s="16" t="s">
        <v>31</v>
      </c>
      <c r="AX627" s="16" t="s">
        <v>76</v>
      </c>
      <c r="AY627" s="233" t="s">
        <v>135</v>
      </c>
    </row>
    <row r="628" s="15" customFormat="1">
      <c r="A628" s="15"/>
      <c r="B628" s="225"/>
      <c r="C628" s="15"/>
      <c r="D628" s="204" t="s">
        <v>143</v>
      </c>
      <c r="E628" s="226" t="s">
        <v>1</v>
      </c>
      <c r="F628" s="227" t="s">
        <v>1266</v>
      </c>
      <c r="G628" s="15"/>
      <c r="H628" s="226" t="s">
        <v>1</v>
      </c>
      <c r="I628" s="228"/>
      <c r="J628" s="15"/>
      <c r="K628" s="15"/>
      <c r="L628" s="225"/>
      <c r="M628" s="229"/>
      <c r="N628" s="230"/>
      <c r="O628" s="230"/>
      <c r="P628" s="230"/>
      <c r="Q628" s="230"/>
      <c r="R628" s="230"/>
      <c r="S628" s="230"/>
      <c r="T628" s="23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26" t="s">
        <v>143</v>
      </c>
      <c r="AU628" s="226" t="s">
        <v>89</v>
      </c>
      <c r="AV628" s="15" t="s">
        <v>83</v>
      </c>
      <c r="AW628" s="15" t="s">
        <v>31</v>
      </c>
      <c r="AX628" s="15" t="s">
        <v>76</v>
      </c>
      <c r="AY628" s="226" t="s">
        <v>135</v>
      </c>
    </row>
    <row r="629" s="13" customFormat="1">
      <c r="A629" s="13"/>
      <c r="B629" s="203"/>
      <c r="C629" s="13"/>
      <c r="D629" s="204" t="s">
        <v>143</v>
      </c>
      <c r="E629" s="205" t="s">
        <v>1</v>
      </c>
      <c r="F629" s="206" t="s">
        <v>1267</v>
      </c>
      <c r="G629" s="13"/>
      <c r="H629" s="207">
        <v>39.75</v>
      </c>
      <c r="I629" s="208"/>
      <c r="J629" s="13"/>
      <c r="K629" s="13"/>
      <c r="L629" s="203"/>
      <c r="M629" s="209"/>
      <c r="N629" s="210"/>
      <c r="O629" s="210"/>
      <c r="P629" s="210"/>
      <c r="Q629" s="210"/>
      <c r="R629" s="210"/>
      <c r="S629" s="210"/>
      <c r="T629" s="21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05" t="s">
        <v>143</v>
      </c>
      <c r="AU629" s="205" t="s">
        <v>89</v>
      </c>
      <c r="AV629" s="13" t="s">
        <v>89</v>
      </c>
      <c r="AW629" s="13" t="s">
        <v>31</v>
      </c>
      <c r="AX629" s="13" t="s">
        <v>76</v>
      </c>
      <c r="AY629" s="205" t="s">
        <v>135</v>
      </c>
    </row>
    <row r="630" s="15" customFormat="1">
      <c r="A630" s="15"/>
      <c r="B630" s="225"/>
      <c r="C630" s="15"/>
      <c r="D630" s="204" t="s">
        <v>143</v>
      </c>
      <c r="E630" s="226" t="s">
        <v>1</v>
      </c>
      <c r="F630" s="227" t="s">
        <v>346</v>
      </c>
      <c r="G630" s="15"/>
      <c r="H630" s="226" t="s">
        <v>1</v>
      </c>
      <c r="I630" s="228"/>
      <c r="J630" s="15"/>
      <c r="K630" s="15"/>
      <c r="L630" s="225"/>
      <c r="M630" s="229"/>
      <c r="N630" s="230"/>
      <c r="O630" s="230"/>
      <c r="P630" s="230"/>
      <c r="Q630" s="230"/>
      <c r="R630" s="230"/>
      <c r="S630" s="230"/>
      <c r="T630" s="231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26" t="s">
        <v>143</v>
      </c>
      <c r="AU630" s="226" t="s">
        <v>89</v>
      </c>
      <c r="AV630" s="15" t="s">
        <v>83</v>
      </c>
      <c r="AW630" s="15" t="s">
        <v>31</v>
      </c>
      <c r="AX630" s="15" t="s">
        <v>76</v>
      </c>
      <c r="AY630" s="226" t="s">
        <v>135</v>
      </c>
    </row>
    <row r="631" s="13" customFormat="1">
      <c r="A631" s="13"/>
      <c r="B631" s="203"/>
      <c r="C631" s="13"/>
      <c r="D631" s="204" t="s">
        <v>143</v>
      </c>
      <c r="E631" s="205" t="s">
        <v>1</v>
      </c>
      <c r="F631" s="206" t="s">
        <v>1216</v>
      </c>
      <c r="G631" s="13"/>
      <c r="H631" s="207">
        <v>-3.3599999999999999</v>
      </c>
      <c r="I631" s="208"/>
      <c r="J631" s="13"/>
      <c r="K631" s="13"/>
      <c r="L631" s="203"/>
      <c r="M631" s="209"/>
      <c r="N631" s="210"/>
      <c r="O631" s="210"/>
      <c r="P631" s="210"/>
      <c r="Q631" s="210"/>
      <c r="R631" s="210"/>
      <c r="S631" s="210"/>
      <c r="T631" s="21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5" t="s">
        <v>143</v>
      </c>
      <c r="AU631" s="205" t="s">
        <v>89</v>
      </c>
      <c r="AV631" s="13" t="s">
        <v>89</v>
      </c>
      <c r="AW631" s="13" t="s">
        <v>31</v>
      </c>
      <c r="AX631" s="13" t="s">
        <v>76</v>
      </c>
      <c r="AY631" s="205" t="s">
        <v>135</v>
      </c>
    </row>
    <row r="632" s="16" customFormat="1">
      <c r="A632" s="16"/>
      <c r="B632" s="232"/>
      <c r="C632" s="16"/>
      <c r="D632" s="204" t="s">
        <v>143</v>
      </c>
      <c r="E632" s="233" t="s">
        <v>1</v>
      </c>
      <c r="F632" s="234" t="s">
        <v>349</v>
      </c>
      <c r="G632" s="16"/>
      <c r="H632" s="235">
        <v>36.390000000000001</v>
      </c>
      <c r="I632" s="236"/>
      <c r="J632" s="16"/>
      <c r="K632" s="16"/>
      <c r="L632" s="232"/>
      <c r="M632" s="237"/>
      <c r="N632" s="238"/>
      <c r="O632" s="238"/>
      <c r="P632" s="238"/>
      <c r="Q632" s="238"/>
      <c r="R632" s="238"/>
      <c r="S632" s="238"/>
      <c r="T632" s="239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T632" s="233" t="s">
        <v>143</v>
      </c>
      <c r="AU632" s="233" t="s">
        <v>89</v>
      </c>
      <c r="AV632" s="16" t="s">
        <v>153</v>
      </c>
      <c r="AW632" s="16" t="s">
        <v>31</v>
      </c>
      <c r="AX632" s="16" t="s">
        <v>76</v>
      </c>
      <c r="AY632" s="233" t="s">
        <v>135</v>
      </c>
    </row>
    <row r="633" s="15" customFormat="1">
      <c r="A633" s="15"/>
      <c r="B633" s="225"/>
      <c r="C633" s="15"/>
      <c r="D633" s="204" t="s">
        <v>143</v>
      </c>
      <c r="E633" s="226" t="s">
        <v>1</v>
      </c>
      <c r="F633" s="227" t="s">
        <v>1268</v>
      </c>
      <c r="G633" s="15"/>
      <c r="H633" s="226" t="s">
        <v>1</v>
      </c>
      <c r="I633" s="228"/>
      <c r="J633" s="15"/>
      <c r="K633" s="15"/>
      <c r="L633" s="225"/>
      <c r="M633" s="229"/>
      <c r="N633" s="230"/>
      <c r="O633" s="230"/>
      <c r="P633" s="230"/>
      <c r="Q633" s="230"/>
      <c r="R633" s="230"/>
      <c r="S633" s="230"/>
      <c r="T633" s="231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26" t="s">
        <v>143</v>
      </c>
      <c r="AU633" s="226" t="s">
        <v>89</v>
      </c>
      <c r="AV633" s="15" t="s">
        <v>83</v>
      </c>
      <c r="AW633" s="15" t="s">
        <v>31</v>
      </c>
      <c r="AX633" s="15" t="s">
        <v>76</v>
      </c>
      <c r="AY633" s="226" t="s">
        <v>135</v>
      </c>
    </row>
    <row r="634" s="13" customFormat="1">
      <c r="A634" s="13"/>
      <c r="B634" s="203"/>
      <c r="C634" s="13"/>
      <c r="D634" s="204" t="s">
        <v>143</v>
      </c>
      <c r="E634" s="205" t="s">
        <v>1</v>
      </c>
      <c r="F634" s="206" t="s">
        <v>1269</v>
      </c>
      <c r="G634" s="13"/>
      <c r="H634" s="207">
        <v>33.299999999999997</v>
      </c>
      <c r="I634" s="208"/>
      <c r="J634" s="13"/>
      <c r="K634" s="13"/>
      <c r="L634" s="203"/>
      <c r="M634" s="209"/>
      <c r="N634" s="210"/>
      <c r="O634" s="210"/>
      <c r="P634" s="210"/>
      <c r="Q634" s="210"/>
      <c r="R634" s="210"/>
      <c r="S634" s="210"/>
      <c r="T634" s="21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05" t="s">
        <v>143</v>
      </c>
      <c r="AU634" s="205" t="s">
        <v>89</v>
      </c>
      <c r="AV634" s="13" t="s">
        <v>89</v>
      </c>
      <c r="AW634" s="13" t="s">
        <v>31</v>
      </c>
      <c r="AX634" s="13" t="s">
        <v>76</v>
      </c>
      <c r="AY634" s="205" t="s">
        <v>135</v>
      </c>
    </row>
    <row r="635" s="15" customFormat="1">
      <c r="A635" s="15"/>
      <c r="B635" s="225"/>
      <c r="C635" s="15"/>
      <c r="D635" s="204" t="s">
        <v>143</v>
      </c>
      <c r="E635" s="226" t="s">
        <v>1</v>
      </c>
      <c r="F635" s="227" t="s">
        <v>346</v>
      </c>
      <c r="G635" s="15"/>
      <c r="H635" s="226" t="s">
        <v>1</v>
      </c>
      <c r="I635" s="228"/>
      <c r="J635" s="15"/>
      <c r="K635" s="15"/>
      <c r="L635" s="225"/>
      <c r="M635" s="229"/>
      <c r="N635" s="230"/>
      <c r="O635" s="230"/>
      <c r="P635" s="230"/>
      <c r="Q635" s="230"/>
      <c r="R635" s="230"/>
      <c r="S635" s="230"/>
      <c r="T635" s="23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26" t="s">
        <v>143</v>
      </c>
      <c r="AU635" s="226" t="s">
        <v>89</v>
      </c>
      <c r="AV635" s="15" t="s">
        <v>83</v>
      </c>
      <c r="AW635" s="15" t="s">
        <v>31</v>
      </c>
      <c r="AX635" s="15" t="s">
        <v>76</v>
      </c>
      <c r="AY635" s="226" t="s">
        <v>135</v>
      </c>
    </row>
    <row r="636" s="13" customFormat="1">
      <c r="A636" s="13"/>
      <c r="B636" s="203"/>
      <c r="C636" s="13"/>
      <c r="D636" s="204" t="s">
        <v>143</v>
      </c>
      <c r="E636" s="205" t="s">
        <v>1</v>
      </c>
      <c r="F636" s="206" t="s">
        <v>1218</v>
      </c>
      <c r="G636" s="13"/>
      <c r="H636" s="207">
        <v>-1.6799999999999999</v>
      </c>
      <c r="I636" s="208"/>
      <c r="J636" s="13"/>
      <c r="K636" s="13"/>
      <c r="L636" s="203"/>
      <c r="M636" s="209"/>
      <c r="N636" s="210"/>
      <c r="O636" s="210"/>
      <c r="P636" s="210"/>
      <c r="Q636" s="210"/>
      <c r="R636" s="210"/>
      <c r="S636" s="210"/>
      <c r="T636" s="21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05" t="s">
        <v>143</v>
      </c>
      <c r="AU636" s="205" t="s">
        <v>89</v>
      </c>
      <c r="AV636" s="13" t="s">
        <v>89</v>
      </c>
      <c r="AW636" s="13" t="s">
        <v>31</v>
      </c>
      <c r="AX636" s="13" t="s">
        <v>76</v>
      </c>
      <c r="AY636" s="205" t="s">
        <v>135</v>
      </c>
    </row>
    <row r="637" s="13" customFormat="1">
      <c r="A637" s="13"/>
      <c r="B637" s="203"/>
      <c r="C637" s="13"/>
      <c r="D637" s="204" t="s">
        <v>143</v>
      </c>
      <c r="E637" s="205" t="s">
        <v>1</v>
      </c>
      <c r="F637" s="206" t="s">
        <v>1219</v>
      </c>
      <c r="G637" s="13"/>
      <c r="H637" s="207">
        <v>-3.0819999999999999</v>
      </c>
      <c r="I637" s="208"/>
      <c r="J637" s="13"/>
      <c r="K637" s="13"/>
      <c r="L637" s="203"/>
      <c r="M637" s="209"/>
      <c r="N637" s="210"/>
      <c r="O637" s="210"/>
      <c r="P637" s="210"/>
      <c r="Q637" s="210"/>
      <c r="R637" s="210"/>
      <c r="S637" s="210"/>
      <c r="T637" s="21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05" t="s">
        <v>143</v>
      </c>
      <c r="AU637" s="205" t="s">
        <v>89</v>
      </c>
      <c r="AV637" s="13" t="s">
        <v>89</v>
      </c>
      <c r="AW637" s="13" t="s">
        <v>31</v>
      </c>
      <c r="AX637" s="13" t="s">
        <v>76</v>
      </c>
      <c r="AY637" s="205" t="s">
        <v>135</v>
      </c>
    </row>
    <row r="638" s="15" customFormat="1">
      <c r="A638" s="15"/>
      <c r="B638" s="225"/>
      <c r="C638" s="15"/>
      <c r="D638" s="204" t="s">
        <v>143</v>
      </c>
      <c r="E638" s="226" t="s">
        <v>1</v>
      </c>
      <c r="F638" s="227" t="s">
        <v>332</v>
      </c>
      <c r="G638" s="15"/>
      <c r="H638" s="226" t="s">
        <v>1</v>
      </c>
      <c r="I638" s="228"/>
      <c r="J638" s="15"/>
      <c r="K638" s="15"/>
      <c r="L638" s="225"/>
      <c r="M638" s="229"/>
      <c r="N638" s="230"/>
      <c r="O638" s="230"/>
      <c r="P638" s="230"/>
      <c r="Q638" s="230"/>
      <c r="R638" s="230"/>
      <c r="S638" s="230"/>
      <c r="T638" s="231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26" t="s">
        <v>143</v>
      </c>
      <c r="AU638" s="226" t="s">
        <v>89</v>
      </c>
      <c r="AV638" s="15" t="s">
        <v>83</v>
      </c>
      <c r="AW638" s="15" t="s">
        <v>31</v>
      </c>
      <c r="AX638" s="15" t="s">
        <v>76</v>
      </c>
      <c r="AY638" s="226" t="s">
        <v>135</v>
      </c>
    </row>
    <row r="639" s="13" customFormat="1">
      <c r="A639" s="13"/>
      <c r="B639" s="203"/>
      <c r="C639" s="13"/>
      <c r="D639" s="204" t="s">
        <v>143</v>
      </c>
      <c r="E639" s="205" t="s">
        <v>1</v>
      </c>
      <c r="F639" s="206" t="s">
        <v>1220</v>
      </c>
      <c r="G639" s="13"/>
      <c r="H639" s="207">
        <v>1.6299999999999999</v>
      </c>
      <c r="I639" s="208"/>
      <c r="J639" s="13"/>
      <c r="K639" s="13"/>
      <c r="L639" s="203"/>
      <c r="M639" s="209"/>
      <c r="N639" s="210"/>
      <c r="O639" s="210"/>
      <c r="P639" s="210"/>
      <c r="Q639" s="210"/>
      <c r="R639" s="210"/>
      <c r="S639" s="210"/>
      <c r="T639" s="21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05" t="s">
        <v>143</v>
      </c>
      <c r="AU639" s="205" t="s">
        <v>89</v>
      </c>
      <c r="AV639" s="13" t="s">
        <v>89</v>
      </c>
      <c r="AW639" s="13" t="s">
        <v>31</v>
      </c>
      <c r="AX639" s="13" t="s">
        <v>76</v>
      </c>
      <c r="AY639" s="205" t="s">
        <v>135</v>
      </c>
    </row>
    <row r="640" s="16" customFormat="1">
      <c r="A640" s="16"/>
      <c r="B640" s="232"/>
      <c r="C640" s="16"/>
      <c r="D640" s="204" t="s">
        <v>143</v>
      </c>
      <c r="E640" s="233" t="s">
        <v>1</v>
      </c>
      <c r="F640" s="234" t="s">
        <v>349</v>
      </c>
      <c r="G640" s="16"/>
      <c r="H640" s="235">
        <v>30.167999999999999</v>
      </c>
      <c r="I640" s="236"/>
      <c r="J640" s="16"/>
      <c r="K640" s="16"/>
      <c r="L640" s="232"/>
      <c r="M640" s="237"/>
      <c r="N640" s="238"/>
      <c r="O640" s="238"/>
      <c r="P640" s="238"/>
      <c r="Q640" s="238"/>
      <c r="R640" s="238"/>
      <c r="S640" s="238"/>
      <c r="T640" s="239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233" t="s">
        <v>143</v>
      </c>
      <c r="AU640" s="233" t="s">
        <v>89</v>
      </c>
      <c r="AV640" s="16" t="s">
        <v>153</v>
      </c>
      <c r="AW640" s="16" t="s">
        <v>31</v>
      </c>
      <c r="AX640" s="16" t="s">
        <v>76</v>
      </c>
      <c r="AY640" s="233" t="s">
        <v>135</v>
      </c>
    </row>
    <row r="641" s="15" customFormat="1">
      <c r="A641" s="15"/>
      <c r="B641" s="225"/>
      <c r="C641" s="15"/>
      <c r="D641" s="204" t="s">
        <v>143</v>
      </c>
      <c r="E641" s="226" t="s">
        <v>1</v>
      </c>
      <c r="F641" s="227" t="s">
        <v>855</v>
      </c>
      <c r="G641" s="15"/>
      <c r="H641" s="226" t="s">
        <v>1</v>
      </c>
      <c r="I641" s="228"/>
      <c r="J641" s="15"/>
      <c r="K641" s="15"/>
      <c r="L641" s="225"/>
      <c r="M641" s="229"/>
      <c r="N641" s="230"/>
      <c r="O641" s="230"/>
      <c r="P641" s="230"/>
      <c r="Q641" s="230"/>
      <c r="R641" s="230"/>
      <c r="S641" s="230"/>
      <c r="T641" s="231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26" t="s">
        <v>143</v>
      </c>
      <c r="AU641" s="226" t="s">
        <v>89</v>
      </c>
      <c r="AV641" s="15" t="s">
        <v>83</v>
      </c>
      <c r="AW641" s="15" t="s">
        <v>31</v>
      </c>
      <c r="AX641" s="15" t="s">
        <v>76</v>
      </c>
      <c r="AY641" s="226" t="s">
        <v>135</v>
      </c>
    </row>
    <row r="642" s="13" customFormat="1">
      <c r="A642" s="13"/>
      <c r="B642" s="203"/>
      <c r="C642" s="13"/>
      <c r="D642" s="204" t="s">
        <v>143</v>
      </c>
      <c r="E642" s="205" t="s">
        <v>1</v>
      </c>
      <c r="F642" s="206" t="s">
        <v>1270</v>
      </c>
      <c r="G642" s="13"/>
      <c r="H642" s="207">
        <v>114.15000000000001</v>
      </c>
      <c r="I642" s="208"/>
      <c r="J642" s="13"/>
      <c r="K642" s="13"/>
      <c r="L642" s="203"/>
      <c r="M642" s="209"/>
      <c r="N642" s="210"/>
      <c r="O642" s="210"/>
      <c r="P642" s="210"/>
      <c r="Q642" s="210"/>
      <c r="R642" s="210"/>
      <c r="S642" s="210"/>
      <c r="T642" s="21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05" t="s">
        <v>143</v>
      </c>
      <c r="AU642" s="205" t="s">
        <v>89</v>
      </c>
      <c r="AV642" s="13" t="s">
        <v>89</v>
      </c>
      <c r="AW642" s="13" t="s">
        <v>31</v>
      </c>
      <c r="AX642" s="13" t="s">
        <v>76</v>
      </c>
      <c r="AY642" s="205" t="s">
        <v>135</v>
      </c>
    </row>
    <row r="643" s="13" customFormat="1">
      <c r="A643" s="13"/>
      <c r="B643" s="203"/>
      <c r="C643" s="13"/>
      <c r="D643" s="204" t="s">
        <v>143</v>
      </c>
      <c r="E643" s="205" t="s">
        <v>1</v>
      </c>
      <c r="F643" s="206" t="s">
        <v>1271</v>
      </c>
      <c r="G643" s="13"/>
      <c r="H643" s="207">
        <v>36</v>
      </c>
      <c r="I643" s="208"/>
      <c r="J643" s="13"/>
      <c r="K643" s="13"/>
      <c r="L643" s="203"/>
      <c r="M643" s="209"/>
      <c r="N643" s="210"/>
      <c r="O643" s="210"/>
      <c r="P643" s="210"/>
      <c r="Q643" s="210"/>
      <c r="R643" s="210"/>
      <c r="S643" s="210"/>
      <c r="T643" s="21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05" t="s">
        <v>143</v>
      </c>
      <c r="AU643" s="205" t="s">
        <v>89</v>
      </c>
      <c r="AV643" s="13" t="s">
        <v>89</v>
      </c>
      <c r="AW643" s="13" t="s">
        <v>31</v>
      </c>
      <c r="AX643" s="13" t="s">
        <v>76</v>
      </c>
      <c r="AY643" s="205" t="s">
        <v>135</v>
      </c>
    </row>
    <row r="644" s="15" customFormat="1">
      <c r="A644" s="15"/>
      <c r="B644" s="225"/>
      <c r="C644" s="15"/>
      <c r="D644" s="204" t="s">
        <v>143</v>
      </c>
      <c r="E644" s="226" t="s">
        <v>1</v>
      </c>
      <c r="F644" s="227" t="s">
        <v>346</v>
      </c>
      <c r="G644" s="15"/>
      <c r="H644" s="226" t="s">
        <v>1</v>
      </c>
      <c r="I644" s="228"/>
      <c r="J644" s="15"/>
      <c r="K644" s="15"/>
      <c r="L644" s="225"/>
      <c r="M644" s="229"/>
      <c r="N644" s="230"/>
      <c r="O644" s="230"/>
      <c r="P644" s="230"/>
      <c r="Q644" s="230"/>
      <c r="R644" s="230"/>
      <c r="S644" s="230"/>
      <c r="T644" s="231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26" t="s">
        <v>143</v>
      </c>
      <c r="AU644" s="226" t="s">
        <v>89</v>
      </c>
      <c r="AV644" s="15" t="s">
        <v>83</v>
      </c>
      <c r="AW644" s="15" t="s">
        <v>31</v>
      </c>
      <c r="AX644" s="15" t="s">
        <v>76</v>
      </c>
      <c r="AY644" s="226" t="s">
        <v>135</v>
      </c>
    </row>
    <row r="645" s="13" customFormat="1">
      <c r="A645" s="13"/>
      <c r="B645" s="203"/>
      <c r="C645" s="13"/>
      <c r="D645" s="204" t="s">
        <v>143</v>
      </c>
      <c r="E645" s="205" t="s">
        <v>1</v>
      </c>
      <c r="F645" s="206" t="s">
        <v>1272</v>
      </c>
      <c r="G645" s="13"/>
      <c r="H645" s="207">
        <v>-1.97</v>
      </c>
      <c r="I645" s="208"/>
      <c r="J645" s="13"/>
      <c r="K645" s="13"/>
      <c r="L645" s="203"/>
      <c r="M645" s="209"/>
      <c r="N645" s="210"/>
      <c r="O645" s="210"/>
      <c r="P645" s="210"/>
      <c r="Q645" s="210"/>
      <c r="R645" s="210"/>
      <c r="S645" s="210"/>
      <c r="T645" s="21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05" t="s">
        <v>143</v>
      </c>
      <c r="AU645" s="205" t="s">
        <v>89</v>
      </c>
      <c r="AV645" s="13" t="s">
        <v>89</v>
      </c>
      <c r="AW645" s="13" t="s">
        <v>31</v>
      </c>
      <c r="AX645" s="13" t="s">
        <v>76</v>
      </c>
      <c r="AY645" s="205" t="s">
        <v>135</v>
      </c>
    </row>
    <row r="646" s="13" customFormat="1">
      <c r="A646" s="13"/>
      <c r="B646" s="203"/>
      <c r="C646" s="13"/>
      <c r="D646" s="204" t="s">
        <v>143</v>
      </c>
      <c r="E646" s="205" t="s">
        <v>1</v>
      </c>
      <c r="F646" s="206" t="s">
        <v>1273</v>
      </c>
      <c r="G646" s="13"/>
      <c r="H646" s="207">
        <v>-3.5950000000000002</v>
      </c>
      <c r="I646" s="208"/>
      <c r="J646" s="13"/>
      <c r="K646" s="13"/>
      <c r="L646" s="203"/>
      <c r="M646" s="209"/>
      <c r="N646" s="210"/>
      <c r="O646" s="210"/>
      <c r="P646" s="210"/>
      <c r="Q646" s="210"/>
      <c r="R646" s="210"/>
      <c r="S646" s="210"/>
      <c r="T646" s="21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05" t="s">
        <v>143</v>
      </c>
      <c r="AU646" s="205" t="s">
        <v>89</v>
      </c>
      <c r="AV646" s="13" t="s">
        <v>89</v>
      </c>
      <c r="AW646" s="13" t="s">
        <v>31</v>
      </c>
      <c r="AX646" s="13" t="s">
        <v>76</v>
      </c>
      <c r="AY646" s="205" t="s">
        <v>135</v>
      </c>
    </row>
    <row r="647" s="13" customFormat="1">
      <c r="A647" s="13"/>
      <c r="B647" s="203"/>
      <c r="C647" s="13"/>
      <c r="D647" s="204" t="s">
        <v>143</v>
      </c>
      <c r="E647" s="205" t="s">
        <v>1</v>
      </c>
      <c r="F647" s="206" t="s">
        <v>1218</v>
      </c>
      <c r="G647" s="13"/>
      <c r="H647" s="207">
        <v>-1.6799999999999999</v>
      </c>
      <c r="I647" s="208"/>
      <c r="J647" s="13"/>
      <c r="K647" s="13"/>
      <c r="L647" s="203"/>
      <c r="M647" s="209"/>
      <c r="N647" s="210"/>
      <c r="O647" s="210"/>
      <c r="P647" s="210"/>
      <c r="Q647" s="210"/>
      <c r="R647" s="210"/>
      <c r="S647" s="210"/>
      <c r="T647" s="21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05" t="s">
        <v>143</v>
      </c>
      <c r="AU647" s="205" t="s">
        <v>89</v>
      </c>
      <c r="AV647" s="13" t="s">
        <v>89</v>
      </c>
      <c r="AW647" s="13" t="s">
        <v>31</v>
      </c>
      <c r="AX647" s="13" t="s">
        <v>76</v>
      </c>
      <c r="AY647" s="205" t="s">
        <v>135</v>
      </c>
    </row>
    <row r="648" s="13" customFormat="1">
      <c r="A648" s="13"/>
      <c r="B648" s="203"/>
      <c r="C648" s="13"/>
      <c r="D648" s="204" t="s">
        <v>143</v>
      </c>
      <c r="E648" s="205" t="s">
        <v>1</v>
      </c>
      <c r="F648" s="206" t="s">
        <v>1230</v>
      </c>
      <c r="G648" s="13"/>
      <c r="H648" s="207">
        <v>-9.2460000000000004</v>
      </c>
      <c r="I648" s="208"/>
      <c r="J648" s="13"/>
      <c r="K648" s="13"/>
      <c r="L648" s="203"/>
      <c r="M648" s="209"/>
      <c r="N648" s="210"/>
      <c r="O648" s="210"/>
      <c r="P648" s="210"/>
      <c r="Q648" s="210"/>
      <c r="R648" s="210"/>
      <c r="S648" s="210"/>
      <c r="T648" s="21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05" t="s">
        <v>143</v>
      </c>
      <c r="AU648" s="205" t="s">
        <v>89</v>
      </c>
      <c r="AV648" s="13" t="s">
        <v>89</v>
      </c>
      <c r="AW648" s="13" t="s">
        <v>31</v>
      </c>
      <c r="AX648" s="13" t="s">
        <v>76</v>
      </c>
      <c r="AY648" s="205" t="s">
        <v>135</v>
      </c>
    </row>
    <row r="649" s="15" customFormat="1">
      <c r="A649" s="15"/>
      <c r="B649" s="225"/>
      <c r="C649" s="15"/>
      <c r="D649" s="204" t="s">
        <v>143</v>
      </c>
      <c r="E649" s="226" t="s">
        <v>1</v>
      </c>
      <c r="F649" s="227" t="s">
        <v>332</v>
      </c>
      <c r="G649" s="15"/>
      <c r="H649" s="226" t="s">
        <v>1</v>
      </c>
      <c r="I649" s="228"/>
      <c r="J649" s="15"/>
      <c r="K649" s="15"/>
      <c r="L649" s="225"/>
      <c r="M649" s="229"/>
      <c r="N649" s="230"/>
      <c r="O649" s="230"/>
      <c r="P649" s="230"/>
      <c r="Q649" s="230"/>
      <c r="R649" s="230"/>
      <c r="S649" s="230"/>
      <c r="T649" s="231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26" t="s">
        <v>143</v>
      </c>
      <c r="AU649" s="226" t="s">
        <v>89</v>
      </c>
      <c r="AV649" s="15" t="s">
        <v>83</v>
      </c>
      <c r="AW649" s="15" t="s">
        <v>31</v>
      </c>
      <c r="AX649" s="15" t="s">
        <v>76</v>
      </c>
      <c r="AY649" s="226" t="s">
        <v>135</v>
      </c>
    </row>
    <row r="650" s="13" customFormat="1">
      <c r="A650" s="13"/>
      <c r="B650" s="203"/>
      <c r="C650" s="13"/>
      <c r="D650" s="204" t="s">
        <v>143</v>
      </c>
      <c r="E650" s="205" t="s">
        <v>1</v>
      </c>
      <c r="F650" s="206" t="s">
        <v>1231</v>
      </c>
      <c r="G650" s="13"/>
      <c r="H650" s="207">
        <v>4.8890000000000002</v>
      </c>
      <c r="I650" s="208"/>
      <c r="J650" s="13"/>
      <c r="K650" s="13"/>
      <c r="L650" s="203"/>
      <c r="M650" s="209"/>
      <c r="N650" s="210"/>
      <c r="O650" s="210"/>
      <c r="P650" s="210"/>
      <c r="Q650" s="210"/>
      <c r="R650" s="210"/>
      <c r="S650" s="210"/>
      <c r="T650" s="21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05" t="s">
        <v>143</v>
      </c>
      <c r="AU650" s="205" t="s">
        <v>89</v>
      </c>
      <c r="AV650" s="13" t="s">
        <v>89</v>
      </c>
      <c r="AW650" s="13" t="s">
        <v>31</v>
      </c>
      <c r="AX650" s="13" t="s">
        <v>76</v>
      </c>
      <c r="AY650" s="205" t="s">
        <v>135</v>
      </c>
    </row>
    <row r="651" s="16" customFormat="1">
      <c r="A651" s="16"/>
      <c r="B651" s="232"/>
      <c r="C651" s="16"/>
      <c r="D651" s="204" t="s">
        <v>143</v>
      </c>
      <c r="E651" s="233" t="s">
        <v>1</v>
      </c>
      <c r="F651" s="234" t="s">
        <v>349</v>
      </c>
      <c r="G651" s="16"/>
      <c r="H651" s="235">
        <v>138.548</v>
      </c>
      <c r="I651" s="236"/>
      <c r="J651" s="16"/>
      <c r="K651" s="16"/>
      <c r="L651" s="232"/>
      <c r="M651" s="237"/>
      <c r="N651" s="238"/>
      <c r="O651" s="238"/>
      <c r="P651" s="238"/>
      <c r="Q651" s="238"/>
      <c r="R651" s="238"/>
      <c r="S651" s="238"/>
      <c r="T651" s="239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T651" s="233" t="s">
        <v>143</v>
      </c>
      <c r="AU651" s="233" t="s">
        <v>89</v>
      </c>
      <c r="AV651" s="16" t="s">
        <v>153</v>
      </c>
      <c r="AW651" s="16" t="s">
        <v>31</v>
      </c>
      <c r="AX651" s="16" t="s">
        <v>76</v>
      </c>
      <c r="AY651" s="233" t="s">
        <v>135</v>
      </c>
    </row>
    <row r="652" s="15" customFormat="1">
      <c r="A652" s="15"/>
      <c r="B652" s="225"/>
      <c r="C652" s="15"/>
      <c r="D652" s="204" t="s">
        <v>143</v>
      </c>
      <c r="E652" s="226" t="s">
        <v>1</v>
      </c>
      <c r="F652" s="227" t="s">
        <v>858</v>
      </c>
      <c r="G652" s="15"/>
      <c r="H652" s="226" t="s">
        <v>1</v>
      </c>
      <c r="I652" s="228"/>
      <c r="J652" s="15"/>
      <c r="K652" s="15"/>
      <c r="L652" s="225"/>
      <c r="M652" s="229"/>
      <c r="N652" s="230"/>
      <c r="O652" s="230"/>
      <c r="P652" s="230"/>
      <c r="Q652" s="230"/>
      <c r="R652" s="230"/>
      <c r="S652" s="230"/>
      <c r="T652" s="231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26" t="s">
        <v>143</v>
      </c>
      <c r="AU652" s="226" t="s">
        <v>89</v>
      </c>
      <c r="AV652" s="15" t="s">
        <v>83</v>
      </c>
      <c r="AW652" s="15" t="s">
        <v>31</v>
      </c>
      <c r="AX652" s="15" t="s">
        <v>76</v>
      </c>
      <c r="AY652" s="226" t="s">
        <v>135</v>
      </c>
    </row>
    <row r="653" s="13" customFormat="1">
      <c r="A653" s="13"/>
      <c r="B653" s="203"/>
      <c r="C653" s="13"/>
      <c r="D653" s="204" t="s">
        <v>143</v>
      </c>
      <c r="E653" s="205" t="s">
        <v>1</v>
      </c>
      <c r="F653" s="206" t="s">
        <v>1274</v>
      </c>
      <c r="G653" s="13"/>
      <c r="H653" s="207">
        <v>37.079999999999998</v>
      </c>
      <c r="I653" s="208"/>
      <c r="J653" s="13"/>
      <c r="K653" s="13"/>
      <c r="L653" s="203"/>
      <c r="M653" s="209"/>
      <c r="N653" s="210"/>
      <c r="O653" s="210"/>
      <c r="P653" s="210"/>
      <c r="Q653" s="210"/>
      <c r="R653" s="210"/>
      <c r="S653" s="210"/>
      <c r="T653" s="21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05" t="s">
        <v>143</v>
      </c>
      <c r="AU653" s="205" t="s">
        <v>89</v>
      </c>
      <c r="AV653" s="13" t="s">
        <v>89</v>
      </c>
      <c r="AW653" s="13" t="s">
        <v>31</v>
      </c>
      <c r="AX653" s="13" t="s">
        <v>76</v>
      </c>
      <c r="AY653" s="205" t="s">
        <v>135</v>
      </c>
    </row>
    <row r="654" s="15" customFormat="1">
      <c r="A654" s="15"/>
      <c r="B654" s="225"/>
      <c r="C654" s="15"/>
      <c r="D654" s="204" t="s">
        <v>143</v>
      </c>
      <c r="E654" s="226" t="s">
        <v>1</v>
      </c>
      <c r="F654" s="227" t="s">
        <v>346</v>
      </c>
      <c r="G654" s="15"/>
      <c r="H654" s="226" t="s">
        <v>1</v>
      </c>
      <c r="I654" s="228"/>
      <c r="J654" s="15"/>
      <c r="K654" s="15"/>
      <c r="L654" s="225"/>
      <c r="M654" s="229"/>
      <c r="N654" s="230"/>
      <c r="O654" s="230"/>
      <c r="P654" s="230"/>
      <c r="Q654" s="230"/>
      <c r="R654" s="230"/>
      <c r="S654" s="230"/>
      <c r="T654" s="231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26" t="s">
        <v>143</v>
      </c>
      <c r="AU654" s="226" t="s">
        <v>89</v>
      </c>
      <c r="AV654" s="15" t="s">
        <v>83</v>
      </c>
      <c r="AW654" s="15" t="s">
        <v>31</v>
      </c>
      <c r="AX654" s="15" t="s">
        <v>76</v>
      </c>
      <c r="AY654" s="226" t="s">
        <v>135</v>
      </c>
    </row>
    <row r="655" s="13" customFormat="1">
      <c r="A655" s="13"/>
      <c r="B655" s="203"/>
      <c r="C655" s="13"/>
      <c r="D655" s="204" t="s">
        <v>143</v>
      </c>
      <c r="E655" s="205" t="s">
        <v>1</v>
      </c>
      <c r="F655" s="206" t="s">
        <v>779</v>
      </c>
      <c r="G655" s="13"/>
      <c r="H655" s="207">
        <v>-1.5760000000000001</v>
      </c>
      <c r="I655" s="208"/>
      <c r="J655" s="13"/>
      <c r="K655" s="13"/>
      <c r="L655" s="203"/>
      <c r="M655" s="209"/>
      <c r="N655" s="210"/>
      <c r="O655" s="210"/>
      <c r="P655" s="210"/>
      <c r="Q655" s="210"/>
      <c r="R655" s="210"/>
      <c r="S655" s="210"/>
      <c r="T655" s="21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05" t="s">
        <v>143</v>
      </c>
      <c r="AU655" s="205" t="s">
        <v>89</v>
      </c>
      <c r="AV655" s="13" t="s">
        <v>89</v>
      </c>
      <c r="AW655" s="13" t="s">
        <v>31</v>
      </c>
      <c r="AX655" s="13" t="s">
        <v>76</v>
      </c>
      <c r="AY655" s="205" t="s">
        <v>135</v>
      </c>
    </row>
    <row r="656" s="13" customFormat="1">
      <c r="A656" s="13"/>
      <c r="B656" s="203"/>
      <c r="C656" s="13"/>
      <c r="D656" s="204" t="s">
        <v>143</v>
      </c>
      <c r="E656" s="205" t="s">
        <v>1</v>
      </c>
      <c r="F656" s="206" t="s">
        <v>1218</v>
      </c>
      <c r="G656" s="13"/>
      <c r="H656" s="207">
        <v>-1.6799999999999999</v>
      </c>
      <c r="I656" s="208"/>
      <c r="J656" s="13"/>
      <c r="K656" s="13"/>
      <c r="L656" s="203"/>
      <c r="M656" s="209"/>
      <c r="N656" s="210"/>
      <c r="O656" s="210"/>
      <c r="P656" s="210"/>
      <c r="Q656" s="210"/>
      <c r="R656" s="210"/>
      <c r="S656" s="210"/>
      <c r="T656" s="21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05" t="s">
        <v>143</v>
      </c>
      <c r="AU656" s="205" t="s">
        <v>89</v>
      </c>
      <c r="AV656" s="13" t="s">
        <v>89</v>
      </c>
      <c r="AW656" s="13" t="s">
        <v>31</v>
      </c>
      <c r="AX656" s="13" t="s">
        <v>76</v>
      </c>
      <c r="AY656" s="205" t="s">
        <v>135</v>
      </c>
    </row>
    <row r="657" s="16" customFormat="1">
      <c r="A657" s="16"/>
      <c r="B657" s="232"/>
      <c r="C657" s="16"/>
      <c r="D657" s="204" t="s">
        <v>143</v>
      </c>
      <c r="E657" s="233" t="s">
        <v>1</v>
      </c>
      <c r="F657" s="234" t="s">
        <v>349</v>
      </c>
      <c r="G657" s="16"/>
      <c r="H657" s="235">
        <v>33.823999999999998</v>
      </c>
      <c r="I657" s="236"/>
      <c r="J657" s="16"/>
      <c r="K657" s="16"/>
      <c r="L657" s="232"/>
      <c r="M657" s="237"/>
      <c r="N657" s="238"/>
      <c r="O657" s="238"/>
      <c r="P657" s="238"/>
      <c r="Q657" s="238"/>
      <c r="R657" s="238"/>
      <c r="S657" s="238"/>
      <c r="T657" s="239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33" t="s">
        <v>143</v>
      </c>
      <c r="AU657" s="233" t="s">
        <v>89</v>
      </c>
      <c r="AV657" s="16" t="s">
        <v>153</v>
      </c>
      <c r="AW657" s="16" t="s">
        <v>31</v>
      </c>
      <c r="AX657" s="16" t="s">
        <v>76</v>
      </c>
      <c r="AY657" s="233" t="s">
        <v>135</v>
      </c>
    </row>
    <row r="658" s="15" customFormat="1">
      <c r="A658" s="15"/>
      <c r="B658" s="225"/>
      <c r="C658" s="15"/>
      <c r="D658" s="204" t="s">
        <v>143</v>
      </c>
      <c r="E658" s="226" t="s">
        <v>1</v>
      </c>
      <c r="F658" s="227" t="s">
        <v>1275</v>
      </c>
      <c r="G658" s="15"/>
      <c r="H658" s="226" t="s">
        <v>1</v>
      </c>
      <c r="I658" s="228"/>
      <c r="J658" s="15"/>
      <c r="K658" s="15"/>
      <c r="L658" s="225"/>
      <c r="M658" s="229"/>
      <c r="N658" s="230"/>
      <c r="O658" s="230"/>
      <c r="P658" s="230"/>
      <c r="Q658" s="230"/>
      <c r="R658" s="230"/>
      <c r="S658" s="230"/>
      <c r="T658" s="231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26" t="s">
        <v>143</v>
      </c>
      <c r="AU658" s="226" t="s">
        <v>89</v>
      </c>
      <c r="AV658" s="15" t="s">
        <v>83</v>
      </c>
      <c r="AW658" s="15" t="s">
        <v>31</v>
      </c>
      <c r="AX658" s="15" t="s">
        <v>76</v>
      </c>
      <c r="AY658" s="226" t="s">
        <v>135</v>
      </c>
    </row>
    <row r="659" s="13" customFormat="1">
      <c r="A659" s="13"/>
      <c r="B659" s="203"/>
      <c r="C659" s="13"/>
      <c r="D659" s="204" t="s">
        <v>143</v>
      </c>
      <c r="E659" s="205" t="s">
        <v>1</v>
      </c>
      <c r="F659" s="206" t="s">
        <v>1276</v>
      </c>
      <c r="G659" s="13"/>
      <c r="H659" s="207">
        <v>28.122</v>
      </c>
      <c r="I659" s="208"/>
      <c r="J659" s="13"/>
      <c r="K659" s="13"/>
      <c r="L659" s="203"/>
      <c r="M659" s="209"/>
      <c r="N659" s="210"/>
      <c r="O659" s="210"/>
      <c r="P659" s="210"/>
      <c r="Q659" s="210"/>
      <c r="R659" s="210"/>
      <c r="S659" s="210"/>
      <c r="T659" s="21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05" t="s">
        <v>143</v>
      </c>
      <c r="AU659" s="205" t="s">
        <v>89</v>
      </c>
      <c r="AV659" s="13" t="s">
        <v>89</v>
      </c>
      <c r="AW659" s="13" t="s">
        <v>31</v>
      </c>
      <c r="AX659" s="13" t="s">
        <v>76</v>
      </c>
      <c r="AY659" s="205" t="s">
        <v>135</v>
      </c>
    </row>
    <row r="660" s="15" customFormat="1">
      <c r="A660" s="15"/>
      <c r="B660" s="225"/>
      <c r="C660" s="15"/>
      <c r="D660" s="204" t="s">
        <v>143</v>
      </c>
      <c r="E660" s="226" t="s">
        <v>1</v>
      </c>
      <c r="F660" s="227" t="s">
        <v>346</v>
      </c>
      <c r="G660" s="15"/>
      <c r="H660" s="226" t="s">
        <v>1</v>
      </c>
      <c r="I660" s="228"/>
      <c r="J660" s="15"/>
      <c r="K660" s="15"/>
      <c r="L660" s="225"/>
      <c r="M660" s="229"/>
      <c r="N660" s="230"/>
      <c r="O660" s="230"/>
      <c r="P660" s="230"/>
      <c r="Q660" s="230"/>
      <c r="R660" s="230"/>
      <c r="S660" s="230"/>
      <c r="T660" s="231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26" t="s">
        <v>143</v>
      </c>
      <c r="AU660" s="226" t="s">
        <v>89</v>
      </c>
      <c r="AV660" s="15" t="s">
        <v>83</v>
      </c>
      <c r="AW660" s="15" t="s">
        <v>31</v>
      </c>
      <c r="AX660" s="15" t="s">
        <v>76</v>
      </c>
      <c r="AY660" s="226" t="s">
        <v>135</v>
      </c>
    </row>
    <row r="661" s="13" customFormat="1">
      <c r="A661" s="13"/>
      <c r="B661" s="203"/>
      <c r="C661" s="13"/>
      <c r="D661" s="204" t="s">
        <v>143</v>
      </c>
      <c r="E661" s="205" t="s">
        <v>1</v>
      </c>
      <c r="F661" s="206" t="s">
        <v>779</v>
      </c>
      <c r="G661" s="13"/>
      <c r="H661" s="207">
        <v>-1.5760000000000001</v>
      </c>
      <c r="I661" s="208"/>
      <c r="J661" s="13"/>
      <c r="K661" s="13"/>
      <c r="L661" s="203"/>
      <c r="M661" s="209"/>
      <c r="N661" s="210"/>
      <c r="O661" s="210"/>
      <c r="P661" s="210"/>
      <c r="Q661" s="210"/>
      <c r="R661" s="210"/>
      <c r="S661" s="210"/>
      <c r="T661" s="21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05" t="s">
        <v>143</v>
      </c>
      <c r="AU661" s="205" t="s">
        <v>89</v>
      </c>
      <c r="AV661" s="13" t="s">
        <v>89</v>
      </c>
      <c r="AW661" s="13" t="s">
        <v>31</v>
      </c>
      <c r="AX661" s="13" t="s">
        <v>76</v>
      </c>
      <c r="AY661" s="205" t="s">
        <v>135</v>
      </c>
    </row>
    <row r="662" s="16" customFormat="1">
      <c r="A662" s="16"/>
      <c r="B662" s="232"/>
      <c r="C662" s="16"/>
      <c r="D662" s="204" t="s">
        <v>143</v>
      </c>
      <c r="E662" s="233" t="s">
        <v>1</v>
      </c>
      <c r="F662" s="234" t="s">
        <v>349</v>
      </c>
      <c r="G662" s="16"/>
      <c r="H662" s="235">
        <v>26.545999999999999</v>
      </c>
      <c r="I662" s="236"/>
      <c r="J662" s="16"/>
      <c r="K662" s="16"/>
      <c r="L662" s="232"/>
      <c r="M662" s="237"/>
      <c r="N662" s="238"/>
      <c r="O662" s="238"/>
      <c r="P662" s="238"/>
      <c r="Q662" s="238"/>
      <c r="R662" s="238"/>
      <c r="S662" s="238"/>
      <c r="T662" s="239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T662" s="233" t="s">
        <v>143</v>
      </c>
      <c r="AU662" s="233" t="s">
        <v>89</v>
      </c>
      <c r="AV662" s="16" t="s">
        <v>153</v>
      </c>
      <c r="AW662" s="16" t="s">
        <v>31</v>
      </c>
      <c r="AX662" s="16" t="s">
        <v>76</v>
      </c>
      <c r="AY662" s="233" t="s">
        <v>135</v>
      </c>
    </row>
    <row r="663" s="15" customFormat="1">
      <c r="A663" s="15"/>
      <c r="B663" s="225"/>
      <c r="C663" s="15"/>
      <c r="D663" s="204" t="s">
        <v>143</v>
      </c>
      <c r="E663" s="226" t="s">
        <v>1</v>
      </c>
      <c r="F663" s="227" t="s">
        <v>1277</v>
      </c>
      <c r="G663" s="15"/>
      <c r="H663" s="226" t="s">
        <v>1</v>
      </c>
      <c r="I663" s="228"/>
      <c r="J663" s="15"/>
      <c r="K663" s="15"/>
      <c r="L663" s="225"/>
      <c r="M663" s="229"/>
      <c r="N663" s="230"/>
      <c r="O663" s="230"/>
      <c r="P663" s="230"/>
      <c r="Q663" s="230"/>
      <c r="R663" s="230"/>
      <c r="S663" s="230"/>
      <c r="T663" s="231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26" t="s">
        <v>143</v>
      </c>
      <c r="AU663" s="226" t="s">
        <v>89</v>
      </c>
      <c r="AV663" s="15" t="s">
        <v>83</v>
      </c>
      <c r="AW663" s="15" t="s">
        <v>31</v>
      </c>
      <c r="AX663" s="15" t="s">
        <v>76</v>
      </c>
      <c r="AY663" s="226" t="s">
        <v>135</v>
      </c>
    </row>
    <row r="664" s="13" customFormat="1">
      <c r="A664" s="13"/>
      <c r="B664" s="203"/>
      <c r="C664" s="13"/>
      <c r="D664" s="204" t="s">
        <v>143</v>
      </c>
      <c r="E664" s="205" t="s">
        <v>1</v>
      </c>
      <c r="F664" s="206" t="s">
        <v>1278</v>
      </c>
      <c r="G664" s="13"/>
      <c r="H664" s="207">
        <v>27.629999999999999</v>
      </c>
      <c r="I664" s="208"/>
      <c r="J664" s="13"/>
      <c r="K664" s="13"/>
      <c r="L664" s="203"/>
      <c r="M664" s="209"/>
      <c r="N664" s="210"/>
      <c r="O664" s="210"/>
      <c r="P664" s="210"/>
      <c r="Q664" s="210"/>
      <c r="R664" s="210"/>
      <c r="S664" s="210"/>
      <c r="T664" s="21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05" t="s">
        <v>143</v>
      </c>
      <c r="AU664" s="205" t="s">
        <v>89</v>
      </c>
      <c r="AV664" s="13" t="s">
        <v>89</v>
      </c>
      <c r="AW664" s="13" t="s">
        <v>31</v>
      </c>
      <c r="AX664" s="13" t="s">
        <v>76</v>
      </c>
      <c r="AY664" s="205" t="s">
        <v>135</v>
      </c>
    </row>
    <row r="665" s="15" customFormat="1">
      <c r="A665" s="15"/>
      <c r="B665" s="225"/>
      <c r="C665" s="15"/>
      <c r="D665" s="204" t="s">
        <v>143</v>
      </c>
      <c r="E665" s="226" t="s">
        <v>1</v>
      </c>
      <c r="F665" s="227" t="s">
        <v>346</v>
      </c>
      <c r="G665" s="15"/>
      <c r="H665" s="226" t="s">
        <v>1</v>
      </c>
      <c r="I665" s="228"/>
      <c r="J665" s="15"/>
      <c r="K665" s="15"/>
      <c r="L665" s="225"/>
      <c r="M665" s="229"/>
      <c r="N665" s="230"/>
      <c r="O665" s="230"/>
      <c r="P665" s="230"/>
      <c r="Q665" s="230"/>
      <c r="R665" s="230"/>
      <c r="S665" s="230"/>
      <c r="T665" s="231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26" t="s">
        <v>143</v>
      </c>
      <c r="AU665" s="226" t="s">
        <v>89</v>
      </c>
      <c r="AV665" s="15" t="s">
        <v>83</v>
      </c>
      <c r="AW665" s="15" t="s">
        <v>31</v>
      </c>
      <c r="AX665" s="15" t="s">
        <v>76</v>
      </c>
      <c r="AY665" s="226" t="s">
        <v>135</v>
      </c>
    </row>
    <row r="666" s="13" customFormat="1">
      <c r="A666" s="13"/>
      <c r="B666" s="203"/>
      <c r="C666" s="13"/>
      <c r="D666" s="204" t="s">
        <v>143</v>
      </c>
      <c r="E666" s="205" t="s">
        <v>1</v>
      </c>
      <c r="F666" s="206" t="s">
        <v>1218</v>
      </c>
      <c r="G666" s="13"/>
      <c r="H666" s="207">
        <v>-1.6799999999999999</v>
      </c>
      <c r="I666" s="208"/>
      <c r="J666" s="13"/>
      <c r="K666" s="13"/>
      <c r="L666" s="203"/>
      <c r="M666" s="209"/>
      <c r="N666" s="210"/>
      <c r="O666" s="210"/>
      <c r="P666" s="210"/>
      <c r="Q666" s="210"/>
      <c r="R666" s="210"/>
      <c r="S666" s="210"/>
      <c r="T666" s="21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05" t="s">
        <v>143</v>
      </c>
      <c r="AU666" s="205" t="s">
        <v>89</v>
      </c>
      <c r="AV666" s="13" t="s">
        <v>89</v>
      </c>
      <c r="AW666" s="13" t="s">
        <v>31</v>
      </c>
      <c r="AX666" s="13" t="s">
        <v>76</v>
      </c>
      <c r="AY666" s="205" t="s">
        <v>135</v>
      </c>
    </row>
    <row r="667" s="13" customFormat="1">
      <c r="A667" s="13"/>
      <c r="B667" s="203"/>
      <c r="C667" s="13"/>
      <c r="D667" s="204" t="s">
        <v>143</v>
      </c>
      <c r="E667" s="205" t="s">
        <v>1</v>
      </c>
      <c r="F667" s="206" t="s">
        <v>1182</v>
      </c>
      <c r="G667" s="13"/>
      <c r="H667" s="207">
        <v>-1.8899999999999999</v>
      </c>
      <c r="I667" s="208"/>
      <c r="J667" s="13"/>
      <c r="K667" s="13"/>
      <c r="L667" s="203"/>
      <c r="M667" s="209"/>
      <c r="N667" s="210"/>
      <c r="O667" s="210"/>
      <c r="P667" s="210"/>
      <c r="Q667" s="210"/>
      <c r="R667" s="210"/>
      <c r="S667" s="210"/>
      <c r="T667" s="21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05" t="s">
        <v>143</v>
      </c>
      <c r="AU667" s="205" t="s">
        <v>89</v>
      </c>
      <c r="AV667" s="13" t="s">
        <v>89</v>
      </c>
      <c r="AW667" s="13" t="s">
        <v>31</v>
      </c>
      <c r="AX667" s="13" t="s">
        <v>76</v>
      </c>
      <c r="AY667" s="205" t="s">
        <v>135</v>
      </c>
    </row>
    <row r="668" s="16" customFormat="1">
      <c r="A668" s="16"/>
      <c r="B668" s="232"/>
      <c r="C668" s="16"/>
      <c r="D668" s="204" t="s">
        <v>143</v>
      </c>
      <c r="E668" s="233" t="s">
        <v>1</v>
      </c>
      <c r="F668" s="234" t="s">
        <v>349</v>
      </c>
      <c r="G668" s="16"/>
      <c r="H668" s="235">
        <v>24.059999999999999</v>
      </c>
      <c r="I668" s="236"/>
      <c r="J668" s="16"/>
      <c r="K668" s="16"/>
      <c r="L668" s="232"/>
      <c r="M668" s="237"/>
      <c r="N668" s="238"/>
      <c r="O668" s="238"/>
      <c r="P668" s="238"/>
      <c r="Q668" s="238"/>
      <c r="R668" s="238"/>
      <c r="S668" s="238"/>
      <c r="T668" s="239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33" t="s">
        <v>143</v>
      </c>
      <c r="AU668" s="233" t="s">
        <v>89</v>
      </c>
      <c r="AV668" s="16" t="s">
        <v>153</v>
      </c>
      <c r="AW668" s="16" t="s">
        <v>31</v>
      </c>
      <c r="AX668" s="16" t="s">
        <v>76</v>
      </c>
      <c r="AY668" s="233" t="s">
        <v>135</v>
      </c>
    </row>
    <row r="669" s="15" customFormat="1">
      <c r="A669" s="15"/>
      <c r="B669" s="225"/>
      <c r="C669" s="15"/>
      <c r="D669" s="204" t="s">
        <v>143</v>
      </c>
      <c r="E669" s="226" t="s">
        <v>1</v>
      </c>
      <c r="F669" s="227" t="s">
        <v>1279</v>
      </c>
      <c r="G669" s="15"/>
      <c r="H669" s="226" t="s">
        <v>1</v>
      </c>
      <c r="I669" s="228"/>
      <c r="J669" s="15"/>
      <c r="K669" s="15"/>
      <c r="L669" s="225"/>
      <c r="M669" s="229"/>
      <c r="N669" s="230"/>
      <c r="O669" s="230"/>
      <c r="P669" s="230"/>
      <c r="Q669" s="230"/>
      <c r="R669" s="230"/>
      <c r="S669" s="230"/>
      <c r="T669" s="231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26" t="s">
        <v>143</v>
      </c>
      <c r="AU669" s="226" t="s">
        <v>89</v>
      </c>
      <c r="AV669" s="15" t="s">
        <v>83</v>
      </c>
      <c r="AW669" s="15" t="s">
        <v>31</v>
      </c>
      <c r="AX669" s="15" t="s">
        <v>76</v>
      </c>
      <c r="AY669" s="226" t="s">
        <v>135</v>
      </c>
    </row>
    <row r="670" s="13" customFormat="1">
      <c r="A670" s="13"/>
      <c r="B670" s="203"/>
      <c r="C670" s="13"/>
      <c r="D670" s="204" t="s">
        <v>143</v>
      </c>
      <c r="E670" s="205" t="s">
        <v>1</v>
      </c>
      <c r="F670" s="206" t="s">
        <v>1280</v>
      </c>
      <c r="G670" s="13"/>
      <c r="H670" s="207">
        <v>42.479999999999997</v>
      </c>
      <c r="I670" s="208"/>
      <c r="J670" s="13"/>
      <c r="K670" s="13"/>
      <c r="L670" s="203"/>
      <c r="M670" s="209"/>
      <c r="N670" s="210"/>
      <c r="O670" s="210"/>
      <c r="P670" s="210"/>
      <c r="Q670" s="210"/>
      <c r="R670" s="210"/>
      <c r="S670" s="210"/>
      <c r="T670" s="21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05" t="s">
        <v>143</v>
      </c>
      <c r="AU670" s="205" t="s">
        <v>89</v>
      </c>
      <c r="AV670" s="13" t="s">
        <v>89</v>
      </c>
      <c r="AW670" s="13" t="s">
        <v>31</v>
      </c>
      <c r="AX670" s="13" t="s">
        <v>76</v>
      </c>
      <c r="AY670" s="205" t="s">
        <v>135</v>
      </c>
    </row>
    <row r="671" s="15" customFormat="1">
      <c r="A671" s="15"/>
      <c r="B671" s="225"/>
      <c r="C671" s="15"/>
      <c r="D671" s="204" t="s">
        <v>143</v>
      </c>
      <c r="E671" s="226" t="s">
        <v>1</v>
      </c>
      <c r="F671" s="227" t="s">
        <v>346</v>
      </c>
      <c r="G671" s="15"/>
      <c r="H671" s="226" t="s">
        <v>1</v>
      </c>
      <c r="I671" s="228"/>
      <c r="J671" s="15"/>
      <c r="K671" s="15"/>
      <c r="L671" s="225"/>
      <c r="M671" s="229"/>
      <c r="N671" s="230"/>
      <c r="O671" s="230"/>
      <c r="P671" s="230"/>
      <c r="Q671" s="230"/>
      <c r="R671" s="230"/>
      <c r="S671" s="230"/>
      <c r="T671" s="231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26" t="s">
        <v>143</v>
      </c>
      <c r="AU671" s="226" t="s">
        <v>89</v>
      </c>
      <c r="AV671" s="15" t="s">
        <v>83</v>
      </c>
      <c r="AW671" s="15" t="s">
        <v>31</v>
      </c>
      <c r="AX671" s="15" t="s">
        <v>76</v>
      </c>
      <c r="AY671" s="226" t="s">
        <v>135</v>
      </c>
    </row>
    <row r="672" s="13" customFormat="1">
      <c r="A672" s="13"/>
      <c r="B672" s="203"/>
      <c r="C672" s="13"/>
      <c r="D672" s="204" t="s">
        <v>143</v>
      </c>
      <c r="E672" s="205" t="s">
        <v>1</v>
      </c>
      <c r="F672" s="206" t="s">
        <v>1182</v>
      </c>
      <c r="G672" s="13"/>
      <c r="H672" s="207">
        <v>-1.8899999999999999</v>
      </c>
      <c r="I672" s="208"/>
      <c r="J672" s="13"/>
      <c r="K672" s="13"/>
      <c r="L672" s="203"/>
      <c r="M672" s="209"/>
      <c r="N672" s="210"/>
      <c r="O672" s="210"/>
      <c r="P672" s="210"/>
      <c r="Q672" s="210"/>
      <c r="R672" s="210"/>
      <c r="S672" s="210"/>
      <c r="T672" s="21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05" t="s">
        <v>143</v>
      </c>
      <c r="AU672" s="205" t="s">
        <v>89</v>
      </c>
      <c r="AV672" s="13" t="s">
        <v>89</v>
      </c>
      <c r="AW672" s="13" t="s">
        <v>31</v>
      </c>
      <c r="AX672" s="13" t="s">
        <v>76</v>
      </c>
      <c r="AY672" s="205" t="s">
        <v>135</v>
      </c>
    </row>
    <row r="673" s="13" customFormat="1">
      <c r="A673" s="13"/>
      <c r="B673" s="203"/>
      <c r="C673" s="13"/>
      <c r="D673" s="204" t="s">
        <v>143</v>
      </c>
      <c r="E673" s="205" t="s">
        <v>1</v>
      </c>
      <c r="F673" s="206" t="s">
        <v>1219</v>
      </c>
      <c r="G673" s="13"/>
      <c r="H673" s="207">
        <v>-3.0819999999999999</v>
      </c>
      <c r="I673" s="208"/>
      <c r="J673" s="13"/>
      <c r="K673" s="13"/>
      <c r="L673" s="203"/>
      <c r="M673" s="209"/>
      <c r="N673" s="210"/>
      <c r="O673" s="210"/>
      <c r="P673" s="210"/>
      <c r="Q673" s="210"/>
      <c r="R673" s="210"/>
      <c r="S673" s="210"/>
      <c r="T673" s="21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05" t="s">
        <v>143</v>
      </c>
      <c r="AU673" s="205" t="s">
        <v>89</v>
      </c>
      <c r="AV673" s="13" t="s">
        <v>89</v>
      </c>
      <c r="AW673" s="13" t="s">
        <v>31</v>
      </c>
      <c r="AX673" s="13" t="s">
        <v>76</v>
      </c>
      <c r="AY673" s="205" t="s">
        <v>135</v>
      </c>
    </row>
    <row r="674" s="15" customFormat="1">
      <c r="A674" s="15"/>
      <c r="B674" s="225"/>
      <c r="C674" s="15"/>
      <c r="D674" s="204" t="s">
        <v>143</v>
      </c>
      <c r="E674" s="226" t="s">
        <v>1</v>
      </c>
      <c r="F674" s="227" t="s">
        <v>332</v>
      </c>
      <c r="G674" s="15"/>
      <c r="H674" s="226" t="s">
        <v>1</v>
      </c>
      <c r="I674" s="228"/>
      <c r="J674" s="15"/>
      <c r="K674" s="15"/>
      <c r="L674" s="225"/>
      <c r="M674" s="229"/>
      <c r="N674" s="230"/>
      <c r="O674" s="230"/>
      <c r="P674" s="230"/>
      <c r="Q674" s="230"/>
      <c r="R674" s="230"/>
      <c r="S674" s="230"/>
      <c r="T674" s="231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26" t="s">
        <v>143</v>
      </c>
      <c r="AU674" s="226" t="s">
        <v>89</v>
      </c>
      <c r="AV674" s="15" t="s">
        <v>83</v>
      </c>
      <c r="AW674" s="15" t="s">
        <v>31</v>
      </c>
      <c r="AX674" s="15" t="s">
        <v>76</v>
      </c>
      <c r="AY674" s="226" t="s">
        <v>135</v>
      </c>
    </row>
    <row r="675" s="13" customFormat="1">
      <c r="A675" s="13"/>
      <c r="B675" s="203"/>
      <c r="C675" s="13"/>
      <c r="D675" s="204" t="s">
        <v>143</v>
      </c>
      <c r="E675" s="205" t="s">
        <v>1</v>
      </c>
      <c r="F675" s="206" t="s">
        <v>1220</v>
      </c>
      <c r="G675" s="13"/>
      <c r="H675" s="207">
        <v>1.6299999999999999</v>
      </c>
      <c r="I675" s="208"/>
      <c r="J675" s="13"/>
      <c r="K675" s="13"/>
      <c r="L675" s="203"/>
      <c r="M675" s="209"/>
      <c r="N675" s="210"/>
      <c r="O675" s="210"/>
      <c r="P675" s="210"/>
      <c r="Q675" s="210"/>
      <c r="R675" s="210"/>
      <c r="S675" s="210"/>
      <c r="T675" s="21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05" t="s">
        <v>143</v>
      </c>
      <c r="AU675" s="205" t="s">
        <v>89</v>
      </c>
      <c r="AV675" s="13" t="s">
        <v>89</v>
      </c>
      <c r="AW675" s="13" t="s">
        <v>31</v>
      </c>
      <c r="AX675" s="13" t="s">
        <v>76</v>
      </c>
      <c r="AY675" s="205" t="s">
        <v>135</v>
      </c>
    </row>
    <row r="676" s="16" customFormat="1">
      <c r="A676" s="16"/>
      <c r="B676" s="232"/>
      <c r="C676" s="16"/>
      <c r="D676" s="204" t="s">
        <v>143</v>
      </c>
      <c r="E676" s="233" t="s">
        <v>1</v>
      </c>
      <c r="F676" s="234" t="s">
        <v>349</v>
      </c>
      <c r="G676" s="16"/>
      <c r="H676" s="235">
        <v>39.137999999999998</v>
      </c>
      <c r="I676" s="236"/>
      <c r="J676" s="16"/>
      <c r="K676" s="16"/>
      <c r="L676" s="232"/>
      <c r="M676" s="237"/>
      <c r="N676" s="238"/>
      <c r="O676" s="238"/>
      <c r="P676" s="238"/>
      <c r="Q676" s="238"/>
      <c r="R676" s="238"/>
      <c r="S676" s="238"/>
      <c r="T676" s="239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T676" s="233" t="s">
        <v>143</v>
      </c>
      <c r="AU676" s="233" t="s">
        <v>89</v>
      </c>
      <c r="AV676" s="16" t="s">
        <v>153</v>
      </c>
      <c r="AW676" s="16" t="s">
        <v>31</v>
      </c>
      <c r="AX676" s="16" t="s">
        <v>76</v>
      </c>
      <c r="AY676" s="233" t="s">
        <v>135</v>
      </c>
    </row>
    <row r="677" s="15" customFormat="1">
      <c r="A677" s="15"/>
      <c r="B677" s="225"/>
      <c r="C677" s="15"/>
      <c r="D677" s="204" t="s">
        <v>143</v>
      </c>
      <c r="E677" s="226" t="s">
        <v>1</v>
      </c>
      <c r="F677" s="227" t="s">
        <v>1281</v>
      </c>
      <c r="G677" s="15"/>
      <c r="H677" s="226" t="s">
        <v>1</v>
      </c>
      <c r="I677" s="228"/>
      <c r="J677" s="15"/>
      <c r="K677" s="15"/>
      <c r="L677" s="225"/>
      <c r="M677" s="229"/>
      <c r="N677" s="230"/>
      <c r="O677" s="230"/>
      <c r="P677" s="230"/>
      <c r="Q677" s="230"/>
      <c r="R677" s="230"/>
      <c r="S677" s="230"/>
      <c r="T677" s="231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26" t="s">
        <v>143</v>
      </c>
      <c r="AU677" s="226" t="s">
        <v>89</v>
      </c>
      <c r="AV677" s="15" t="s">
        <v>83</v>
      </c>
      <c r="AW677" s="15" t="s">
        <v>31</v>
      </c>
      <c r="AX677" s="15" t="s">
        <v>76</v>
      </c>
      <c r="AY677" s="226" t="s">
        <v>135</v>
      </c>
    </row>
    <row r="678" s="13" customFormat="1">
      <c r="A678" s="13"/>
      <c r="B678" s="203"/>
      <c r="C678" s="13"/>
      <c r="D678" s="204" t="s">
        <v>143</v>
      </c>
      <c r="E678" s="205" t="s">
        <v>1</v>
      </c>
      <c r="F678" s="206" t="s">
        <v>1282</v>
      </c>
      <c r="G678" s="13"/>
      <c r="H678" s="207">
        <v>31.920000000000002</v>
      </c>
      <c r="I678" s="208"/>
      <c r="J678" s="13"/>
      <c r="K678" s="13"/>
      <c r="L678" s="203"/>
      <c r="M678" s="209"/>
      <c r="N678" s="210"/>
      <c r="O678" s="210"/>
      <c r="P678" s="210"/>
      <c r="Q678" s="210"/>
      <c r="R678" s="210"/>
      <c r="S678" s="210"/>
      <c r="T678" s="21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05" t="s">
        <v>143</v>
      </c>
      <c r="AU678" s="205" t="s">
        <v>89</v>
      </c>
      <c r="AV678" s="13" t="s">
        <v>89</v>
      </c>
      <c r="AW678" s="13" t="s">
        <v>31</v>
      </c>
      <c r="AX678" s="13" t="s">
        <v>76</v>
      </c>
      <c r="AY678" s="205" t="s">
        <v>135</v>
      </c>
    </row>
    <row r="679" s="15" customFormat="1">
      <c r="A679" s="15"/>
      <c r="B679" s="225"/>
      <c r="C679" s="15"/>
      <c r="D679" s="204" t="s">
        <v>143</v>
      </c>
      <c r="E679" s="226" t="s">
        <v>1</v>
      </c>
      <c r="F679" s="227" t="s">
        <v>346</v>
      </c>
      <c r="G679" s="15"/>
      <c r="H679" s="226" t="s">
        <v>1</v>
      </c>
      <c r="I679" s="228"/>
      <c r="J679" s="15"/>
      <c r="K679" s="15"/>
      <c r="L679" s="225"/>
      <c r="M679" s="229"/>
      <c r="N679" s="230"/>
      <c r="O679" s="230"/>
      <c r="P679" s="230"/>
      <c r="Q679" s="230"/>
      <c r="R679" s="230"/>
      <c r="S679" s="230"/>
      <c r="T679" s="231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26" t="s">
        <v>143</v>
      </c>
      <c r="AU679" s="226" t="s">
        <v>89</v>
      </c>
      <c r="AV679" s="15" t="s">
        <v>83</v>
      </c>
      <c r="AW679" s="15" t="s">
        <v>31</v>
      </c>
      <c r="AX679" s="15" t="s">
        <v>76</v>
      </c>
      <c r="AY679" s="226" t="s">
        <v>135</v>
      </c>
    </row>
    <row r="680" s="13" customFormat="1">
      <c r="A680" s="13"/>
      <c r="B680" s="203"/>
      <c r="C680" s="13"/>
      <c r="D680" s="204" t="s">
        <v>143</v>
      </c>
      <c r="E680" s="205" t="s">
        <v>1</v>
      </c>
      <c r="F680" s="206" t="s">
        <v>1216</v>
      </c>
      <c r="G680" s="13"/>
      <c r="H680" s="207">
        <v>-3.3599999999999999</v>
      </c>
      <c r="I680" s="208"/>
      <c r="J680" s="13"/>
      <c r="K680" s="13"/>
      <c r="L680" s="203"/>
      <c r="M680" s="209"/>
      <c r="N680" s="210"/>
      <c r="O680" s="210"/>
      <c r="P680" s="210"/>
      <c r="Q680" s="210"/>
      <c r="R680" s="210"/>
      <c r="S680" s="210"/>
      <c r="T680" s="21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05" t="s">
        <v>143</v>
      </c>
      <c r="AU680" s="205" t="s">
        <v>89</v>
      </c>
      <c r="AV680" s="13" t="s">
        <v>89</v>
      </c>
      <c r="AW680" s="13" t="s">
        <v>31</v>
      </c>
      <c r="AX680" s="13" t="s">
        <v>76</v>
      </c>
      <c r="AY680" s="205" t="s">
        <v>135</v>
      </c>
    </row>
    <row r="681" s="16" customFormat="1">
      <c r="A681" s="16"/>
      <c r="B681" s="232"/>
      <c r="C681" s="16"/>
      <c r="D681" s="204" t="s">
        <v>143</v>
      </c>
      <c r="E681" s="233" t="s">
        <v>1</v>
      </c>
      <c r="F681" s="234" t="s">
        <v>349</v>
      </c>
      <c r="G681" s="16"/>
      <c r="H681" s="235">
        <v>28.559999999999999</v>
      </c>
      <c r="I681" s="236"/>
      <c r="J681" s="16"/>
      <c r="K681" s="16"/>
      <c r="L681" s="232"/>
      <c r="M681" s="237"/>
      <c r="N681" s="238"/>
      <c r="O681" s="238"/>
      <c r="P681" s="238"/>
      <c r="Q681" s="238"/>
      <c r="R681" s="238"/>
      <c r="S681" s="238"/>
      <c r="T681" s="239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33" t="s">
        <v>143</v>
      </c>
      <c r="AU681" s="233" t="s">
        <v>89</v>
      </c>
      <c r="AV681" s="16" t="s">
        <v>153</v>
      </c>
      <c r="AW681" s="16" t="s">
        <v>31</v>
      </c>
      <c r="AX681" s="16" t="s">
        <v>76</v>
      </c>
      <c r="AY681" s="233" t="s">
        <v>135</v>
      </c>
    </row>
    <row r="682" s="15" customFormat="1">
      <c r="A682" s="15"/>
      <c r="B682" s="225"/>
      <c r="C682" s="15"/>
      <c r="D682" s="204" t="s">
        <v>143</v>
      </c>
      <c r="E682" s="226" t="s">
        <v>1</v>
      </c>
      <c r="F682" s="227" t="s">
        <v>1283</v>
      </c>
      <c r="G682" s="15"/>
      <c r="H682" s="226" t="s">
        <v>1</v>
      </c>
      <c r="I682" s="228"/>
      <c r="J682" s="15"/>
      <c r="K682" s="15"/>
      <c r="L682" s="225"/>
      <c r="M682" s="229"/>
      <c r="N682" s="230"/>
      <c r="O682" s="230"/>
      <c r="P682" s="230"/>
      <c r="Q682" s="230"/>
      <c r="R682" s="230"/>
      <c r="S682" s="230"/>
      <c r="T682" s="231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26" t="s">
        <v>143</v>
      </c>
      <c r="AU682" s="226" t="s">
        <v>89</v>
      </c>
      <c r="AV682" s="15" t="s">
        <v>83</v>
      </c>
      <c r="AW682" s="15" t="s">
        <v>31</v>
      </c>
      <c r="AX682" s="15" t="s">
        <v>76</v>
      </c>
      <c r="AY682" s="226" t="s">
        <v>135</v>
      </c>
    </row>
    <row r="683" s="13" customFormat="1">
      <c r="A683" s="13"/>
      <c r="B683" s="203"/>
      <c r="C683" s="13"/>
      <c r="D683" s="204" t="s">
        <v>143</v>
      </c>
      <c r="E683" s="205" t="s">
        <v>1</v>
      </c>
      <c r="F683" s="206" t="s">
        <v>1284</v>
      </c>
      <c r="G683" s="13"/>
      <c r="H683" s="207">
        <v>41.670000000000002</v>
      </c>
      <c r="I683" s="208"/>
      <c r="J683" s="13"/>
      <c r="K683" s="13"/>
      <c r="L683" s="203"/>
      <c r="M683" s="209"/>
      <c r="N683" s="210"/>
      <c r="O683" s="210"/>
      <c r="P683" s="210"/>
      <c r="Q683" s="210"/>
      <c r="R683" s="210"/>
      <c r="S683" s="210"/>
      <c r="T683" s="21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05" t="s">
        <v>143</v>
      </c>
      <c r="AU683" s="205" t="s">
        <v>89</v>
      </c>
      <c r="AV683" s="13" t="s">
        <v>89</v>
      </c>
      <c r="AW683" s="13" t="s">
        <v>31</v>
      </c>
      <c r="AX683" s="13" t="s">
        <v>76</v>
      </c>
      <c r="AY683" s="205" t="s">
        <v>135</v>
      </c>
    </row>
    <row r="684" s="15" customFormat="1">
      <c r="A684" s="15"/>
      <c r="B684" s="225"/>
      <c r="C684" s="15"/>
      <c r="D684" s="204" t="s">
        <v>143</v>
      </c>
      <c r="E684" s="226" t="s">
        <v>1</v>
      </c>
      <c r="F684" s="227" t="s">
        <v>346</v>
      </c>
      <c r="G684" s="15"/>
      <c r="H684" s="226" t="s">
        <v>1</v>
      </c>
      <c r="I684" s="228"/>
      <c r="J684" s="15"/>
      <c r="K684" s="15"/>
      <c r="L684" s="225"/>
      <c r="M684" s="229"/>
      <c r="N684" s="230"/>
      <c r="O684" s="230"/>
      <c r="P684" s="230"/>
      <c r="Q684" s="230"/>
      <c r="R684" s="230"/>
      <c r="S684" s="230"/>
      <c r="T684" s="231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26" t="s">
        <v>143</v>
      </c>
      <c r="AU684" s="226" t="s">
        <v>89</v>
      </c>
      <c r="AV684" s="15" t="s">
        <v>83</v>
      </c>
      <c r="AW684" s="15" t="s">
        <v>31</v>
      </c>
      <c r="AX684" s="15" t="s">
        <v>76</v>
      </c>
      <c r="AY684" s="226" t="s">
        <v>135</v>
      </c>
    </row>
    <row r="685" s="13" customFormat="1">
      <c r="A685" s="13"/>
      <c r="B685" s="203"/>
      <c r="C685" s="13"/>
      <c r="D685" s="204" t="s">
        <v>143</v>
      </c>
      <c r="E685" s="205" t="s">
        <v>1</v>
      </c>
      <c r="F685" s="206" t="s">
        <v>1218</v>
      </c>
      <c r="G685" s="13"/>
      <c r="H685" s="207">
        <v>-1.6799999999999999</v>
      </c>
      <c r="I685" s="208"/>
      <c r="J685" s="13"/>
      <c r="K685" s="13"/>
      <c r="L685" s="203"/>
      <c r="M685" s="209"/>
      <c r="N685" s="210"/>
      <c r="O685" s="210"/>
      <c r="P685" s="210"/>
      <c r="Q685" s="210"/>
      <c r="R685" s="210"/>
      <c r="S685" s="210"/>
      <c r="T685" s="21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05" t="s">
        <v>143</v>
      </c>
      <c r="AU685" s="205" t="s">
        <v>89</v>
      </c>
      <c r="AV685" s="13" t="s">
        <v>89</v>
      </c>
      <c r="AW685" s="13" t="s">
        <v>31</v>
      </c>
      <c r="AX685" s="13" t="s">
        <v>76</v>
      </c>
      <c r="AY685" s="205" t="s">
        <v>135</v>
      </c>
    </row>
    <row r="686" s="13" customFormat="1">
      <c r="A686" s="13"/>
      <c r="B686" s="203"/>
      <c r="C686" s="13"/>
      <c r="D686" s="204" t="s">
        <v>143</v>
      </c>
      <c r="E686" s="205" t="s">
        <v>1</v>
      </c>
      <c r="F686" s="206" t="s">
        <v>1219</v>
      </c>
      <c r="G686" s="13"/>
      <c r="H686" s="207">
        <v>-3.0819999999999999</v>
      </c>
      <c r="I686" s="208"/>
      <c r="J686" s="13"/>
      <c r="K686" s="13"/>
      <c r="L686" s="203"/>
      <c r="M686" s="209"/>
      <c r="N686" s="210"/>
      <c r="O686" s="210"/>
      <c r="P686" s="210"/>
      <c r="Q686" s="210"/>
      <c r="R686" s="210"/>
      <c r="S686" s="210"/>
      <c r="T686" s="21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05" t="s">
        <v>143</v>
      </c>
      <c r="AU686" s="205" t="s">
        <v>89</v>
      </c>
      <c r="AV686" s="13" t="s">
        <v>89</v>
      </c>
      <c r="AW686" s="13" t="s">
        <v>31</v>
      </c>
      <c r="AX686" s="13" t="s">
        <v>76</v>
      </c>
      <c r="AY686" s="205" t="s">
        <v>135</v>
      </c>
    </row>
    <row r="687" s="15" customFormat="1">
      <c r="A687" s="15"/>
      <c r="B687" s="225"/>
      <c r="C687" s="15"/>
      <c r="D687" s="204" t="s">
        <v>143</v>
      </c>
      <c r="E687" s="226" t="s">
        <v>1</v>
      </c>
      <c r="F687" s="227" t="s">
        <v>332</v>
      </c>
      <c r="G687" s="15"/>
      <c r="H687" s="226" t="s">
        <v>1</v>
      </c>
      <c r="I687" s="228"/>
      <c r="J687" s="15"/>
      <c r="K687" s="15"/>
      <c r="L687" s="225"/>
      <c r="M687" s="229"/>
      <c r="N687" s="230"/>
      <c r="O687" s="230"/>
      <c r="P687" s="230"/>
      <c r="Q687" s="230"/>
      <c r="R687" s="230"/>
      <c r="S687" s="230"/>
      <c r="T687" s="231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26" t="s">
        <v>143</v>
      </c>
      <c r="AU687" s="226" t="s">
        <v>89</v>
      </c>
      <c r="AV687" s="15" t="s">
        <v>83</v>
      </c>
      <c r="AW687" s="15" t="s">
        <v>31</v>
      </c>
      <c r="AX687" s="15" t="s">
        <v>76</v>
      </c>
      <c r="AY687" s="226" t="s">
        <v>135</v>
      </c>
    </row>
    <row r="688" s="13" customFormat="1">
      <c r="A688" s="13"/>
      <c r="B688" s="203"/>
      <c r="C688" s="13"/>
      <c r="D688" s="204" t="s">
        <v>143</v>
      </c>
      <c r="E688" s="205" t="s">
        <v>1</v>
      </c>
      <c r="F688" s="206" t="s">
        <v>1220</v>
      </c>
      <c r="G688" s="13"/>
      <c r="H688" s="207">
        <v>1.6299999999999999</v>
      </c>
      <c r="I688" s="208"/>
      <c r="J688" s="13"/>
      <c r="K688" s="13"/>
      <c r="L688" s="203"/>
      <c r="M688" s="209"/>
      <c r="N688" s="210"/>
      <c r="O688" s="210"/>
      <c r="P688" s="210"/>
      <c r="Q688" s="210"/>
      <c r="R688" s="210"/>
      <c r="S688" s="210"/>
      <c r="T688" s="211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05" t="s">
        <v>143</v>
      </c>
      <c r="AU688" s="205" t="s">
        <v>89</v>
      </c>
      <c r="AV688" s="13" t="s">
        <v>89</v>
      </c>
      <c r="AW688" s="13" t="s">
        <v>31</v>
      </c>
      <c r="AX688" s="13" t="s">
        <v>76</v>
      </c>
      <c r="AY688" s="205" t="s">
        <v>135</v>
      </c>
    </row>
    <row r="689" s="16" customFormat="1">
      <c r="A689" s="16"/>
      <c r="B689" s="232"/>
      <c r="C689" s="16"/>
      <c r="D689" s="204" t="s">
        <v>143</v>
      </c>
      <c r="E689" s="233" t="s">
        <v>1</v>
      </c>
      <c r="F689" s="234" t="s">
        <v>349</v>
      </c>
      <c r="G689" s="16"/>
      <c r="H689" s="235">
        <v>38.537999999999997</v>
      </c>
      <c r="I689" s="236"/>
      <c r="J689" s="16"/>
      <c r="K689" s="16"/>
      <c r="L689" s="232"/>
      <c r="M689" s="237"/>
      <c r="N689" s="238"/>
      <c r="O689" s="238"/>
      <c r="P689" s="238"/>
      <c r="Q689" s="238"/>
      <c r="R689" s="238"/>
      <c r="S689" s="238"/>
      <c r="T689" s="239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T689" s="233" t="s">
        <v>143</v>
      </c>
      <c r="AU689" s="233" t="s">
        <v>89</v>
      </c>
      <c r="AV689" s="16" t="s">
        <v>153</v>
      </c>
      <c r="AW689" s="16" t="s">
        <v>31</v>
      </c>
      <c r="AX689" s="16" t="s">
        <v>76</v>
      </c>
      <c r="AY689" s="233" t="s">
        <v>135</v>
      </c>
    </row>
    <row r="690" s="15" customFormat="1">
      <c r="A690" s="15"/>
      <c r="B690" s="225"/>
      <c r="C690" s="15"/>
      <c r="D690" s="204" t="s">
        <v>143</v>
      </c>
      <c r="E690" s="226" t="s">
        <v>1</v>
      </c>
      <c r="F690" s="227" t="s">
        <v>1285</v>
      </c>
      <c r="G690" s="15"/>
      <c r="H690" s="226" t="s">
        <v>1</v>
      </c>
      <c r="I690" s="228"/>
      <c r="J690" s="15"/>
      <c r="K690" s="15"/>
      <c r="L690" s="225"/>
      <c r="M690" s="229"/>
      <c r="N690" s="230"/>
      <c r="O690" s="230"/>
      <c r="P690" s="230"/>
      <c r="Q690" s="230"/>
      <c r="R690" s="230"/>
      <c r="S690" s="230"/>
      <c r="T690" s="231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26" t="s">
        <v>143</v>
      </c>
      <c r="AU690" s="226" t="s">
        <v>89</v>
      </c>
      <c r="AV690" s="15" t="s">
        <v>83</v>
      </c>
      <c r="AW690" s="15" t="s">
        <v>31</v>
      </c>
      <c r="AX690" s="15" t="s">
        <v>76</v>
      </c>
      <c r="AY690" s="226" t="s">
        <v>135</v>
      </c>
    </row>
    <row r="691" s="13" customFormat="1">
      <c r="A691" s="13"/>
      <c r="B691" s="203"/>
      <c r="C691" s="13"/>
      <c r="D691" s="204" t="s">
        <v>143</v>
      </c>
      <c r="E691" s="205" t="s">
        <v>1</v>
      </c>
      <c r="F691" s="206" t="s">
        <v>1286</v>
      </c>
      <c r="G691" s="13"/>
      <c r="H691" s="207">
        <v>158.40000000000001</v>
      </c>
      <c r="I691" s="208"/>
      <c r="J691" s="13"/>
      <c r="K691" s="13"/>
      <c r="L691" s="203"/>
      <c r="M691" s="209"/>
      <c r="N691" s="210"/>
      <c r="O691" s="210"/>
      <c r="P691" s="210"/>
      <c r="Q691" s="210"/>
      <c r="R691" s="210"/>
      <c r="S691" s="210"/>
      <c r="T691" s="21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05" t="s">
        <v>143</v>
      </c>
      <c r="AU691" s="205" t="s">
        <v>89</v>
      </c>
      <c r="AV691" s="13" t="s">
        <v>89</v>
      </c>
      <c r="AW691" s="13" t="s">
        <v>31</v>
      </c>
      <c r="AX691" s="13" t="s">
        <v>76</v>
      </c>
      <c r="AY691" s="205" t="s">
        <v>135</v>
      </c>
    </row>
    <row r="692" s="13" customFormat="1">
      <c r="A692" s="13"/>
      <c r="B692" s="203"/>
      <c r="C692" s="13"/>
      <c r="D692" s="204" t="s">
        <v>143</v>
      </c>
      <c r="E692" s="205" t="s">
        <v>1</v>
      </c>
      <c r="F692" s="206" t="s">
        <v>1287</v>
      </c>
      <c r="G692" s="13"/>
      <c r="H692" s="207">
        <v>13.800000000000001</v>
      </c>
      <c r="I692" s="208"/>
      <c r="J692" s="13"/>
      <c r="K692" s="13"/>
      <c r="L692" s="203"/>
      <c r="M692" s="209"/>
      <c r="N692" s="210"/>
      <c r="O692" s="210"/>
      <c r="P692" s="210"/>
      <c r="Q692" s="210"/>
      <c r="R692" s="210"/>
      <c r="S692" s="210"/>
      <c r="T692" s="21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05" t="s">
        <v>143</v>
      </c>
      <c r="AU692" s="205" t="s">
        <v>89</v>
      </c>
      <c r="AV692" s="13" t="s">
        <v>89</v>
      </c>
      <c r="AW692" s="13" t="s">
        <v>31</v>
      </c>
      <c r="AX692" s="13" t="s">
        <v>76</v>
      </c>
      <c r="AY692" s="205" t="s">
        <v>135</v>
      </c>
    </row>
    <row r="693" s="13" customFormat="1">
      <c r="A693" s="13"/>
      <c r="B693" s="203"/>
      <c r="C693" s="13"/>
      <c r="D693" s="204" t="s">
        <v>143</v>
      </c>
      <c r="E693" s="205" t="s">
        <v>1</v>
      </c>
      <c r="F693" s="206" t="s">
        <v>1288</v>
      </c>
      <c r="G693" s="13"/>
      <c r="H693" s="207">
        <v>8.4160000000000004</v>
      </c>
      <c r="I693" s="208"/>
      <c r="J693" s="13"/>
      <c r="K693" s="13"/>
      <c r="L693" s="203"/>
      <c r="M693" s="209"/>
      <c r="N693" s="210"/>
      <c r="O693" s="210"/>
      <c r="P693" s="210"/>
      <c r="Q693" s="210"/>
      <c r="R693" s="210"/>
      <c r="S693" s="210"/>
      <c r="T693" s="21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05" t="s">
        <v>143</v>
      </c>
      <c r="AU693" s="205" t="s">
        <v>89</v>
      </c>
      <c r="AV693" s="13" t="s">
        <v>89</v>
      </c>
      <c r="AW693" s="13" t="s">
        <v>31</v>
      </c>
      <c r="AX693" s="13" t="s">
        <v>76</v>
      </c>
      <c r="AY693" s="205" t="s">
        <v>135</v>
      </c>
    </row>
    <row r="694" s="15" customFormat="1">
      <c r="A694" s="15"/>
      <c r="B694" s="225"/>
      <c r="C694" s="15"/>
      <c r="D694" s="204" t="s">
        <v>143</v>
      </c>
      <c r="E694" s="226" t="s">
        <v>1</v>
      </c>
      <c r="F694" s="227" t="s">
        <v>346</v>
      </c>
      <c r="G694" s="15"/>
      <c r="H694" s="226" t="s">
        <v>1</v>
      </c>
      <c r="I694" s="228"/>
      <c r="J694" s="15"/>
      <c r="K694" s="15"/>
      <c r="L694" s="225"/>
      <c r="M694" s="229"/>
      <c r="N694" s="230"/>
      <c r="O694" s="230"/>
      <c r="P694" s="230"/>
      <c r="Q694" s="230"/>
      <c r="R694" s="230"/>
      <c r="S694" s="230"/>
      <c r="T694" s="23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26" t="s">
        <v>143</v>
      </c>
      <c r="AU694" s="226" t="s">
        <v>89</v>
      </c>
      <c r="AV694" s="15" t="s">
        <v>83</v>
      </c>
      <c r="AW694" s="15" t="s">
        <v>31</v>
      </c>
      <c r="AX694" s="15" t="s">
        <v>76</v>
      </c>
      <c r="AY694" s="226" t="s">
        <v>135</v>
      </c>
    </row>
    <row r="695" s="13" customFormat="1">
      <c r="A695" s="13"/>
      <c r="B695" s="203"/>
      <c r="C695" s="13"/>
      <c r="D695" s="204" t="s">
        <v>143</v>
      </c>
      <c r="E695" s="205" t="s">
        <v>1</v>
      </c>
      <c r="F695" s="206" t="s">
        <v>1273</v>
      </c>
      <c r="G695" s="13"/>
      <c r="H695" s="207">
        <v>-3.5950000000000002</v>
      </c>
      <c r="I695" s="208"/>
      <c r="J695" s="13"/>
      <c r="K695" s="13"/>
      <c r="L695" s="203"/>
      <c r="M695" s="209"/>
      <c r="N695" s="210"/>
      <c r="O695" s="210"/>
      <c r="P695" s="210"/>
      <c r="Q695" s="210"/>
      <c r="R695" s="210"/>
      <c r="S695" s="210"/>
      <c r="T695" s="21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05" t="s">
        <v>143</v>
      </c>
      <c r="AU695" s="205" t="s">
        <v>89</v>
      </c>
      <c r="AV695" s="13" t="s">
        <v>89</v>
      </c>
      <c r="AW695" s="13" t="s">
        <v>31</v>
      </c>
      <c r="AX695" s="13" t="s">
        <v>76</v>
      </c>
      <c r="AY695" s="205" t="s">
        <v>135</v>
      </c>
    </row>
    <row r="696" s="13" customFormat="1">
      <c r="A696" s="13"/>
      <c r="B696" s="203"/>
      <c r="C696" s="13"/>
      <c r="D696" s="204" t="s">
        <v>143</v>
      </c>
      <c r="E696" s="205" t="s">
        <v>1</v>
      </c>
      <c r="F696" s="206" t="s">
        <v>1218</v>
      </c>
      <c r="G696" s="13"/>
      <c r="H696" s="207">
        <v>-1.6799999999999999</v>
      </c>
      <c r="I696" s="208"/>
      <c r="J696" s="13"/>
      <c r="K696" s="13"/>
      <c r="L696" s="203"/>
      <c r="M696" s="209"/>
      <c r="N696" s="210"/>
      <c r="O696" s="210"/>
      <c r="P696" s="210"/>
      <c r="Q696" s="210"/>
      <c r="R696" s="210"/>
      <c r="S696" s="210"/>
      <c r="T696" s="21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05" t="s">
        <v>143</v>
      </c>
      <c r="AU696" s="205" t="s">
        <v>89</v>
      </c>
      <c r="AV696" s="13" t="s">
        <v>89</v>
      </c>
      <c r="AW696" s="13" t="s">
        <v>31</v>
      </c>
      <c r="AX696" s="13" t="s">
        <v>76</v>
      </c>
      <c r="AY696" s="205" t="s">
        <v>135</v>
      </c>
    </row>
    <row r="697" s="13" customFormat="1">
      <c r="A697" s="13"/>
      <c r="B697" s="203"/>
      <c r="C697" s="13"/>
      <c r="D697" s="204" t="s">
        <v>143</v>
      </c>
      <c r="E697" s="205" t="s">
        <v>1</v>
      </c>
      <c r="F697" s="206" t="s">
        <v>1289</v>
      </c>
      <c r="G697" s="13"/>
      <c r="H697" s="207">
        <v>-3.6549999999999998</v>
      </c>
      <c r="I697" s="208"/>
      <c r="J697" s="13"/>
      <c r="K697" s="13"/>
      <c r="L697" s="203"/>
      <c r="M697" s="209"/>
      <c r="N697" s="210"/>
      <c r="O697" s="210"/>
      <c r="P697" s="210"/>
      <c r="Q697" s="210"/>
      <c r="R697" s="210"/>
      <c r="S697" s="210"/>
      <c r="T697" s="21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05" t="s">
        <v>143</v>
      </c>
      <c r="AU697" s="205" t="s">
        <v>89</v>
      </c>
      <c r="AV697" s="13" t="s">
        <v>89</v>
      </c>
      <c r="AW697" s="13" t="s">
        <v>31</v>
      </c>
      <c r="AX697" s="13" t="s">
        <v>76</v>
      </c>
      <c r="AY697" s="205" t="s">
        <v>135</v>
      </c>
    </row>
    <row r="698" s="13" customFormat="1">
      <c r="A698" s="13"/>
      <c r="B698" s="203"/>
      <c r="C698" s="13"/>
      <c r="D698" s="204" t="s">
        <v>143</v>
      </c>
      <c r="E698" s="205" t="s">
        <v>1</v>
      </c>
      <c r="F698" s="206" t="s">
        <v>1290</v>
      </c>
      <c r="G698" s="13"/>
      <c r="H698" s="207">
        <v>-18.492000000000001</v>
      </c>
      <c r="I698" s="208"/>
      <c r="J698" s="13"/>
      <c r="K698" s="13"/>
      <c r="L698" s="203"/>
      <c r="M698" s="209"/>
      <c r="N698" s="210"/>
      <c r="O698" s="210"/>
      <c r="P698" s="210"/>
      <c r="Q698" s="210"/>
      <c r="R698" s="210"/>
      <c r="S698" s="210"/>
      <c r="T698" s="21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05" t="s">
        <v>143</v>
      </c>
      <c r="AU698" s="205" t="s">
        <v>89</v>
      </c>
      <c r="AV698" s="13" t="s">
        <v>89</v>
      </c>
      <c r="AW698" s="13" t="s">
        <v>31</v>
      </c>
      <c r="AX698" s="13" t="s">
        <v>76</v>
      </c>
      <c r="AY698" s="205" t="s">
        <v>135</v>
      </c>
    </row>
    <row r="699" s="15" customFormat="1">
      <c r="A699" s="15"/>
      <c r="B699" s="225"/>
      <c r="C699" s="15"/>
      <c r="D699" s="204" t="s">
        <v>143</v>
      </c>
      <c r="E699" s="226" t="s">
        <v>1</v>
      </c>
      <c r="F699" s="227" t="s">
        <v>332</v>
      </c>
      <c r="G699" s="15"/>
      <c r="H699" s="226" t="s">
        <v>1</v>
      </c>
      <c r="I699" s="228"/>
      <c r="J699" s="15"/>
      <c r="K699" s="15"/>
      <c r="L699" s="225"/>
      <c r="M699" s="229"/>
      <c r="N699" s="230"/>
      <c r="O699" s="230"/>
      <c r="P699" s="230"/>
      <c r="Q699" s="230"/>
      <c r="R699" s="230"/>
      <c r="S699" s="230"/>
      <c r="T699" s="231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26" t="s">
        <v>143</v>
      </c>
      <c r="AU699" s="226" t="s">
        <v>89</v>
      </c>
      <c r="AV699" s="15" t="s">
        <v>83</v>
      </c>
      <c r="AW699" s="15" t="s">
        <v>31</v>
      </c>
      <c r="AX699" s="15" t="s">
        <v>76</v>
      </c>
      <c r="AY699" s="226" t="s">
        <v>135</v>
      </c>
    </row>
    <row r="700" s="13" customFormat="1">
      <c r="A700" s="13"/>
      <c r="B700" s="203"/>
      <c r="C700" s="13"/>
      <c r="D700" s="204" t="s">
        <v>143</v>
      </c>
      <c r="E700" s="205" t="s">
        <v>1</v>
      </c>
      <c r="F700" s="206" t="s">
        <v>1291</v>
      </c>
      <c r="G700" s="13"/>
      <c r="H700" s="207">
        <v>9.7769999999999992</v>
      </c>
      <c r="I700" s="208"/>
      <c r="J700" s="13"/>
      <c r="K700" s="13"/>
      <c r="L700" s="203"/>
      <c r="M700" s="209"/>
      <c r="N700" s="210"/>
      <c r="O700" s="210"/>
      <c r="P700" s="210"/>
      <c r="Q700" s="210"/>
      <c r="R700" s="210"/>
      <c r="S700" s="210"/>
      <c r="T700" s="21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05" t="s">
        <v>143</v>
      </c>
      <c r="AU700" s="205" t="s">
        <v>89</v>
      </c>
      <c r="AV700" s="13" t="s">
        <v>89</v>
      </c>
      <c r="AW700" s="13" t="s">
        <v>31</v>
      </c>
      <c r="AX700" s="13" t="s">
        <v>76</v>
      </c>
      <c r="AY700" s="205" t="s">
        <v>135</v>
      </c>
    </row>
    <row r="701" s="16" customFormat="1">
      <c r="A701" s="16"/>
      <c r="B701" s="232"/>
      <c r="C701" s="16"/>
      <c r="D701" s="204" t="s">
        <v>143</v>
      </c>
      <c r="E701" s="233" t="s">
        <v>1</v>
      </c>
      <c r="F701" s="234" t="s">
        <v>349</v>
      </c>
      <c r="G701" s="16"/>
      <c r="H701" s="235">
        <v>162.971</v>
      </c>
      <c r="I701" s="236"/>
      <c r="J701" s="16"/>
      <c r="K701" s="16"/>
      <c r="L701" s="232"/>
      <c r="M701" s="237"/>
      <c r="N701" s="238"/>
      <c r="O701" s="238"/>
      <c r="P701" s="238"/>
      <c r="Q701" s="238"/>
      <c r="R701" s="238"/>
      <c r="S701" s="238"/>
      <c r="T701" s="239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33" t="s">
        <v>143</v>
      </c>
      <c r="AU701" s="233" t="s">
        <v>89</v>
      </c>
      <c r="AV701" s="16" t="s">
        <v>153</v>
      </c>
      <c r="AW701" s="16" t="s">
        <v>31</v>
      </c>
      <c r="AX701" s="16" t="s">
        <v>76</v>
      </c>
      <c r="AY701" s="233" t="s">
        <v>135</v>
      </c>
    </row>
    <row r="702" s="15" customFormat="1">
      <c r="A702" s="15"/>
      <c r="B702" s="225"/>
      <c r="C702" s="15"/>
      <c r="D702" s="204" t="s">
        <v>143</v>
      </c>
      <c r="E702" s="226" t="s">
        <v>1</v>
      </c>
      <c r="F702" s="227" t="s">
        <v>1292</v>
      </c>
      <c r="G702" s="15"/>
      <c r="H702" s="226" t="s">
        <v>1</v>
      </c>
      <c r="I702" s="228"/>
      <c r="J702" s="15"/>
      <c r="K702" s="15"/>
      <c r="L702" s="225"/>
      <c r="M702" s="229"/>
      <c r="N702" s="230"/>
      <c r="O702" s="230"/>
      <c r="P702" s="230"/>
      <c r="Q702" s="230"/>
      <c r="R702" s="230"/>
      <c r="S702" s="230"/>
      <c r="T702" s="231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26" t="s">
        <v>143</v>
      </c>
      <c r="AU702" s="226" t="s">
        <v>89</v>
      </c>
      <c r="AV702" s="15" t="s">
        <v>83</v>
      </c>
      <c r="AW702" s="15" t="s">
        <v>31</v>
      </c>
      <c r="AX702" s="15" t="s">
        <v>76</v>
      </c>
      <c r="AY702" s="226" t="s">
        <v>135</v>
      </c>
    </row>
    <row r="703" s="13" customFormat="1">
      <c r="A703" s="13"/>
      <c r="B703" s="203"/>
      <c r="C703" s="13"/>
      <c r="D703" s="204" t="s">
        <v>143</v>
      </c>
      <c r="E703" s="205" t="s">
        <v>1</v>
      </c>
      <c r="F703" s="206" t="s">
        <v>1293</v>
      </c>
      <c r="G703" s="13"/>
      <c r="H703" s="207">
        <v>51.75</v>
      </c>
      <c r="I703" s="208"/>
      <c r="J703" s="13"/>
      <c r="K703" s="13"/>
      <c r="L703" s="203"/>
      <c r="M703" s="209"/>
      <c r="N703" s="210"/>
      <c r="O703" s="210"/>
      <c r="P703" s="210"/>
      <c r="Q703" s="210"/>
      <c r="R703" s="210"/>
      <c r="S703" s="210"/>
      <c r="T703" s="21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05" t="s">
        <v>143</v>
      </c>
      <c r="AU703" s="205" t="s">
        <v>89</v>
      </c>
      <c r="AV703" s="13" t="s">
        <v>89</v>
      </c>
      <c r="AW703" s="13" t="s">
        <v>31</v>
      </c>
      <c r="AX703" s="13" t="s">
        <v>76</v>
      </c>
      <c r="AY703" s="205" t="s">
        <v>135</v>
      </c>
    </row>
    <row r="704" s="15" customFormat="1">
      <c r="A704" s="15"/>
      <c r="B704" s="225"/>
      <c r="C704" s="15"/>
      <c r="D704" s="204" t="s">
        <v>143</v>
      </c>
      <c r="E704" s="226" t="s">
        <v>1</v>
      </c>
      <c r="F704" s="227" t="s">
        <v>346</v>
      </c>
      <c r="G704" s="15"/>
      <c r="H704" s="226" t="s">
        <v>1</v>
      </c>
      <c r="I704" s="228"/>
      <c r="J704" s="15"/>
      <c r="K704" s="15"/>
      <c r="L704" s="225"/>
      <c r="M704" s="229"/>
      <c r="N704" s="230"/>
      <c r="O704" s="230"/>
      <c r="P704" s="230"/>
      <c r="Q704" s="230"/>
      <c r="R704" s="230"/>
      <c r="S704" s="230"/>
      <c r="T704" s="231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26" t="s">
        <v>143</v>
      </c>
      <c r="AU704" s="226" t="s">
        <v>89</v>
      </c>
      <c r="AV704" s="15" t="s">
        <v>83</v>
      </c>
      <c r="AW704" s="15" t="s">
        <v>31</v>
      </c>
      <c r="AX704" s="15" t="s">
        <v>76</v>
      </c>
      <c r="AY704" s="226" t="s">
        <v>135</v>
      </c>
    </row>
    <row r="705" s="13" customFormat="1">
      <c r="A705" s="13"/>
      <c r="B705" s="203"/>
      <c r="C705" s="13"/>
      <c r="D705" s="204" t="s">
        <v>143</v>
      </c>
      <c r="E705" s="205" t="s">
        <v>1</v>
      </c>
      <c r="F705" s="206" t="s">
        <v>1294</v>
      </c>
      <c r="G705" s="13"/>
      <c r="H705" s="207">
        <v>-3.5699999999999998</v>
      </c>
      <c r="I705" s="208"/>
      <c r="J705" s="13"/>
      <c r="K705" s="13"/>
      <c r="L705" s="203"/>
      <c r="M705" s="209"/>
      <c r="N705" s="210"/>
      <c r="O705" s="210"/>
      <c r="P705" s="210"/>
      <c r="Q705" s="210"/>
      <c r="R705" s="210"/>
      <c r="S705" s="210"/>
      <c r="T705" s="21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05" t="s">
        <v>143</v>
      </c>
      <c r="AU705" s="205" t="s">
        <v>89</v>
      </c>
      <c r="AV705" s="13" t="s">
        <v>89</v>
      </c>
      <c r="AW705" s="13" t="s">
        <v>31</v>
      </c>
      <c r="AX705" s="13" t="s">
        <v>76</v>
      </c>
      <c r="AY705" s="205" t="s">
        <v>135</v>
      </c>
    </row>
    <row r="706" s="16" customFormat="1">
      <c r="A706" s="16"/>
      <c r="B706" s="232"/>
      <c r="C706" s="16"/>
      <c r="D706" s="204" t="s">
        <v>143</v>
      </c>
      <c r="E706" s="233" t="s">
        <v>1</v>
      </c>
      <c r="F706" s="234" t="s">
        <v>349</v>
      </c>
      <c r="G706" s="16"/>
      <c r="H706" s="235">
        <v>48.18</v>
      </c>
      <c r="I706" s="236"/>
      <c r="J706" s="16"/>
      <c r="K706" s="16"/>
      <c r="L706" s="232"/>
      <c r="M706" s="237"/>
      <c r="N706" s="238"/>
      <c r="O706" s="238"/>
      <c r="P706" s="238"/>
      <c r="Q706" s="238"/>
      <c r="R706" s="238"/>
      <c r="S706" s="238"/>
      <c r="T706" s="239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T706" s="233" t="s">
        <v>143</v>
      </c>
      <c r="AU706" s="233" t="s">
        <v>89</v>
      </c>
      <c r="AV706" s="16" t="s">
        <v>153</v>
      </c>
      <c r="AW706" s="16" t="s">
        <v>31</v>
      </c>
      <c r="AX706" s="16" t="s">
        <v>76</v>
      </c>
      <c r="AY706" s="233" t="s">
        <v>135</v>
      </c>
    </row>
    <row r="707" s="14" customFormat="1">
      <c r="A707" s="14"/>
      <c r="B707" s="212"/>
      <c r="C707" s="14"/>
      <c r="D707" s="204" t="s">
        <v>143</v>
      </c>
      <c r="E707" s="213" t="s">
        <v>1</v>
      </c>
      <c r="F707" s="214" t="s">
        <v>152</v>
      </c>
      <c r="G707" s="14"/>
      <c r="H707" s="215">
        <v>2848.8429999999998</v>
      </c>
      <c r="I707" s="216"/>
      <c r="J707" s="14"/>
      <c r="K707" s="14"/>
      <c r="L707" s="212"/>
      <c r="M707" s="217"/>
      <c r="N707" s="218"/>
      <c r="O707" s="218"/>
      <c r="P707" s="218"/>
      <c r="Q707" s="218"/>
      <c r="R707" s="218"/>
      <c r="S707" s="218"/>
      <c r="T707" s="21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13" t="s">
        <v>143</v>
      </c>
      <c r="AU707" s="213" t="s">
        <v>89</v>
      </c>
      <c r="AV707" s="14" t="s">
        <v>141</v>
      </c>
      <c r="AW707" s="14" t="s">
        <v>31</v>
      </c>
      <c r="AX707" s="14" t="s">
        <v>76</v>
      </c>
      <c r="AY707" s="213" t="s">
        <v>135</v>
      </c>
    </row>
    <row r="708" s="13" customFormat="1">
      <c r="A708" s="13"/>
      <c r="B708" s="203"/>
      <c r="C708" s="13"/>
      <c r="D708" s="204" t="s">
        <v>143</v>
      </c>
      <c r="E708" s="205" t="s">
        <v>1</v>
      </c>
      <c r="F708" s="206" t="s">
        <v>1295</v>
      </c>
      <c r="G708" s="13"/>
      <c r="H708" s="207">
        <v>2991.2849999999999</v>
      </c>
      <c r="I708" s="208"/>
      <c r="J708" s="13"/>
      <c r="K708" s="13"/>
      <c r="L708" s="203"/>
      <c r="M708" s="209"/>
      <c r="N708" s="210"/>
      <c r="O708" s="210"/>
      <c r="P708" s="210"/>
      <c r="Q708" s="210"/>
      <c r="R708" s="210"/>
      <c r="S708" s="210"/>
      <c r="T708" s="21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05" t="s">
        <v>143</v>
      </c>
      <c r="AU708" s="205" t="s">
        <v>89</v>
      </c>
      <c r="AV708" s="13" t="s">
        <v>89</v>
      </c>
      <c r="AW708" s="13" t="s">
        <v>31</v>
      </c>
      <c r="AX708" s="13" t="s">
        <v>76</v>
      </c>
      <c r="AY708" s="205" t="s">
        <v>135</v>
      </c>
    </row>
    <row r="709" s="14" customFormat="1">
      <c r="A709" s="14"/>
      <c r="B709" s="212"/>
      <c r="C709" s="14"/>
      <c r="D709" s="204" t="s">
        <v>143</v>
      </c>
      <c r="E709" s="213" t="s">
        <v>250</v>
      </c>
      <c r="F709" s="214" t="s">
        <v>152</v>
      </c>
      <c r="G709" s="14"/>
      <c r="H709" s="215">
        <v>2991.2849999999999</v>
      </c>
      <c r="I709" s="216"/>
      <c r="J709" s="14"/>
      <c r="K709" s="14"/>
      <c r="L709" s="212"/>
      <c r="M709" s="217"/>
      <c r="N709" s="218"/>
      <c r="O709" s="218"/>
      <c r="P709" s="218"/>
      <c r="Q709" s="218"/>
      <c r="R709" s="218"/>
      <c r="S709" s="218"/>
      <c r="T709" s="21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13" t="s">
        <v>143</v>
      </c>
      <c r="AU709" s="213" t="s">
        <v>89</v>
      </c>
      <c r="AV709" s="14" t="s">
        <v>141</v>
      </c>
      <c r="AW709" s="14" t="s">
        <v>31</v>
      </c>
      <c r="AX709" s="14" t="s">
        <v>83</v>
      </c>
      <c r="AY709" s="213" t="s">
        <v>135</v>
      </c>
    </row>
    <row r="710" s="2" customFormat="1" ht="16.5" customHeight="1">
      <c r="A710" s="38"/>
      <c r="B710" s="188"/>
      <c r="C710" s="189" t="s">
        <v>481</v>
      </c>
      <c r="D710" s="189" t="s">
        <v>137</v>
      </c>
      <c r="E710" s="190" t="s">
        <v>365</v>
      </c>
      <c r="F710" s="191" t="s">
        <v>366</v>
      </c>
      <c r="G710" s="192" t="s">
        <v>160</v>
      </c>
      <c r="H710" s="193">
        <v>274.73000000000002</v>
      </c>
      <c r="I710" s="194"/>
      <c r="J710" s="195">
        <f>ROUND(I710*H710,2)</f>
        <v>0</v>
      </c>
      <c r="K710" s="196"/>
      <c r="L710" s="39"/>
      <c r="M710" s="197" t="s">
        <v>1</v>
      </c>
      <c r="N710" s="198" t="s">
        <v>42</v>
      </c>
      <c r="O710" s="82"/>
      <c r="P710" s="199">
        <f>O710*H710</f>
        <v>0</v>
      </c>
      <c r="Q710" s="199">
        <v>0.0017325000000000001</v>
      </c>
      <c r="R710" s="199">
        <f>Q710*H710</f>
        <v>0.47596972500000007</v>
      </c>
      <c r="S710" s="199">
        <v>0</v>
      </c>
      <c r="T710" s="200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01" t="s">
        <v>141</v>
      </c>
      <c r="AT710" s="201" t="s">
        <v>137</v>
      </c>
      <c r="AU710" s="201" t="s">
        <v>89</v>
      </c>
      <c r="AY710" s="19" t="s">
        <v>135</v>
      </c>
      <c r="BE710" s="202">
        <f>IF(N710="základná",J710,0)</f>
        <v>0</v>
      </c>
      <c r="BF710" s="202">
        <f>IF(N710="znížená",J710,0)</f>
        <v>0</v>
      </c>
      <c r="BG710" s="202">
        <f>IF(N710="zákl. prenesená",J710,0)</f>
        <v>0</v>
      </c>
      <c r="BH710" s="202">
        <f>IF(N710="zníž. prenesená",J710,0)</f>
        <v>0</v>
      </c>
      <c r="BI710" s="202">
        <f>IF(N710="nulová",J710,0)</f>
        <v>0</v>
      </c>
      <c r="BJ710" s="19" t="s">
        <v>89</v>
      </c>
      <c r="BK710" s="202">
        <f>ROUND(I710*H710,2)</f>
        <v>0</v>
      </c>
      <c r="BL710" s="19" t="s">
        <v>141</v>
      </c>
      <c r="BM710" s="201" t="s">
        <v>1296</v>
      </c>
    </row>
    <row r="711" s="13" customFormat="1">
      <c r="A711" s="13"/>
      <c r="B711" s="203"/>
      <c r="C711" s="13"/>
      <c r="D711" s="204" t="s">
        <v>143</v>
      </c>
      <c r="E711" s="205" t="s">
        <v>1</v>
      </c>
      <c r="F711" s="206" t="s">
        <v>1297</v>
      </c>
      <c r="G711" s="13"/>
      <c r="H711" s="207">
        <v>274.73000000000002</v>
      </c>
      <c r="I711" s="208"/>
      <c r="J711" s="13"/>
      <c r="K711" s="13"/>
      <c r="L711" s="203"/>
      <c r="M711" s="209"/>
      <c r="N711" s="210"/>
      <c r="O711" s="210"/>
      <c r="P711" s="210"/>
      <c r="Q711" s="210"/>
      <c r="R711" s="210"/>
      <c r="S711" s="210"/>
      <c r="T711" s="21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05" t="s">
        <v>143</v>
      </c>
      <c r="AU711" s="205" t="s">
        <v>89</v>
      </c>
      <c r="AV711" s="13" t="s">
        <v>89</v>
      </c>
      <c r="AW711" s="13" t="s">
        <v>31</v>
      </c>
      <c r="AX711" s="13" t="s">
        <v>76</v>
      </c>
      <c r="AY711" s="205" t="s">
        <v>135</v>
      </c>
    </row>
    <row r="712" s="14" customFormat="1">
      <c r="A712" s="14"/>
      <c r="B712" s="212"/>
      <c r="C712" s="14"/>
      <c r="D712" s="204" t="s">
        <v>143</v>
      </c>
      <c r="E712" s="213" t="s">
        <v>1</v>
      </c>
      <c r="F712" s="214" t="s">
        <v>152</v>
      </c>
      <c r="G712" s="14"/>
      <c r="H712" s="215">
        <v>274.73000000000002</v>
      </c>
      <c r="I712" s="216"/>
      <c r="J712" s="14"/>
      <c r="K712" s="14"/>
      <c r="L712" s="212"/>
      <c r="M712" s="217"/>
      <c r="N712" s="218"/>
      <c r="O712" s="218"/>
      <c r="P712" s="218"/>
      <c r="Q712" s="218"/>
      <c r="R712" s="218"/>
      <c r="S712" s="218"/>
      <c r="T712" s="21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13" t="s">
        <v>143</v>
      </c>
      <c r="AU712" s="213" t="s">
        <v>89</v>
      </c>
      <c r="AV712" s="14" t="s">
        <v>141</v>
      </c>
      <c r="AW712" s="14" t="s">
        <v>31</v>
      </c>
      <c r="AX712" s="14" t="s">
        <v>83</v>
      </c>
      <c r="AY712" s="213" t="s">
        <v>135</v>
      </c>
    </row>
    <row r="713" s="2" customFormat="1" ht="16.5" customHeight="1">
      <c r="A713" s="38"/>
      <c r="B713" s="188"/>
      <c r="C713" s="189" t="s">
        <v>485</v>
      </c>
      <c r="D713" s="189" t="s">
        <v>137</v>
      </c>
      <c r="E713" s="190" t="s">
        <v>371</v>
      </c>
      <c r="F713" s="191" t="s">
        <v>372</v>
      </c>
      <c r="G713" s="192" t="s">
        <v>160</v>
      </c>
      <c r="H713" s="193">
        <v>1204.809</v>
      </c>
      <c r="I713" s="194"/>
      <c r="J713" s="195">
        <f>ROUND(I713*H713,2)</f>
        <v>0</v>
      </c>
      <c r="K713" s="196"/>
      <c r="L713" s="39"/>
      <c r="M713" s="197" t="s">
        <v>1</v>
      </c>
      <c r="N713" s="198" t="s">
        <v>42</v>
      </c>
      <c r="O713" s="82"/>
      <c r="P713" s="199">
        <f>O713*H713</f>
        <v>0</v>
      </c>
      <c r="Q713" s="199">
        <v>0.0019215</v>
      </c>
      <c r="R713" s="199">
        <f>Q713*H713</f>
        <v>2.3150404935000002</v>
      </c>
      <c r="S713" s="199">
        <v>0</v>
      </c>
      <c r="T713" s="200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01" t="s">
        <v>141</v>
      </c>
      <c r="AT713" s="201" t="s">
        <v>137</v>
      </c>
      <c r="AU713" s="201" t="s">
        <v>89</v>
      </c>
      <c r="AY713" s="19" t="s">
        <v>135</v>
      </c>
      <c r="BE713" s="202">
        <f>IF(N713="základná",J713,0)</f>
        <v>0</v>
      </c>
      <c r="BF713" s="202">
        <f>IF(N713="znížená",J713,0)</f>
        <v>0</v>
      </c>
      <c r="BG713" s="202">
        <f>IF(N713="zákl. prenesená",J713,0)</f>
        <v>0</v>
      </c>
      <c r="BH713" s="202">
        <f>IF(N713="zníž. prenesená",J713,0)</f>
        <v>0</v>
      </c>
      <c r="BI713" s="202">
        <f>IF(N713="nulová",J713,0)</f>
        <v>0</v>
      </c>
      <c r="BJ713" s="19" t="s">
        <v>89</v>
      </c>
      <c r="BK713" s="202">
        <f>ROUND(I713*H713,2)</f>
        <v>0</v>
      </c>
      <c r="BL713" s="19" t="s">
        <v>141</v>
      </c>
      <c r="BM713" s="201" t="s">
        <v>1298</v>
      </c>
    </row>
    <row r="714" s="13" customFormat="1">
      <c r="A714" s="13"/>
      <c r="B714" s="203"/>
      <c r="C714" s="13"/>
      <c r="D714" s="204" t="s">
        <v>143</v>
      </c>
      <c r="E714" s="205" t="s">
        <v>1</v>
      </c>
      <c r="F714" s="206" t="s">
        <v>1299</v>
      </c>
      <c r="G714" s="13"/>
      <c r="H714" s="207">
        <v>1204.809</v>
      </c>
      <c r="I714" s="208"/>
      <c r="J714" s="13"/>
      <c r="K714" s="13"/>
      <c r="L714" s="203"/>
      <c r="M714" s="209"/>
      <c r="N714" s="210"/>
      <c r="O714" s="210"/>
      <c r="P714" s="210"/>
      <c r="Q714" s="210"/>
      <c r="R714" s="210"/>
      <c r="S714" s="210"/>
      <c r="T714" s="21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05" t="s">
        <v>143</v>
      </c>
      <c r="AU714" s="205" t="s">
        <v>89</v>
      </c>
      <c r="AV714" s="13" t="s">
        <v>89</v>
      </c>
      <c r="AW714" s="13" t="s">
        <v>31</v>
      </c>
      <c r="AX714" s="13" t="s">
        <v>83</v>
      </c>
      <c r="AY714" s="205" t="s">
        <v>135</v>
      </c>
    </row>
    <row r="715" s="2" customFormat="1" ht="24.15" customHeight="1">
      <c r="A715" s="38"/>
      <c r="B715" s="188"/>
      <c r="C715" s="189" t="s">
        <v>491</v>
      </c>
      <c r="D715" s="189" t="s">
        <v>137</v>
      </c>
      <c r="E715" s="190" t="s">
        <v>375</v>
      </c>
      <c r="F715" s="191" t="s">
        <v>376</v>
      </c>
      <c r="G715" s="192" t="s">
        <v>140</v>
      </c>
      <c r="H715" s="193">
        <v>2991.2849999999999</v>
      </c>
      <c r="I715" s="194"/>
      <c r="J715" s="195">
        <f>ROUND(I715*H715,2)</f>
        <v>0</v>
      </c>
      <c r="K715" s="196"/>
      <c r="L715" s="39"/>
      <c r="M715" s="197" t="s">
        <v>1</v>
      </c>
      <c r="N715" s="198" t="s">
        <v>42</v>
      </c>
      <c r="O715" s="82"/>
      <c r="P715" s="199">
        <f>O715*H715</f>
        <v>0</v>
      </c>
      <c r="Q715" s="199">
        <v>0.00040000000000000002</v>
      </c>
      <c r="R715" s="199">
        <f>Q715*H715</f>
        <v>1.1965140000000001</v>
      </c>
      <c r="S715" s="199">
        <v>0</v>
      </c>
      <c r="T715" s="200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01" t="s">
        <v>141</v>
      </c>
      <c r="AT715" s="201" t="s">
        <v>137</v>
      </c>
      <c r="AU715" s="201" t="s">
        <v>89</v>
      </c>
      <c r="AY715" s="19" t="s">
        <v>135</v>
      </c>
      <c r="BE715" s="202">
        <f>IF(N715="základná",J715,0)</f>
        <v>0</v>
      </c>
      <c r="BF715" s="202">
        <f>IF(N715="znížená",J715,0)</f>
        <v>0</v>
      </c>
      <c r="BG715" s="202">
        <f>IF(N715="zákl. prenesená",J715,0)</f>
        <v>0</v>
      </c>
      <c r="BH715" s="202">
        <f>IF(N715="zníž. prenesená",J715,0)</f>
        <v>0</v>
      </c>
      <c r="BI715" s="202">
        <f>IF(N715="nulová",J715,0)</f>
        <v>0</v>
      </c>
      <c r="BJ715" s="19" t="s">
        <v>89</v>
      </c>
      <c r="BK715" s="202">
        <f>ROUND(I715*H715,2)</f>
        <v>0</v>
      </c>
      <c r="BL715" s="19" t="s">
        <v>141</v>
      </c>
      <c r="BM715" s="201" t="s">
        <v>587</v>
      </c>
    </row>
    <row r="716" s="13" customFormat="1">
      <c r="A716" s="13"/>
      <c r="B716" s="203"/>
      <c r="C716" s="13"/>
      <c r="D716" s="204" t="s">
        <v>143</v>
      </c>
      <c r="E716" s="205" t="s">
        <v>1</v>
      </c>
      <c r="F716" s="206" t="s">
        <v>250</v>
      </c>
      <c r="G716" s="13"/>
      <c r="H716" s="207">
        <v>2991.2849999999999</v>
      </c>
      <c r="I716" s="208"/>
      <c r="J716" s="13"/>
      <c r="K716" s="13"/>
      <c r="L716" s="203"/>
      <c r="M716" s="209"/>
      <c r="N716" s="210"/>
      <c r="O716" s="210"/>
      <c r="P716" s="210"/>
      <c r="Q716" s="210"/>
      <c r="R716" s="210"/>
      <c r="S716" s="210"/>
      <c r="T716" s="21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05" t="s">
        <v>143</v>
      </c>
      <c r="AU716" s="205" t="s">
        <v>89</v>
      </c>
      <c r="AV716" s="13" t="s">
        <v>89</v>
      </c>
      <c r="AW716" s="13" t="s">
        <v>31</v>
      </c>
      <c r="AX716" s="13" t="s">
        <v>83</v>
      </c>
      <c r="AY716" s="205" t="s">
        <v>135</v>
      </c>
    </row>
    <row r="717" s="2" customFormat="1" ht="24.15" customHeight="1">
      <c r="A717" s="38"/>
      <c r="B717" s="188"/>
      <c r="C717" s="189" t="s">
        <v>496</v>
      </c>
      <c r="D717" s="189" t="s">
        <v>137</v>
      </c>
      <c r="E717" s="190" t="s">
        <v>379</v>
      </c>
      <c r="F717" s="191" t="s">
        <v>380</v>
      </c>
      <c r="G717" s="192" t="s">
        <v>140</v>
      </c>
      <c r="H717" s="193">
        <v>2536.5880000000002</v>
      </c>
      <c r="I717" s="194"/>
      <c r="J717" s="195">
        <f>ROUND(I717*H717,2)</f>
        <v>0</v>
      </c>
      <c r="K717" s="196"/>
      <c r="L717" s="39"/>
      <c r="M717" s="197" t="s">
        <v>1</v>
      </c>
      <c r="N717" s="198" t="s">
        <v>42</v>
      </c>
      <c r="O717" s="82"/>
      <c r="P717" s="199">
        <f>O717*H717</f>
        <v>0</v>
      </c>
      <c r="Q717" s="199">
        <v>0.004725</v>
      </c>
      <c r="R717" s="199">
        <f>Q717*H717</f>
        <v>11.985378300000001</v>
      </c>
      <c r="S717" s="199">
        <v>0</v>
      </c>
      <c r="T717" s="200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01" t="s">
        <v>141</v>
      </c>
      <c r="AT717" s="201" t="s">
        <v>137</v>
      </c>
      <c r="AU717" s="201" t="s">
        <v>89</v>
      </c>
      <c r="AY717" s="19" t="s">
        <v>135</v>
      </c>
      <c r="BE717" s="202">
        <f>IF(N717="základná",J717,0)</f>
        <v>0</v>
      </c>
      <c r="BF717" s="202">
        <f>IF(N717="znížená",J717,0)</f>
        <v>0</v>
      </c>
      <c r="BG717" s="202">
        <f>IF(N717="zákl. prenesená",J717,0)</f>
        <v>0</v>
      </c>
      <c r="BH717" s="202">
        <f>IF(N717="zníž. prenesená",J717,0)</f>
        <v>0</v>
      </c>
      <c r="BI717" s="202">
        <f>IF(N717="nulová",J717,0)</f>
        <v>0</v>
      </c>
      <c r="BJ717" s="19" t="s">
        <v>89</v>
      </c>
      <c r="BK717" s="202">
        <f>ROUND(I717*H717,2)</f>
        <v>0</v>
      </c>
      <c r="BL717" s="19" t="s">
        <v>141</v>
      </c>
      <c r="BM717" s="201" t="s">
        <v>596</v>
      </c>
    </row>
    <row r="718" s="13" customFormat="1">
      <c r="A718" s="13"/>
      <c r="B718" s="203"/>
      <c r="C718" s="13"/>
      <c r="D718" s="204" t="s">
        <v>143</v>
      </c>
      <c r="E718" s="205" t="s">
        <v>1</v>
      </c>
      <c r="F718" s="206" t="s">
        <v>1300</v>
      </c>
      <c r="G718" s="13"/>
      <c r="H718" s="207">
        <v>2536.5880000000002</v>
      </c>
      <c r="I718" s="208"/>
      <c r="J718" s="13"/>
      <c r="K718" s="13"/>
      <c r="L718" s="203"/>
      <c r="M718" s="209"/>
      <c r="N718" s="210"/>
      <c r="O718" s="210"/>
      <c r="P718" s="210"/>
      <c r="Q718" s="210"/>
      <c r="R718" s="210"/>
      <c r="S718" s="210"/>
      <c r="T718" s="21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05" t="s">
        <v>143</v>
      </c>
      <c r="AU718" s="205" t="s">
        <v>89</v>
      </c>
      <c r="AV718" s="13" t="s">
        <v>89</v>
      </c>
      <c r="AW718" s="13" t="s">
        <v>31</v>
      </c>
      <c r="AX718" s="13" t="s">
        <v>83</v>
      </c>
      <c r="AY718" s="205" t="s">
        <v>135</v>
      </c>
    </row>
    <row r="719" s="2" customFormat="1" ht="24.15" customHeight="1">
      <c r="A719" s="38"/>
      <c r="B719" s="188"/>
      <c r="C719" s="189" t="s">
        <v>500</v>
      </c>
      <c r="D719" s="189" t="s">
        <v>137</v>
      </c>
      <c r="E719" s="190" t="s">
        <v>1301</v>
      </c>
      <c r="F719" s="191" t="s">
        <v>1302</v>
      </c>
      <c r="G719" s="192" t="s">
        <v>140</v>
      </c>
      <c r="H719" s="193">
        <v>1333.7850000000001</v>
      </c>
      <c r="I719" s="194"/>
      <c r="J719" s="195">
        <f>ROUND(I719*H719,2)</f>
        <v>0</v>
      </c>
      <c r="K719" s="196"/>
      <c r="L719" s="39"/>
      <c r="M719" s="197" t="s">
        <v>1</v>
      </c>
      <c r="N719" s="198" t="s">
        <v>42</v>
      </c>
      <c r="O719" s="82"/>
      <c r="P719" s="199">
        <f>O719*H719</f>
        <v>0</v>
      </c>
      <c r="Q719" s="199">
        <v>0.0038119999999999999</v>
      </c>
      <c r="R719" s="199">
        <f>Q719*H719</f>
        <v>5.0843884199999998</v>
      </c>
      <c r="S719" s="199">
        <v>0</v>
      </c>
      <c r="T719" s="20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01" t="s">
        <v>141</v>
      </c>
      <c r="AT719" s="201" t="s">
        <v>137</v>
      </c>
      <c r="AU719" s="201" t="s">
        <v>89</v>
      </c>
      <c r="AY719" s="19" t="s">
        <v>135</v>
      </c>
      <c r="BE719" s="202">
        <f>IF(N719="základná",J719,0)</f>
        <v>0</v>
      </c>
      <c r="BF719" s="202">
        <f>IF(N719="znížená",J719,0)</f>
        <v>0</v>
      </c>
      <c r="BG719" s="202">
        <f>IF(N719="zákl. prenesená",J719,0)</f>
        <v>0</v>
      </c>
      <c r="BH719" s="202">
        <f>IF(N719="zníž. prenesená",J719,0)</f>
        <v>0</v>
      </c>
      <c r="BI719" s="202">
        <f>IF(N719="nulová",J719,0)</f>
        <v>0</v>
      </c>
      <c r="BJ719" s="19" t="s">
        <v>89</v>
      </c>
      <c r="BK719" s="202">
        <f>ROUND(I719*H719,2)</f>
        <v>0</v>
      </c>
      <c r="BL719" s="19" t="s">
        <v>141</v>
      </c>
      <c r="BM719" s="201" t="s">
        <v>1303</v>
      </c>
    </row>
    <row r="720" s="13" customFormat="1">
      <c r="A720" s="13"/>
      <c r="B720" s="203"/>
      <c r="C720" s="13"/>
      <c r="D720" s="204" t="s">
        <v>143</v>
      </c>
      <c r="E720" s="205" t="s">
        <v>1</v>
      </c>
      <c r="F720" s="206" t="s">
        <v>961</v>
      </c>
      <c r="G720" s="13"/>
      <c r="H720" s="207">
        <v>1333.7850000000001</v>
      </c>
      <c r="I720" s="208"/>
      <c r="J720" s="13"/>
      <c r="K720" s="13"/>
      <c r="L720" s="203"/>
      <c r="M720" s="209"/>
      <c r="N720" s="210"/>
      <c r="O720" s="210"/>
      <c r="P720" s="210"/>
      <c r="Q720" s="210"/>
      <c r="R720" s="210"/>
      <c r="S720" s="210"/>
      <c r="T720" s="21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05" t="s">
        <v>143</v>
      </c>
      <c r="AU720" s="205" t="s">
        <v>89</v>
      </c>
      <c r="AV720" s="13" t="s">
        <v>89</v>
      </c>
      <c r="AW720" s="13" t="s">
        <v>31</v>
      </c>
      <c r="AX720" s="13" t="s">
        <v>83</v>
      </c>
      <c r="AY720" s="205" t="s">
        <v>135</v>
      </c>
    </row>
    <row r="721" s="2" customFormat="1" ht="24.15" customHeight="1">
      <c r="A721" s="38"/>
      <c r="B721" s="188"/>
      <c r="C721" s="189" t="s">
        <v>505</v>
      </c>
      <c r="D721" s="189" t="s">
        <v>137</v>
      </c>
      <c r="E721" s="190" t="s">
        <v>1304</v>
      </c>
      <c r="F721" s="191" t="s">
        <v>1305</v>
      </c>
      <c r="G721" s="192" t="s">
        <v>140</v>
      </c>
      <c r="H721" s="193">
        <v>1333.7850000000001</v>
      </c>
      <c r="I721" s="194"/>
      <c r="J721" s="195">
        <f>ROUND(I721*H721,2)</f>
        <v>0</v>
      </c>
      <c r="K721" s="196"/>
      <c r="L721" s="39"/>
      <c r="M721" s="197" t="s">
        <v>1</v>
      </c>
      <c r="N721" s="198" t="s">
        <v>42</v>
      </c>
      <c r="O721" s="82"/>
      <c r="P721" s="199">
        <f>O721*H721</f>
        <v>0</v>
      </c>
      <c r="Q721" s="199">
        <v>0.00022499999999999999</v>
      </c>
      <c r="R721" s="199">
        <f>Q721*H721</f>
        <v>0.30010162499999998</v>
      </c>
      <c r="S721" s="199">
        <v>0</v>
      </c>
      <c r="T721" s="200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01" t="s">
        <v>141</v>
      </c>
      <c r="AT721" s="201" t="s">
        <v>137</v>
      </c>
      <c r="AU721" s="201" t="s">
        <v>89</v>
      </c>
      <c r="AY721" s="19" t="s">
        <v>135</v>
      </c>
      <c r="BE721" s="202">
        <f>IF(N721="základná",J721,0)</f>
        <v>0</v>
      </c>
      <c r="BF721" s="202">
        <f>IF(N721="znížená",J721,0)</f>
        <v>0</v>
      </c>
      <c r="BG721" s="202">
        <f>IF(N721="zákl. prenesená",J721,0)</f>
        <v>0</v>
      </c>
      <c r="BH721" s="202">
        <f>IF(N721="zníž. prenesená",J721,0)</f>
        <v>0</v>
      </c>
      <c r="BI721" s="202">
        <f>IF(N721="nulová",J721,0)</f>
        <v>0</v>
      </c>
      <c r="BJ721" s="19" t="s">
        <v>89</v>
      </c>
      <c r="BK721" s="202">
        <f>ROUND(I721*H721,2)</f>
        <v>0</v>
      </c>
      <c r="BL721" s="19" t="s">
        <v>141</v>
      </c>
      <c r="BM721" s="201" t="s">
        <v>580</v>
      </c>
    </row>
    <row r="722" s="13" customFormat="1">
      <c r="A722" s="13"/>
      <c r="B722" s="203"/>
      <c r="C722" s="13"/>
      <c r="D722" s="204" t="s">
        <v>143</v>
      </c>
      <c r="E722" s="205" t="s">
        <v>1</v>
      </c>
      <c r="F722" s="206" t="s">
        <v>961</v>
      </c>
      <c r="G722" s="13"/>
      <c r="H722" s="207">
        <v>1333.7850000000001</v>
      </c>
      <c r="I722" s="208"/>
      <c r="J722" s="13"/>
      <c r="K722" s="13"/>
      <c r="L722" s="203"/>
      <c r="M722" s="209"/>
      <c r="N722" s="210"/>
      <c r="O722" s="210"/>
      <c r="P722" s="210"/>
      <c r="Q722" s="210"/>
      <c r="R722" s="210"/>
      <c r="S722" s="210"/>
      <c r="T722" s="21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05" t="s">
        <v>143</v>
      </c>
      <c r="AU722" s="205" t="s">
        <v>89</v>
      </c>
      <c r="AV722" s="13" t="s">
        <v>89</v>
      </c>
      <c r="AW722" s="13" t="s">
        <v>31</v>
      </c>
      <c r="AX722" s="13" t="s">
        <v>83</v>
      </c>
      <c r="AY722" s="205" t="s">
        <v>135</v>
      </c>
    </row>
    <row r="723" s="2" customFormat="1" ht="24.15" customHeight="1">
      <c r="A723" s="38"/>
      <c r="B723" s="188"/>
      <c r="C723" s="189" t="s">
        <v>510</v>
      </c>
      <c r="D723" s="189" t="s">
        <v>137</v>
      </c>
      <c r="E723" s="190" t="s">
        <v>1306</v>
      </c>
      <c r="F723" s="191" t="s">
        <v>1307</v>
      </c>
      <c r="G723" s="192" t="s">
        <v>140</v>
      </c>
      <c r="H723" s="193">
        <v>1333.7850000000001</v>
      </c>
      <c r="I723" s="194"/>
      <c r="J723" s="195">
        <f>ROUND(I723*H723,2)</f>
        <v>0</v>
      </c>
      <c r="K723" s="196"/>
      <c r="L723" s="39"/>
      <c r="M723" s="197" t="s">
        <v>1</v>
      </c>
      <c r="N723" s="198" t="s">
        <v>42</v>
      </c>
      <c r="O723" s="82"/>
      <c r="P723" s="199">
        <f>O723*H723</f>
        <v>0</v>
      </c>
      <c r="Q723" s="199">
        <v>0.0051539999999999997</v>
      </c>
      <c r="R723" s="199">
        <f>Q723*H723</f>
        <v>6.87432789</v>
      </c>
      <c r="S723" s="199">
        <v>0</v>
      </c>
      <c r="T723" s="200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01" t="s">
        <v>141</v>
      </c>
      <c r="AT723" s="201" t="s">
        <v>137</v>
      </c>
      <c r="AU723" s="201" t="s">
        <v>89</v>
      </c>
      <c r="AY723" s="19" t="s">
        <v>135</v>
      </c>
      <c r="BE723" s="202">
        <f>IF(N723="základná",J723,0)</f>
        <v>0</v>
      </c>
      <c r="BF723" s="202">
        <f>IF(N723="znížená",J723,0)</f>
        <v>0</v>
      </c>
      <c r="BG723" s="202">
        <f>IF(N723="zákl. prenesená",J723,0)</f>
        <v>0</v>
      </c>
      <c r="BH723" s="202">
        <f>IF(N723="zníž. prenesená",J723,0)</f>
        <v>0</v>
      </c>
      <c r="BI723" s="202">
        <f>IF(N723="nulová",J723,0)</f>
        <v>0</v>
      </c>
      <c r="BJ723" s="19" t="s">
        <v>89</v>
      </c>
      <c r="BK723" s="202">
        <f>ROUND(I723*H723,2)</f>
        <v>0</v>
      </c>
      <c r="BL723" s="19" t="s">
        <v>141</v>
      </c>
      <c r="BM723" s="201" t="s">
        <v>623</v>
      </c>
    </row>
    <row r="724" s="13" customFormat="1">
      <c r="A724" s="13"/>
      <c r="B724" s="203"/>
      <c r="C724" s="13"/>
      <c r="D724" s="204" t="s">
        <v>143</v>
      </c>
      <c r="E724" s="205" t="s">
        <v>1</v>
      </c>
      <c r="F724" s="206" t="s">
        <v>961</v>
      </c>
      <c r="G724" s="13"/>
      <c r="H724" s="207">
        <v>1333.7850000000001</v>
      </c>
      <c r="I724" s="208"/>
      <c r="J724" s="13"/>
      <c r="K724" s="13"/>
      <c r="L724" s="203"/>
      <c r="M724" s="209"/>
      <c r="N724" s="210"/>
      <c r="O724" s="210"/>
      <c r="P724" s="210"/>
      <c r="Q724" s="210"/>
      <c r="R724" s="210"/>
      <c r="S724" s="210"/>
      <c r="T724" s="21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05" t="s">
        <v>143</v>
      </c>
      <c r="AU724" s="205" t="s">
        <v>89</v>
      </c>
      <c r="AV724" s="13" t="s">
        <v>89</v>
      </c>
      <c r="AW724" s="13" t="s">
        <v>31</v>
      </c>
      <c r="AX724" s="13" t="s">
        <v>83</v>
      </c>
      <c r="AY724" s="205" t="s">
        <v>135</v>
      </c>
    </row>
    <row r="725" s="2" customFormat="1" ht="24.15" customHeight="1">
      <c r="A725" s="38"/>
      <c r="B725" s="188"/>
      <c r="C725" s="189" t="s">
        <v>514</v>
      </c>
      <c r="D725" s="189" t="s">
        <v>137</v>
      </c>
      <c r="E725" s="190" t="s">
        <v>1308</v>
      </c>
      <c r="F725" s="191" t="s">
        <v>1309</v>
      </c>
      <c r="G725" s="192" t="s">
        <v>140</v>
      </c>
      <c r="H725" s="193">
        <v>1333.7850000000001</v>
      </c>
      <c r="I725" s="194"/>
      <c r="J725" s="195">
        <f>ROUND(I725*H725,2)</f>
        <v>0</v>
      </c>
      <c r="K725" s="196"/>
      <c r="L725" s="39"/>
      <c r="M725" s="197" t="s">
        <v>1</v>
      </c>
      <c r="N725" s="198" t="s">
        <v>42</v>
      </c>
      <c r="O725" s="82"/>
      <c r="P725" s="199">
        <f>O725*H725</f>
        <v>0</v>
      </c>
      <c r="Q725" s="199">
        <v>0.00014999999999999999</v>
      </c>
      <c r="R725" s="199">
        <f>Q725*H725</f>
        <v>0.20006774999999999</v>
      </c>
      <c r="S725" s="199">
        <v>0</v>
      </c>
      <c r="T725" s="200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01" t="s">
        <v>141</v>
      </c>
      <c r="AT725" s="201" t="s">
        <v>137</v>
      </c>
      <c r="AU725" s="201" t="s">
        <v>89</v>
      </c>
      <c r="AY725" s="19" t="s">
        <v>135</v>
      </c>
      <c r="BE725" s="202">
        <f>IF(N725="základná",J725,0)</f>
        <v>0</v>
      </c>
      <c r="BF725" s="202">
        <f>IF(N725="znížená",J725,0)</f>
        <v>0</v>
      </c>
      <c r="BG725" s="202">
        <f>IF(N725="zákl. prenesená",J725,0)</f>
        <v>0</v>
      </c>
      <c r="BH725" s="202">
        <f>IF(N725="zníž. prenesená",J725,0)</f>
        <v>0</v>
      </c>
      <c r="BI725" s="202">
        <f>IF(N725="nulová",J725,0)</f>
        <v>0</v>
      </c>
      <c r="BJ725" s="19" t="s">
        <v>89</v>
      </c>
      <c r="BK725" s="202">
        <f>ROUND(I725*H725,2)</f>
        <v>0</v>
      </c>
      <c r="BL725" s="19" t="s">
        <v>141</v>
      </c>
      <c r="BM725" s="201" t="s">
        <v>1310</v>
      </c>
    </row>
    <row r="726" s="13" customFormat="1">
      <c r="A726" s="13"/>
      <c r="B726" s="203"/>
      <c r="C726" s="13"/>
      <c r="D726" s="204" t="s">
        <v>143</v>
      </c>
      <c r="E726" s="205" t="s">
        <v>1</v>
      </c>
      <c r="F726" s="206" t="s">
        <v>961</v>
      </c>
      <c r="G726" s="13"/>
      <c r="H726" s="207">
        <v>1333.7850000000001</v>
      </c>
      <c r="I726" s="208"/>
      <c r="J726" s="13"/>
      <c r="K726" s="13"/>
      <c r="L726" s="203"/>
      <c r="M726" s="209"/>
      <c r="N726" s="210"/>
      <c r="O726" s="210"/>
      <c r="P726" s="210"/>
      <c r="Q726" s="210"/>
      <c r="R726" s="210"/>
      <c r="S726" s="210"/>
      <c r="T726" s="21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05" t="s">
        <v>143</v>
      </c>
      <c r="AU726" s="205" t="s">
        <v>89</v>
      </c>
      <c r="AV726" s="13" t="s">
        <v>89</v>
      </c>
      <c r="AW726" s="13" t="s">
        <v>31</v>
      </c>
      <c r="AX726" s="13" t="s">
        <v>83</v>
      </c>
      <c r="AY726" s="205" t="s">
        <v>135</v>
      </c>
    </row>
    <row r="727" s="2" customFormat="1" ht="24.15" customHeight="1">
      <c r="A727" s="38"/>
      <c r="B727" s="188"/>
      <c r="C727" s="189" t="s">
        <v>519</v>
      </c>
      <c r="D727" s="189" t="s">
        <v>137</v>
      </c>
      <c r="E727" s="190" t="s">
        <v>1311</v>
      </c>
      <c r="F727" s="191" t="s">
        <v>1312</v>
      </c>
      <c r="G727" s="192" t="s">
        <v>140</v>
      </c>
      <c r="H727" s="193">
        <v>1333.7850000000001</v>
      </c>
      <c r="I727" s="194"/>
      <c r="J727" s="195">
        <f>ROUND(I727*H727,2)</f>
        <v>0</v>
      </c>
      <c r="K727" s="196"/>
      <c r="L727" s="39"/>
      <c r="M727" s="197" t="s">
        <v>1</v>
      </c>
      <c r="N727" s="198" t="s">
        <v>42</v>
      </c>
      <c r="O727" s="82"/>
      <c r="P727" s="199">
        <f>O727*H727</f>
        <v>0</v>
      </c>
      <c r="Q727" s="199">
        <v>0.0049500000000000004</v>
      </c>
      <c r="R727" s="199">
        <f>Q727*H727</f>
        <v>6.6022357500000011</v>
      </c>
      <c r="S727" s="199">
        <v>0</v>
      </c>
      <c r="T727" s="20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01" t="s">
        <v>141</v>
      </c>
      <c r="AT727" s="201" t="s">
        <v>137</v>
      </c>
      <c r="AU727" s="201" t="s">
        <v>89</v>
      </c>
      <c r="AY727" s="19" t="s">
        <v>135</v>
      </c>
      <c r="BE727" s="202">
        <f>IF(N727="základná",J727,0)</f>
        <v>0</v>
      </c>
      <c r="BF727" s="202">
        <f>IF(N727="znížená",J727,0)</f>
        <v>0</v>
      </c>
      <c r="BG727" s="202">
        <f>IF(N727="zákl. prenesená",J727,0)</f>
        <v>0</v>
      </c>
      <c r="BH727" s="202">
        <f>IF(N727="zníž. prenesená",J727,0)</f>
        <v>0</v>
      </c>
      <c r="BI727" s="202">
        <f>IF(N727="nulová",J727,0)</f>
        <v>0</v>
      </c>
      <c r="BJ727" s="19" t="s">
        <v>89</v>
      </c>
      <c r="BK727" s="202">
        <f>ROUND(I727*H727,2)</f>
        <v>0</v>
      </c>
      <c r="BL727" s="19" t="s">
        <v>141</v>
      </c>
      <c r="BM727" s="201" t="s">
        <v>604</v>
      </c>
    </row>
    <row r="728" s="13" customFormat="1">
      <c r="A728" s="13"/>
      <c r="B728" s="203"/>
      <c r="C728" s="13"/>
      <c r="D728" s="204" t="s">
        <v>143</v>
      </c>
      <c r="E728" s="205" t="s">
        <v>1</v>
      </c>
      <c r="F728" s="206" t="s">
        <v>1313</v>
      </c>
      <c r="G728" s="13"/>
      <c r="H728" s="207">
        <v>404.32400000000001</v>
      </c>
      <c r="I728" s="208"/>
      <c r="J728" s="13"/>
      <c r="K728" s="13"/>
      <c r="L728" s="203"/>
      <c r="M728" s="209"/>
      <c r="N728" s="210"/>
      <c r="O728" s="210"/>
      <c r="P728" s="210"/>
      <c r="Q728" s="210"/>
      <c r="R728" s="210"/>
      <c r="S728" s="210"/>
      <c r="T728" s="21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05" t="s">
        <v>143</v>
      </c>
      <c r="AU728" s="205" t="s">
        <v>89</v>
      </c>
      <c r="AV728" s="13" t="s">
        <v>89</v>
      </c>
      <c r="AW728" s="13" t="s">
        <v>31</v>
      </c>
      <c r="AX728" s="13" t="s">
        <v>76</v>
      </c>
      <c r="AY728" s="205" t="s">
        <v>135</v>
      </c>
    </row>
    <row r="729" s="13" customFormat="1">
      <c r="A729" s="13"/>
      <c r="B729" s="203"/>
      <c r="C729" s="13"/>
      <c r="D729" s="204" t="s">
        <v>143</v>
      </c>
      <c r="E729" s="205" t="s">
        <v>1</v>
      </c>
      <c r="F729" s="206" t="s">
        <v>1314</v>
      </c>
      <c r="G729" s="13"/>
      <c r="H729" s="207">
        <v>463.75400000000002</v>
      </c>
      <c r="I729" s="208"/>
      <c r="J729" s="13"/>
      <c r="K729" s="13"/>
      <c r="L729" s="203"/>
      <c r="M729" s="209"/>
      <c r="N729" s="210"/>
      <c r="O729" s="210"/>
      <c r="P729" s="210"/>
      <c r="Q729" s="210"/>
      <c r="R729" s="210"/>
      <c r="S729" s="210"/>
      <c r="T729" s="21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05" t="s">
        <v>143</v>
      </c>
      <c r="AU729" s="205" t="s">
        <v>89</v>
      </c>
      <c r="AV729" s="13" t="s">
        <v>89</v>
      </c>
      <c r="AW729" s="13" t="s">
        <v>31</v>
      </c>
      <c r="AX729" s="13" t="s">
        <v>76</v>
      </c>
      <c r="AY729" s="205" t="s">
        <v>135</v>
      </c>
    </row>
    <row r="730" s="13" customFormat="1">
      <c r="A730" s="13"/>
      <c r="B730" s="203"/>
      <c r="C730" s="13"/>
      <c r="D730" s="204" t="s">
        <v>143</v>
      </c>
      <c r="E730" s="205" t="s">
        <v>1</v>
      </c>
      <c r="F730" s="206" t="s">
        <v>1315</v>
      </c>
      <c r="G730" s="13"/>
      <c r="H730" s="207">
        <v>465.70699999999999</v>
      </c>
      <c r="I730" s="208"/>
      <c r="J730" s="13"/>
      <c r="K730" s="13"/>
      <c r="L730" s="203"/>
      <c r="M730" s="209"/>
      <c r="N730" s="210"/>
      <c r="O730" s="210"/>
      <c r="P730" s="210"/>
      <c r="Q730" s="210"/>
      <c r="R730" s="210"/>
      <c r="S730" s="210"/>
      <c r="T730" s="21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05" t="s">
        <v>143</v>
      </c>
      <c r="AU730" s="205" t="s">
        <v>89</v>
      </c>
      <c r="AV730" s="13" t="s">
        <v>89</v>
      </c>
      <c r="AW730" s="13" t="s">
        <v>31</v>
      </c>
      <c r="AX730" s="13" t="s">
        <v>76</v>
      </c>
      <c r="AY730" s="205" t="s">
        <v>135</v>
      </c>
    </row>
    <row r="731" s="14" customFormat="1">
      <c r="A731" s="14"/>
      <c r="B731" s="212"/>
      <c r="C731" s="14"/>
      <c r="D731" s="204" t="s">
        <v>143</v>
      </c>
      <c r="E731" s="213" t="s">
        <v>961</v>
      </c>
      <c r="F731" s="214" t="s">
        <v>152</v>
      </c>
      <c r="G731" s="14"/>
      <c r="H731" s="215">
        <v>1333.7850000000001</v>
      </c>
      <c r="I731" s="216"/>
      <c r="J731" s="14"/>
      <c r="K731" s="14"/>
      <c r="L731" s="212"/>
      <c r="M731" s="217"/>
      <c r="N731" s="218"/>
      <c r="O731" s="218"/>
      <c r="P731" s="218"/>
      <c r="Q731" s="218"/>
      <c r="R731" s="218"/>
      <c r="S731" s="218"/>
      <c r="T731" s="21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13" t="s">
        <v>143</v>
      </c>
      <c r="AU731" s="213" t="s">
        <v>89</v>
      </c>
      <c r="AV731" s="14" t="s">
        <v>141</v>
      </c>
      <c r="AW731" s="14" t="s">
        <v>31</v>
      </c>
      <c r="AX731" s="14" t="s">
        <v>83</v>
      </c>
      <c r="AY731" s="213" t="s">
        <v>135</v>
      </c>
    </row>
    <row r="732" s="2" customFormat="1" ht="33" customHeight="1">
      <c r="A732" s="38"/>
      <c r="B732" s="188"/>
      <c r="C732" s="189" t="s">
        <v>524</v>
      </c>
      <c r="D732" s="189" t="s">
        <v>137</v>
      </c>
      <c r="E732" s="190" t="s">
        <v>1316</v>
      </c>
      <c r="F732" s="191" t="s">
        <v>1317</v>
      </c>
      <c r="G732" s="192" t="s">
        <v>149</v>
      </c>
      <c r="H732" s="193">
        <v>4.2859999999999996</v>
      </c>
      <c r="I732" s="194"/>
      <c r="J732" s="195">
        <f>ROUND(I732*H732,2)</f>
        <v>0</v>
      </c>
      <c r="K732" s="196"/>
      <c r="L732" s="39"/>
      <c r="M732" s="197" t="s">
        <v>1</v>
      </c>
      <c r="N732" s="198" t="s">
        <v>42</v>
      </c>
      <c r="O732" s="82"/>
      <c r="P732" s="199">
        <f>O732*H732</f>
        <v>0</v>
      </c>
      <c r="Q732" s="199">
        <v>2.0952500000000001</v>
      </c>
      <c r="R732" s="199">
        <f>Q732*H732</f>
        <v>8.9802415</v>
      </c>
      <c r="S732" s="199">
        <v>0</v>
      </c>
      <c r="T732" s="200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01" t="s">
        <v>141</v>
      </c>
      <c r="AT732" s="201" t="s">
        <v>137</v>
      </c>
      <c r="AU732" s="201" t="s">
        <v>89</v>
      </c>
      <c r="AY732" s="19" t="s">
        <v>135</v>
      </c>
      <c r="BE732" s="202">
        <f>IF(N732="základná",J732,0)</f>
        <v>0</v>
      </c>
      <c r="BF732" s="202">
        <f>IF(N732="znížená",J732,0)</f>
        <v>0</v>
      </c>
      <c r="BG732" s="202">
        <f>IF(N732="zákl. prenesená",J732,0)</f>
        <v>0</v>
      </c>
      <c r="BH732" s="202">
        <f>IF(N732="zníž. prenesená",J732,0)</f>
        <v>0</v>
      </c>
      <c r="BI732" s="202">
        <f>IF(N732="nulová",J732,0)</f>
        <v>0</v>
      </c>
      <c r="BJ732" s="19" t="s">
        <v>89</v>
      </c>
      <c r="BK732" s="202">
        <f>ROUND(I732*H732,2)</f>
        <v>0</v>
      </c>
      <c r="BL732" s="19" t="s">
        <v>141</v>
      </c>
      <c r="BM732" s="201" t="s">
        <v>1318</v>
      </c>
    </row>
    <row r="733" s="13" customFormat="1">
      <c r="A733" s="13"/>
      <c r="B733" s="203"/>
      <c r="C733" s="13"/>
      <c r="D733" s="204" t="s">
        <v>143</v>
      </c>
      <c r="E733" s="205" t="s">
        <v>1</v>
      </c>
      <c r="F733" s="206" t="s">
        <v>1319</v>
      </c>
      <c r="G733" s="13"/>
      <c r="H733" s="207">
        <v>4.2859999999999996</v>
      </c>
      <c r="I733" s="208"/>
      <c r="J733" s="13"/>
      <c r="K733" s="13"/>
      <c r="L733" s="203"/>
      <c r="M733" s="209"/>
      <c r="N733" s="210"/>
      <c r="O733" s="210"/>
      <c r="P733" s="210"/>
      <c r="Q733" s="210"/>
      <c r="R733" s="210"/>
      <c r="S733" s="210"/>
      <c r="T733" s="21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05" t="s">
        <v>143</v>
      </c>
      <c r="AU733" s="205" t="s">
        <v>89</v>
      </c>
      <c r="AV733" s="13" t="s">
        <v>89</v>
      </c>
      <c r="AW733" s="13" t="s">
        <v>31</v>
      </c>
      <c r="AX733" s="13" t="s">
        <v>83</v>
      </c>
      <c r="AY733" s="205" t="s">
        <v>135</v>
      </c>
    </row>
    <row r="734" s="2" customFormat="1" ht="24.15" customHeight="1">
      <c r="A734" s="38"/>
      <c r="B734" s="188"/>
      <c r="C734" s="189" t="s">
        <v>528</v>
      </c>
      <c r="D734" s="189" t="s">
        <v>137</v>
      </c>
      <c r="E734" s="190" t="s">
        <v>1320</v>
      </c>
      <c r="F734" s="191" t="s">
        <v>1321</v>
      </c>
      <c r="G734" s="192" t="s">
        <v>140</v>
      </c>
      <c r="H734" s="193">
        <v>1179.2429999999999</v>
      </c>
      <c r="I734" s="194"/>
      <c r="J734" s="195">
        <f>ROUND(I734*H734,2)</f>
        <v>0</v>
      </c>
      <c r="K734" s="196"/>
      <c r="L734" s="39"/>
      <c r="M734" s="197" t="s">
        <v>1</v>
      </c>
      <c r="N734" s="198" t="s">
        <v>42</v>
      </c>
      <c r="O734" s="82"/>
      <c r="P734" s="199">
        <f>O734*H734</f>
        <v>0</v>
      </c>
      <c r="Q734" s="199">
        <v>0</v>
      </c>
      <c r="R734" s="199">
        <f>Q734*H734</f>
        <v>0</v>
      </c>
      <c r="S734" s="199">
        <v>0</v>
      </c>
      <c r="T734" s="200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01" t="s">
        <v>141</v>
      </c>
      <c r="AT734" s="201" t="s">
        <v>137</v>
      </c>
      <c r="AU734" s="201" t="s">
        <v>89</v>
      </c>
      <c r="AY734" s="19" t="s">
        <v>135</v>
      </c>
      <c r="BE734" s="202">
        <f>IF(N734="základná",J734,0)</f>
        <v>0</v>
      </c>
      <c r="BF734" s="202">
        <f>IF(N734="znížená",J734,0)</f>
        <v>0</v>
      </c>
      <c r="BG734" s="202">
        <f>IF(N734="zákl. prenesená",J734,0)</f>
        <v>0</v>
      </c>
      <c r="BH734" s="202">
        <f>IF(N734="zníž. prenesená",J734,0)</f>
        <v>0</v>
      </c>
      <c r="BI734" s="202">
        <f>IF(N734="nulová",J734,0)</f>
        <v>0</v>
      </c>
      <c r="BJ734" s="19" t="s">
        <v>89</v>
      </c>
      <c r="BK734" s="202">
        <f>ROUND(I734*H734,2)</f>
        <v>0</v>
      </c>
      <c r="BL734" s="19" t="s">
        <v>141</v>
      </c>
      <c r="BM734" s="201" t="s">
        <v>1322</v>
      </c>
    </row>
    <row r="735" s="13" customFormat="1">
      <c r="A735" s="13"/>
      <c r="B735" s="203"/>
      <c r="C735" s="13"/>
      <c r="D735" s="204" t="s">
        <v>143</v>
      </c>
      <c r="E735" s="205" t="s">
        <v>1</v>
      </c>
      <c r="F735" s="206" t="s">
        <v>1323</v>
      </c>
      <c r="G735" s="13"/>
      <c r="H735" s="207">
        <v>1179.2429999999999</v>
      </c>
      <c r="I735" s="208"/>
      <c r="J735" s="13"/>
      <c r="K735" s="13"/>
      <c r="L735" s="203"/>
      <c r="M735" s="209"/>
      <c r="N735" s="210"/>
      <c r="O735" s="210"/>
      <c r="P735" s="210"/>
      <c r="Q735" s="210"/>
      <c r="R735" s="210"/>
      <c r="S735" s="210"/>
      <c r="T735" s="21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05" t="s">
        <v>143</v>
      </c>
      <c r="AU735" s="205" t="s">
        <v>89</v>
      </c>
      <c r="AV735" s="13" t="s">
        <v>89</v>
      </c>
      <c r="AW735" s="13" t="s">
        <v>31</v>
      </c>
      <c r="AX735" s="13" t="s">
        <v>83</v>
      </c>
      <c r="AY735" s="205" t="s">
        <v>135</v>
      </c>
    </row>
    <row r="736" s="2" customFormat="1" ht="24.15" customHeight="1">
      <c r="A736" s="38"/>
      <c r="B736" s="188"/>
      <c r="C736" s="240" t="s">
        <v>532</v>
      </c>
      <c r="D736" s="240" t="s">
        <v>398</v>
      </c>
      <c r="E736" s="241" t="s">
        <v>1324</v>
      </c>
      <c r="F736" s="242" t="s">
        <v>1325</v>
      </c>
      <c r="G736" s="243" t="s">
        <v>1326</v>
      </c>
      <c r="H736" s="244">
        <v>353.77300000000002</v>
      </c>
      <c r="I736" s="245"/>
      <c r="J736" s="246">
        <f>ROUND(I736*H736,2)</f>
        <v>0</v>
      </c>
      <c r="K736" s="247"/>
      <c r="L736" s="248"/>
      <c r="M736" s="249" t="s">
        <v>1</v>
      </c>
      <c r="N736" s="250" t="s">
        <v>42</v>
      </c>
      <c r="O736" s="82"/>
      <c r="P736" s="199">
        <f>O736*H736</f>
        <v>0</v>
      </c>
      <c r="Q736" s="199">
        <v>0.0010300000000000001</v>
      </c>
      <c r="R736" s="199">
        <f>Q736*H736</f>
        <v>0.36438619000000005</v>
      </c>
      <c r="S736" s="199">
        <v>0</v>
      </c>
      <c r="T736" s="20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01" t="s">
        <v>177</v>
      </c>
      <c r="AT736" s="201" t="s">
        <v>398</v>
      </c>
      <c r="AU736" s="201" t="s">
        <v>89</v>
      </c>
      <c r="AY736" s="19" t="s">
        <v>135</v>
      </c>
      <c r="BE736" s="202">
        <f>IF(N736="základná",J736,0)</f>
        <v>0</v>
      </c>
      <c r="BF736" s="202">
        <f>IF(N736="znížená",J736,0)</f>
        <v>0</v>
      </c>
      <c r="BG736" s="202">
        <f>IF(N736="zákl. prenesená",J736,0)</f>
        <v>0</v>
      </c>
      <c r="BH736" s="202">
        <f>IF(N736="zníž. prenesená",J736,0)</f>
        <v>0</v>
      </c>
      <c r="BI736" s="202">
        <f>IF(N736="nulová",J736,0)</f>
        <v>0</v>
      </c>
      <c r="BJ736" s="19" t="s">
        <v>89</v>
      </c>
      <c r="BK736" s="202">
        <f>ROUND(I736*H736,2)</f>
        <v>0</v>
      </c>
      <c r="BL736" s="19" t="s">
        <v>141</v>
      </c>
      <c r="BM736" s="201" t="s">
        <v>1327</v>
      </c>
    </row>
    <row r="737" s="13" customFormat="1">
      <c r="A737" s="13"/>
      <c r="B737" s="203"/>
      <c r="C737" s="13"/>
      <c r="D737" s="204" t="s">
        <v>143</v>
      </c>
      <c r="E737" s="13"/>
      <c r="F737" s="206" t="s">
        <v>1328</v>
      </c>
      <c r="G737" s="13"/>
      <c r="H737" s="207">
        <v>353.77300000000002</v>
      </c>
      <c r="I737" s="208"/>
      <c r="J737" s="13"/>
      <c r="K737" s="13"/>
      <c r="L737" s="203"/>
      <c r="M737" s="209"/>
      <c r="N737" s="210"/>
      <c r="O737" s="210"/>
      <c r="P737" s="210"/>
      <c r="Q737" s="210"/>
      <c r="R737" s="210"/>
      <c r="S737" s="210"/>
      <c r="T737" s="21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05" t="s">
        <v>143</v>
      </c>
      <c r="AU737" s="205" t="s">
        <v>89</v>
      </c>
      <c r="AV737" s="13" t="s">
        <v>89</v>
      </c>
      <c r="AW737" s="13" t="s">
        <v>3</v>
      </c>
      <c r="AX737" s="13" t="s">
        <v>83</v>
      </c>
      <c r="AY737" s="205" t="s">
        <v>135</v>
      </c>
    </row>
    <row r="738" s="2" customFormat="1" ht="24.15" customHeight="1">
      <c r="A738" s="38"/>
      <c r="B738" s="188"/>
      <c r="C738" s="189" t="s">
        <v>536</v>
      </c>
      <c r="D738" s="189" t="s">
        <v>137</v>
      </c>
      <c r="E738" s="190" t="s">
        <v>1329</v>
      </c>
      <c r="F738" s="191" t="s">
        <v>1330</v>
      </c>
      <c r="G738" s="192" t="s">
        <v>140</v>
      </c>
      <c r="H738" s="193">
        <v>375.99000000000001</v>
      </c>
      <c r="I738" s="194"/>
      <c r="J738" s="195">
        <f>ROUND(I738*H738,2)</f>
        <v>0</v>
      </c>
      <c r="K738" s="196"/>
      <c r="L738" s="39"/>
      <c r="M738" s="197" t="s">
        <v>1</v>
      </c>
      <c r="N738" s="198" t="s">
        <v>42</v>
      </c>
      <c r="O738" s="82"/>
      <c r="P738" s="199">
        <f>O738*H738</f>
        <v>0</v>
      </c>
      <c r="Q738" s="199">
        <v>0</v>
      </c>
      <c r="R738" s="199">
        <f>Q738*H738</f>
        <v>0</v>
      </c>
      <c r="S738" s="199">
        <v>0</v>
      </c>
      <c r="T738" s="20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01" t="s">
        <v>141</v>
      </c>
      <c r="AT738" s="201" t="s">
        <v>137</v>
      </c>
      <c r="AU738" s="201" t="s">
        <v>89</v>
      </c>
      <c r="AY738" s="19" t="s">
        <v>135</v>
      </c>
      <c r="BE738" s="202">
        <f>IF(N738="základná",J738,0)</f>
        <v>0</v>
      </c>
      <c r="BF738" s="202">
        <f>IF(N738="znížená",J738,0)</f>
        <v>0</v>
      </c>
      <c r="BG738" s="202">
        <f>IF(N738="zákl. prenesená",J738,0)</f>
        <v>0</v>
      </c>
      <c r="BH738" s="202">
        <f>IF(N738="zníž. prenesená",J738,0)</f>
        <v>0</v>
      </c>
      <c r="BI738" s="202">
        <f>IF(N738="nulová",J738,0)</f>
        <v>0</v>
      </c>
      <c r="BJ738" s="19" t="s">
        <v>89</v>
      </c>
      <c r="BK738" s="202">
        <f>ROUND(I738*H738,2)</f>
        <v>0</v>
      </c>
      <c r="BL738" s="19" t="s">
        <v>141</v>
      </c>
      <c r="BM738" s="201" t="s">
        <v>1331</v>
      </c>
    </row>
    <row r="739" s="13" customFormat="1">
      <c r="A739" s="13"/>
      <c r="B739" s="203"/>
      <c r="C739" s="13"/>
      <c r="D739" s="204" t="s">
        <v>143</v>
      </c>
      <c r="E739" s="205" t="s">
        <v>1</v>
      </c>
      <c r="F739" s="206" t="s">
        <v>1332</v>
      </c>
      <c r="G739" s="13"/>
      <c r="H739" s="207">
        <v>375.99000000000001</v>
      </c>
      <c r="I739" s="208"/>
      <c r="J739" s="13"/>
      <c r="K739" s="13"/>
      <c r="L739" s="203"/>
      <c r="M739" s="209"/>
      <c r="N739" s="210"/>
      <c r="O739" s="210"/>
      <c r="P739" s="210"/>
      <c r="Q739" s="210"/>
      <c r="R739" s="210"/>
      <c r="S739" s="210"/>
      <c r="T739" s="21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05" t="s">
        <v>143</v>
      </c>
      <c r="AU739" s="205" t="s">
        <v>89</v>
      </c>
      <c r="AV739" s="13" t="s">
        <v>89</v>
      </c>
      <c r="AW739" s="13" t="s">
        <v>31</v>
      </c>
      <c r="AX739" s="13" t="s">
        <v>83</v>
      </c>
      <c r="AY739" s="205" t="s">
        <v>135</v>
      </c>
    </row>
    <row r="740" s="2" customFormat="1" ht="16.5" customHeight="1">
      <c r="A740" s="38"/>
      <c r="B740" s="188"/>
      <c r="C740" s="240" t="s">
        <v>540</v>
      </c>
      <c r="D740" s="240" t="s">
        <v>398</v>
      </c>
      <c r="E740" s="241" t="s">
        <v>1333</v>
      </c>
      <c r="F740" s="242" t="s">
        <v>1334</v>
      </c>
      <c r="G740" s="243" t="s">
        <v>140</v>
      </c>
      <c r="H740" s="244">
        <v>375.99000000000001</v>
      </c>
      <c r="I740" s="245"/>
      <c r="J740" s="246">
        <f>ROUND(I740*H740,2)</f>
        <v>0</v>
      </c>
      <c r="K740" s="247"/>
      <c r="L740" s="248"/>
      <c r="M740" s="249" t="s">
        <v>1</v>
      </c>
      <c r="N740" s="250" t="s">
        <v>42</v>
      </c>
      <c r="O740" s="82"/>
      <c r="P740" s="199">
        <f>O740*H740</f>
        <v>0</v>
      </c>
      <c r="Q740" s="199">
        <v>0.00010000000000000001</v>
      </c>
      <c r="R740" s="199">
        <f>Q740*H740</f>
        <v>0.037599</v>
      </c>
      <c r="S740" s="199">
        <v>0</v>
      </c>
      <c r="T740" s="20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01" t="s">
        <v>177</v>
      </c>
      <c r="AT740" s="201" t="s">
        <v>398</v>
      </c>
      <c r="AU740" s="201" t="s">
        <v>89</v>
      </c>
      <c r="AY740" s="19" t="s">
        <v>135</v>
      </c>
      <c r="BE740" s="202">
        <f>IF(N740="základná",J740,0)</f>
        <v>0</v>
      </c>
      <c r="BF740" s="202">
        <f>IF(N740="znížená",J740,0)</f>
        <v>0</v>
      </c>
      <c r="BG740" s="202">
        <f>IF(N740="zákl. prenesená",J740,0)</f>
        <v>0</v>
      </c>
      <c r="BH740" s="202">
        <f>IF(N740="zníž. prenesená",J740,0)</f>
        <v>0</v>
      </c>
      <c r="BI740" s="202">
        <f>IF(N740="nulová",J740,0)</f>
        <v>0</v>
      </c>
      <c r="BJ740" s="19" t="s">
        <v>89</v>
      </c>
      <c r="BK740" s="202">
        <f>ROUND(I740*H740,2)</f>
        <v>0</v>
      </c>
      <c r="BL740" s="19" t="s">
        <v>141</v>
      </c>
      <c r="BM740" s="201" t="s">
        <v>1335</v>
      </c>
    </row>
    <row r="741" s="2" customFormat="1" ht="37.8" customHeight="1">
      <c r="A741" s="38"/>
      <c r="B741" s="188"/>
      <c r="C741" s="189" t="s">
        <v>544</v>
      </c>
      <c r="D741" s="189" t="s">
        <v>137</v>
      </c>
      <c r="E741" s="190" t="s">
        <v>1336</v>
      </c>
      <c r="F741" s="191" t="s">
        <v>1337</v>
      </c>
      <c r="G741" s="192" t="s">
        <v>140</v>
      </c>
      <c r="H741" s="193">
        <v>46.398000000000003</v>
      </c>
      <c r="I741" s="194"/>
      <c r="J741" s="195">
        <f>ROUND(I741*H741,2)</f>
        <v>0</v>
      </c>
      <c r="K741" s="196"/>
      <c r="L741" s="39"/>
      <c r="M741" s="197" t="s">
        <v>1</v>
      </c>
      <c r="N741" s="198" t="s">
        <v>42</v>
      </c>
      <c r="O741" s="82"/>
      <c r="P741" s="199">
        <f>O741*H741</f>
        <v>0</v>
      </c>
      <c r="Q741" s="199">
        <v>0.019</v>
      </c>
      <c r="R741" s="199">
        <f>Q741*H741</f>
        <v>0.88156200000000007</v>
      </c>
      <c r="S741" s="199">
        <v>0</v>
      </c>
      <c r="T741" s="200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01" t="s">
        <v>141</v>
      </c>
      <c r="AT741" s="201" t="s">
        <v>137</v>
      </c>
      <c r="AU741" s="201" t="s">
        <v>89</v>
      </c>
      <c r="AY741" s="19" t="s">
        <v>135</v>
      </c>
      <c r="BE741" s="202">
        <f>IF(N741="základná",J741,0)</f>
        <v>0</v>
      </c>
      <c r="BF741" s="202">
        <f>IF(N741="znížená",J741,0)</f>
        <v>0</v>
      </c>
      <c r="BG741" s="202">
        <f>IF(N741="zákl. prenesená",J741,0)</f>
        <v>0</v>
      </c>
      <c r="BH741" s="202">
        <f>IF(N741="zníž. prenesená",J741,0)</f>
        <v>0</v>
      </c>
      <c r="BI741" s="202">
        <f>IF(N741="nulová",J741,0)</f>
        <v>0</v>
      </c>
      <c r="BJ741" s="19" t="s">
        <v>89</v>
      </c>
      <c r="BK741" s="202">
        <f>ROUND(I741*H741,2)</f>
        <v>0</v>
      </c>
      <c r="BL741" s="19" t="s">
        <v>141</v>
      </c>
      <c r="BM741" s="201" t="s">
        <v>1338</v>
      </c>
    </row>
    <row r="742" s="13" customFormat="1">
      <c r="A742" s="13"/>
      <c r="B742" s="203"/>
      <c r="C742" s="13"/>
      <c r="D742" s="204" t="s">
        <v>143</v>
      </c>
      <c r="E742" s="205" t="s">
        <v>1</v>
      </c>
      <c r="F742" s="206" t="s">
        <v>983</v>
      </c>
      <c r="G742" s="13"/>
      <c r="H742" s="207">
        <v>46.398000000000003</v>
      </c>
      <c r="I742" s="208"/>
      <c r="J742" s="13"/>
      <c r="K742" s="13"/>
      <c r="L742" s="203"/>
      <c r="M742" s="209"/>
      <c r="N742" s="210"/>
      <c r="O742" s="210"/>
      <c r="P742" s="210"/>
      <c r="Q742" s="210"/>
      <c r="R742" s="210"/>
      <c r="S742" s="210"/>
      <c r="T742" s="21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05" t="s">
        <v>143</v>
      </c>
      <c r="AU742" s="205" t="s">
        <v>89</v>
      </c>
      <c r="AV742" s="13" t="s">
        <v>89</v>
      </c>
      <c r="AW742" s="13" t="s">
        <v>31</v>
      </c>
      <c r="AX742" s="13" t="s">
        <v>83</v>
      </c>
      <c r="AY742" s="205" t="s">
        <v>135</v>
      </c>
    </row>
    <row r="743" s="2" customFormat="1" ht="21.75" customHeight="1">
      <c r="A743" s="38"/>
      <c r="B743" s="188"/>
      <c r="C743" s="189" t="s">
        <v>548</v>
      </c>
      <c r="D743" s="189" t="s">
        <v>137</v>
      </c>
      <c r="E743" s="190" t="s">
        <v>1339</v>
      </c>
      <c r="F743" s="191" t="s">
        <v>1340</v>
      </c>
      <c r="G743" s="192" t="s">
        <v>140</v>
      </c>
      <c r="H743" s="193">
        <v>316.38</v>
      </c>
      <c r="I743" s="194"/>
      <c r="J743" s="195">
        <f>ROUND(I743*H743,2)</f>
        <v>0</v>
      </c>
      <c r="K743" s="196"/>
      <c r="L743" s="39"/>
      <c r="M743" s="197" t="s">
        <v>1</v>
      </c>
      <c r="N743" s="198" t="s">
        <v>42</v>
      </c>
      <c r="O743" s="82"/>
      <c r="P743" s="199">
        <f>O743*H743</f>
        <v>0</v>
      </c>
      <c r="Q743" s="199">
        <v>0.080339999999999995</v>
      </c>
      <c r="R743" s="199">
        <f>Q743*H743</f>
        <v>25.417969199999998</v>
      </c>
      <c r="S743" s="199">
        <v>0</v>
      </c>
      <c r="T743" s="200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01" t="s">
        <v>141</v>
      </c>
      <c r="AT743" s="201" t="s">
        <v>137</v>
      </c>
      <c r="AU743" s="201" t="s">
        <v>89</v>
      </c>
      <c r="AY743" s="19" t="s">
        <v>135</v>
      </c>
      <c r="BE743" s="202">
        <f>IF(N743="základná",J743,0)</f>
        <v>0</v>
      </c>
      <c r="BF743" s="202">
        <f>IF(N743="znížená",J743,0)</f>
        <v>0</v>
      </c>
      <c r="BG743" s="202">
        <f>IF(N743="zákl. prenesená",J743,0)</f>
        <v>0</v>
      </c>
      <c r="BH743" s="202">
        <f>IF(N743="zníž. prenesená",J743,0)</f>
        <v>0</v>
      </c>
      <c r="BI743" s="202">
        <f>IF(N743="nulová",J743,0)</f>
        <v>0</v>
      </c>
      <c r="BJ743" s="19" t="s">
        <v>89</v>
      </c>
      <c r="BK743" s="202">
        <f>ROUND(I743*H743,2)</f>
        <v>0</v>
      </c>
      <c r="BL743" s="19" t="s">
        <v>141</v>
      </c>
      <c r="BM743" s="201" t="s">
        <v>1341</v>
      </c>
    </row>
    <row r="744" s="13" customFormat="1">
      <c r="A744" s="13"/>
      <c r="B744" s="203"/>
      <c r="C744" s="13"/>
      <c r="D744" s="204" t="s">
        <v>143</v>
      </c>
      <c r="E744" s="205" t="s">
        <v>1</v>
      </c>
      <c r="F744" s="206" t="s">
        <v>1342</v>
      </c>
      <c r="G744" s="13"/>
      <c r="H744" s="207">
        <v>316.38</v>
      </c>
      <c r="I744" s="208"/>
      <c r="J744" s="13"/>
      <c r="K744" s="13"/>
      <c r="L744" s="203"/>
      <c r="M744" s="209"/>
      <c r="N744" s="210"/>
      <c r="O744" s="210"/>
      <c r="P744" s="210"/>
      <c r="Q744" s="210"/>
      <c r="R744" s="210"/>
      <c r="S744" s="210"/>
      <c r="T744" s="21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05" t="s">
        <v>143</v>
      </c>
      <c r="AU744" s="205" t="s">
        <v>89</v>
      </c>
      <c r="AV744" s="13" t="s">
        <v>89</v>
      </c>
      <c r="AW744" s="13" t="s">
        <v>31</v>
      </c>
      <c r="AX744" s="13" t="s">
        <v>83</v>
      </c>
      <c r="AY744" s="205" t="s">
        <v>135</v>
      </c>
    </row>
    <row r="745" s="2" customFormat="1" ht="21.75" customHeight="1">
      <c r="A745" s="38"/>
      <c r="B745" s="188"/>
      <c r="C745" s="189" t="s">
        <v>552</v>
      </c>
      <c r="D745" s="189" t="s">
        <v>137</v>
      </c>
      <c r="E745" s="190" t="s">
        <v>1343</v>
      </c>
      <c r="F745" s="191" t="s">
        <v>1344</v>
      </c>
      <c r="G745" s="192" t="s">
        <v>140</v>
      </c>
      <c r="H745" s="193">
        <v>424.89699999999999</v>
      </c>
      <c r="I745" s="194"/>
      <c r="J745" s="195">
        <f>ROUND(I745*H745,2)</f>
        <v>0</v>
      </c>
      <c r="K745" s="196"/>
      <c r="L745" s="39"/>
      <c r="M745" s="197" t="s">
        <v>1</v>
      </c>
      <c r="N745" s="198" t="s">
        <v>42</v>
      </c>
      <c r="O745" s="82"/>
      <c r="P745" s="199">
        <f>O745*H745</f>
        <v>0</v>
      </c>
      <c r="Q745" s="199">
        <v>0.10042</v>
      </c>
      <c r="R745" s="199">
        <f>Q745*H745</f>
        <v>42.668156740000001</v>
      </c>
      <c r="S745" s="199">
        <v>0</v>
      </c>
      <c r="T745" s="200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01" t="s">
        <v>141</v>
      </c>
      <c r="AT745" s="201" t="s">
        <v>137</v>
      </c>
      <c r="AU745" s="201" t="s">
        <v>89</v>
      </c>
      <c r="AY745" s="19" t="s">
        <v>135</v>
      </c>
      <c r="BE745" s="202">
        <f>IF(N745="základná",J745,0)</f>
        <v>0</v>
      </c>
      <c r="BF745" s="202">
        <f>IF(N745="znížená",J745,0)</f>
        <v>0</v>
      </c>
      <c r="BG745" s="202">
        <f>IF(N745="zákl. prenesená",J745,0)</f>
        <v>0</v>
      </c>
      <c r="BH745" s="202">
        <f>IF(N745="zníž. prenesená",J745,0)</f>
        <v>0</v>
      </c>
      <c r="BI745" s="202">
        <f>IF(N745="nulová",J745,0)</f>
        <v>0</v>
      </c>
      <c r="BJ745" s="19" t="s">
        <v>89</v>
      </c>
      <c r="BK745" s="202">
        <f>ROUND(I745*H745,2)</f>
        <v>0</v>
      </c>
      <c r="BL745" s="19" t="s">
        <v>141</v>
      </c>
      <c r="BM745" s="201" t="s">
        <v>1345</v>
      </c>
    </row>
    <row r="746" s="13" customFormat="1">
      <c r="A746" s="13"/>
      <c r="B746" s="203"/>
      <c r="C746" s="13"/>
      <c r="D746" s="204" t="s">
        <v>143</v>
      </c>
      <c r="E746" s="205" t="s">
        <v>1</v>
      </c>
      <c r="F746" s="206" t="s">
        <v>1346</v>
      </c>
      <c r="G746" s="13"/>
      <c r="H746" s="207">
        <v>424.89699999999999</v>
      </c>
      <c r="I746" s="208"/>
      <c r="J746" s="13"/>
      <c r="K746" s="13"/>
      <c r="L746" s="203"/>
      <c r="M746" s="209"/>
      <c r="N746" s="210"/>
      <c r="O746" s="210"/>
      <c r="P746" s="210"/>
      <c r="Q746" s="210"/>
      <c r="R746" s="210"/>
      <c r="S746" s="210"/>
      <c r="T746" s="21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05" t="s">
        <v>143</v>
      </c>
      <c r="AU746" s="205" t="s">
        <v>89</v>
      </c>
      <c r="AV746" s="13" t="s">
        <v>89</v>
      </c>
      <c r="AW746" s="13" t="s">
        <v>31</v>
      </c>
      <c r="AX746" s="13" t="s">
        <v>83</v>
      </c>
      <c r="AY746" s="205" t="s">
        <v>135</v>
      </c>
    </row>
    <row r="747" s="2" customFormat="1" ht="24.15" customHeight="1">
      <c r="A747" s="38"/>
      <c r="B747" s="188"/>
      <c r="C747" s="189" t="s">
        <v>556</v>
      </c>
      <c r="D747" s="189" t="s">
        <v>137</v>
      </c>
      <c r="E747" s="190" t="s">
        <v>1347</v>
      </c>
      <c r="F747" s="191" t="s">
        <v>1348</v>
      </c>
      <c r="G747" s="192" t="s">
        <v>140</v>
      </c>
      <c r="H747" s="193">
        <v>1047.1880000000001</v>
      </c>
      <c r="I747" s="194"/>
      <c r="J747" s="195">
        <f>ROUND(I747*H747,2)</f>
        <v>0</v>
      </c>
      <c r="K747" s="196"/>
      <c r="L747" s="39"/>
      <c r="M747" s="197" t="s">
        <v>1</v>
      </c>
      <c r="N747" s="198" t="s">
        <v>42</v>
      </c>
      <c r="O747" s="82"/>
      <c r="P747" s="199">
        <f>O747*H747</f>
        <v>0</v>
      </c>
      <c r="Q747" s="199">
        <v>0.0086700000000000006</v>
      </c>
      <c r="R747" s="199">
        <f>Q747*H747</f>
        <v>9.0791199600000017</v>
      </c>
      <c r="S747" s="199">
        <v>0</v>
      </c>
      <c r="T747" s="20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01" t="s">
        <v>141</v>
      </c>
      <c r="AT747" s="201" t="s">
        <v>137</v>
      </c>
      <c r="AU747" s="201" t="s">
        <v>89</v>
      </c>
      <c r="AY747" s="19" t="s">
        <v>135</v>
      </c>
      <c r="BE747" s="202">
        <f>IF(N747="základná",J747,0)</f>
        <v>0</v>
      </c>
      <c r="BF747" s="202">
        <f>IF(N747="znížená",J747,0)</f>
        <v>0</v>
      </c>
      <c r="BG747" s="202">
        <f>IF(N747="zákl. prenesená",J747,0)</f>
        <v>0</v>
      </c>
      <c r="BH747" s="202">
        <f>IF(N747="zníž. prenesená",J747,0)</f>
        <v>0</v>
      </c>
      <c r="BI747" s="202">
        <f>IF(N747="nulová",J747,0)</f>
        <v>0</v>
      </c>
      <c r="BJ747" s="19" t="s">
        <v>89</v>
      </c>
      <c r="BK747" s="202">
        <f>ROUND(I747*H747,2)</f>
        <v>0</v>
      </c>
      <c r="BL747" s="19" t="s">
        <v>141</v>
      </c>
      <c r="BM747" s="201" t="s">
        <v>1349</v>
      </c>
    </row>
    <row r="748" s="13" customFormat="1">
      <c r="A748" s="13"/>
      <c r="B748" s="203"/>
      <c r="C748" s="13"/>
      <c r="D748" s="204" t="s">
        <v>143</v>
      </c>
      <c r="E748" s="205" t="s">
        <v>1</v>
      </c>
      <c r="F748" s="206" t="s">
        <v>1350</v>
      </c>
      <c r="G748" s="13"/>
      <c r="H748" s="207">
        <v>1047.1880000000001</v>
      </c>
      <c r="I748" s="208"/>
      <c r="J748" s="13"/>
      <c r="K748" s="13"/>
      <c r="L748" s="203"/>
      <c r="M748" s="209"/>
      <c r="N748" s="210"/>
      <c r="O748" s="210"/>
      <c r="P748" s="210"/>
      <c r="Q748" s="210"/>
      <c r="R748" s="210"/>
      <c r="S748" s="210"/>
      <c r="T748" s="21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05" t="s">
        <v>143</v>
      </c>
      <c r="AU748" s="205" t="s">
        <v>89</v>
      </c>
      <c r="AV748" s="13" t="s">
        <v>89</v>
      </c>
      <c r="AW748" s="13" t="s">
        <v>31</v>
      </c>
      <c r="AX748" s="13" t="s">
        <v>83</v>
      </c>
      <c r="AY748" s="205" t="s">
        <v>135</v>
      </c>
    </row>
    <row r="749" s="12" customFormat="1" ht="22.8" customHeight="1">
      <c r="A749" s="12"/>
      <c r="B749" s="175"/>
      <c r="C749" s="12"/>
      <c r="D749" s="176" t="s">
        <v>75</v>
      </c>
      <c r="E749" s="186" t="s">
        <v>145</v>
      </c>
      <c r="F749" s="186" t="s">
        <v>146</v>
      </c>
      <c r="G749" s="12"/>
      <c r="H749" s="12"/>
      <c r="I749" s="178"/>
      <c r="J749" s="187">
        <f>BK749</f>
        <v>0</v>
      </c>
      <c r="K749" s="12"/>
      <c r="L749" s="175"/>
      <c r="M749" s="180"/>
      <c r="N749" s="181"/>
      <c r="O749" s="181"/>
      <c r="P749" s="182">
        <f>SUM(P750:P785)</f>
        <v>0</v>
      </c>
      <c r="Q749" s="181"/>
      <c r="R749" s="182">
        <f>SUM(R750:R785)</f>
        <v>48.02864984568</v>
      </c>
      <c r="S749" s="181"/>
      <c r="T749" s="183">
        <f>SUM(T750:T785)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176" t="s">
        <v>83</v>
      </c>
      <c r="AT749" s="184" t="s">
        <v>75</v>
      </c>
      <c r="AU749" s="184" t="s">
        <v>83</v>
      </c>
      <c r="AY749" s="176" t="s">
        <v>135</v>
      </c>
      <c r="BK749" s="185">
        <f>SUM(BK750:BK785)</f>
        <v>0</v>
      </c>
    </row>
    <row r="750" s="2" customFormat="1" ht="37.8" customHeight="1">
      <c r="A750" s="38"/>
      <c r="B750" s="188"/>
      <c r="C750" s="189" t="s">
        <v>560</v>
      </c>
      <c r="D750" s="189" t="s">
        <v>137</v>
      </c>
      <c r="E750" s="190" t="s">
        <v>393</v>
      </c>
      <c r="F750" s="191" t="s">
        <v>394</v>
      </c>
      <c r="G750" s="192" t="s">
        <v>160</v>
      </c>
      <c r="H750" s="193">
        <v>51.200000000000003</v>
      </c>
      <c r="I750" s="194"/>
      <c r="J750" s="195">
        <f>ROUND(I750*H750,2)</f>
        <v>0</v>
      </c>
      <c r="K750" s="196"/>
      <c r="L750" s="39"/>
      <c r="M750" s="197" t="s">
        <v>1</v>
      </c>
      <c r="N750" s="198" t="s">
        <v>42</v>
      </c>
      <c r="O750" s="82"/>
      <c r="P750" s="199">
        <f>O750*H750</f>
        <v>0</v>
      </c>
      <c r="Q750" s="199">
        <v>0.098529599999999995</v>
      </c>
      <c r="R750" s="199">
        <f>Q750*H750</f>
        <v>5.0447155200000005</v>
      </c>
      <c r="S750" s="199">
        <v>0</v>
      </c>
      <c r="T750" s="20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01" t="s">
        <v>141</v>
      </c>
      <c r="AT750" s="201" t="s">
        <v>137</v>
      </c>
      <c r="AU750" s="201" t="s">
        <v>89</v>
      </c>
      <c r="AY750" s="19" t="s">
        <v>135</v>
      </c>
      <c r="BE750" s="202">
        <f>IF(N750="základná",J750,0)</f>
        <v>0</v>
      </c>
      <c r="BF750" s="202">
        <f>IF(N750="znížená",J750,0)</f>
        <v>0</v>
      </c>
      <c r="BG750" s="202">
        <f>IF(N750="zákl. prenesená",J750,0)</f>
        <v>0</v>
      </c>
      <c r="BH750" s="202">
        <f>IF(N750="zníž. prenesená",J750,0)</f>
        <v>0</v>
      </c>
      <c r="BI750" s="202">
        <f>IF(N750="nulová",J750,0)</f>
        <v>0</v>
      </c>
      <c r="BJ750" s="19" t="s">
        <v>89</v>
      </c>
      <c r="BK750" s="202">
        <f>ROUND(I750*H750,2)</f>
        <v>0</v>
      </c>
      <c r="BL750" s="19" t="s">
        <v>141</v>
      </c>
      <c r="BM750" s="201" t="s">
        <v>1351</v>
      </c>
    </row>
    <row r="751" s="13" customFormat="1">
      <c r="A751" s="13"/>
      <c r="B751" s="203"/>
      <c r="C751" s="13"/>
      <c r="D751" s="204" t="s">
        <v>143</v>
      </c>
      <c r="E751" s="205" t="s">
        <v>1</v>
      </c>
      <c r="F751" s="206" t="s">
        <v>1352</v>
      </c>
      <c r="G751" s="13"/>
      <c r="H751" s="207">
        <v>51.200000000000003</v>
      </c>
      <c r="I751" s="208"/>
      <c r="J751" s="13"/>
      <c r="K751" s="13"/>
      <c r="L751" s="203"/>
      <c r="M751" s="209"/>
      <c r="N751" s="210"/>
      <c r="O751" s="210"/>
      <c r="P751" s="210"/>
      <c r="Q751" s="210"/>
      <c r="R751" s="210"/>
      <c r="S751" s="210"/>
      <c r="T751" s="21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05" t="s">
        <v>143</v>
      </c>
      <c r="AU751" s="205" t="s">
        <v>89</v>
      </c>
      <c r="AV751" s="13" t="s">
        <v>89</v>
      </c>
      <c r="AW751" s="13" t="s">
        <v>31</v>
      </c>
      <c r="AX751" s="13" t="s">
        <v>83</v>
      </c>
      <c r="AY751" s="205" t="s">
        <v>135</v>
      </c>
    </row>
    <row r="752" s="2" customFormat="1" ht="21.75" customHeight="1">
      <c r="A752" s="38"/>
      <c r="B752" s="188"/>
      <c r="C752" s="240" t="s">
        <v>564</v>
      </c>
      <c r="D752" s="240" t="s">
        <v>398</v>
      </c>
      <c r="E752" s="241" t="s">
        <v>399</v>
      </c>
      <c r="F752" s="242" t="s">
        <v>400</v>
      </c>
      <c r="G752" s="243" t="s">
        <v>188</v>
      </c>
      <c r="H752" s="244">
        <v>55</v>
      </c>
      <c r="I752" s="245"/>
      <c r="J752" s="246">
        <f>ROUND(I752*H752,2)</f>
        <v>0</v>
      </c>
      <c r="K752" s="247"/>
      <c r="L752" s="248"/>
      <c r="M752" s="249" t="s">
        <v>1</v>
      </c>
      <c r="N752" s="250" t="s">
        <v>42</v>
      </c>
      <c r="O752" s="82"/>
      <c r="P752" s="199">
        <f>O752*H752</f>
        <v>0</v>
      </c>
      <c r="Q752" s="199">
        <v>0.0235</v>
      </c>
      <c r="R752" s="199">
        <f>Q752*H752</f>
        <v>1.2925</v>
      </c>
      <c r="S752" s="199">
        <v>0</v>
      </c>
      <c r="T752" s="200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01" t="s">
        <v>177</v>
      </c>
      <c r="AT752" s="201" t="s">
        <v>398</v>
      </c>
      <c r="AU752" s="201" t="s">
        <v>89</v>
      </c>
      <c r="AY752" s="19" t="s">
        <v>135</v>
      </c>
      <c r="BE752" s="202">
        <f>IF(N752="základná",J752,0)</f>
        <v>0</v>
      </c>
      <c r="BF752" s="202">
        <f>IF(N752="znížená",J752,0)</f>
        <v>0</v>
      </c>
      <c r="BG752" s="202">
        <f>IF(N752="zákl. prenesená",J752,0)</f>
        <v>0</v>
      </c>
      <c r="BH752" s="202">
        <f>IF(N752="zníž. prenesená",J752,0)</f>
        <v>0</v>
      </c>
      <c r="BI752" s="202">
        <f>IF(N752="nulová",J752,0)</f>
        <v>0</v>
      </c>
      <c r="BJ752" s="19" t="s">
        <v>89</v>
      </c>
      <c r="BK752" s="202">
        <f>ROUND(I752*H752,2)</f>
        <v>0</v>
      </c>
      <c r="BL752" s="19" t="s">
        <v>141</v>
      </c>
      <c r="BM752" s="201" t="s">
        <v>1353</v>
      </c>
    </row>
    <row r="753" s="2" customFormat="1" ht="33" customHeight="1">
      <c r="A753" s="38"/>
      <c r="B753" s="188"/>
      <c r="C753" s="189" t="s">
        <v>568</v>
      </c>
      <c r="D753" s="189" t="s">
        <v>137</v>
      </c>
      <c r="E753" s="190" t="s">
        <v>403</v>
      </c>
      <c r="F753" s="191" t="s">
        <v>404</v>
      </c>
      <c r="G753" s="192" t="s">
        <v>140</v>
      </c>
      <c r="H753" s="193">
        <v>761.12400000000002</v>
      </c>
      <c r="I753" s="194"/>
      <c r="J753" s="195">
        <f>ROUND(I753*H753,2)</f>
        <v>0</v>
      </c>
      <c r="K753" s="196"/>
      <c r="L753" s="39"/>
      <c r="M753" s="197" t="s">
        <v>1</v>
      </c>
      <c r="N753" s="198" t="s">
        <v>42</v>
      </c>
      <c r="O753" s="82"/>
      <c r="P753" s="199">
        <f>O753*H753</f>
        <v>0</v>
      </c>
      <c r="Q753" s="199">
        <v>0.025710569999999999</v>
      </c>
      <c r="R753" s="199">
        <f>Q753*H753</f>
        <v>19.568931880680001</v>
      </c>
      <c r="S753" s="199">
        <v>0</v>
      </c>
      <c r="T753" s="200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01" t="s">
        <v>141</v>
      </c>
      <c r="AT753" s="201" t="s">
        <v>137</v>
      </c>
      <c r="AU753" s="201" t="s">
        <v>89</v>
      </c>
      <c r="AY753" s="19" t="s">
        <v>135</v>
      </c>
      <c r="BE753" s="202">
        <f>IF(N753="základná",J753,0)</f>
        <v>0</v>
      </c>
      <c r="BF753" s="202">
        <f>IF(N753="znížená",J753,0)</f>
        <v>0</v>
      </c>
      <c r="BG753" s="202">
        <f>IF(N753="zákl. prenesená",J753,0)</f>
        <v>0</v>
      </c>
      <c r="BH753" s="202">
        <f>IF(N753="zníž. prenesená",J753,0)</f>
        <v>0</v>
      </c>
      <c r="BI753" s="202">
        <f>IF(N753="nulová",J753,0)</f>
        <v>0</v>
      </c>
      <c r="BJ753" s="19" t="s">
        <v>89</v>
      </c>
      <c r="BK753" s="202">
        <f>ROUND(I753*H753,2)</f>
        <v>0</v>
      </c>
      <c r="BL753" s="19" t="s">
        <v>141</v>
      </c>
      <c r="BM753" s="201" t="s">
        <v>1354</v>
      </c>
    </row>
    <row r="754" s="13" customFormat="1">
      <c r="A754" s="13"/>
      <c r="B754" s="203"/>
      <c r="C754" s="13"/>
      <c r="D754" s="204" t="s">
        <v>143</v>
      </c>
      <c r="E754" s="205" t="s">
        <v>1</v>
      </c>
      <c r="F754" s="206" t="s">
        <v>1355</v>
      </c>
      <c r="G754" s="13"/>
      <c r="H754" s="207">
        <v>761.12400000000002</v>
      </c>
      <c r="I754" s="208"/>
      <c r="J754" s="13"/>
      <c r="K754" s="13"/>
      <c r="L754" s="203"/>
      <c r="M754" s="209"/>
      <c r="N754" s="210"/>
      <c r="O754" s="210"/>
      <c r="P754" s="210"/>
      <c r="Q754" s="210"/>
      <c r="R754" s="210"/>
      <c r="S754" s="210"/>
      <c r="T754" s="21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05" t="s">
        <v>143</v>
      </c>
      <c r="AU754" s="205" t="s">
        <v>89</v>
      </c>
      <c r="AV754" s="13" t="s">
        <v>89</v>
      </c>
      <c r="AW754" s="13" t="s">
        <v>31</v>
      </c>
      <c r="AX754" s="13" t="s">
        <v>76</v>
      </c>
      <c r="AY754" s="205" t="s">
        <v>135</v>
      </c>
    </row>
    <row r="755" s="14" customFormat="1">
      <c r="A755" s="14"/>
      <c r="B755" s="212"/>
      <c r="C755" s="14"/>
      <c r="D755" s="204" t="s">
        <v>143</v>
      </c>
      <c r="E755" s="213" t="s">
        <v>248</v>
      </c>
      <c r="F755" s="214" t="s">
        <v>152</v>
      </c>
      <c r="G755" s="14"/>
      <c r="H755" s="215">
        <v>761.12400000000002</v>
      </c>
      <c r="I755" s="216"/>
      <c r="J755" s="14"/>
      <c r="K755" s="14"/>
      <c r="L755" s="212"/>
      <c r="M755" s="217"/>
      <c r="N755" s="218"/>
      <c r="O755" s="218"/>
      <c r="P755" s="218"/>
      <c r="Q755" s="218"/>
      <c r="R755" s="218"/>
      <c r="S755" s="218"/>
      <c r="T755" s="219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13" t="s">
        <v>143</v>
      </c>
      <c r="AU755" s="213" t="s">
        <v>89</v>
      </c>
      <c r="AV755" s="14" t="s">
        <v>141</v>
      </c>
      <c r="AW755" s="14" t="s">
        <v>31</v>
      </c>
      <c r="AX755" s="14" t="s">
        <v>83</v>
      </c>
      <c r="AY755" s="213" t="s">
        <v>135</v>
      </c>
    </row>
    <row r="756" s="2" customFormat="1" ht="44.25" customHeight="1">
      <c r="A756" s="38"/>
      <c r="B756" s="188"/>
      <c r="C756" s="189" t="s">
        <v>572</v>
      </c>
      <c r="D756" s="189" t="s">
        <v>137</v>
      </c>
      <c r="E756" s="190" t="s">
        <v>408</v>
      </c>
      <c r="F756" s="191" t="s">
        <v>409</v>
      </c>
      <c r="G756" s="192" t="s">
        <v>140</v>
      </c>
      <c r="H756" s="193">
        <v>7611.2399999999998</v>
      </c>
      <c r="I756" s="194"/>
      <c r="J756" s="195">
        <f>ROUND(I756*H756,2)</f>
        <v>0</v>
      </c>
      <c r="K756" s="196"/>
      <c r="L756" s="39"/>
      <c r="M756" s="197" t="s">
        <v>1</v>
      </c>
      <c r="N756" s="198" t="s">
        <v>42</v>
      </c>
      <c r="O756" s="82"/>
      <c r="P756" s="199">
        <f>O756*H756</f>
        <v>0</v>
      </c>
      <c r="Q756" s="199">
        <v>0</v>
      </c>
      <c r="R756" s="199">
        <f>Q756*H756</f>
        <v>0</v>
      </c>
      <c r="S756" s="199">
        <v>0</v>
      </c>
      <c r="T756" s="200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01" t="s">
        <v>141</v>
      </c>
      <c r="AT756" s="201" t="s">
        <v>137</v>
      </c>
      <c r="AU756" s="201" t="s">
        <v>89</v>
      </c>
      <c r="AY756" s="19" t="s">
        <v>135</v>
      </c>
      <c r="BE756" s="202">
        <f>IF(N756="základná",J756,0)</f>
        <v>0</v>
      </c>
      <c r="BF756" s="202">
        <f>IF(N756="znížená",J756,0)</f>
        <v>0</v>
      </c>
      <c r="BG756" s="202">
        <f>IF(N756="zákl. prenesená",J756,0)</f>
        <v>0</v>
      </c>
      <c r="BH756" s="202">
        <f>IF(N756="zníž. prenesená",J756,0)</f>
        <v>0</v>
      </c>
      <c r="BI756" s="202">
        <f>IF(N756="nulová",J756,0)</f>
        <v>0</v>
      </c>
      <c r="BJ756" s="19" t="s">
        <v>89</v>
      </c>
      <c r="BK756" s="202">
        <f>ROUND(I756*H756,2)</f>
        <v>0</v>
      </c>
      <c r="BL756" s="19" t="s">
        <v>141</v>
      </c>
      <c r="BM756" s="201" t="s">
        <v>1356</v>
      </c>
    </row>
    <row r="757" s="13" customFormat="1">
      <c r="A757" s="13"/>
      <c r="B757" s="203"/>
      <c r="C757" s="13"/>
      <c r="D757" s="204" t="s">
        <v>143</v>
      </c>
      <c r="E757" s="205" t="s">
        <v>1</v>
      </c>
      <c r="F757" s="206" t="s">
        <v>1357</v>
      </c>
      <c r="G757" s="13"/>
      <c r="H757" s="207">
        <v>7611.2399999999998</v>
      </c>
      <c r="I757" s="208"/>
      <c r="J757" s="13"/>
      <c r="K757" s="13"/>
      <c r="L757" s="203"/>
      <c r="M757" s="209"/>
      <c r="N757" s="210"/>
      <c r="O757" s="210"/>
      <c r="P757" s="210"/>
      <c r="Q757" s="210"/>
      <c r="R757" s="210"/>
      <c r="S757" s="210"/>
      <c r="T757" s="21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05" t="s">
        <v>143</v>
      </c>
      <c r="AU757" s="205" t="s">
        <v>89</v>
      </c>
      <c r="AV757" s="13" t="s">
        <v>89</v>
      </c>
      <c r="AW757" s="13" t="s">
        <v>31</v>
      </c>
      <c r="AX757" s="13" t="s">
        <v>76</v>
      </c>
      <c r="AY757" s="205" t="s">
        <v>135</v>
      </c>
    </row>
    <row r="758" s="14" customFormat="1">
      <c r="A758" s="14"/>
      <c r="B758" s="212"/>
      <c r="C758" s="14"/>
      <c r="D758" s="204" t="s">
        <v>143</v>
      </c>
      <c r="E758" s="213" t="s">
        <v>1</v>
      </c>
      <c r="F758" s="214" t="s">
        <v>152</v>
      </c>
      <c r="G758" s="14"/>
      <c r="H758" s="215">
        <v>7611.2399999999998</v>
      </c>
      <c r="I758" s="216"/>
      <c r="J758" s="14"/>
      <c r="K758" s="14"/>
      <c r="L758" s="212"/>
      <c r="M758" s="217"/>
      <c r="N758" s="218"/>
      <c r="O758" s="218"/>
      <c r="P758" s="218"/>
      <c r="Q758" s="218"/>
      <c r="R758" s="218"/>
      <c r="S758" s="218"/>
      <c r="T758" s="219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13" t="s">
        <v>143</v>
      </c>
      <c r="AU758" s="213" t="s">
        <v>89</v>
      </c>
      <c r="AV758" s="14" t="s">
        <v>141</v>
      </c>
      <c r="AW758" s="14" t="s">
        <v>31</v>
      </c>
      <c r="AX758" s="14" t="s">
        <v>83</v>
      </c>
      <c r="AY758" s="213" t="s">
        <v>135</v>
      </c>
    </row>
    <row r="759" s="2" customFormat="1" ht="33" customHeight="1">
      <c r="A759" s="38"/>
      <c r="B759" s="188"/>
      <c r="C759" s="189" t="s">
        <v>576</v>
      </c>
      <c r="D759" s="189" t="s">
        <v>137</v>
      </c>
      <c r="E759" s="190" t="s">
        <v>413</v>
      </c>
      <c r="F759" s="191" t="s">
        <v>414</v>
      </c>
      <c r="G759" s="192" t="s">
        <v>140</v>
      </c>
      <c r="H759" s="193">
        <v>761.12400000000002</v>
      </c>
      <c r="I759" s="194"/>
      <c r="J759" s="195">
        <f>ROUND(I759*H759,2)</f>
        <v>0</v>
      </c>
      <c r="K759" s="196"/>
      <c r="L759" s="39"/>
      <c r="M759" s="197" t="s">
        <v>1</v>
      </c>
      <c r="N759" s="198" t="s">
        <v>42</v>
      </c>
      <c r="O759" s="82"/>
      <c r="P759" s="199">
        <f>O759*H759</f>
        <v>0</v>
      </c>
      <c r="Q759" s="199">
        <v>0.02571</v>
      </c>
      <c r="R759" s="199">
        <f>Q759*H759</f>
        <v>19.568498040000001</v>
      </c>
      <c r="S759" s="199">
        <v>0</v>
      </c>
      <c r="T759" s="200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01" t="s">
        <v>141</v>
      </c>
      <c r="AT759" s="201" t="s">
        <v>137</v>
      </c>
      <c r="AU759" s="201" t="s">
        <v>89</v>
      </c>
      <c r="AY759" s="19" t="s">
        <v>135</v>
      </c>
      <c r="BE759" s="202">
        <f>IF(N759="základná",J759,0)</f>
        <v>0</v>
      </c>
      <c r="BF759" s="202">
        <f>IF(N759="znížená",J759,0)</f>
        <v>0</v>
      </c>
      <c r="BG759" s="202">
        <f>IF(N759="zákl. prenesená",J759,0)</f>
        <v>0</v>
      </c>
      <c r="BH759" s="202">
        <f>IF(N759="zníž. prenesená",J759,0)</f>
        <v>0</v>
      </c>
      <c r="BI759" s="202">
        <f>IF(N759="nulová",J759,0)</f>
        <v>0</v>
      </c>
      <c r="BJ759" s="19" t="s">
        <v>89</v>
      </c>
      <c r="BK759" s="202">
        <f>ROUND(I759*H759,2)</f>
        <v>0</v>
      </c>
      <c r="BL759" s="19" t="s">
        <v>141</v>
      </c>
      <c r="BM759" s="201" t="s">
        <v>1358</v>
      </c>
    </row>
    <row r="760" s="13" customFormat="1">
      <c r="A760" s="13"/>
      <c r="B760" s="203"/>
      <c r="C760" s="13"/>
      <c r="D760" s="204" t="s">
        <v>143</v>
      </c>
      <c r="E760" s="205" t="s">
        <v>1</v>
      </c>
      <c r="F760" s="206" t="s">
        <v>248</v>
      </c>
      <c r="G760" s="13"/>
      <c r="H760" s="207">
        <v>761.12400000000002</v>
      </c>
      <c r="I760" s="208"/>
      <c r="J760" s="13"/>
      <c r="K760" s="13"/>
      <c r="L760" s="203"/>
      <c r="M760" s="209"/>
      <c r="N760" s="210"/>
      <c r="O760" s="210"/>
      <c r="P760" s="210"/>
      <c r="Q760" s="210"/>
      <c r="R760" s="210"/>
      <c r="S760" s="210"/>
      <c r="T760" s="21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05" t="s">
        <v>143</v>
      </c>
      <c r="AU760" s="205" t="s">
        <v>89</v>
      </c>
      <c r="AV760" s="13" t="s">
        <v>89</v>
      </c>
      <c r="AW760" s="13" t="s">
        <v>31</v>
      </c>
      <c r="AX760" s="13" t="s">
        <v>83</v>
      </c>
      <c r="AY760" s="205" t="s">
        <v>135</v>
      </c>
    </row>
    <row r="761" s="2" customFormat="1" ht="16.5" customHeight="1">
      <c r="A761" s="38"/>
      <c r="B761" s="188"/>
      <c r="C761" s="189" t="s">
        <v>580</v>
      </c>
      <c r="D761" s="189" t="s">
        <v>137</v>
      </c>
      <c r="E761" s="190" t="s">
        <v>1359</v>
      </c>
      <c r="F761" s="191" t="s">
        <v>1360</v>
      </c>
      <c r="G761" s="192" t="s">
        <v>160</v>
      </c>
      <c r="H761" s="193">
        <v>54.649999999999999</v>
      </c>
      <c r="I761" s="194"/>
      <c r="J761" s="195">
        <f>ROUND(I761*H761,2)</f>
        <v>0</v>
      </c>
      <c r="K761" s="196"/>
      <c r="L761" s="39"/>
      <c r="M761" s="197" t="s">
        <v>1</v>
      </c>
      <c r="N761" s="198" t="s">
        <v>42</v>
      </c>
      <c r="O761" s="82"/>
      <c r="P761" s="199">
        <f>O761*H761</f>
        <v>0</v>
      </c>
      <c r="Q761" s="199">
        <v>0.00039899999999999999</v>
      </c>
      <c r="R761" s="199">
        <f>Q761*H761</f>
        <v>0.021805349999999998</v>
      </c>
      <c r="S761" s="199">
        <v>0</v>
      </c>
      <c r="T761" s="200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01" t="s">
        <v>141</v>
      </c>
      <c r="AT761" s="201" t="s">
        <v>137</v>
      </c>
      <c r="AU761" s="201" t="s">
        <v>89</v>
      </c>
      <c r="AY761" s="19" t="s">
        <v>135</v>
      </c>
      <c r="BE761" s="202">
        <f>IF(N761="základná",J761,0)</f>
        <v>0</v>
      </c>
      <c r="BF761" s="202">
        <f>IF(N761="znížená",J761,0)</f>
        <v>0</v>
      </c>
      <c r="BG761" s="202">
        <f>IF(N761="zákl. prenesená",J761,0)</f>
        <v>0</v>
      </c>
      <c r="BH761" s="202">
        <f>IF(N761="zníž. prenesená",J761,0)</f>
        <v>0</v>
      </c>
      <c r="BI761" s="202">
        <f>IF(N761="nulová",J761,0)</f>
        <v>0</v>
      </c>
      <c r="BJ761" s="19" t="s">
        <v>89</v>
      </c>
      <c r="BK761" s="202">
        <f>ROUND(I761*H761,2)</f>
        <v>0</v>
      </c>
      <c r="BL761" s="19" t="s">
        <v>141</v>
      </c>
      <c r="BM761" s="201" t="s">
        <v>1361</v>
      </c>
    </row>
    <row r="762" s="13" customFormat="1">
      <c r="A762" s="13"/>
      <c r="B762" s="203"/>
      <c r="C762" s="13"/>
      <c r="D762" s="204" t="s">
        <v>143</v>
      </c>
      <c r="E762" s="205" t="s">
        <v>1</v>
      </c>
      <c r="F762" s="206" t="s">
        <v>1362</v>
      </c>
      <c r="G762" s="13"/>
      <c r="H762" s="207">
        <v>54.649999999999999</v>
      </c>
      <c r="I762" s="208"/>
      <c r="J762" s="13"/>
      <c r="K762" s="13"/>
      <c r="L762" s="203"/>
      <c r="M762" s="209"/>
      <c r="N762" s="210"/>
      <c r="O762" s="210"/>
      <c r="P762" s="210"/>
      <c r="Q762" s="210"/>
      <c r="R762" s="210"/>
      <c r="S762" s="210"/>
      <c r="T762" s="21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05" t="s">
        <v>143</v>
      </c>
      <c r="AU762" s="205" t="s">
        <v>89</v>
      </c>
      <c r="AV762" s="13" t="s">
        <v>89</v>
      </c>
      <c r="AW762" s="13" t="s">
        <v>31</v>
      </c>
      <c r="AX762" s="13" t="s">
        <v>83</v>
      </c>
      <c r="AY762" s="205" t="s">
        <v>135</v>
      </c>
    </row>
    <row r="763" s="2" customFormat="1" ht="24.15" customHeight="1">
      <c r="A763" s="38"/>
      <c r="B763" s="188"/>
      <c r="C763" s="189" t="s">
        <v>585</v>
      </c>
      <c r="D763" s="189" t="s">
        <v>137</v>
      </c>
      <c r="E763" s="190" t="s">
        <v>1363</v>
      </c>
      <c r="F763" s="191" t="s">
        <v>1364</v>
      </c>
      <c r="G763" s="192" t="s">
        <v>160</v>
      </c>
      <c r="H763" s="193">
        <v>54.649999999999999</v>
      </c>
      <c r="I763" s="194"/>
      <c r="J763" s="195">
        <f>ROUND(I763*H763,2)</f>
        <v>0</v>
      </c>
      <c r="K763" s="196"/>
      <c r="L763" s="39"/>
      <c r="M763" s="197" t="s">
        <v>1</v>
      </c>
      <c r="N763" s="198" t="s">
        <v>42</v>
      </c>
      <c r="O763" s="82"/>
      <c r="P763" s="199">
        <f>O763*H763</f>
        <v>0</v>
      </c>
      <c r="Q763" s="199">
        <v>0.00036749999999999999</v>
      </c>
      <c r="R763" s="199">
        <f>Q763*H763</f>
        <v>0.020083874999999998</v>
      </c>
      <c r="S763" s="199">
        <v>0</v>
      </c>
      <c r="T763" s="200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01" t="s">
        <v>141</v>
      </c>
      <c r="AT763" s="201" t="s">
        <v>137</v>
      </c>
      <c r="AU763" s="201" t="s">
        <v>89</v>
      </c>
      <c r="AY763" s="19" t="s">
        <v>135</v>
      </c>
      <c r="BE763" s="202">
        <f>IF(N763="základná",J763,0)</f>
        <v>0</v>
      </c>
      <c r="BF763" s="202">
        <f>IF(N763="znížená",J763,0)</f>
        <v>0</v>
      </c>
      <c r="BG763" s="202">
        <f>IF(N763="zákl. prenesená",J763,0)</f>
        <v>0</v>
      </c>
      <c r="BH763" s="202">
        <f>IF(N763="zníž. prenesená",J763,0)</f>
        <v>0</v>
      </c>
      <c r="BI763" s="202">
        <f>IF(N763="nulová",J763,0)</f>
        <v>0</v>
      </c>
      <c r="BJ763" s="19" t="s">
        <v>89</v>
      </c>
      <c r="BK763" s="202">
        <f>ROUND(I763*H763,2)</f>
        <v>0</v>
      </c>
      <c r="BL763" s="19" t="s">
        <v>141</v>
      </c>
      <c r="BM763" s="201" t="s">
        <v>1365</v>
      </c>
    </row>
    <row r="764" s="13" customFormat="1">
      <c r="A764" s="13"/>
      <c r="B764" s="203"/>
      <c r="C764" s="13"/>
      <c r="D764" s="204" t="s">
        <v>143</v>
      </c>
      <c r="E764" s="205" t="s">
        <v>1</v>
      </c>
      <c r="F764" s="206" t="s">
        <v>1362</v>
      </c>
      <c r="G764" s="13"/>
      <c r="H764" s="207">
        <v>54.649999999999999</v>
      </c>
      <c r="I764" s="208"/>
      <c r="J764" s="13"/>
      <c r="K764" s="13"/>
      <c r="L764" s="203"/>
      <c r="M764" s="209"/>
      <c r="N764" s="210"/>
      <c r="O764" s="210"/>
      <c r="P764" s="210"/>
      <c r="Q764" s="210"/>
      <c r="R764" s="210"/>
      <c r="S764" s="210"/>
      <c r="T764" s="21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05" t="s">
        <v>143</v>
      </c>
      <c r="AU764" s="205" t="s">
        <v>89</v>
      </c>
      <c r="AV764" s="13" t="s">
        <v>89</v>
      </c>
      <c r="AW764" s="13" t="s">
        <v>31</v>
      </c>
      <c r="AX764" s="13" t="s">
        <v>83</v>
      </c>
      <c r="AY764" s="205" t="s">
        <v>135</v>
      </c>
    </row>
    <row r="765" s="2" customFormat="1" ht="16.5" customHeight="1">
      <c r="A765" s="38"/>
      <c r="B765" s="188"/>
      <c r="C765" s="189" t="s">
        <v>587</v>
      </c>
      <c r="D765" s="189" t="s">
        <v>137</v>
      </c>
      <c r="E765" s="190" t="s">
        <v>417</v>
      </c>
      <c r="F765" s="191" t="s">
        <v>418</v>
      </c>
      <c r="G765" s="192" t="s">
        <v>160</v>
      </c>
      <c r="H765" s="193">
        <v>353.04000000000002</v>
      </c>
      <c r="I765" s="194"/>
      <c r="J765" s="195">
        <f>ROUND(I765*H765,2)</f>
        <v>0</v>
      </c>
      <c r="K765" s="196"/>
      <c r="L765" s="39"/>
      <c r="M765" s="197" t="s">
        <v>1</v>
      </c>
      <c r="N765" s="198" t="s">
        <v>42</v>
      </c>
      <c r="O765" s="82"/>
      <c r="P765" s="199">
        <f>O765*H765</f>
        <v>0</v>
      </c>
      <c r="Q765" s="199">
        <v>0.000231</v>
      </c>
      <c r="R765" s="199">
        <f>Q765*H765</f>
        <v>0.081552240000000012</v>
      </c>
      <c r="S765" s="199">
        <v>0</v>
      </c>
      <c r="T765" s="200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01" t="s">
        <v>141</v>
      </c>
      <c r="AT765" s="201" t="s">
        <v>137</v>
      </c>
      <c r="AU765" s="201" t="s">
        <v>89</v>
      </c>
      <c r="AY765" s="19" t="s">
        <v>135</v>
      </c>
      <c r="BE765" s="202">
        <f>IF(N765="základná",J765,0)</f>
        <v>0</v>
      </c>
      <c r="BF765" s="202">
        <f>IF(N765="znížená",J765,0)</f>
        <v>0</v>
      </c>
      <c r="BG765" s="202">
        <f>IF(N765="zákl. prenesená",J765,0)</f>
        <v>0</v>
      </c>
      <c r="BH765" s="202">
        <f>IF(N765="zníž. prenesená",J765,0)</f>
        <v>0</v>
      </c>
      <c r="BI765" s="202">
        <f>IF(N765="nulová",J765,0)</f>
        <v>0</v>
      </c>
      <c r="BJ765" s="19" t="s">
        <v>89</v>
      </c>
      <c r="BK765" s="202">
        <f>ROUND(I765*H765,2)</f>
        <v>0</v>
      </c>
      <c r="BL765" s="19" t="s">
        <v>141</v>
      </c>
      <c r="BM765" s="201" t="s">
        <v>1366</v>
      </c>
    </row>
    <row r="766" s="13" customFormat="1">
      <c r="A766" s="13"/>
      <c r="B766" s="203"/>
      <c r="C766" s="13"/>
      <c r="D766" s="204" t="s">
        <v>143</v>
      </c>
      <c r="E766" s="205" t="s">
        <v>1</v>
      </c>
      <c r="F766" s="206" t="s">
        <v>1367</v>
      </c>
      <c r="G766" s="13"/>
      <c r="H766" s="207">
        <v>353.04000000000002</v>
      </c>
      <c r="I766" s="208"/>
      <c r="J766" s="13"/>
      <c r="K766" s="13"/>
      <c r="L766" s="203"/>
      <c r="M766" s="209"/>
      <c r="N766" s="210"/>
      <c r="O766" s="210"/>
      <c r="P766" s="210"/>
      <c r="Q766" s="210"/>
      <c r="R766" s="210"/>
      <c r="S766" s="210"/>
      <c r="T766" s="21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05" t="s">
        <v>143</v>
      </c>
      <c r="AU766" s="205" t="s">
        <v>89</v>
      </c>
      <c r="AV766" s="13" t="s">
        <v>89</v>
      </c>
      <c r="AW766" s="13" t="s">
        <v>31</v>
      </c>
      <c r="AX766" s="13" t="s">
        <v>76</v>
      </c>
      <c r="AY766" s="205" t="s">
        <v>135</v>
      </c>
    </row>
    <row r="767" s="14" customFormat="1">
      <c r="A767" s="14"/>
      <c r="B767" s="212"/>
      <c r="C767" s="14"/>
      <c r="D767" s="204" t="s">
        <v>143</v>
      </c>
      <c r="E767" s="213" t="s">
        <v>1</v>
      </c>
      <c r="F767" s="214" t="s">
        <v>152</v>
      </c>
      <c r="G767" s="14"/>
      <c r="H767" s="215">
        <v>353.04000000000002</v>
      </c>
      <c r="I767" s="216"/>
      <c r="J767" s="14"/>
      <c r="K767" s="14"/>
      <c r="L767" s="212"/>
      <c r="M767" s="217"/>
      <c r="N767" s="218"/>
      <c r="O767" s="218"/>
      <c r="P767" s="218"/>
      <c r="Q767" s="218"/>
      <c r="R767" s="218"/>
      <c r="S767" s="218"/>
      <c r="T767" s="21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13" t="s">
        <v>143</v>
      </c>
      <c r="AU767" s="213" t="s">
        <v>89</v>
      </c>
      <c r="AV767" s="14" t="s">
        <v>141</v>
      </c>
      <c r="AW767" s="14" t="s">
        <v>31</v>
      </c>
      <c r="AX767" s="14" t="s">
        <v>83</v>
      </c>
      <c r="AY767" s="213" t="s">
        <v>135</v>
      </c>
    </row>
    <row r="768" s="2" customFormat="1" ht="16.5" customHeight="1">
      <c r="A768" s="38"/>
      <c r="B768" s="188"/>
      <c r="C768" s="189" t="s">
        <v>592</v>
      </c>
      <c r="D768" s="189" t="s">
        <v>137</v>
      </c>
      <c r="E768" s="190" t="s">
        <v>421</v>
      </c>
      <c r="F768" s="191" t="s">
        <v>422</v>
      </c>
      <c r="G768" s="192" t="s">
        <v>160</v>
      </c>
      <c r="H768" s="193">
        <v>71.760000000000005</v>
      </c>
      <c r="I768" s="194"/>
      <c r="J768" s="195">
        <f>ROUND(I768*H768,2)</f>
        <v>0</v>
      </c>
      <c r="K768" s="196"/>
      <c r="L768" s="39"/>
      <c r="M768" s="197" t="s">
        <v>1</v>
      </c>
      <c r="N768" s="198" t="s">
        <v>42</v>
      </c>
      <c r="O768" s="82"/>
      <c r="P768" s="199">
        <f>O768*H768</f>
        <v>0</v>
      </c>
      <c r="Q768" s="199">
        <v>0.00026249999999999998</v>
      </c>
      <c r="R768" s="199">
        <f>Q768*H768</f>
        <v>0.018837</v>
      </c>
      <c r="S768" s="199">
        <v>0</v>
      </c>
      <c r="T768" s="200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01" t="s">
        <v>141</v>
      </c>
      <c r="AT768" s="201" t="s">
        <v>137</v>
      </c>
      <c r="AU768" s="201" t="s">
        <v>89</v>
      </c>
      <c r="AY768" s="19" t="s">
        <v>135</v>
      </c>
      <c r="BE768" s="202">
        <f>IF(N768="základná",J768,0)</f>
        <v>0</v>
      </c>
      <c r="BF768" s="202">
        <f>IF(N768="znížená",J768,0)</f>
        <v>0</v>
      </c>
      <c r="BG768" s="202">
        <f>IF(N768="zákl. prenesená",J768,0)</f>
        <v>0</v>
      </c>
      <c r="BH768" s="202">
        <f>IF(N768="zníž. prenesená",J768,0)</f>
        <v>0</v>
      </c>
      <c r="BI768" s="202">
        <f>IF(N768="nulová",J768,0)</f>
        <v>0</v>
      </c>
      <c r="BJ768" s="19" t="s">
        <v>89</v>
      </c>
      <c r="BK768" s="202">
        <f>ROUND(I768*H768,2)</f>
        <v>0</v>
      </c>
      <c r="BL768" s="19" t="s">
        <v>141</v>
      </c>
      <c r="BM768" s="201" t="s">
        <v>1368</v>
      </c>
    </row>
    <row r="769" s="13" customFormat="1">
      <c r="A769" s="13"/>
      <c r="B769" s="203"/>
      <c r="C769" s="13"/>
      <c r="D769" s="204" t="s">
        <v>143</v>
      </c>
      <c r="E769" s="205" t="s">
        <v>1</v>
      </c>
      <c r="F769" s="206" t="s">
        <v>1369</v>
      </c>
      <c r="G769" s="13"/>
      <c r="H769" s="207">
        <v>71.760000000000005</v>
      </c>
      <c r="I769" s="208"/>
      <c r="J769" s="13"/>
      <c r="K769" s="13"/>
      <c r="L769" s="203"/>
      <c r="M769" s="209"/>
      <c r="N769" s="210"/>
      <c r="O769" s="210"/>
      <c r="P769" s="210"/>
      <c r="Q769" s="210"/>
      <c r="R769" s="210"/>
      <c r="S769" s="210"/>
      <c r="T769" s="21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05" t="s">
        <v>143</v>
      </c>
      <c r="AU769" s="205" t="s">
        <v>89</v>
      </c>
      <c r="AV769" s="13" t="s">
        <v>89</v>
      </c>
      <c r="AW769" s="13" t="s">
        <v>31</v>
      </c>
      <c r="AX769" s="13" t="s">
        <v>76</v>
      </c>
      <c r="AY769" s="205" t="s">
        <v>135</v>
      </c>
    </row>
    <row r="770" s="14" customFormat="1">
      <c r="A770" s="14"/>
      <c r="B770" s="212"/>
      <c r="C770" s="14"/>
      <c r="D770" s="204" t="s">
        <v>143</v>
      </c>
      <c r="E770" s="213" t="s">
        <v>1</v>
      </c>
      <c r="F770" s="214" t="s">
        <v>152</v>
      </c>
      <c r="G770" s="14"/>
      <c r="H770" s="215">
        <v>71.760000000000005</v>
      </c>
      <c r="I770" s="216"/>
      <c r="J770" s="14"/>
      <c r="K770" s="14"/>
      <c r="L770" s="212"/>
      <c r="M770" s="217"/>
      <c r="N770" s="218"/>
      <c r="O770" s="218"/>
      <c r="P770" s="218"/>
      <c r="Q770" s="218"/>
      <c r="R770" s="218"/>
      <c r="S770" s="218"/>
      <c r="T770" s="21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13" t="s">
        <v>143</v>
      </c>
      <c r="AU770" s="213" t="s">
        <v>89</v>
      </c>
      <c r="AV770" s="14" t="s">
        <v>141</v>
      </c>
      <c r="AW770" s="14" t="s">
        <v>31</v>
      </c>
      <c r="AX770" s="14" t="s">
        <v>83</v>
      </c>
      <c r="AY770" s="213" t="s">
        <v>135</v>
      </c>
    </row>
    <row r="771" s="2" customFormat="1" ht="24.15" customHeight="1">
      <c r="A771" s="38"/>
      <c r="B771" s="188"/>
      <c r="C771" s="189" t="s">
        <v>596</v>
      </c>
      <c r="D771" s="189" t="s">
        <v>137</v>
      </c>
      <c r="E771" s="190" t="s">
        <v>1370</v>
      </c>
      <c r="F771" s="191" t="s">
        <v>1371</v>
      </c>
      <c r="G771" s="192" t="s">
        <v>160</v>
      </c>
      <c r="H771" s="193">
        <v>698.79999999999995</v>
      </c>
      <c r="I771" s="194"/>
      <c r="J771" s="195">
        <f>ROUND(I771*H771,2)</f>
        <v>0</v>
      </c>
      <c r="K771" s="196"/>
      <c r="L771" s="39"/>
      <c r="M771" s="197" t="s">
        <v>1</v>
      </c>
      <c r="N771" s="198" t="s">
        <v>42</v>
      </c>
      <c r="O771" s="82"/>
      <c r="P771" s="199">
        <f>O771*H771</f>
        <v>0</v>
      </c>
      <c r="Q771" s="199">
        <v>6.9999999999999994E-05</v>
      </c>
      <c r="R771" s="199">
        <f>Q771*H771</f>
        <v>0.048915999999999994</v>
      </c>
      <c r="S771" s="199">
        <v>0</v>
      </c>
      <c r="T771" s="200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01" t="s">
        <v>141</v>
      </c>
      <c r="AT771" s="201" t="s">
        <v>137</v>
      </c>
      <c r="AU771" s="201" t="s">
        <v>89</v>
      </c>
      <c r="AY771" s="19" t="s">
        <v>135</v>
      </c>
      <c r="BE771" s="202">
        <f>IF(N771="základná",J771,0)</f>
        <v>0</v>
      </c>
      <c r="BF771" s="202">
        <f>IF(N771="znížená",J771,0)</f>
        <v>0</v>
      </c>
      <c r="BG771" s="202">
        <f>IF(N771="zákl. prenesená",J771,0)</f>
        <v>0</v>
      </c>
      <c r="BH771" s="202">
        <f>IF(N771="zníž. prenesená",J771,0)</f>
        <v>0</v>
      </c>
      <c r="BI771" s="202">
        <f>IF(N771="nulová",J771,0)</f>
        <v>0</v>
      </c>
      <c r="BJ771" s="19" t="s">
        <v>89</v>
      </c>
      <c r="BK771" s="202">
        <f>ROUND(I771*H771,2)</f>
        <v>0</v>
      </c>
      <c r="BL771" s="19" t="s">
        <v>141</v>
      </c>
      <c r="BM771" s="201" t="s">
        <v>1372</v>
      </c>
    </row>
    <row r="772" s="13" customFormat="1">
      <c r="A772" s="13"/>
      <c r="B772" s="203"/>
      <c r="C772" s="13"/>
      <c r="D772" s="204" t="s">
        <v>143</v>
      </c>
      <c r="E772" s="205" t="s">
        <v>1</v>
      </c>
      <c r="F772" s="206" t="s">
        <v>1373</v>
      </c>
      <c r="G772" s="13"/>
      <c r="H772" s="207">
        <v>698.79999999999995</v>
      </c>
      <c r="I772" s="208"/>
      <c r="J772" s="13"/>
      <c r="K772" s="13"/>
      <c r="L772" s="203"/>
      <c r="M772" s="209"/>
      <c r="N772" s="210"/>
      <c r="O772" s="210"/>
      <c r="P772" s="210"/>
      <c r="Q772" s="210"/>
      <c r="R772" s="210"/>
      <c r="S772" s="210"/>
      <c r="T772" s="21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05" t="s">
        <v>143</v>
      </c>
      <c r="AU772" s="205" t="s">
        <v>89</v>
      </c>
      <c r="AV772" s="13" t="s">
        <v>89</v>
      </c>
      <c r="AW772" s="13" t="s">
        <v>31</v>
      </c>
      <c r="AX772" s="13" t="s">
        <v>83</v>
      </c>
      <c r="AY772" s="205" t="s">
        <v>135</v>
      </c>
    </row>
    <row r="773" s="2" customFormat="1" ht="16.5" customHeight="1">
      <c r="A773" s="38"/>
      <c r="B773" s="188"/>
      <c r="C773" s="189" t="s">
        <v>600</v>
      </c>
      <c r="D773" s="189" t="s">
        <v>137</v>
      </c>
      <c r="E773" s="190" t="s">
        <v>426</v>
      </c>
      <c r="F773" s="191" t="s">
        <v>427</v>
      </c>
      <c r="G773" s="192" t="s">
        <v>160</v>
      </c>
      <c r="H773" s="193">
        <v>1051.8399999999999</v>
      </c>
      <c r="I773" s="194"/>
      <c r="J773" s="195">
        <f>ROUND(I773*H773,2)</f>
        <v>0</v>
      </c>
      <c r="K773" s="196"/>
      <c r="L773" s="39"/>
      <c r="M773" s="197" t="s">
        <v>1</v>
      </c>
      <c r="N773" s="198" t="s">
        <v>42</v>
      </c>
      <c r="O773" s="82"/>
      <c r="P773" s="199">
        <f>O773*H773</f>
        <v>0</v>
      </c>
      <c r="Q773" s="199">
        <v>7.3499999999999998E-05</v>
      </c>
      <c r="R773" s="199">
        <f>Q773*H773</f>
        <v>0.077310239999999988</v>
      </c>
      <c r="S773" s="199">
        <v>0</v>
      </c>
      <c r="T773" s="200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01" t="s">
        <v>141</v>
      </c>
      <c r="AT773" s="201" t="s">
        <v>137</v>
      </c>
      <c r="AU773" s="201" t="s">
        <v>89</v>
      </c>
      <c r="AY773" s="19" t="s">
        <v>135</v>
      </c>
      <c r="BE773" s="202">
        <f>IF(N773="základná",J773,0)</f>
        <v>0</v>
      </c>
      <c r="BF773" s="202">
        <f>IF(N773="znížená",J773,0)</f>
        <v>0</v>
      </c>
      <c r="BG773" s="202">
        <f>IF(N773="zákl. prenesená",J773,0)</f>
        <v>0</v>
      </c>
      <c r="BH773" s="202">
        <f>IF(N773="zníž. prenesená",J773,0)</f>
        <v>0</v>
      </c>
      <c r="BI773" s="202">
        <f>IF(N773="nulová",J773,0)</f>
        <v>0</v>
      </c>
      <c r="BJ773" s="19" t="s">
        <v>89</v>
      </c>
      <c r="BK773" s="202">
        <f>ROUND(I773*H773,2)</f>
        <v>0</v>
      </c>
      <c r="BL773" s="19" t="s">
        <v>141</v>
      </c>
      <c r="BM773" s="201" t="s">
        <v>1374</v>
      </c>
    </row>
    <row r="774" s="13" customFormat="1">
      <c r="A774" s="13"/>
      <c r="B774" s="203"/>
      <c r="C774" s="13"/>
      <c r="D774" s="204" t="s">
        <v>143</v>
      </c>
      <c r="E774" s="205" t="s">
        <v>1</v>
      </c>
      <c r="F774" s="206" t="s">
        <v>1367</v>
      </c>
      <c r="G774" s="13"/>
      <c r="H774" s="207">
        <v>353.04000000000002</v>
      </c>
      <c r="I774" s="208"/>
      <c r="J774" s="13"/>
      <c r="K774" s="13"/>
      <c r="L774" s="203"/>
      <c r="M774" s="209"/>
      <c r="N774" s="210"/>
      <c r="O774" s="210"/>
      <c r="P774" s="210"/>
      <c r="Q774" s="210"/>
      <c r="R774" s="210"/>
      <c r="S774" s="210"/>
      <c r="T774" s="21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05" t="s">
        <v>143</v>
      </c>
      <c r="AU774" s="205" t="s">
        <v>89</v>
      </c>
      <c r="AV774" s="13" t="s">
        <v>89</v>
      </c>
      <c r="AW774" s="13" t="s">
        <v>31</v>
      </c>
      <c r="AX774" s="13" t="s">
        <v>76</v>
      </c>
      <c r="AY774" s="205" t="s">
        <v>135</v>
      </c>
    </row>
    <row r="775" s="13" customFormat="1">
      <c r="A775" s="13"/>
      <c r="B775" s="203"/>
      <c r="C775" s="13"/>
      <c r="D775" s="204" t="s">
        <v>143</v>
      </c>
      <c r="E775" s="205" t="s">
        <v>1</v>
      </c>
      <c r="F775" s="206" t="s">
        <v>1375</v>
      </c>
      <c r="G775" s="13"/>
      <c r="H775" s="207">
        <v>698.79999999999995</v>
      </c>
      <c r="I775" s="208"/>
      <c r="J775" s="13"/>
      <c r="K775" s="13"/>
      <c r="L775" s="203"/>
      <c r="M775" s="209"/>
      <c r="N775" s="210"/>
      <c r="O775" s="210"/>
      <c r="P775" s="210"/>
      <c r="Q775" s="210"/>
      <c r="R775" s="210"/>
      <c r="S775" s="210"/>
      <c r="T775" s="21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05" t="s">
        <v>143</v>
      </c>
      <c r="AU775" s="205" t="s">
        <v>89</v>
      </c>
      <c r="AV775" s="13" t="s">
        <v>89</v>
      </c>
      <c r="AW775" s="13" t="s">
        <v>31</v>
      </c>
      <c r="AX775" s="13" t="s">
        <v>76</v>
      </c>
      <c r="AY775" s="205" t="s">
        <v>135</v>
      </c>
    </row>
    <row r="776" s="14" customFormat="1">
      <c r="A776" s="14"/>
      <c r="B776" s="212"/>
      <c r="C776" s="14"/>
      <c r="D776" s="204" t="s">
        <v>143</v>
      </c>
      <c r="E776" s="213" t="s">
        <v>1</v>
      </c>
      <c r="F776" s="214" t="s">
        <v>152</v>
      </c>
      <c r="G776" s="14"/>
      <c r="H776" s="215">
        <v>1051.8399999999999</v>
      </c>
      <c r="I776" s="216"/>
      <c r="J776" s="14"/>
      <c r="K776" s="14"/>
      <c r="L776" s="212"/>
      <c r="M776" s="217"/>
      <c r="N776" s="218"/>
      <c r="O776" s="218"/>
      <c r="P776" s="218"/>
      <c r="Q776" s="218"/>
      <c r="R776" s="218"/>
      <c r="S776" s="218"/>
      <c r="T776" s="219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13" t="s">
        <v>143</v>
      </c>
      <c r="AU776" s="213" t="s">
        <v>89</v>
      </c>
      <c r="AV776" s="14" t="s">
        <v>141</v>
      </c>
      <c r="AW776" s="14" t="s">
        <v>31</v>
      </c>
      <c r="AX776" s="14" t="s">
        <v>83</v>
      </c>
      <c r="AY776" s="213" t="s">
        <v>135</v>
      </c>
    </row>
    <row r="777" s="2" customFormat="1" ht="16.5" customHeight="1">
      <c r="A777" s="38"/>
      <c r="B777" s="188"/>
      <c r="C777" s="189" t="s">
        <v>604</v>
      </c>
      <c r="D777" s="189" t="s">
        <v>137</v>
      </c>
      <c r="E777" s="190" t="s">
        <v>1376</v>
      </c>
      <c r="F777" s="191" t="s">
        <v>1377</v>
      </c>
      <c r="G777" s="192" t="s">
        <v>160</v>
      </c>
      <c r="H777" s="193">
        <v>21</v>
      </c>
      <c r="I777" s="194"/>
      <c r="J777" s="195">
        <f>ROUND(I777*H777,2)</f>
        <v>0</v>
      </c>
      <c r="K777" s="196"/>
      <c r="L777" s="39"/>
      <c r="M777" s="197" t="s">
        <v>1</v>
      </c>
      <c r="N777" s="198" t="s">
        <v>42</v>
      </c>
      <c r="O777" s="82"/>
      <c r="P777" s="199">
        <f>O777*H777</f>
        <v>0</v>
      </c>
      <c r="Q777" s="199">
        <v>0.00015750000000000001</v>
      </c>
      <c r="R777" s="199">
        <f>Q777*H777</f>
        <v>0.0033075000000000001</v>
      </c>
      <c r="S777" s="199">
        <v>0</v>
      </c>
      <c r="T777" s="200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01" t="s">
        <v>141</v>
      </c>
      <c r="AT777" s="201" t="s">
        <v>137</v>
      </c>
      <c r="AU777" s="201" t="s">
        <v>89</v>
      </c>
      <c r="AY777" s="19" t="s">
        <v>135</v>
      </c>
      <c r="BE777" s="202">
        <f>IF(N777="základná",J777,0)</f>
        <v>0</v>
      </c>
      <c r="BF777" s="202">
        <f>IF(N777="znížená",J777,0)</f>
        <v>0</v>
      </c>
      <c r="BG777" s="202">
        <f>IF(N777="zákl. prenesená",J777,0)</f>
        <v>0</v>
      </c>
      <c r="BH777" s="202">
        <f>IF(N777="zníž. prenesená",J777,0)</f>
        <v>0</v>
      </c>
      <c r="BI777" s="202">
        <f>IF(N777="nulová",J777,0)</f>
        <v>0</v>
      </c>
      <c r="BJ777" s="19" t="s">
        <v>89</v>
      </c>
      <c r="BK777" s="202">
        <f>ROUND(I777*H777,2)</f>
        <v>0</v>
      </c>
      <c r="BL777" s="19" t="s">
        <v>141</v>
      </c>
      <c r="BM777" s="201" t="s">
        <v>1378</v>
      </c>
    </row>
    <row r="778" s="13" customFormat="1">
      <c r="A778" s="13"/>
      <c r="B778" s="203"/>
      <c r="C778" s="13"/>
      <c r="D778" s="204" t="s">
        <v>143</v>
      </c>
      <c r="E778" s="205" t="s">
        <v>1</v>
      </c>
      <c r="F778" s="206" t="s">
        <v>1379</v>
      </c>
      <c r="G778" s="13"/>
      <c r="H778" s="207">
        <v>21</v>
      </c>
      <c r="I778" s="208"/>
      <c r="J778" s="13"/>
      <c r="K778" s="13"/>
      <c r="L778" s="203"/>
      <c r="M778" s="209"/>
      <c r="N778" s="210"/>
      <c r="O778" s="210"/>
      <c r="P778" s="210"/>
      <c r="Q778" s="210"/>
      <c r="R778" s="210"/>
      <c r="S778" s="210"/>
      <c r="T778" s="21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05" t="s">
        <v>143</v>
      </c>
      <c r="AU778" s="205" t="s">
        <v>89</v>
      </c>
      <c r="AV778" s="13" t="s">
        <v>89</v>
      </c>
      <c r="AW778" s="13" t="s">
        <v>31</v>
      </c>
      <c r="AX778" s="13" t="s">
        <v>83</v>
      </c>
      <c r="AY778" s="205" t="s">
        <v>135</v>
      </c>
    </row>
    <row r="779" s="2" customFormat="1" ht="16.5" customHeight="1">
      <c r="A779" s="38"/>
      <c r="B779" s="188"/>
      <c r="C779" s="189" t="s">
        <v>608</v>
      </c>
      <c r="D779" s="189" t="s">
        <v>137</v>
      </c>
      <c r="E779" s="190" t="s">
        <v>1380</v>
      </c>
      <c r="F779" s="191" t="s">
        <v>1381</v>
      </c>
      <c r="G779" s="192" t="s">
        <v>140</v>
      </c>
      <c r="H779" s="193">
        <v>1333.7000000000001</v>
      </c>
      <c r="I779" s="194"/>
      <c r="J779" s="195">
        <f>ROUND(I779*H779,2)</f>
        <v>0</v>
      </c>
      <c r="K779" s="196"/>
      <c r="L779" s="39"/>
      <c r="M779" s="197" t="s">
        <v>1</v>
      </c>
      <c r="N779" s="198" t="s">
        <v>42</v>
      </c>
      <c r="O779" s="82"/>
      <c r="P779" s="199">
        <f>O779*H779</f>
        <v>0</v>
      </c>
      <c r="Q779" s="199">
        <v>5.0000000000000002E-05</v>
      </c>
      <c r="R779" s="199">
        <f>Q779*H779</f>
        <v>0.066685000000000008</v>
      </c>
      <c r="S779" s="199">
        <v>0</v>
      </c>
      <c r="T779" s="200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01" t="s">
        <v>141</v>
      </c>
      <c r="AT779" s="201" t="s">
        <v>137</v>
      </c>
      <c r="AU779" s="201" t="s">
        <v>89</v>
      </c>
      <c r="AY779" s="19" t="s">
        <v>135</v>
      </c>
      <c r="BE779" s="202">
        <f>IF(N779="základná",J779,0)</f>
        <v>0</v>
      </c>
      <c r="BF779" s="202">
        <f>IF(N779="znížená",J779,0)</f>
        <v>0</v>
      </c>
      <c r="BG779" s="202">
        <f>IF(N779="zákl. prenesená",J779,0)</f>
        <v>0</v>
      </c>
      <c r="BH779" s="202">
        <f>IF(N779="zníž. prenesená",J779,0)</f>
        <v>0</v>
      </c>
      <c r="BI779" s="202">
        <f>IF(N779="nulová",J779,0)</f>
        <v>0</v>
      </c>
      <c r="BJ779" s="19" t="s">
        <v>89</v>
      </c>
      <c r="BK779" s="202">
        <f>ROUND(I779*H779,2)</f>
        <v>0</v>
      </c>
      <c r="BL779" s="19" t="s">
        <v>141</v>
      </c>
      <c r="BM779" s="201" t="s">
        <v>1382</v>
      </c>
    </row>
    <row r="780" s="13" customFormat="1">
      <c r="A780" s="13"/>
      <c r="B780" s="203"/>
      <c r="C780" s="13"/>
      <c r="D780" s="204" t="s">
        <v>143</v>
      </c>
      <c r="E780" s="205" t="s">
        <v>985</v>
      </c>
      <c r="F780" s="206" t="s">
        <v>1383</v>
      </c>
      <c r="G780" s="13"/>
      <c r="H780" s="207">
        <v>1333.7000000000001</v>
      </c>
      <c r="I780" s="208"/>
      <c r="J780" s="13"/>
      <c r="K780" s="13"/>
      <c r="L780" s="203"/>
      <c r="M780" s="209"/>
      <c r="N780" s="210"/>
      <c r="O780" s="210"/>
      <c r="P780" s="210"/>
      <c r="Q780" s="210"/>
      <c r="R780" s="210"/>
      <c r="S780" s="210"/>
      <c r="T780" s="21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05" t="s">
        <v>143</v>
      </c>
      <c r="AU780" s="205" t="s">
        <v>89</v>
      </c>
      <c r="AV780" s="13" t="s">
        <v>89</v>
      </c>
      <c r="AW780" s="13" t="s">
        <v>31</v>
      </c>
      <c r="AX780" s="13" t="s">
        <v>83</v>
      </c>
      <c r="AY780" s="205" t="s">
        <v>135</v>
      </c>
    </row>
    <row r="781" s="2" customFormat="1" ht="24.15" customHeight="1">
      <c r="A781" s="38"/>
      <c r="B781" s="188"/>
      <c r="C781" s="189" t="s">
        <v>612</v>
      </c>
      <c r="D781" s="189" t="s">
        <v>137</v>
      </c>
      <c r="E781" s="190" t="s">
        <v>1384</v>
      </c>
      <c r="F781" s="191" t="s">
        <v>1385</v>
      </c>
      <c r="G781" s="192" t="s">
        <v>140</v>
      </c>
      <c r="H781" s="193">
        <v>885.12</v>
      </c>
      <c r="I781" s="194"/>
      <c r="J781" s="195">
        <f>ROUND(I781*H781,2)</f>
        <v>0</v>
      </c>
      <c r="K781" s="196"/>
      <c r="L781" s="39"/>
      <c r="M781" s="197" t="s">
        <v>1</v>
      </c>
      <c r="N781" s="198" t="s">
        <v>42</v>
      </c>
      <c r="O781" s="82"/>
      <c r="P781" s="199">
        <f>O781*H781</f>
        <v>0</v>
      </c>
      <c r="Q781" s="199">
        <v>0.0015299999999999999</v>
      </c>
      <c r="R781" s="199">
        <f>Q781*H781</f>
        <v>1.3542335999999999</v>
      </c>
      <c r="S781" s="199">
        <v>0</v>
      </c>
      <c r="T781" s="200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01" t="s">
        <v>141</v>
      </c>
      <c r="AT781" s="201" t="s">
        <v>137</v>
      </c>
      <c r="AU781" s="201" t="s">
        <v>89</v>
      </c>
      <c r="AY781" s="19" t="s">
        <v>135</v>
      </c>
      <c r="BE781" s="202">
        <f>IF(N781="základná",J781,0)</f>
        <v>0</v>
      </c>
      <c r="BF781" s="202">
        <f>IF(N781="znížená",J781,0)</f>
        <v>0</v>
      </c>
      <c r="BG781" s="202">
        <f>IF(N781="zákl. prenesená",J781,0)</f>
        <v>0</v>
      </c>
      <c r="BH781" s="202">
        <f>IF(N781="zníž. prenesená",J781,0)</f>
        <v>0</v>
      </c>
      <c r="BI781" s="202">
        <f>IF(N781="nulová",J781,0)</f>
        <v>0</v>
      </c>
      <c r="BJ781" s="19" t="s">
        <v>89</v>
      </c>
      <c r="BK781" s="202">
        <f>ROUND(I781*H781,2)</f>
        <v>0</v>
      </c>
      <c r="BL781" s="19" t="s">
        <v>141</v>
      </c>
      <c r="BM781" s="201" t="s">
        <v>1386</v>
      </c>
    </row>
    <row r="782" s="13" customFormat="1">
      <c r="A782" s="13"/>
      <c r="B782" s="203"/>
      <c r="C782" s="13"/>
      <c r="D782" s="204" t="s">
        <v>143</v>
      </c>
      <c r="E782" s="205" t="s">
        <v>1</v>
      </c>
      <c r="F782" s="206" t="s">
        <v>1387</v>
      </c>
      <c r="G782" s="13"/>
      <c r="H782" s="207">
        <v>885.12</v>
      </c>
      <c r="I782" s="208"/>
      <c r="J782" s="13"/>
      <c r="K782" s="13"/>
      <c r="L782" s="203"/>
      <c r="M782" s="209"/>
      <c r="N782" s="210"/>
      <c r="O782" s="210"/>
      <c r="P782" s="210"/>
      <c r="Q782" s="210"/>
      <c r="R782" s="210"/>
      <c r="S782" s="210"/>
      <c r="T782" s="21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05" t="s">
        <v>143</v>
      </c>
      <c r="AU782" s="205" t="s">
        <v>89</v>
      </c>
      <c r="AV782" s="13" t="s">
        <v>89</v>
      </c>
      <c r="AW782" s="13" t="s">
        <v>31</v>
      </c>
      <c r="AX782" s="13" t="s">
        <v>83</v>
      </c>
      <c r="AY782" s="205" t="s">
        <v>135</v>
      </c>
    </row>
    <row r="783" s="2" customFormat="1" ht="24.15" customHeight="1">
      <c r="A783" s="38"/>
      <c r="B783" s="188"/>
      <c r="C783" s="189" t="s">
        <v>619</v>
      </c>
      <c r="D783" s="189" t="s">
        <v>137</v>
      </c>
      <c r="E783" s="190" t="s">
        <v>1388</v>
      </c>
      <c r="F783" s="191" t="s">
        <v>1389</v>
      </c>
      <c r="G783" s="192" t="s">
        <v>140</v>
      </c>
      <c r="H783" s="193">
        <v>448.57999999999998</v>
      </c>
      <c r="I783" s="194"/>
      <c r="J783" s="195">
        <f>ROUND(I783*H783,2)</f>
        <v>0</v>
      </c>
      <c r="K783" s="196"/>
      <c r="L783" s="39"/>
      <c r="M783" s="197" t="s">
        <v>1</v>
      </c>
      <c r="N783" s="198" t="s">
        <v>42</v>
      </c>
      <c r="O783" s="82"/>
      <c r="P783" s="199">
        <f>O783*H783</f>
        <v>0</v>
      </c>
      <c r="Q783" s="199">
        <v>0.0019200000000000001</v>
      </c>
      <c r="R783" s="199">
        <f>Q783*H783</f>
        <v>0.86127359999999997</v>
      </c>
      <c r="S783" s="199">
        <v>0</v>
      </c>
      <c r="T783" s="200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01" t="s">
        <v>141</v>
      </c>
      <c r="AT783" s="201" t="s">
        <v>137</v>
      </c>
      <c r="AU783" s="201" t="s">
        <v>89</v>
      </c>
      <c r="AY783" s="19" t="s">
        <v>135</v>
      </c>
      <c r="BE783" s="202">
        <f>IF(N783="základná",J783,0)</f>
        <v>0</v>
      </c>
      <c r="BF783" s="202">
        <f>IF(N783="znížená",J783,0)</f>
        <v>0</v>
      </c>
      <c r="BG783" s="202">
        <f>IF(N783="zákl. prenesená",J783,0)</f>
        <v>0</v>
      </c>
      <c r="BH783" s="202">
        <f>IF(N783="zníž. prenesená",J783,0)</f>
        <v>0</v>
      </c>
      <c r="BI783" s="202">
        <f>IF(N783="nulová",J783,0)</f>
        <v>0</v>
      </c>
      <c r="BJ783" s="19" t="s">
        <v>89</v>
      </c>
      <c r="BK783" s="202">
        <f>ROUND(I783*H783,2)</f>
        <v>0</v>
      </c>
      <c r="BL783" s="19" t="s">
        <v>141</v>
      </c>
      <c r="BM783" s="201" t="s">
        <v>1390</v>
      </c>
    </row>
    <row r="784" s="13" customFormat="1">
      <c r="A784" s="13"/>
      <c r="B784" s="203"/>
      <c r="C784" s="13"/>
      <c r="D784" s="204" t="s">
        <v>143</v>
      </c>
      <c r="E784" s="205" t="s">
        <v>1</v>
      </c>
      <c r="F784" s="206" t="s">
        <v>1391</v>
      </c>
      <c r="G784" s="13"/>
      <c r="H784" s="207">
        <v>448.57999999999998</v>
      </c>
      <c r="I784" s="208"/>
      <c r="J784" s="13"/>
      <c r="K784" s="13"/>
      <c r="L784" s="203"/>
      <c r="M784" s="209"/>
      <c r="N784" s="210"/>
      <c r="O784" s="210"/>
      <c r="P784" s="210"/>
      <c r="Q784" s="210"/>
      <c r="R784" s="210"/>
      <c r="S784" s="210"/>
      <c r="T784" s="21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05" t="s">
        <v>143</v>
      </c>
      <c r="AU784" s="205" t="s">
        <v>89</v>
      </c>
      <c r="AV784" s="13" t="s">
        <v>89</v>
      </c>
      <c r="AW784" s="13" t="s">
        <v>31</v>
      </c>
      <c r="AX784" s="13" t="s">
        <v>83</v>
      </c>
      <c r="AY784" s="205" t="s">
        <v>135</v>
      </c>
    </row>
    <row r="785" s="2" customFormat="1" ht="16.5" customHeight="1">
      <c r="A785" s="38"/>
      <c r="B785" s="188"/>
      <c r="C785" s="189" t="s">
        <v>623</v>
      </c>
      <c r="D785" s="189" t="s">
        <v>137</v>
      </c>
      <c r="E785" s="190" t="s">
        <v>1392</v>
      </c>
      <c r="F785" s="191" t="s">
        <v>1393</v>
      </c>
      <c r="G785" s="192" t="s">
        <v>1394</v>
      </c>
      <c r="H785" s="193">
        <v>1</v>
      </c>
      <c r="I785" s="194"/>
      <c r="J785" s="195">
        <f>ROUND(I785*H785,2)</f>
        <v>0</v>
      </c>
      <c r="K785" s="196"/>
      <c r="L785" s="39"/>
      <c r="M785" s="197" t="s">
        <v>1</v>
      </c>
      <c r="N785" s="198" t="s">
        <v>42</v>
      </c>
      <c r="O785" s="82"/>
      <c r="P785" s="199">
        <f>O785*H785</f>
        <v>0</v>
      </c>
      <c r="Q785" s="199">
        <v>0</v>
      </c>
      <c r="R785" s="199">
        <f>Q785*H785</f>
        <v>0</v>
      </c>
      <c r="S785" s="199">
        <v>0</v>
      </c>
      <c r="T785" s="200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01" t="s">
        <v>141</v>
      </c>
      <c r="AT785" s="201" t="s">
        <v>137</v>
      </c>
      <c r="AU785" s="201" t="s">
        <v>89</v>
      </c>
      <c r="AY785" s="19" t="s">
        <v>135</v>
      </c>
      <c r="BE785" s="202">
        <f>IF(N785="základná",J785,0)</f>
        <v>0</v>
      </c>
      <c r="BF785" s="202">
        <f>IF(N785="znížená",J785,0)</f>
        <v>0</v>
      </c>
      <c r="BG785" s="202">
        <f>IF(N785="zákl. prenesená",J785,0)</f>
        <v>0</v>
      </c>
      <c r="BH785" s="202">
        <f>IF(N785="zníž. prenesená",J785,0)</f>
        <v>0</v>
      </c>
      <c r="BI785" s="202">
        <f>IF(N785="nulová",J785,0)</f>
        <v>0</v>
      </c>
      <c r="BJ785" s="19" t="s">
        <v>89</v>
      </c>
      <c r="BK785" s="202">
        <f>ROUND(I785*H785,2)</f>
        <v>0</v>
      </c>
      <c r="BL785" s="19" t="s">
        <v>141</v>
      </c>
      <c r="BM785" s="201" t="s">
        <v>1395</v>
      </c>
    </row>
    <row r="786" s="12" customFormat="1" ht="22.8" customHeight="1">
      <c r="A786" s="12"/>
      <c r="B786" s="175"/>
      <c r="C786" s="12"/>
      <c r="D786" s="176" t="s">
        <v>75</v>
      </c>
      <c r="E786" s="186" t="s">
        <v>430</v>
      </c>
      <c r="F786" s="186" t="s">
        <v>431</v>
      </c>
      <c r="G786" s="12"/>
      <c r="H786" s="12"/>
      <c r="I786" s="178"/>
      <c r="J786" s="187">
        <f>BK786</f>
        <v>0</v>
      </c>
      <c r="K786" s="12"/>
      <c r="L786" s="175"/>
      <c r="M786" s="180"/>
      <c r="N786" s="181"/>
      <c r="O786" s="181"/>
      <c r="P786" s="182">
        <f>P787</f>
        <v>0</v>
      </c>
      <c r="Q786" s="181"/>
      <c r="R786" s="182">
        <f>R787</f>
        <v>0</v>
      </c>
      <c r="S786" s="181"/>
      <c r="T786" s="183">
        <f>T787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176" t="s">
        <v>83</v>
      </c>
      <c r="AT786" s="184" t="s">
        <v>75</v>
      </c>
      <c r="AU786" s="184" t="s">
        <v>83</v>
      </c>
      <c r="AY786" s="176" t="s">
        <v>135</v>
      </c>
      <c r="BK786" s="185">
        <f>BK787</f>
        <v>0</v>
      </c>
    </row>
    <row r="787" s="2" customFormat="1" ht="24.15" customHeight="1">
      <c r="A787" s="38"/>
      <c r="B787" s="188"/>
      <c r="C787" s="189" t="s">
        <v>628</v>
      </c>
      <c r="D787" s="189" t="s">
        <v>137</v>
      </c>
      <c r="E787" s="190" t="s">
        <v>433</v>
      </c>
      <c r="F787" s="191" t="s">
        <v>434</v>
      </c>
      <c r="G787" s="192" t="s">
        <v>171</v>
      </c>
      <c r="H787" s="193">
        <v>449.36500000000001</v>
      </c>
      <c r="I787" s="194"/>
      <c r="J787" s="195">
        <f>ROUND(I787*H787,2)</f>
        <v>0</v>
      </c>
      <c r="K787" s="196"/>
      <c r="L787" s="39"/>
      <c r="M787" s="197" t="s">
        <v>1</v>
      </c>
      <c r="N787" s="198" t="s">
        <v>42</v>
      </c>
      <c r="O787" s="82"/>
      <c r="P787" s="199">
        <f>O787*H787</f>
        <v>0</v>
      </c>
      <c r="Q787" s="199">
        <v>0</v>
      </c>
      <c r="R787" s="199">
        <f>Q787*H787</f>
        <v>0</v>
      </c>
      <c r="S787" s="199">
        <v>0</v>
      </c>
      <c r="T787" s="200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01" t="s">
        <v>141</v>
      </c>
      <c r="AT787" s="201" t="s">
        <v>137</v>
      </c>
      <c r="AU787" s="201" t="s">
        <v>89</v>
      </c>
      <c r="AY787" s="19" t="s">
        <v>135</v>
      </c>
      <c r="BE787" s="202">
        <f>IF(N787="základná",J787,0)</f>
        <v>0</v>
      </c>
      <c r="BF787" s="202">
        <f>IF(N787="znížená",J787,0)</f>
        <v>0</v>
      </c>
      <c r="BG787" s="202">
        <f>IF(N787="zákl. prenesená",J787,0)</f>
        <v>0</v>
      </c>
      <c r="BH787" s="202">
        <f>IF(N787="zníž. prenesená",J787,0)</f>
        <v>0</v>
      </c>
      <c r="BI787" s="202">
        <f>IF(N787="nulová",J787,0)</f>
        <v>0</v>
      </c>
      <c r="BJ787" s="19" t="s">
        <v>89</v>
      </c>
      <c r="BK787" s="202">
        <f>ROUND(I787*H787,2)</f>
        <v>0</v>
      </c>
      <c r="BL787" s="19" t="s">
        <v>141</v>
      </c>
      <c r="BM787" s="201" t="s">
        <v>1396</v>
      </c>
    </row>
    <row r="788" s="12" customFormat="1" ht="25.92" customHeight="1">
      <c r="A788" s="12"/>
      <c r="B788" s="175"/>
      <c r="C788" s="12"/>
      <c r="D788" s="176" t="s">
        <v>75</v>
      </c>
      <c r="E788" s="177" t="s">
        <v>190</v>
      </c>
      <c r="F788" s="177" t="s">
        <v>191</v>
      </c>
      <c r="G788" s="12"/>
      <c r="H788" s="12"/>
      <c r="I788" s="178"/>
      <c r="J788" s="179">
        <f>BK788</f>
        <v>0</v>
      </c>
      <c r="K788" s="12"/>
      <c r="L788" s="175"/>
      <c r="M788" s="180"/>
      <c r="N788" s="181"/>
      <c r="O788" s="181"/>
      <c r="P788" s="182">
        <f>P789+P821+P845+P854+P856+P876+P878+P889+P906+P919+P983+P1000+P1002+P1054+P1098+P1109+P1165+P1171</f>
        <v>0</v>
      </c>
      <c r="Q788" s="181"/>
      <c r="R788" s="182">
        <f>R789+R821+R845+R854+R856+R876+R878+R889+R906+R919+R983+R1000+R1002+R1054+R1098+R1109+R1165+R1171</f>
        <v>33.997195359699994</v>
      </c>
      <c r="S788" s="181"/>
      <c r="T788" s="183">
        <f>T789+T821+T845+T854+T856+T876+T878+T889+T906+T919+T983+T1000+T1002+T1054+T1098+T1109+T1165+T1171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176" t="s">
        <v>89</v>
      </c>
      <c r="AT788" s="184" t="s">
        <v>75</v>
      </c>
      <c r="AU788" s="184" t="s">
        <v>76</v>
      </c>
      <c r="AY788" s="176" t="s">
        <v>135</v>
      </c>
      <c r="BK788" s="185">
        <f>BK789+BK821+BK845+BK854+BK856+BK876+BK878+BK889+BK906+BK919+BK983+BK1000+BK1002+BK1054+BK1098+BK1109+BK1165+BK1171</f>
        <v>0</v>
      </c>
    </row>
    <row r="789" s="12" customFormat="1" ht="22.8" customHeight="1">
      <c r="A789" s="12"/>
      <c r="B789" s="175"/>
      <c r="C789" s="12"/>
      <c r="D789" s="176" t="s">
        <v>75</v>
      </c>
      <c r="E789" s="186" t="s">
        <v>436</v>
      </c>
      <c r="F789" s="186" t="s">
        <v>437</v>
      </c>
      <c r="G789" s="12"/>
      <c r="H789" s="12"/>
      <c r="I789" s="178"/>
      <c r="J789" s="187">
        <f>BK789</f>
        <v>0</v>
      </c>
      <c r="K789" s="12"/>
      <c r="L789" s="175"/>
      <c r="M789" s="180"/>
      <c r="N789" s="181"/>
      <c r="O789" s="181"/>
      <c r="P789" s="182">
        <f>SUM(P790:P820)</f>
        <v>0</v>
      </c>
      <c r="Q789" s="181"/>
      <c r="R789" s="182">
        <f>SUM(R790:R820)</f>
        <v>1.8410915671200001</v>
      </c>
      <c r="S789" s="181"/>
      <c r="T789" s="183">
        <f>SUM(T790:T820)</f>
        <v>0</v>
      </c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R789" s="176" t="s">
        <v>89</v>
      </c>
      <c r="AT789" s="184" t="s">
        <v>75</v>
      </c>
      <c r="AU789" s="184" t="s">
        <v>83</v>
      </c>
      <c r="AY789" s="176" t="s">
        <v>135</v>
      </c>
      <c r="BK789" s="185">
        <f>SUM(BK790:BK820)</f>
        <v>0</v>
      </c>
    </row>
    <row r="790" s="2" customFormat="1" ht="44.25" customHeight="1">
      <c r="A790" s="38"/>
      <c r="B790" s="188"/>
      <c r="C790" s="189" t="s">
        <v>633</v>
      </c>
      <c r="D790" s="189" t="s">
        <v>137</v>
      </c>
      <c r="E790" s="190" t="s">
        <v>1397</v>
      </c>
      <c r="F790" s="191" t="s">
        <v>1398</v>
      </c>
      <c r="G790" s="192" t="s">
        <v>140</v>
      </c>
      <c r="H790" s="193">
        <v>448.57999999999998</v>
      </c>
      <c r="I790" s="194"/>
      <c r="J790" s="195">
        <f>ROUND(I790*H790,2)</f>
        <v>0</v>
      </c>
      <c r="K790" s="196"/>
      <c r="L790" s="39"/>
      <c r="M790" s="197" t="s">
        <v>1</v>
      </c>
      <c r="N790" s="198" t="s">
        <v>42</v>
      </c>
      <c r="O790" s="82"/>
      <c r="P790" s="199">
        <f>O790*H790</f>
        <v>0</v>
      </c>
      <c r="Q790" s="199">
        <v>0.0035000000000000001</v>
      </c>
      <c r="R790" s="199">
        <f>Q790*H790</f>
        <v>1.57003</v>
      </c>
      <c r="S790" s="199">
        <v>0</v>
      </c>
      <c r="T790" s="200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01" t="s">
        <v>197</v>
      </c>
      <c r="AT790" s="201" t="s">
        <v>137</v>
      </c>
      <c r="AU790" s="201" t="s">
        <v>89</v>
      </c>
      <c r="AY790" s="19" t="s">
        <v>135</v>
      </c>
      <c r="BE790" s="202">
        <f>IF(N790="základná",J790,0)</f>
        <v>0</v>
      </c>
      <c r="BF790" s="202">
        <f>IF(N790="znížená",J790,0)</f>
        <v>0</v>
      </c>
      <c r="BG790" s="202">
        <f>IF(N790="zákl. prenesená",J790,0)</f>
        <v>0</v>
      </c>
      <c r="BH790" s="202">
        <f>IF(N790="zníž. prenesená",J790,0)</f>
        <v>0</v>
      </c>
      <c r="BI790" s="202">
        <f>IF(N790="nulová",J790,0)</f>
        <v>0</v>
      </c>
      <c r="BJ790" s="19" t="s">
        <v>89</v>
      </c>
      <c r="BK790" s="202">
        <f>ROUND(I790*H790,2)</f>
        <v>0</v>
      </c>
      <c r="BL790" s="19" t="s">
        <v>197</v>
      </c>
      <c r="BM790" s="201" t="s">
        <v>1399</v>
      </c>
    </row>
    <row r="791" s="13" customFormat="1">
      <c r="A791" s="13"/>
      <c r="B791" s="203"/>
      <c r="C791" s="13"/>
      <c r="D791" s="204" t="s">
        <v>143</v>
      </c>
      <c r="E791" s="205" t="s">
        <v>1</v>
      </c>
      <c r="F791" s="206" t="s">
        <v>1400</v>
      </c>
      <c r="G791" s="13"/>
      <c r="H791" s="207">
        <v>448.57999999999998</v>
      </c>
      <c r="I791" s="208"/>
      <c r="J791" s="13"/>
      <c r="K791" s="13"/>
      <c r="L791" s="203"/>
      <c r="M791" s="209"/>
      <c r="N791" s="210"/>
      <c r="O791" s="210"/>
      <c r="P791" s="210"/>
      <c r="Q791" s="210"/>
      <c r="R791" s="210"/>
      <c r="S791" s="210"/>
      <c r="T791" s="21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05" t="s">
        <v>143</v>
      </c>
      <c r="AU791" s="205" t="s">
        <v>89</v>
      </c>
      <c r="AV791" s="13" t="s">
        <v>89</v>
      </c>
      <c r="AW791" s="13" t="s">
        <v>31</v>
      </c>
      <c r="AX791" s="13" t="s">
        <v>83</v>
      </c>
      <c r="AY791" s="205" t="s">
        <v>135</v>
      </c>
    </row>
    <row r="792" s="2" customFormat="1" ht="37.8" customHeight="1">
      <c r="A792" s="38"/>
      <c r="B792" s="188"/>
      <c r="C792" s="189" t="s">
        <v>637</v>
      </c>
      <c r="D792" s="189" t="s">
        <v>137</v>
      </c>
      <c r="E792" s="190" t="s">
        <v>1401</v>
      </c>
      <c r="F792" s="191" t="s">
        <v>1402</v>
      </c>
      <c r="G792" s="192" t="s">
        <v>140</v>
      </c>
      <c r="H792" s="193">
        <v>8</v>
      </c>
      <c r="I792" s="194"/>
      <c r="J792" s="195">
        <f>ROUND(I792*H792,2)</f>
        <v>0</v>
      </c>
      <c r="K792" s="196"/>
      <c r="L792" s="39"/>
      <c r="M792" s="197" t="s">
        <v>1</v>
      </c>
      <c r="N792" s="198" t="s">
        <v>42</v>
      </c>
      <c r="O792" s="82"/>
      <c r="P792" s="199">
        <f>O792*H792</f>
        <v>0</v>
      </c>
      <c r="Q792" s="199">
        <v>0.0035000000000000001</v>
      </c>
      <c r="R792" s="199">
        <f>Q792*H792</f>
        <v>0.028000000000000001</v>
      </c>
      <c r="S792" s="199">
        <v>0</v>
      </c>
      <c r="T792" s="20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01" t="s">
        <v>197</v>
      </c>
      <c r="AT792" s="201" t="s">
        <v>137</v>
      </c>
      <c r="AU792" s="201" t="s">
        <v>89</v>
      </c>
      <c r="AY792" s="19" t="s">
        <v>135</v>
      </c>
      <c r="BE792" s="202">
        <f>IF(N792="základná",J792,0)</f>
        <v>0</v>
      </c>
      <c r="BF792" s="202">
        <f>IF(N792="znížená",J792,0)</f>
        <v>0</v>
      </c>
      <c r="BG792" s="202">
        <f>IF(N792="zákl. prenesená",J792,0)</f>
        <v>0</v>
      </c>
      <c r="BH792" s="202">
        <f>IF(N792="zníž. prenesená",J792,0)</f>
        <v>0</v>
      </c>
      <c r="BI792" s="202">
        <f>IF(N792="nulová",J792,0)</f>
        <v>0</v>
      </c>
      <c r="BJ792" s="19" t="s">
        <v>89</v>
      </c>
      <c r="BK792" s="202">
        <f>ROUND(I792*H792,2)</f>
        <v>0</v>
      </c>
      <c r="BL792" s="19" t="s">
        <v>197</v>
      </c>
      <c r="BM792" s="201" t="s">
        <v>1403</v>
      </c>
    </row>
    <row r="793" s="13" customFormat="1">
      <c r="A793" s="13"/>
      <c r="B793" s="203"/>
      <c r="C793" s="13"/>
      <c r="D793" s="204" t="s">
        <v>143</v>
      </c>
      <c r="E793" s="205" t="s">
        <v>1</v>
      </c>
      <c r="F793" s="206" t="s">
        <v>1404</v>
      </c>
      <c r="G793" s="13"/>
      <c r="H793" s="207">
        <v>8</v>
      </c>
      <c r="I793" s="208"/>
      <c r="J793" s="13"/>
      <c r="K793" s="13"/>
      <c r="L793" s="203"/>
      <c r="M793" s="209"/>
      <c r="N793" s="210"/>
      <c r="O793" s="210"/>
      <c r="P793" s="210"/>
      <c r="Q793" s="210"/>
      <c r="R793" s="210"/>
      <c r="S793" s="210"/>
      <c r="T793" s="21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05" t="s">
        <v>143</v>
      </c>
      <c r="AU793" s="205" t="s">
        <v>89</v>
      </c>
      <c r="AV793" s="13" t="s">
        <v>89</v>
      </c>
      <c r="AW793" s="13" t="s">
        <v>31</v>
      </c>
      <c r="AX793" s="13" t="s">
        <v>83</v>
      </c>
      <c r="AY793" s="205" t="s">
        <v>135</v>
      </c>
    </row>
    <row r="794" s="2" customFormat="1" ht="24.15" customHeight="1">
      <c r="A794" s="38"/>
      <c r="B794" s="188"/>
      <c r="C794" s="189" t="s">
        <v>644</v>
      </c>
      <c r="D794" s="189" t="s">
        <v>137</v>
      </c>
      <c r="E794" s="190" t="s">
        <v>1405</v>
      </c>
      <c r="F794" s="191" t="s">
        <v>1406</v>
      </c>
      <c r="G794" s="192" t="s">
        <v>140</v>
      </c>
      <c r="H794" s="193">
        <v>26.012</v>
      </c>
      <c r="I794" s="194"/>
      <c r="J794" s="195">
        <f>ROUND(I794*H794,2)</f>
        <v>0</v>
      </c>
      <c r="K794" s="196"/>
      <c r="L794" s="39"/>
      <c r="M794" s="197" t="s">
        <v>1</v>
      </c>
      <c r="N794" s="198" t="s">
        <v>42</v>
      </c>
      <c r="O794" s="82"/>
      <c r="P794" s="199">
        <f>O794*H794</f>
        <v>0</v>
      </c>
      <c r="Q794" s="199">
        <v>0</v>
      </c>
      <c r="R794" s="199">
        <f>Q794*H794</f>
        <v>0</v>
      </c>
      <c r="S794" s="199">
        <v>0</v>
      </c>
      <c r="T794" s="200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01" t="s">
        <v>197</v>
      </c>
      <c r="AT794" s="201" t="s">
        <v>137</v>
      </c>
      <c r="AU794" s="201" t="s">
        <v>89</v>
      </c>
      <c r="AY794" s="19" t="s">
        <v>135</v>
      </c>
      <c r="BE794" s="202">
        <f>IF(N794="základná",J794,0)</f>
        <v>0</v>
      </c>
      <c r="BF794" s="202">
        <f>IF(N794="znížená",J794,0)</f>
        <v>0</v>
      </c>
      <c r="BG794" s="202">
        <f>IF(N794="zákl. prenesená",J794,0)</f>
        <v>0</v>
      </c>
      <c r="BH794" s="202">
        <f>IF(N794="zníž. prenesená",J794,0)</f>
        <v>0</v>
      </c>
      <c r="BI794" s="202">
        <f>IF(N794="nulová",J794,0)</f>
        <v>0</v>
      </c>
      <c r="BJ794" s="19" t="s">
        <v>89</v>
      </c>
      <c r="BK794" s="202">
        <f>ROUND(I794*H794,2)</f>
        <v>0</v>
      </c>
      <c r="BL794" s="19" t="s">
        <v>197</v>
      </c>
      <c r="BM794" s="201" t="s">
        <v>1407</v>
      </c>
    </row>
    <row r="795" s="13" customFormat="1">
      <c r="A795" s="13"/>
      <c r="B795" s="203"/>
      <c r="C795" s="13"/>
      <c r="D795" s="204" t="s">
        <v>143</v>
      </c>
      <c r="E795" s="205" t="s">
        <v>1</v>
      </c>
      <c r="F795" s="206" t="s">
        <v>950</v>
      </c>
      <c r="G795" s="13"/>
      <c r="H795" s="207">
        <v>26.012</v>
      </c>
      <c r="I795" s="208"/>
      <c r="J795" s="13"/>
      <c r="K795" s="13"/>
      <c r="L795" s="203"/>
      <c r="M795" s="209"/>
      <c r="N795" s="210"/>
      <c r="O795" s="210"/>
      <c r="P795" s="210"/>
      <c r="Q795" s="210"/>
      <c r="R795" s="210"/>
      <c r="S795" s="210"/>
      <c r="T795" s="21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05" t="s">
        <v>143</v>
      </c>
      <c r="AU795" s="205" t="s">
        <v>89</v>
      </c>
      <c r="AV795" s="13" t="s">
        <v>89</v>
      </c>
      <c r="AW795" s="13" t="s">
        <v>31</v>
      </c>
      <c r="AX795" s="13" t="s">
        <v>83</v>
      </c>
      <c r="AY795" s="205" t="s">
        <v>135</v>
      </c>
    </row>
    <row r="796" s="2" customFormat="1" ht="16.5" customHeight="1">
      <c r="A796" s="38"/>
      <c r="B796" s="188"/>
      <c r="C796" s="240" t="s">
        <v>1408</v>
      </c>
      <c r="D796" s="240" t="s">
        <v>398</v>
      </c>
      <c r="E796" s="241" t="s">
        <v>1409</v>
      </c>
      <c r="F796" s="242" t="s">
        <v>1410</v>
      </c>
      <c r="G796" s="243" t="s">
        <v>1411</v>
      </c>
      <c r="H796" s="244">
        <v>7.8040000000000003</v>
      </c>
      <c r="I796" s="245"/>
      <c r="J796" s="246">
        <f>ROUND(I796*H796,2)</f>
        <v>0</v>
      </c>
      <c r="K796" s="247"/>
      <c r="L796" s="248"/>
      <c r="M796" s="249" t="s">
        <v>1</v>
      </c>
      <c r="N796" s="250" t="s">
        <v>42</v>
      </c>
      <c r="O796" s="82"/>
      <c r="P796" s="199">
        <f>O796*H796</f>
        <v>0</v>
      </c>
      <c r="Q796" s="199">
        <v>0.001</v>
      </c>
      <c r="R796" s="199">
        <f>Q796*H796</f>
        <v>0.0078040000000000002</v>
      </c>
      <c r="S796" s="199">
        <v>0</v>
      </c>
      <c r="T796" s="200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01" t="s">
        <v>416</v>
      </c>
      <c r="AT796" s="201" t="s">
        <v>398</v>
      </c>
      <c r="AU796" s="201" t="s">
        <v>89</v>
      </c>
      <c r="AY796" s="19" t="s">
        <v>135</v>
      </c>
      <c r="BE796" s="202">
        <f>IF(N796="základná",J796,0)</f>
        <v>0</v>
      </c>
      <c r="BF796" s="202">
        <f>IF(N796="znížená",J796,0)</f>
        <v>0</v>
      </c>
      <c r="BG796" s="202">
        <f>IF(N796="zákl. prenesená",J796,0)</f>
        <v>0</v>
      </c>
      <c r="BH796" s="202">
        <f>IF(N796="zníž. prenesená",J796,0)</f>
        <v>0</v>
      </c>
      <c r="BI796" s="202">
        <f>IF(N796="nulová",J796,0)</f>
        <v>0</v>
      </c>
      <c r="BJ796" s="19" t="s">
        <v>89</v>
      </c>
      <c r="BK796" s="202">
        <f>ROUND(I796*H796,2)</f>
        <v>0</v>
      </c>
      <c r="BL796" s="19" t="s">
        <v>197</v>
      </c>
      <c r="BM796" s="201" t="s">
        <v>1412</v>
      </c>
    </row>
    <row r="797" s="13" customFormat="1">
      <c r="A797" s="13"/>
      <c r="B797" s="203"/>
      <c r="C797" s="13"/>
      <c r="D797" s="204" t="s">
        <v>143</v>
      </c>
      <c r="E797" s="13"/>
      <c r="F797" s="206" t="s">
        <v>1413</v>
      </c>
      <c r="G797" s="13"/>
      <c r="H797" s="207">
        <v>7.8040000000000003</v>
      </c>
      <c r="I797" s="208"/>
      <c r="J797" s="13"/>
      <c r="K797" s="13"/>
      <c r="L797" s="203"/>
      <c r="M797" s="209"/>
      <c r="N797" s="210"/>
      <c r="O797" s="210"/>
      <c r="P797" s="210"/>
      <c r="Q797" s="210"/>
      <c r="R797" s="210"/>
      <c r="S797" s="210"/>
      <c r="T797" s="21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05" t="s">
        <v>143</v>
      </c>
      <c r="AU797" s="205" t="s">
        <v>89</v>
      </c>
      <c r="AV797" s="13" t="s">
        <v>89</v>
      </c>
      <c r="AW797" s="13" t="s">
        <v>3</v>
      </c>
      <c r="AX797" s="13" t="s">
        <v>83</v>
      </c>
      <c r="AY797" s="205" t="s">
        <v>135</v>
      </c>
    </row>
    <row r="798" s="2" customFormat="1" ht="24.15" customHeight="1">
      <c r="A798" s="38"/>
      <c r="B798" s="188"/>
      <c r="C798" s="189" t="s">
        <v>1310</v>
      </c>
      <c r="D798" s="189" t="s">
        <v>137</v>
      </c>
      <c r="E798" s="190" t="s">
        <v>1414</v>
      </c>
      <c r="F798" s="191" t="s">
        <v>1415</v>
      </c>
      <c r="G798" s="192" t="s">
        <v>140</v>
      </c>
      <c r="H798" s="193">
        <v>26.012</v>
      </c>
      <c r="I798" s="194"/>
      <c r="J798" s="195">
        <f>ROUND(I798*H798,2)</f>
        <v>0</v>
      </c>
      <c r="K798" s="196"/>
      <c r="L798" s="39"/>
      <c r="M798" s="197" t="s">
        <v>1</v>
      </c>
      <c r="N798" s="198" t="s">
        <v>42</v>
      </c>
      <c r="O798" s="82"/>
      <c r="P798" s="199">
        <f>O798*H798</f>
        <v>0</v>
      </c>
      <c r="Q798" s="199">
        <v>0.00054226000000000003</v>
      </c>
      <c r="R798" s="199">
        <f>Q798*H798</f>
        <v>0.014105267120000001</v>
      </c>
      <c r="S798" s="199">
        <v>0</v>
      </c>
      <c r="T798" s="20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01" t="s">
        <v>197</v>
      </c>
      <c r="AT798" s="201" t="s">
        <v>137</v>
      </c>
      <c r="AU798" s="201" t="s">
        <v>89</v>
      </c>
      <c r="AY798" s="19" t="s">
        <v>135</v>
      </c>
      <c r="BE798" s="202">
        <f>IF(N798="základná",J798,0)</f>
        <v>0</v>
      </c>
      <c r="BF798" s="202">
        <f>IF(N798="znížená",J798,0)</f>
        <v>0</v>
      </c>
      <c r="BG798" s="202">
        <f>IF(N798="zákl. prenesená",J798,0)</f>
        <v>0</v>
      </c>
      <c r="BH798" s="202">
        <f>IF(N798="zníž. prenesená",J798,0)</f>
        <v>0</v>
      </c>
      <c r="BI798" s="202">
        <f>IF(N798="nulová",J798,0)</f>
        <v>0</v>
      </c>
      <c r="BJ798" s="19" t="s">
        <v>89</v>
      </c>
      <c r="BK798" s="202">
        <f>ROUND(I798*H798,2)</f>
        <v>0</v>
      </c>
      <c r="BL798" s="19" t="s">
        <v>197</v>
      </c>
      <c r="BM798" s="201" t="s">
        <v>1416</v>
      </c>
    </row>
    <row r="799" s="13" customFormat="1">
      <c r="A799" s="13"/>
      <c r="B799" s="203"/>
      <c r="C799" s="13"/>
      <c r="D799" s="204" t="s">
        <v>143</v>
      </c>
      <c r="E799" s="205" t="s">
        <v>950</v>
      </c>
      <c r="F799" s="206" t="s">
        <v>1417</v>
      </c>
      <c r="G799" s="13"/>
      <c r="H799" s="207">
        <v>26.012</v>
      </c>
      <c r="I799" s="208"/>
      <c r="J799" s="13"/>
      <c r="K799" s="13"/>
      <c r="L799" s="203"/>
      <c r="M799" s="209"/>
      <c r="N799" s="210"/>
      <c r="O799" s="210"/>
      <c r="P799" s="210"/>
      <c r="Q799" s="210"/>
      <c r="R799" s="210"/>
      <c r="S799" s="210"/>
      <c r="T799" s="21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05" t="s">
        <v>143</v>
      </c>
      <c r="AU799" s="205" t="s">
        <v>89</v>
      </c>
      <c r="AV799" s="13" t="s">
        <v>89</v>
      </c>
      <c r="AW799" s="13" t="s">
        <v>31</v>
      </c>
      <c r="AX799" s="13" t="s">
        <v>83</v>
      </c>
      <c r="AY799" s="205" t="s">
        <v>135</v>
      </c>
    </row>
    <row r="800" s="2" customFormat="1" ht="24.15" customHeight="1">
      <c r="A800" s="38"/>
      <c r="B800" s="188"/>
      <c r="C800" s="240" t="s">
        <v>1418</v>
      </c>
      <c r="D800" s="240" t="s">
        <v>398</v>
      </c>
      <c r="E800" s="241" t="s">
        <v>1419</v>
      </c>
      <c r="F800" s="242" t="s">
        <v>1420</v>
      </c>
      <c r="G800" s="243" t="s">
        <v>140</v>
      </c>
      <c r="H800" s="244">
        <v>29.914000000000001</v>
      </c>
      <c r="I800" s="245"/>
      <c r="J800" s="246">
        <f>ROUND(I800*H800,2)</f>
        <v>0</v>
      </c>
      <c r="K800" s="247"/>
      <c r="L800" s="248"/>
      <c r="M800" s="249" t="s">
        <v>1</v>
      </c>
      <c r="N800" s="250" t="s">
        <v>42</v>
      </c>
      <c r="O800" s="82"/>
      <c r="P800" s="199">
        <f>O800*H800</f>
        <v>0</v>
      </c>
      <c r="Q800" s="199">
        <v>0.0042500000000000003</v>
      </c>
      <c r="R800" s="199">
        <f>Q800*H800</f>
        <v>0.12713450000000001</v>
      </c>
      <c r="S800" s="199">
        <v>0</v>
      </c>
      <c r="T800" s="200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01" t="s">
        <v>416</v>
      </c>
      <c r="AT800" s="201" t="s">
        <v>398</v>
      </c>
      <c r="AU800" s="201" t="s">
        <v>89</v>
      </c>
      <c r="AY800" s="19" t="s">
        <v>135</v>
      </c>
      <c r="BE800" s="202">
        <f>IF(N800="základná",J800,0)</f>
        <v>0</v>
      </c>
      <c r="BF800" s="202">
        <f>IF(N800="znížená",J800,0)</f>
        <v>0</v>
      </c>
      <c r="BG800" s="202">
        <f>IF(N800="zákl. prenesená",J800,0)</f>
        <v>0</v>
      </c>
      <c r="BH800" s="202">
        <f>IF(N800="zníž. prenesená",J800,0)</f>
        <v>0</v>
      </c>
      <c r="BI800" s="202">
        <f>IF(N800="nulová",J800,0)</f>
        <v>0</v>
      </c>
      <c r="BJ800" s="19" t="s">
        <v>89</v>
      </c>
      <c r="BK800" s="202">
        <f>ROUND(I800*H800,2)</f>
        <v>0</v>
      </c>
      <c r="BL800" s="19" t="s">
        <v>197</v>
      </c>
      <c r="BM800" s="201" t="s">
        <v>1421</v>
      </c>
    </row>
    <row r="801" s="13" customFormat="1">
      <c r="A801" s="13"/>
      <c r="B801" s="203"/>
      <c r="C801" s="13"/>
      <c r="D801" s="204" t="s">
        <v>143</v>
      </c>
      <c r="E801" s="13"/>
      <c r="F801" s="206" t="s">
        <v>1422</v>
      </c>
      <c r="G801" s="13"/>
      <c r="H801" s="207">
        <v>29.914000000000001</v>
      </c>
      <c r="I801" s="208"/>
      <c r="J801" s="13"/>
      <c r="K801" s="13"/>
      <c r="L801" s="203"/>
      <c r="M801" s="209"/>
      <c r="N801" s="210"/>
      <c r="O801" s="210"/>
      <c r="P801" s="210"/>
      <c r="Q801" s="210"/>
      <c r="R801" s="210"/>
      <c r="S801" s="210"/>
      <c r="T801" s="21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05" t="s">
        <v>143</v>
      </c>
      <c r="AU801" s="205" t="s">
        <v>89</v>
      </c>
      <c r="AV801" s="13" t="s">
        <v>89</v>
      </c>
      <c r="AW801" s="13" t="s">
        <v>3</v>
      </c>
      <c r="AX801" s="13" t="s">
        <v>83</v>
      </c>
      <c r="AY801" s="205" t="s">
        <v>135</v>
      </c>
    </row>
    <row r="802" s="2" customFormat="1" ht="16.5" customHeight="1">
      <c r="A802" s="38"/>
      <c r="B802" s="188"/>
      <c r="C802" s="189" t="s">
        <v>1103</v>
      </c>
      <c r="D802" s="189" t="s">
        <v>137</v>
      </c>
      <c r="E802" s="190" t="s">
        <v>1423</v>
      </c>
      <c r="F802" s="191" t="s">
        <v>1424</v>
      </c>
      <c r="G802" s="192" t="s">
        <v>140</v>
      </c>
      <c r="H802" s="193">
        <v>375.99000000000001</v>
      </c>
      <c r="I802" s="194"/>
      <c r="J802" s="195">
        <f>ROUND(I802*H802,2)</f>
        <v>0</v>
      </c>
      <c r="K802" s="196"/>
      <c r="L802" s="39"/>
      <c r="M802" s="197" t="s">
        <v>1</v>
      </c>
      <c r="N802" s="198" t="s">
        <v>42</v>
      </c>
      <c r="O802" s="82"/>
      <c r="P802" s="199">
        <f>O802*H802</f>
        <v>0</v>
      </c>
      <c r="Q802" s="199">
        <v>0</v>
      </c>
      <c r="R802" s="199">
        <f>Q802*H802</f>
        <v>0</v>
      </c>
      <c r="S802" s="199">
        <v>0</v>
      </c>
      <c r="T802" s="200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01" t="s">
        <v>197</v>
      </c>
      <c r="AT802" s="201" t="s">
        <v>137</v>
      </c>
      <c r="AU802" s="201" t="s">
        <v>89</v>
      </c>
      <c r="AY802" s="19" t="s">
        <v>135</v>
      </c>
      <c r="BE802" s="202">
        <f>IF(N802="základná",J802,0)</f>
        <v>0</v>
      </c>
      <c r="BF802" s="202">
        <f>IF(N802="znížená",J802,0)</f>
        <v>0</v>
      </c>
      <c r="BG802" s="202">
        <f>IF(N802="zákl. prenesená",J802,0)</f>
        <v>0</v>
      </c>
      <c r="BH802" s="202">
        <f>IF(N802="zníž. prenesená",J802,0)</f>
        <v>0</v>
      </c>
      <c r="BI802" s="202">
        <f>IF(N802="nulová",J802,0)</f>
        <v>0</v>
      </c>
      <c r="BJ802" s="19" t="s">
        <v>89</v>
      </c>
      <c r="BK802" s="202">
        <f>ROUND(I802*H802,2)</f>
        <v>0</v>
      </c>
      <c r="BL802" s="19" t="s">
        <v>197</v>
      </c>
      <c r="BM802" s="201" t="s">
        <v>1425</v>
      </c>
    </row>
    <row r="803" s="13" customFormat="1">
      <c r="A803" s="13"/>
      <c r="B803" s="203"/>
      <c r="C803" s="13"/>
      <c r="D803" s="204" t="s">
        <v>143</v>
      </c>
      <c r="E803" s="205" t="s">
        <v>1</v>
      </c>
      <c r="F803" s="206" t="s">
        <v>1332</v>
      </c>
      <c r="G803" s="13"/>
      <c r="H803" s="207">
        <v>375.99000000000001</v>
      </c>
      <c r="I803" s="208"/>
      <c r="J803" s="13"/>
      <c r="K803" s="13"/>
      <c r="L803" s="203"/>
      <c r="M803" s="209"/>
      <c r="N803" s="210"/>
      <c r="O803" s="210"/>
      <c r="P803" s="210"/>
      <c r="Q803" s="210"/>
      <c r="R803" s="210"/>
      <c r="S803" s="210"/>
      <c r="T803" s="21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05" t="s">
        <v>143</v>
      </c>
      <c r="AU803" s="205" t="s">
        <v>89</v>
      </c>
      <c r="AV803" s="13" t="s">
        <v>89</v>
      </c>
      <c r="AW803" s="13" t="s">
        <v>31</v>
      </c>
      <c r="AX803" s="13" t="s">
        <v>83</v>
      </c>
      <c r="AY803" s="205" t="s">
        <v>135</v>
      </c>
    </row>
    <row r="804" s="2" customFormat="1" ht="16.5" customHeight="1">
      <c r="A804" s="38"/>
      <c r="B804" s="188"/>
      <c r="C804" s="240" t="s">
        <v>1426</v>
      </c>
      <c r="D804" s="240" t="s">
        <v>398</v>
      </c>
      <c r="E804" s="241" t="s">
        <v>1427</v>
      </c>
      <c r="F804" s="242" t="s">
        <v>1428</v>
      </c>
      <c r="G804" s="243" t="s">
        <v>140</v>
      </c>
      <c r="H804" s="244">
        <v>432.38900000000001</v>
      </c>
      <c r="I804" s="245"/>
      <c r="J804" s="246">
        <f>ROUND(I804*H804,2)</f>
        <v>0</v>
      </c>
      <c r="K804" s="247"/>
      <c r="L804" s="248"/>
      <c r="M804" s="249" t="s">
        <v>1</v>
      </c>
      <c r="N804" s="250" t="s">
        <v>42</v>
      </c>
      <c r="O804" s="82"/>
      <c r="P804" s="199">
        <f>O804*H804</f>
        <v>0</v>
      </c>
      <c r="Q804" s="199">
        <v>0.00010000000000000001</v>
      </c>
      <c r="R804" s="199">
        <f>Q804*H804</f>
        <v>0.043238900000000004</v>
      </c>
      <c r="S804" s="199">
        <v>0</v>
      </c>
      <c r="T804" s="200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01" t="s">
        <v>416</v>
      </c>
      <c r="AT804" s="201" t="s">
        <v>398</v>
      </c>
      <c r="AU804" s="201" t="s">
        <v>89</v>
      </c>
      <c r="AY804" s="19" t="s">
        <v>135</v>
      </c>
      <c r="BE804" s="202">
        <f>IF(N804="základná",J804,0)</f>
        <v>0</v>
      </c>
      <c r="BF804" s="202">
        <f>IF(N804="znížená",J804,0)</f>
        <v>0</v>
      </c>
      <c r="BG804" s="202">
        <f>IF(N804="zákl. prenesená",J804,0)</f>
        <v>0</v>
      </c>
      <c r="BH804" s="202">
        <f>IF(N804="zníž. prenesená",J804,0)</f>
        <v>0</v>
      </c>
      <c r="BI804" s="202">
        <f>IF(N804="nulová",J804,0)</f>
        <v>0</v>
      </c>
      <c r="BJ804" s="19" t="s">
        <v>89</v>
      </c>
      <c r="BK804" s="202">
        <f>ROUND(I804*H804,2)</f>
        <v>0</v>
      </c>
      <c r="BL804" s="19" t="s">
        <v>197</v>
      </c>
      <c r="BM804" s="201" t="s">
        <v>1429</v>
      </c>
    </row>
    <row r="805" s="13" customFormat="1">
      <c r="A805" s="13"/>
      <c r="B805" s="203"/>
      <c r="C805" s="13"/>
      <c r="D805" s="204" t="s">
        <v>143</v>
      </c>
      <c r="E805" s="13"/>
      <c r="F805" s="206" t="s">
        <v>1430</v>
      </c>
      <c r="G805" s="13"/>
      <c r="H805" s="207">
        <v>432.38900000000001</v>
      </c>
      <c r="I805" s="208"/>
      <c r="J805" s="13"/>
      <c r="K805" s="13"/>
      <c r="L805" s="203"/>
      <c r="M805" s="209"/>
      <c r="N805" s="210"/>
      <c r="O805" s="210"/>
      <c r="P805" s="210"/>
      <c r="Q805" s="210"/>
      <c r="R805" s="210"/>
      <c r="S805" s="210"/>
      <c r="T805" s="21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05" t="s">
        <v>143</v>
      </c>
      <c r="AU805" s="205" t="s">
        <v>89</v>
      </c>
      <c r="AV805" s="13" t="s">
        <v>89</v>
      </c>
      <c r="AW805" s="13" t="s">
        <v>3</v>
      </c>
      <c r="AX805" s="13" t="s">
        <v>83</v>
      </c>
      <c r="AY805" s="205" t="s">
        <v>135</v>
      </c>
    </row>
    <row r="806" s="2" customFormat="1" ht="24.15" customHeight="1">
      <c r="A806" s="38"/>
      <c r="B806" s="188"/>
      <c r="C806" s="189" t="s">
        <v>1431</v>
      </c>
      <c r="D806" s="189" t="s">
        <v>137</v>
      </c>
      <c r="E806" s="190" t="s">
        <v>439</v>
      </c>
      <c r="F806" s="191" t="s">
        <v>440</v>
      </c>
      <c r="G806" s="192" t="s">
        <v>140</v>
      </c>
      <c r="H806" s="193">
        <v>37.619999999999997</v>
      </c>
      <c r="I806" s="194"/>
      <c r="J806" s="195">
        <f>ROUND(I806*H806,2)</f>
        <v>0</v>
      </c>
      <c r="K806" s="196"/>
      <c r="L806" s="39"/>
      <c r="M806" s="197" t="s">
        <v>1</v>
      </c>
      <c r="N806" s="198" t="s">
        <v>42</v>
      </c>
      <c r="O806" s="82"/>
      <c r="P806" s="199">
        <f>O806*H806</f>
        <v>0</v>
      </c>
      <c r="Q806" s="199">
        <v>0</v>
      </c>
      <c r="R806" s="199">
        <f>Q806*H806</f>
        <v>0</v>
      </c>
      <c r="S806" s="199">
        <v>0</v>
      </c>
      <c r="T806" s="20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01" t="s">
        <v>197</v>
      </c>
      <c r="AT806" s="201" t="s">
        <v>137</v>
      </c>
      <c r="AU806" s="201" t="s">
        <v>89</v>
      </c>
      <c r="AY806" s="19" t="s">
        <v>135</v>
      </c>
      <c r="BE806" s="202">
        <f>IF(N806="základná",J806,0)</f>
        <v>0</v>
      </c>
      <c r="BF806" s="202">
        <f>IF(N806="znížená",J806,0)</f>
        <v>0</v>
      </c>
      <c r="BG806" s="202">
        <f>IF(N806="zákl. prenesená",J806,0)</f>
        <v>0</v>
      </c>
      <c r="BH806" s="202">
        <f>IF(N806="zníž. prenesená",J806,0)</f>
        <v>0</v>
      </c>
      <c r="BI806" s="202">
        <f>IF(N806="nulová",J806,0)</f>
        <v>0</v>
      </c>
      <c r="BJ806" s="19" t="s">
        <v>89</v>
      </c>
      <c r="BK806" s="202">
        <f>ROUND(I806*H806,2)</f>
        <v>0</v>
      </c>
      <c r="BL806" s="19" t="s">
        <v>197</v>
      </c>
      <c r="BM806" s="201" t="s">
        <v>1432</v>
      </c>
    </row>
    <row r="807" s="13" customFormat="1">
      <c r="A807" s="13"/>
      <c r="B807" s="203"/>
      <c r="C807" s="13"/>
      <c r="D807" s="204" t="s">
        <v>143</v>
      </c>
      <c r="E807" s="205" t="s">
        <v>1</v>
      </c>
      <c r="F807" s="206" t="s">
        <v>1433</v>
      </c>
      <c r="G807" s="13"/>
      <c r="H807" s="207">
        <v>37.619999999999997</v>
      </c>
      <c r="I807" s="208"/>
      <c r="J807" s="13"/>
      <c r="K807" s="13"/>
      <c r="L807" s="203"/>
      <c r="M807" s="209"/>
      <c r="N807" s="210"/>
      <c r="O807" s="210"/>
      <c r="P807" s="210"/>
      <c r="Q807" s="210"/>
      <c r="R807" s="210"/>
      <c r="S807" s="210"/>
      <c r="T807" s="21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05" t="s">
        <v>143</v>
      </c>
      <c r="AU807" s="205" t="s">
        <v>89</v>
      </c>
      <c r="AV807" s="13" t="s">
        <v>89</v>
      </c>
      <c r="AW807" s="13" t="s">
        <v>31</v>
      </c>
      <c r="AX807" s="13" t="s">
        <v>83</v>
      </c>
      <c r="AY807" s="205" t="s">
        <v>135</v>
      </c>
    </row>
    <row r="808" s="2" customFormat="1" ht="16.5" customHeight="1">
      <c r="A808" s="38"/>
      <c r="B808" s="188"/>
      <c r="C808" s="240" t="s">
        <v>1434</v>
      </c>
      <c r="D808" s="240" t="s">
        <v>398</v>
      </c>
      <c r="E808" s="241" t="s">
        <v>444</v>
      </c>
      <c r="F808" s="242" t="s">
        <v>445</v>
      </c>
      <c r="G808" s="243" t="s">
        <v>140</v>
      </c>
      <c r="H808" s="244">
        <v>43.262999999999998</v>
      </c>
      <c r="I808" s="245"/>
      <c r="J808" s="246">
        <f>ROUND(I808*H808,2)</f>
        <v>0</v>
      </c>
      <c r="K808" s="247"/>
      <c r="L808" s="248"/>
      <c r="M808" s="249" t="s">
        <v>1</v>
      </c>
      <c r="N808" s="250" t="s">
        <v>42</v>
      </c>
      <c r="O808" s="82"/>
      <c r="P808" s="199">
        <f>O808*H808</f>
        <v>0</v>
      </c>
      <c r="Q808" s="199">
        <v>0.00029999999999999997</v>
      </c>
      <c r="R808" s="199">
        <f>Q808*H808</f>
        <v>0.012978899999999998</v>
      </c>
      <c r="S808" s="199">
        <v>0</v>
      </c>
      <c r="T808" s="200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01" t="s">
        <v>416</v>
      </c>
      <c r="AT808" s="201" t="s">
        <v>398</v>
      </c>
      <c r="AU808" s="201" t="s">
        <v>89</v>
      </c>
      <c r="AY808" s="19" t="s">
        <v>135</v>
      </c>
      <c r="BE808" s="202">
        <f>IF(N808="základná",J808,0)</f>
        <v>0</v>
      </c>
      <c r="BF808" s="202">
        <f>IF(N808="znížená",J808,0)</f>
        <v>0</v>
      </c>
      <c r="BG808" s="202">
        <f>IF(N808="zákl. prenesená",J808,0)</f>
        <v>0</v>
      </c>
      <c r="BH808" s="202">
        <f>IF(N808="zníž. prenesená",J808,0)</f>
        <v>0</v>
      </c>
      <c r="BI808" s="202">
        <f>IF(N808="nulová",J808,0)</f>
        <v>0</v>
      </c>
      <c r="BJ808" s="19" t="s">
        <v>89</v>
      </c>
      <c r="BK808" s="202">
        <f>ROUND(I808*H808,2)</f>
        <v>0</v>
      </c>
      <c r="BL808" s="19" t="s">
        <v>197</v>
      </c>
      <c r="BM808" s="201" t="s">
        <v>1435</v>
      </c>
    </row>
    <row r="809" s="13" customFormat="1">
      <c r="A809" s="13"/>
      <c r="B809" s="203"/>
      <c r="C809" s="13"/>
      <c r="D809" s="204" t="s">
        <v>143</v>
      </c>
      <c r="E809" s="13"/>
      <c r="F809" s="206" t="s">
        <v>1436</v>
      </c>
      <c r="G809" s="13"/>
      <c r="H809" s="207">
        <v>43.262999999999998</v>
      </c>
      <c r="I809" s="208"/>
      <c r="J809" s="13"/>
      <c r="K809" s="13"/>
      <c r="L809" s="203"/>
      <c r="M809" s="209"/>
      <c r="N809" s="210"/>
      <c r="O809" s="210"/>
      <c r="P809" s="210"/>
      <c r="Q809" s="210"/>
      <c r="R809" s="210"/>
      <c r="S809" s="210"/>
      <c r="T809" s="21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05" t="s">
        <v>143</v>
      </c>
      <c r="AU809" s="205" t="s">
        <v>89</v>
      </c>
      <c r="AV809" s="13" t="s">
        <v>89</v>
      </c>
      <c r="AW809" s="13" t="s">
        <v>3</v>
      </c>
      <c r="AX809" s="13" t="s">
        <v>83</v>
      </c>
      <c r="AY809" s="205" t="s">
        <v>135</v>
      </c>
    </row>
    <row r="810" s="2" customFormat="1" ht="33" customHeight="1">
      <c r="A810" s="38"/>
      <c r="B810" s="188"/>
      <c r="C810" s="189" t="s">
        <v>1117</v>
      </c>
      <c r="D810" s="189" t="s">
        <v>137</v>
      </c>
      <c r="E810" s="190" t="s">
        <v>1437</v>
      </c>
      <c r="F810" s="191" t="s">
        <v>1438</v>
      </c>
      <c r="G810" s="192" t="s">
        <v>140</v>
      </c>
      <c r="H810" s="193">
        <v>6</v>
      </c>
      <c r="I810" s="194"/>
      <c r="J810" s="195">
        <f>ROUND(I810*H810,2)</f>
        <v>0</v>
      </c>
      <c r="K810" s="196"/>
      <c r="L810" s="39"/>
      <c r="M810" s="197" t="s">
        <v>1</v>
      </c>
      <c r="N810" s="198" t="s">
        <v>42</v>
      </c>
      <c r="O810" s="82"/>
      <c r="P810" s="199">
        <f>O810*H810</f>
        <v>0</v>
      </c>
      <c r="Q810" s="199">
        <v>0</v>
      </c>
      <c r="R810" s="199">
        <f>Q810*H810</f>
        <v>0</v>
      </c>
      <c r="S810" s="199">
        <v>0</v>
      </c>
      <c r="T810" s="200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01" t="s">
        <v>197</v>
      </c>
      <c r="AT810" s="201" t="s">
        <v>137</v>
      </c>
      <c r="AU810" s="201" t="s">
        <v>89</v>
      </c>
      <c r="AY810" s="19" t="s">
        <v>135</v>
      </c>
      <c r="BE810" s="202">
        <f>IF(N810="základná",J810,0)</f>
        <v>0</v>
      </c>
      <c r="BF810" s="202">
        <f>IF(N810="znížená",J810,0)</f>
        <v>0</v>
      </c>
      <c r="BG810" s="202">
        <f>IF(N810="zákl. prenesená",J810,0)</f>
        <v>0</v>
      </c>
      <c r="BH810" s="202">
        <f>IF(N810="zníž. prenesená",J810,0)</f>
        <v>0</v>
      </c>
      <c r="BI810" s="202">
        <f>IF(N810="nulová",J810,0)</f>
        <v>0</v>
      </c>
      <c r="BJ810" s="19" t="s">
        <v>89</v>
      </c>
      <c r="BK810" s="202">
        <f>ROUND(I810*H810,2)</f>
        <v>0</v>
      </c>
      <c r="BL810" s="19" t="s">
        <v>197</v>
      </c>
      <c r="BM810" s="201" t="s">
        <v>1439</v>
      </c>
    </row>
    <row r="811" s="13" customFormat="1">
      <c r="A811" s="13"/>
      <c r="B811" s="203"/>
      <c r="C811" s="13"/>
      <c r="D811" s="204" t="s">
        <v>143</v>
      </c>
      <c r="E811" s="205" t="s">
        <v>1</v>
      </c>
      <c r="F811" s="206" t="s">
        <v>1440</v>
      </c>
      <c r="G811" s="13"/>
      <c r="H811" s="207">
        <v>2</v>
      </c>
      <c r="I811" s="208"/>
      <c r="J811" s="13"/>
      <c r="K811" s="13"/>
      <c r="L811" s="203"/>
      <c r="M811" s="209"/>
      <c r="N811" s="210"/>
      <c r="O811" s="210"/>
      <c r="P811" s="210"/>
      <c r="Q811" s="210"/>
      <c r="R811" s="210"/>
      <c r="S811" s="210"/>
      <c r="T811" s="21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05" t="s">
        <v>143</v>
      </c>
      <c r="AU811" s="205" t="s">
        <v>89</v>
      </c>
      <c r="AV811" s="13" t="s">
        <v>89</v>
      </c>
      <c r="AW811" s="13" t="s">
        <v>31</v>
      </c>
      <c r="AX811" s="13" t="s">
        <v>76</v>
      </c>
      <c r="AY811" s="205" t="s">
        <v>135</v>
      </c>
    </row>
    <row r="812" s="13" customFormat="1">
      <c r="A812" s="13"/>
      <c r="B812" s="203"/>
      <c r="C812" s="13"/>
      <c r="D812" s="204" t="s">
        <v>143</v>
      </c>
      <c r="E812" s="205" t="s">
        <v>1</v>
      </c>
      <c r="F812" s="206" t="s">
        <v>1441</v>
      </c>
      <c r="G812" s="13"/>
      <c r="H812" s="207">
        <v>4</v>
      </c>
      <c r="I812" s="208"/>
      <c r="J812" s="13"/>
      <c r="K812" s="13"/>
      <c r="L812" s="203"/>
      <c r="M812" s="209"/>
      <c r="N812" s="210"/>
      <c r="O812" s="210"/>
      <c r="P812" s="210"/>
      <c r="Q812" s="210"/>
      <c r="R812" s="210"/>
      <c r="S812" s="210"/>
      <c r="T812" s="21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05" t="s">
        <v>143</v>
      </c>
      <c r="AU812" s="205" t="s">
        <v>89</v>
      </c>
      <c r="AV812" s="13" t="s">
        <v>89</v>
      </c>
      <c r="AW812" s="13" t="s">
        <v>31</v>
      </c>
      <c r="AX812" s="13" t="s">
        <v>76</v>
      </c>
      <c r="AY812" s="205" t="s">
        <v>135</v>
      </c>
    </row>
    <row r="813" s="14" customFormat="1">
      <c r="A813" s="14"/>
      <c r="B813" s="212"/>
      <c r="C813" s="14"/>
      <c r="D813" s="204" t="s">
        <v>143</v>
      </c>
      <c r="E813" s="213" t="s">
        <v>1</v>
      </c>
      <c r="F813" s="214" t="s">
        <v>152</v>
      </c>
      <c r="G813" s="14"/>
      <c r="H813" s="215">
        <v>6</v>
      </c>
      <c r="I813" s="216"/>
      <c r="J813" s="14"/>
      <c r="K813" s="14"/>
      <c r="L813" s="212"/>
      <c r="M813" s="217"/>
      <c r="N813" s="218"/>
      <c r="O813" s="218"/>
      <c r="P813" s="218"/>
      <c r="Q813" s="218"/>
      <c r="R813" s="218"/>
      <c r="S813" s="218"/>
      <c r="T813" s="219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13" t="s">
        <v>143</v>
      </c>
      <c r="AU813" s="213" t="s">
        <v>89</v>
      </c>
      <c r="AV813" s="14" t="s">
        <v>141</v>
      </c>
      <c r="AW813" s="14" t="s">
        <v>31</v>
      </c>
      <c r="AX813" s="14" t="s">
        <v>83</v>
      </c>
      <c r="AY813" s="213" t="s">
        <v>135</v>
      </c>
    </row>
    <row r="814" s="2" customFormat="1" ht="24.15" customHeight="1">
      <c r="A814" s="38"/>
      <c r="B814" s="188"/>
      <c r="C814" s="189" t="s">
        <v>1442</v>
      </c>
      <c r="D814" s="189" t="s">
        <v>137</v>
      </c>
      <c r="E814" s="190" t="s">
        <v>1443</v>
      </c>
      <c r="F814" s="191" t="s">
        <v>1444</v>
      </c>
      <c r="G814" s="192" t="s">
        <v>140</v>
      </c>
      <c r="H814" s="193">
        <v>22</v>
      </c>
      <c r="I814" s="194"/>
      <c r="J814" s="195">
        <f>ROUND(I814*H814,2)</f>
        <v>0</v>
      </c>
      <c r="K814" s="196"/>
      <c r="L814" s="39"/>
      <c r="M814" s="197" t="s">
        <v>1</v>
      </c>
      <c r="N814" s="198" t="s">
        <v>42</v>
      </c>
      <c r="O814" s="82"/>
      <c r="P814" s="199">
        <f>O814*H814</f>
        <v>0</v>
      </c>
      <c r="Q814" s="199">
        <v>0</v>
      </c>
      <c r="R814" s="199">
        <f>Q814*H814</f>
        <v>0</v>
      </c>
      <c r="S814" s="199">
        <v>0</v>
      </c>
      <c r="T814" s="20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01" t="s">
        <v>197</v>
      </c>
      <c r="AT814" s="201" t="s">
        <v>137</v>
      </c>
      <c r="AU814" s="201" t="s">
        <v>89</v>
      </c>
      <c r="AY814" s="19" t="s">
        <v>135</v>
      </c>
      <c r="BE814" s="202">
        <f>IF(N814="základná",J814,0)</f>
        <v>0</v>
      </c>
      <c r="BF814" s="202">
        <f>IF(N814="znížená",J814,0)</f>
        <v>0</v>
      </c>
      <c r="BG814" s="202">
        <f>IF(N814="zákl. prenesená",J814,0)</f>
        <v>0</v>
      </c>
      <c r="BH814" s="202">
        <f>IF(N814="zníž. prenesená",J814,0)</f>
        <v>0</v>
      </c>
      <c r="BI814" s="202">
        <f>IF(N814="nulová",J814,0)</f>
        <v>0</v>
      </c>
      <c r="BJ814" s="19" t="s">
        <v>89</v>
      </c>
      <c r="BK814" s="202">
        <f>ROUND(I814*H814,2)</f>
        <v>0</v>
      </c>
      <c r="BL814" s="19" t="s">
        <v>197</v>
      </c>
      <c r="BM814" s="201" t="s">
        <v>1445</v>
      </c>
    </row>
    <row r="815" s="13" customFormat="1">
      <c r="A815" s="13"/>
      <c r="B815" s="203"/>
      <c r="C815" s="13"/>
      <c r="D815" s="204" t="s">
        <v>143</v>
      </c>
      <c r="E815" s="205" t="s">
        <v>1</v>
      </c>
      <c r="F815" s="206" t="s">
        <v>1446</v>
      </c>
      <c r="G815" s="13"/>
      <c r="H815" s="207">
        <v>8.8000000000000007</v>
      </c>
      <c r="I815" s="208"/>
      <c r="J815" s="13"/>
      <c r="K815" s="13"/>
      <c r="L815" s="203"/>
      <c r="M815" s="209"/>
      <c r="N815" s="210"/>
      <c r="O815" s="210"/>
      <c r="P815" s="210"/>
      <c r="Q815" s="210"/>
      <c r="R815" s="210"/>
      <c r="S815" s="210"/>
      <c r="T815" s="21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05" t="s">
        <v>143</v>
      </c>
      <c r="AU815" s="205" t="s">
        <v>89</v>
      </c>
      <c r="AV815" s="13" t="s">
        <v>89</v>
      </c>
      <c r="AW815" s="13" t="s">
        <v>31</v>
      </c>
      <c r="AX815" s="13" t="s">
        <v>76</v>
      </c>
      <c r="AY815" s="205" t="s">
        <v>135</v>
      </c>
    </row>
    <row r="816" s="13" customFormat="1">
      <c r="A816" s="13"/>
      <c r="B816" s="203"/>
      <c r="C816" s="13"/>
      <c r="D816" s="204" t="s">
        <v>143</v>
      </c>
      <c r="E816" s="205" t="s">
        <v>1</v>
      </c>
      <c r="F816" s="206" t="s">
        <v>1447</v>
      </c>
      <c r="G816" s="13"/>
      <c r="H816" s="207">
        <v>13.199999999999999</v>
      </c>
      <c r="I816" s="208"/>
      <c r="J816" s="13"/>
      <c r="K816" s="13"/>
      <c r="L816" s="203"/>
      <c r="M816" s="209"/>
      <c r="N816" s="210"/>
      <c r="O816" s="210"/>
      <c r="P816" s="210"/>
      <c r="Q816" s="210"/>
      <c r="R816" s="210"/>
      <c r="S816" s="210"/>
      <c r="T816" s="21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05" t="s">
        <v>143</v>
      </c>
      <c r="AU816" s="205" t="s">
        <v>89</v>
      </c>
      <c r="AV816" s="13" t="s">
        <v>89</v>
      </c>
      <c r="AW816" s="13" t="s">
        <v>31</v>
      </c>
      <c r="AX816" s="13" t="s">
        <v>76</v>
      </c>
      <c r="AY816" s="205" t="s">
        <v>135</v>
      </c>
    </row>
    <row r="817" s="14" customFormat="1">
      <c r="A817" s="14"/>
      <c r="B817" s="212"/>
      <c r="C817" s="14"/>
      <c r="D817" s="204" t="s">
        <v>143</v>
      </c>
      <c r="E817" s="213" t="s">
        <v>1</v>
      </c>
      <c r="F817" s="214" t="s">
        <v>152</v>
      </c>
      <c r="G817" s="14"/>
      <c r="H817" s="215">
        <v>22</v>
      </c>
      <c r="I817" s="216"/>
      <c r="J817" s="14"/>
      <c r="K817" s="14"/>
      <c r="L817" s="212"/>
      <c r="M817" s="217"/>
      <c r="N817" s="218"/>
      <c r="O817" s="218"/>
      <c r="P817" s="218"/>
      <c r="Q817" s="218"/>
      <c r="R817" s="218"/>
      <c r="S817" s="218"/>
      <c r="T817" s="219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13" t="s">
        <v>143</v>
      </c>
      <c r="AU817" s="213" t="s">
        <v>89</v>
      </c>
      <c r="AV817" s="14" t="s">
        <v>141</v>
      </c>
      <c r="AW817" s="14" t="s">
        <v>31</v>
      </c>
      <c r="AX817" s="14" t="s">
        <v>83</v>
      </c>
      <c r="AY817" s="213" t="s">
        <v>135</v>
      </c>
    </row>
    <row r="818" s="2" customFormat="1" ht="24.15" customHeight="1">
      <c r="A818" s="38"/>
      <c r="B818" s="188"/>
      <c r="C818" s="240" t="s">
        <v>1448</v>
      </c>
      <c r="D818" s="240" t="s">
        <v>398</v>
      </c>
      <c r="E818" s="241" t="s">
        <v>1449</v>
      </c>
      <c r="F818" s="242" t="s">
        <v>1450</v>
      </c>
      <c r="G818" s="243" t="s">
        <v>1411</v>
      </c>
      <c r="H818" s="244">
        <v>37.799999999999997</v>
      </c>
      <c r="I818" s="245"/>
      <c r="J818" s="246">
        <f>ROUND(I818*H818,2)</f>
        <v>0</v>
      </c>
      <c r="K818" s="247"/>
      <c r="L818" s="248"/>
      <c r="M818" s="249" t="s">
        <v>1</v>
      </c>
      <c r="N818" s="250" t="s">
        <v>42</v>
      </c>
      <c r="O818" s="82"/>
      <c r="P818" s="199">
        <f>O818*H818</f>
        <v>0</v>
      </c>
      <c r="Q818" s="199">
        <v>0.001</v>
      </c>
      <c r="R818" s="199">
        <f>Q818*H818</f>
        <v>0.0378</v>
      </c>
      <c r="S818" s="199">
        <v>0</v>
      </c>
      <c r="T818" s="200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01" t="s">
        <v>416</v>
      </c>
      <c r="AT818" s="201" t="s">
        <v>398</v>
      </c>
      <c r="AU818" s="201" t="s">
        <v>89</v>
      </c>
      <c r="AY818" s="19" t="s">
        <v>135</v>
      </c>
      <c r="BE818" s="202">
        <f>IF(N818="základná",J818,0)</f>
        <v>0</v>
      </c>
      <c r="BF818" s="202">
        <f>IF(N818="znížená",J818,0)</f>
        <v>0</v>
      </c>
      <c r="BG818" s="202">
        <f>IF(N818="zákl. prenesená",J818,0)</f>
        <v>0</v>
      </c>
      <c r="BH818" s="202">
        <f>IF(N818="zníž. prenesená",J818,0)</f>
        <v>0</v>
      </c>
      <c r="BI818" s="202">
        <f>IF(N818="nulová",J818,0)</f>
        <v>0</v>
      </c>
      <c r="BJ818" s="19" t="s">
        <v>89</v>
      </c>
      <c r="BK818" s="202">
        <f>ROUND(I818*H818,2)</f>
        <v>0</v>
      </c>
      <c r="BL818" s="19" t="s">
        <v>197</v>
      </c>
      <c r="BM818" s="201" t="s">
        <v>1451</v>
      </c>
    </row>
    <row r="819" s="13" customFormat="1">
      <c r="A819" s="13"/>
      <c r="B819" s="203"/>
      <c r="C819" s="13"/>
      <c r="D819" s="204" t="s">
        <v>143</v>
      </c>
      <c r="E819" s="13"/>
      <c r="F819" s="206" t="s">
        <v>1452</v>
      </c>
      <c r="G819" s="13"/>
      <c r="H819" s="207">
        <v>37.799999999999997</v>
      </c>
      <c r="I819" s="208"/>
      <c r="J819" s="13"/>
      <c r="K819" s="13"/>
      <c r="L819" s="203"/>
      <c r="M819" s="209"/>
      <c r="N819" s="210"/>
      <c r="O819" s="210"/>
      <c r="P819" s="210"/>
      <c r="Q819" s="210"/>
      <c r="R819" s="210"/>
      <c r="S819" s="210"/>
      <c r="T819" s="21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05" t="s">
        <v>143</v>
      </c>
      <c r="AU819" s="205" t="s">
        <v>89</v>
      </c>
      <c r="AV819" s="13" t="s">
        <v>89</v>
      </c>
      <c r="AW819" s="13" t="s">
        <v>3</v>
      </c>
      <c r="AX819" s="13" t="s">
        <v>83</v>
      </c>
      <c r="AY819" s="205" t="s">
        <v>135</v>
      </c>
    </row>
    <row r="820" s="2" customFormat="1" ht="24.15" customHeight="1">
      <c r="A820" s="38"/>
      <c r="B820" s="188"/>
      <c r="C820" s="189" t="s">
        <v>1453</v>
      </c>
      <c r="D820" s="189" t="s">
        <v>137</v>
      </c>
      <c r="E820" s="190" t="s">
        <v>449</v>
      </c>
      <c r="F820" s="191" t="s">
        <v>450</v>
      </c>
      <c r="G820" s="192" t="s">
        <v>208</v>
      </c>
      <c r="H820" s="220"/>
      <c r="I820" s="194"/>
      <c r="J820" s="195">
        <f>ROUND(I820*H820,2)</f>
        <v>0</v>
      </c>
      <c r="K820" s="196"/>
      <c r="L820" s="39"/>
      <c r="M820" s="197" t="s">
        <v>1</v>
      </c>
      <c r="N820" s="198" t="s">
        <v>42</v>
      </c>
      <c r="O820" s="82"/>
      <c r="P820" s="199">
        <f>O820*H820</f>
        <v>0</v>
      </c>
      <c r="Q820" s="199">
        <v>0</v>
      </c>
      <c r="R820" s="199">
        <f>Q820*H820</f>
        <v>0</v>
      </c>
      <c r="S820" s="199">
        <v>0</v>
      </c>
      <c r="T820" s="200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01" t="s">
        <v>197</v>
      </c>
      <c r="AT820" s="201" t="s">
        <v>137</v>
      </c>
      <c r="AU820" s="201" t="s">
        <v>89</v>
      </c>
      <c r="AY820" s="19" t="s">
        <v>135</v>
      </c>
      <c r="BE820" s="202">
        <f>IF(N820="základná",J820,0)</f>
        <v>0</v>
      </c>
      <c r="BF820" s="202">
        <f>IF(N820="znížená",J820,0)</f>
        <v>0</v>
      </c>
      <c r="BG820" s="202">
        <f>IF(N820="zákl. prenesená",J820,0)</f>
        <v>0</v>
      </c>
      <c r="BH820" s="202">
        <f>IF(N820="zníž. prenesená",J820,0)</f>
        <v>0</v>
      </c>
      <c r="BI820" s="202">
        <f>IF(N820="nulová",J820,0)</f>
        <v>0</v>
      </c>
      <c r="BJ820" s="19" t="s">
        <v>89</v>
      </c>
      <c r="BK820" s="202">
        <f>ROUND(I820*H820,2)</f>
        <v>0</v>
      </c>
      <c r="BL820" s="19" t="s">
        <v>197</v>
      </c>
      <c r="BM820" s="201" t="s">
        <v>1454</v>
      </c>
    </row>
    <row r="821" s="12" customFormat="1" ht="22.8" customHeight="1">
      <c r="A821" s="12"/>
      <c r="B821" s="175"/>
      <c r="C821" s="12"/>
      <c r="D821" s="176" t="s">
        <v>75</v>
      </c>
      <c r="E821" s="186" t="s">
        <v>452</v>
      </c>
      <c r="F821" s="186" t="s">
        <v>453</v>
      </c>
      <c r="G821" s="12"/>
      <c r="H821" s="12"/>
      <c r="I821" s="178"/>
      <c r="J821" s="187">
        <f>BK821</f>
        <v>0</v>
      </c>
      <c r="K821" s="12"/>
      <c r="L821" s="175"/>
      <c r="M821" s="180"/>
      <c r="N821" s="181"/>
      <c r="O821" s="181"/>
      <c r="P821" s="182">
        <f>SUM(P822:P844)</f>
        <v>0</v>
      </c>
      <c r="Q821" s="181"/>
      <c r="R821" s="182">
        <f>SUM(R822:R844)</f>
        <v>0.063127024000000004</v>
      </c>
      <c r="S821" s="181"/>
      <c r="T821" s="183">
        <f>SUM(T822:T844)</f>
        <v>0</v>
      </c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R821" s="176" t="s">
        <v>89</v>
      </c>
      <c r="AT821" s="184" t="s">
        <v>75</v>
      </c>
      <c r="AU821" s="184" t="s">
        <v>83</v>
      </c>
      <c r="AY821" s="176" t="s">
        <v>135</v>
      </c>
      <c r="BK821" s="185">
        <f>SUM(BK822:BK844)</f>
        <v>0</v>
      </c>
    </row>
    <row r="822" s="2" customFormat="1" ht="24.15" customHeight="1">
      <c r="A822" s="38"/>
      <c r="B822" s="188"/>
      <c r="C822" s="189" t="s">
        <v>1119</v>
      </c>
      <c r="D822" s="189" t="s">
        <v>137</v>
      </c>
      <c r="E822" s="190" t="s">
        <v>468</v>
      </c>
      <c r="F822" s="191" t="s">
        <v>1455</v>
      </c>
      <c r="G822" s="192" t="s">
        <v>160</v>
      </c>
      <c r="H822" s="193">
        <v>187.69999999999999</v>
      </c>
      <c r="I822" s="194"/>
      <c r="J822" s="195">
        <f>ROUND(I822*H822,2)</f>
        <v>0</v>
      </c>
      <c r="K822" s="196"/>
      <c r="L822" s="39"/>
      <c r="M822" s="197" t="s">
        <v>1</v>
      </c>
      <c r="N822" s="198" t="s">
        <v>42</v>
      </c>
      <c r="O822" s="82"/>
      <c r="P822" s="199">
        <f>O822*H822</f>
        <v>0</v>
      </c>
      <c r="Q822" s="199">
        <v>4.3000000000000002E-05</v>
      </c>
      <c r="R822" s="199">
        <f>Q822*H822</f>
        <v>0.0080710999999999995</v>
      </c>
      <c r="S822" s="199">
        <v>0</v>
      </c>
      <c r="T822" s="200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01" t="s">
        <v>197</v>
      </c>
      <c r="AT822" s="201" t="s">
        <v>137</v>
      </c>
      <c r="AU822" s="201" t="s">
        <v>89</v>
      </c>
      <c r="AY822" s="19" t="s">
        <v>135</v>
      </c>
      <c r="BE822" s="202">
        <f>IF(N822="základná",J822,0)</f>
        <v>0</v>
      </c>
      <c r="BF822" s="202">
        <f>IF(N822="znížená",J822,0)</f>
        <v>0</v>
      </c>
      <c r="BG822" s="202">
        <f>IF(N822="zákl. prenesená",J822,0)</f>
        <v>0</v>
      </c>
      <c r="BH822" s="202">
        <f>IF(N822="zníž. prenesená",J822,0)</f>
        <v>0</v>
      </c>
      <c r="BI822" s="202">
        <f>IF(N822="nulová",J822,0)</f>
        <v>0</v>
      </c>
      <c r="BJ822" s="19" t="s">
        <v>89</v>
      </c>
      <c r="BK822" s="202">
        <f>ROUND(I822*H822,2)</f>
        <v>0</v>
      </c>
      <c r="BL822" s="19" t="s">
        <v>197</v>
      </c>
      <c r="BM822" s="201" t="s">
        <v>1456</v>
      </c>
    </row>
    <row r="823" s="13" customFormat="1">
      <c r="A823" s="13"/>
      <c r="B823" s="203"/>
      <c r="C823" s="13"/>
      <c r="D823" s="204" t="s">
        <v>143</v>
      </c>
      <c r="E823" s="205" t="s">
        <v>1</v>
      </c>
      <c r="F823" s="206" t="s">
        <v>1457</v>
      </c>
      <c r="G823" s="13"/>
      <c r="H823" s="207">
        <v>187.69999999999999</v>
      </c>
      <c r="I823" s="208"/>
      <c r="J823" s="13"/>
      <c r="K823" s="13"/>
      <c r="L823" s="203"/>
      <c r="M823" s="209"/>
      <c r="N823" s="210"/>
      <c r="O823" s="210"/>
      <c r="P823" s="210"/>
      <c r="Q823" s="210"/>
      <c r="R823" s="210"/>
      <c r="S823" s="210"/>
      <c r="T823" s="21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05" t="s">
        <v>143</v>
      </c>
      <c r="AU823" s="205" t="s">
        <v>89</v>
      </c>
      <c r="AV823" s="13" t="s">
        <v>89</v>
      </c>
      <c r="AW823" s="13" t="s">
        <v>31</v>
      </c>
      <c r="AX823" s="13" t="s">
        <v>83</v>
      </c>
      <c r="AY823" s="205" t="s">
        <v>135</v>
      </c>
    </row>
    <row r="824" s="2" customFormat="1" ht="24.15" customHeight="1">
      <c r="A824" s="38"/>
      <c r="B824" s="188"/>
      <c r="C824" s="189" t="s">
        <v>1458</v>
      </c>
      <c r="D824" s="189" t="s">
        <v>137</v>
      </c>
      <c r="E824" s="190" t="s">
        <v>1459</v>
      </c>
      <c r="F824" s="191" t="s">
        <v>1460</v>
      </c>
      <c r="G824" s="192" t="s">
        <v>160</v>
      </c>
      <c r="H824" s="193">
        <v>59.100000000000001</v>
      </c>
      <c r="I824" s="194"/>
      <c r="J824" s="195">
        <f>ROUND(I824*H824,2)</f>
        <v>0</v>
      </c>
      <c r="K824" s="196"/>
      <c r="L824" s="39"/>
      <c r="M824" s="197" t="s">
        <v>1</v>
      </c>
      <c r="N824" s="198" t="s">
        <v>42</v>
      </c>
      <c r="O824" s="82"/>
      <c r="P824" s="199">
        <f>O824*H824</f>
        <v>0</v>
      </c>
      <c r="Q824" s="199">
        <v>4.3760000000000001E-05</v>
      </c>
      <c r="R824" s="199">
        <f>Q824*H824</f>
        <v>0.0025862160000000001</v>
      </c>
      <c r="S824" s="199">
        <v>0</v>
      </c>
      <c r="T824" s="200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01" t="s">
        <v>197</v>
      </c>
      <c r="AT824" s="201" t="s">
        <v>137</v>
      </c>
      <c r="AU824" s="201" t="s">
        <v>89</v>
      </c>
      <c r="AY824" s="19" t="s">
        <v>135</v>
      </c>
      <c r="BE824" s="202">
        <f>IF(N824="základná",J824,0)</f>
        <v>0</v>
      </c>
      <c r="BF824" s="202">
        <f>IF(N824="znížená",J824,0)</f>
        <v>0</v>
      </c>
      <c r="BG824" s="202">
        <f>IF(N824="zákl. prenesená",J824,0)</f>
        <v>0</v>
      </c>
      <c r="BH824" s="202">
        <f>IF(N824="zníž. prenesená",J824,0)</f>
        <v>0</v>
      </c>
      <c r="BI824" s="202">
        <f>IF(N824="nulová",J824,0)</f>
        <v>0</v>
      </c>
      <c r="BJ824" s="19" t="s">
        <v>89</v>
      </c>
      <c r="BK824" s="202">
        <f>ROUND(I824*H824,2)</f>
        <v>0</v>
      </c>
      <c r="BL824" s="19" t="s">
        <v>197</v>
      </c>
      <c r="BM824" s="201" t="s">
        <v>1461</v>
      </c>
    </row>
    <row r="825" s="13" customFormat="1">
      <c r="A825" s="13"/>
      <c r="B825" s="203"/>
      <c r="C825" s="13"/>
      <c r="D825" s="204" t="s">
        <v>143</v>
      </c>
      <c r="E825" s="205" t="s">
        <v>1</v>
      </c>
      <c r="F825" s="206" t="s">
        <v>1462</v>
      </c>
      <c r="G825" s="13"/>
      <c r="H825" s="207">
        <v>59.100000000000001</v>
      </c>
      <c r="I825" s="208"/>
      <c r="J825" s="13"/>
      <c r="K825" s="13"/>
      <c r="L825" s="203"/>
      <c r="M825" s="209"/>
      <c r="N825" s="210"/>
      <c r="O825" s="210"/>
      <c r="P825" s="210"/>
      <c r="Q825" s="210"/>
      <c r="R825" s="210"/>
      <c r="S825" s="210"/>
      <c r="T825" s="21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05" t="s">
        <v>143</v>
      </c>
      <c r="AU825" s="205" t="s">
        <v>89</v>
      </c>
      <c r="AV825" s="13" t="s">
        <v>89</v>
      </c>
      <c r="AW825" s="13" t="s">
        <v>31</v>
      </c>
      <c r="AX825" s="13" t="s">
        <v>83</v>
      </c>
      <c r="AY825" s="205" t="s">
        <v>135</v>
      </c>
    </row>
    <row r="826" s="2" customFormat="1" ht="24.15" customHeight="1">
      <c r="A826" s="38"/>
      <c r="B826" s="188"/>
      <c r="C826" s="189" t="s">
        <v>1463</v>
      </c>
      <c r="D826" s="189" t="s">
        <v>137</v>
      </c>
      <c r="E826" s="190" t="s">
        <v>1464</v>
      </c>
      <c r="F826" s="191" t="s">
        <v>1465</v>
      </c>
      <c r="G826" s="192" t="s">
        <v>160</v>
      </c>
      <c r="H826" s="193">
        <v>23.600000000000001</v>
      </c>
      <c r="I826" s="194"/>
      <c r="J826" s="195">
        <f>ROUND(I826*H826,2)</f>
        <v>0</v>
      </c>
      <c r="K826" s="196"/>
      <c r="L826" s="39"/>
      <c r="M826" s="197" t="s">
        <v>1</v>
      </c>
      <c r="N826" s="198" t="s">
        <v>42</v>
      </c>
      <c r="O826" s="82"/>
      <c r="P826" s="199">
        <f>O826*H826</f>
        <v>0</v>
      </c>
      <c r="Q826" s="199">
        <v>0.00022065999999999999</v>
      </c>
      <c r="R826" s="199">
        <f>Q826*H826</f>
        <v>0.0052075760000000002</v>
      </c>
      <c r="S826" s="199">
        <v>0</v>
      </c>
      <c r="T826" s="20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01" t="s">
        <v>197</v>
      </c>
      <c r="AT826" s="201" t="s">
        <v>137</v>
      </c>
      <c r="AU826" s="201" t="s">
        <v>89</v>
      </c>
      <c r="AY826" s="19" t="s">
        <v>135</v>
      </c>
      <c r="BE826" s="202">
        <f>IF(N826="základná",J826,0)</f>
        <v>0</v>
      </c>
      <c r="BF826" s="202">
        <f>IF(N826="znížená",J826,0)</f>
        <v>0</v>
      </c>
      <c r="BG826" s="202">
        <f>IF(N826="zákl. prenesená",J826,0)</f>
        <v>0</v>
      </c>
      <c r="BH826" s="202">
        <f>IF(N826="zníž. prenesená",J826,0)</f>
        <v>0</v>
      </c>
      <c r="BI826" s="202">
        <f>IF(N826="nulová",J826,0)</f>
        <v>0</v>
      </c>
      <c r="BJ826" s="19" t="s">
        <v>89</v>
      </c>
      <c r="BK826" s="202">
        <f>ROUND(I826*H826,2)</f>
        <v>0</v>
      </c>
      <c r="BL826" s="19" t="s">
        <v>197</v>
      </c>
      <c r="BM826" s="201" t="s">
        <v>1466</v>
      </c>
    </row>
    <row r="827" s="13" customFormat="1">
      <c r="A827" s="13"/>
      <c r="B827" s="203"/>
      <c r="C827" s="13"/>
      <c r="D827" s="204" t="s">
        <v>143</v>
      </c>
      <c r="E827" s="205" t="s">
        <v>1</v>
      </c>
      <c r="F827" s="206" t="s">
        <v>1467</v>
      </c>
      <c r="G827" s="13"/>
      <c r="H827" s="207">
        <v>23.600000000000001</v>
      </c>
      <c r="I827" s="208"/>
      <c r="J827" s="13"/>
      <c r="K827" s="13"/>
      <c r="L827" s="203"/>
      <c r="M827" s="209"/>
      <c r="N827" s="210"/>
      <c r="O827" s="210"/>
      <c r="P827" s="210"/>
      <c r="Q827" s="210"/>
      <c r="R827" s="210"/>
      <c r="S827" s="210"/>
      <c r="T827" s="21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05" t="s">
        <v>143</v>
      </c>
      <c r="AU827" s="205" t="s">
        <v>89</v>
      </c>
      <c r="AV827" s="13" t="s">
        <v>89</v>
      </c>
      <c r="AW827" s="13" t="s">
        <v>31</v>
      </c>
      <c r="AX827" s="13" t="s">
        <v>83</v>
      </c>
      <c r="AY827" s="205" t="s">
        <v>135</v>
      </c>
    </row>
    <row r="828" s="2" customFormat="1" ht="24.15" customHeight="1">
      <c r="A828" s="38"/>
      <c r="B828" s="188"/>
      <c r="C828" s="189" t="s">
        <v>1468</v>
      </c>
      <c r="D828" s="189" t="s">
        <v>137</v>
      </c>
      <c r="E828" s="190" t="s">
        <v>1469</v>
      </c>
      <c r="F828" s="191" t="s">
        <v>1470</v>
      </c>
      <c r="G828" s="192" t="s">
        <v>160</v>
      </c>
      <c r="H828" s="193">
        <v>5.7999999999999998</v>
      </c>
      <c r="I828" s="194"/>
      <c r="J828" s="195">
        <f>ROUND(I828*H828,2)</f>
        <v>0</v>
      </c>
      <c r="K828" s="196"/>
      <c r="L828" s="39"/>
      <c r="M828" s="197" t="s">
        <v>1</v>
      </c>
      <c r="N828" s="198" t="s">
        <v>42</v>
      </c>
      <c r="O828" s="82"/>
      <c r="P828" s="199">
        <f>O828*H828</f>
        <v>0</v>
      </c>
      <c r="Q828" s="199">
        <v>0.00022838000000000001</v>
      </c>
      <c r="R828" s="199">
        <f>Q828*H828</f>
        <v>0.0013246040000000001</v>
      </c>
      <c r="S828" s="199">
        <v>0</v>
      </c>
      <c r="T828" s="200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01" t="s">
        <v>197</v>
      </c>
      <c r="AT828" s="201" t="s">
        <v>137</v>
      </c>
      <c r="AU828" s="201" t="s">
        <v>89</v>
      </c>
      <c r="AY828" s="19" t="s">
        <v>135</v>
      </c>
      <c r="BE828" s="202">
        <f>IF(N828="základná",J828,0)</f>
        <v>0</v>
      </c>
      <c r="BF828" s="202">
        <f>IF(N828="znížená",J828,0)</f>
        <v>0</v>
      </c>
      <c r="BG828" s="202">
        <f>IF(N828="zákl. prenesená",J828,0)</f>
        <v>0</v>
      </c>
      <c r="BH828" s="202">
        <f>IF(N828="zníž. prenesená",J828,0)</f>
        <v>0</v>
      </c>
      <c r="BI828" s="202">
        <f>IF(N828="nulová",J828,0)</f>
        <v>0</v>
      </c>
      <c r="BJ828" s="19" t="s">
        <v>89</v>
      </c>
      <c r="BK828" s="202">
        <f>ROUND(I828*H828,2)</f>
        <v>0</v>
      </c>
      <c r="BL828" s="19" t="s">
        <v>197</v>
      </c>
      <c r="BM828" s="201" t="s">
        <v>1471</v>
      </c>
    </row>
    <row r="829" s="13" customFormat="1">
      <c r="A829" s="13"/>
      <c r="B829" s="203"/>
      <c r="C829" s="13"/>
      <c r="D829" s="204" t="s">
        <v>143</v>
      </c>
      <c r="E829" s="205" t="s">
        <v>1</v>
      </c>
      <c r="F829" s="206" t="s">
        <v>1472</v>
      </c>
      <c r="G829" s="13"/>
      <c r="H829" s="207">
        <v>5.7999999999999998</v>
      </c>
      <c r="I829" s="208"/>
      <c r="J829" s="13"/>
      <c r="K829" s="13"/>
      <c r="L829" s="203"/>
      <c r="M829" s="209"/>
      <c r="N829" s="210"/>
      <c r="O829" s="210"/>
      <c r="P829" s="210"/>
      <c r="Q829" s="210"/>
      <c r="R829" s="210"/>
      <c r="S829" s="210"/>
      <c r="T829" s="21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05" t="s">
        <v>143</v>
      </c>
      <c r="AU829" s="205" t="s">
        <v>89</v>
      </c>
      <c r="AV829" s="13" t="s">
        <v>89</v>
      </c>
      <c r="AW829" s="13" t="s">
        <v>31</v>
      </c>
      <c r="AX829" s="13" t="s">
        <v>83</v>
      </c>
      <c r="AY829" s="205" t="s">
        <v>135</v>
      </c>
    </row>
    <row r="830" s="2" customFormat="1" ht="24.15" customHeight="1">
      <c r="A830" s="38"/>
      <c r="B830" s="188"/>
      <c r="C830" s="189" t="s">
        <v>1322</v>
      </c>
      <c r="D830" s="189" t="s">
        <v>137</v>
      </c>
      <c r="E830" s="190" t="s">
        <v>1473</v>
      </c>
      <c r="F830" s="191" t="s">
        <v>1474</v>
      </c>
      <c r="G830" s="192" t="s">
        <v>160</v>
      </c>
      <c r="H830" s="193">
        <v>5.7999999999999998</v>
      </c>
      <c r="I830" s="194"/>
      <c r="J830" s="195">
        <f>ROUND(I830*H830,2)</f>
        <v>0</v>
      </c>
      <c r="K830" s="196"/>
      <c r="L830" s="39"/>
      <c r="M830" s="197" t="s">
        <v>1</v>
      </c>
      <c r="N830" s="198" t="s">
        <v>42</v>
      </c>
      <c r="O830" s="82"/>
      <c r="P830" s="199">
        <f>O830*H830</f>
        <v>0</v>
      </c>
      <c r="Q830" s="199">
        <v>0.00025000000000000001</v>
      </c>
      <c r="R830" s="199">
        <f>Q830*H830</f>
        <v>0.0014499999999999999</v>
      </c>
      <c r="S830" s="199">
        <v>0</v>
      </c>
      <c r="T830" s="20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01" t="s">
        <v>197</v>
      </c>
      <c r="AT830" s="201" t="s">
        <v>137</v>
      </c>
      <c r="AU830" s="201" t="s">
        <v>89</v>
      </c>
      <c r="AY830" s="19" t="s">
        <v>135</v>
      </c>
      <c r="BE830" s="202">
        <f>IF(N830="základná",J830,0)</f>
        <v>0</v>
      </c>
      <c r="BF830" s="202">
        <f>IF(N830="znížená",J830,0)</f>
        <v>0</v>
      </c>
      <c r="BG830" s="202">
        <f>IF(N830="zákl. prenesená",J830,0)</f>
        <v>0</v>
      </c>
      <c r="BH830" s="202">
        <f>IF(N830="zníž. prenesená",J830,0)</f>
        <v>0</v>
      </c>
      <c r="BI830" s="202">
        <f>IF(N830="nulová",J830,0)</f>
        <v>0</v>
      </c>
      <c r="BJ830" s="19" t="s">
        <v>89</v>
      </c>
      <c r="BK830" s="202">
        <f>ROUND(I830*H830,2)</f>
        <v>0</v>
      </c>
      <c r="BL830" s="19" t="s">
        <v>197</v>
      </c>
      <c r="BM830" s="201" t="s">
        <v>1475</v>
      </c>
    </row>
    <row r="831" s="13" customFormat="1">
      <c r="A831" s="13"/>
      <c r="B831" s="203"/>
      <c r="C831" s="13"/>
      <c r="D831" s="204" t="s">
        <v>143</v>
      </c>
      <c r="E831" s="205" t="s">
        <v>1</v>
      </c>
      <c r="F831" s="206" t="s">
        <v>1476</v>
      </c>
      <c r="G831" s="13"/>
      <c r="H831" s="207">
        <v>5.7999999999999998</v>
      </c>
      <c r="I831" s="208"/>
      <c r="J831" s="13"/>
      <c r="K831" s="13"/>
      <c r="L831" s="203"/>
      <c r="M831" s="209"/>
      <c r="N831" s="210"/>
      <c r="O831" s="210"/>
      <c r="P831" s="210"/>
      <c r="Q831" s="210"/>
      <c r="R831" s="210"/>
      <c r="S831" s="210"/>
      <c r="T831" s="21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05" t="s">
        <v>143</v>
      </c>
      <c r="AU831" s="205" t="s">
        <v>89</v>
      </c>
      <c r="AV831" s="13" t="s">
        <v>89</v>
      </c>
      <c r="AW831" s="13" t="s">
        <v>31</v>
      </c>
      <c r="AX831" s="13" t="s">
        <v>83</v>
      </c>
      <c r="AY831" s="205" t="s">
        <v>135</v>
      </c>
    </row>
    <row r="832" s="2" customFormat="1" ht="24.15" customHeight="1">
      <c r="A832" s="38"/>
      <c r="B832" s="188"/>
      <c r="C832" s="189" t="s">
        <v>430</v>
      </c>
      <c r="D832" s="189" t="s">
        <v>137</v>
      </c>
      <c r="E832" s="190" t="s">
        <v>1477</v>
      </c>
      <c r="F832" s="191" t="s">
        <v>1478</v>
      </c>
      <c r="G832" s="192" t="s">
        <v>160</v>
      </c>
      <c r="H832" s="193">
        <v>6.2000000000000002</v>
      </c>
      <c r="I832" s="194"/>
      <c r="J832" s="195">
        <f>ROUND(I832*H832,2)</f>
        <v>0</v>
      </c>
      <c r="K832" s="196"/>
      <c r="L832" s="39"/>
      <c r="M832" s="197" t="s">
        <v>1</v>
      </c>
      <c r="N832" s="198" t="s">
        <v>42</v>
      </c>
      <c r="O832" s="82"/>
      <c r="P832" s="199">
        <f>O832*H832</f>
        <v>0</v>
      </c>
      <c r="Q832" s="199">
        <v>0.000230378</v>
      </c>
      <c r="R832" s="199">
        <f>Q832*H832</f>
        <v>0.0014283436000000001</v>
      </c>
      <c r="S832" s="199">
        <v>0</v>
      </c>
      <c r="T832" s="200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01" t="s">
        <v>197</v>
      </c>
      <c r="AT832" s="201" t="s">
        <v>137</v>
      </c>
      <c r="AU832" s="201" t="s">
        <v>89</v>
      </c>
      <c r="AY832" s="19" t="s">
        <v>135</v>
      </c>
      <c r="BE832" s="202">
        <f>IF(N832="základná",J832,0)</f>
        <v>0</v>
      </c>
      <c r="BF832" s="202">
        <f>IF(N832="znížená",J832,0)</f>
        <v>0</v>
      </c>
      <c r="BG832" s="202">
        <f>IF(N832="zákl. prenesená",J832,0)</f>
        <v>0</v>
      </c>
      <c r="BH832" s="202">
        <f>IF(N832="zníž. prenesená",J832,0)</f>
        <v>0</v>
      </c>
      <c r="BI832" s="202">
        <f>IF(N832="nulová",J832,0)</f>
        <v>0</v>
      </c>
      <c r="BJ832" s="19" t="s">
        <v>89</v>
      </c>
      <c r="BK832" s="202">
        <f>ROUND(I832*H832,2)</f>
        <v>0</v>
      </c>
      <c r="BL832" s="19" t="s">
        <v>197</v>
      </c>
      <c r="BM832" s="201" t="s">
        <v>1479</v>
      </c>
    </row>
    <row r="833" s="13" customFormat="1">
      <c r="A833" s="13"/>
      <c r="B833" s="203"/>
      <c r="C833" s="13"/>
      <c r="D833" s="204" t="s">
        <v>143</v>
      </c>
      <c r="E833" s="205" t="s">
        <v>1</v>
      </c>
      <c r="F833" s="206" t="s">
        <v>1480</v>
      </c>
      <c r="G833" s="13"/>
      <c r="H833" s="207">
        <v>6.2000000000000002</v>
      </c>
      <c r="I833" s="208"/>
      <c r="J833" s="13"/>
      <c r="K833" s="13"/>
      <c r="L833" s="203"/>
      <c r="M833" s="209"/>
      <c r="N833" s="210"/>
      <c r="O833" s="210"/>
      <c r="P833" s="210"/>
      <c r="Q833" s="210"/>
      <c r="R833" s="210"/>
      <c r="S833" s="210"/>
      <c r="T833" s="21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05" t="s">
        <v>143</v>
      </c>
      <c r="AU833" s="205" t="s">
        <v>89</v>
      </c>
      <c r="AV833" s="13" t="s">
        <v>89</v>
      </c>
      <c r="AW833" s="13" t="s">
        <v>31</v>
      </c>
      <c r="AX833" s="13" t="s">
        <v>83</v>
      </c>
      <c r="AY833" s="205" t="s">
        <v>135</v>
      </c>
    </row>
    <row r="834" s="2" customFormat="1" ht="24.15" customHeight="1">
      <c r="A834" s="38"/>
      <c r="B834" s="188"/>
      <c r="C834" s="189" t="s">
        <v>1481</v>
      </c>
      <c r="D834" s="189" t="s">
        <v>137</v>
      </c>
      <c r="E834" s="190" t="s">
        <v>1482</v>
      </c>
      <c r="F834" s="191" t="s">
        <v>1483</v>
      </c>
      <c r="G834" s="192" t="s">
        <v>160</v>
      </c>
      <c r="H834" s="193">
        <v>2.2000000000000002</v>
      </c>
      <c r="I834" s="194"/>
      <c r="J834" s="195">
        <f>ROUND(I834*H834,2)</f>
        <v>0</v>
      </c>
      <c r="K834" s="196"/>
      <c r="L834" s="39"/>
      <c r="M834" s="197" t="s">
        <v>1</v>
      </c>
      <c r="N834" s="198" t="s">
        <v>42</v>
      </c>
      <c r="O834" s="82"/>
      <c r="P834" s="199">
        <f>O834*H834</f>
        <v>0</v>
      </c>
      <c r="Q834" s="199">
        <v>0.00024126400000000001</v>
      </c>
      <c r="R834" s="199">
        <f>Q834*H834</f>
        <v>0.00053078080000000007</v>
      </c>
      <c r="S834" s="199">
        <v>0</v>
      </c>
      <c r="T834" s="200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01" t="s">
        <v>197</v>
      </c>
      <c r="AT834" s="201" t="s">
        <v>137</v>
      </c>
      <c r="AU834" s="201" t="s">
        <v>89</v>
      </c>
      <c r="AY834" s="19" t="s">
        <v>135</v>
      </c>
      <c r="BE834" s="202">
        <f>IF(N834="základná",J834,0)</f>
        <v>0</v>
      </c>
      <c r="BF834" s="202">
        <f>IF(N834="znížená",J834,0)</f>
        <v>0</v>
      </c>
      <c r="BG834" s="202">
        <f>IF(N834="zákl. prenesená",J834,0)</f>
        <v>0</v>
      </c>
      <c r="BH834" s="202">
        <f>IF(N834="zníž. prenesená",J834,0)</f>
        <v>0</v>
      </c>
      <c r="BI834" s="202">
        <f>IF(N834="nulová",J834,0)</f>
        <v>0</v>
      </c>
      <c r="BJ834" s="19" t="s">
        <v>89</v>
      </c>
      <c r="BK834" s="202">
        <f>ROUND(I834*H834,2)</f>
        <v>0</v>
      </c>
      <c r="BL834" s="19" t="s">
        <v>197</v>
      </c>
      <c r="BM834" s="201" t="s">
        <v>1484</v>
      </c>
    </row>
    <row r="835" s="13" customFormat="1">
      <c r="A835" s="13"/>
      <c r="B835" s="203"/>
      <c r="C835" s="13"/>
      <c r="D835" s="204" t="s">
        <v>143</v>
      </c>
      <c r="E835" s="205" t="s">
        <v>1</v>
      </c>
      <c r="F835" s="206" t="s">
        <v>1485</v>
      </c>
      <c r="G835" s="13"/>
      <c r="H835" s="207">
        <v>2.2000000000000002</v>
      </c>
      <c r="I835" s="208"/>
      <c r="J835" s="13"/>
      <c r="K835" s="13"/>
      <c r="L835" s="203"/>
      <c r="M835" s="209"/>
      <c r="N835" s="210"/>
      <c r="O835" s="210"/>
      <c r="P835" s="210"/>
      <c r="Q835" s="210"/>
      <c r="R835" s="210"/>
      <c r="S835" s="210"/>
      <c r="T835" s="21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05" t="s">
        <v>143</v>
      </c>
      <c r="AU835" s="205" t="s">
        <v>89</v>
      </c>
      <c r="AV835" s="13" t="s">
        <v>89</v>
      </c>
      <c r="AW835" s="13" t="s">
        <v>31</v>
      </c>
      <c r="AX835" s="13" t="s">
        <v>83</v>
      </c>
      <c r="AY835" s="205" t="s">
        <v>135</v>
      </c>
    </row>
    <row r="836" s="2" customFormat="1" ht="24.15" customHeight="1">
      <c r="A836" s="38"/>
      <c r="B836" s="188"/>
      <c r="C836" s="189" t="s">
        <v>1486</v>
      </c>
      <c r="D836" s="189" t="s">
        <v>137</v>
      </c>
      <c r="E836" s="190" t="s">
        <v>1487</v>
      </c>
      <c r="F836" s="191" t="s">
        <v>1488</v>
      </c>
      <c r="G836" s="192" t="s">
        <v>160</v>
      </c>
      <c r="H836" s="193">
        <v>17.899999999999999</v>
      </c>
      <c r="I836" s="194"/>
      <c r="J836" s="195">
        <f>ROUND(I836*H836,2)</f>
        <v>0</v>
      </c>
      <c r="K836" s="196"/>
      <c r="L836" s="39"/>
      <c r="M836" s="197" t="s">
        <v>1</v>
      </c>
      <c r="N836" s="198" t="s">
        <v>42</v>
      </c>
      <c r="O836" s="82"/>
      <c r="P836" s="199">
        <f>O836*H836</f>
        <v>0</v>
      </c>
      <c r="Q836" s="199">
        <v>0.00021000000000000001</v>
      </c>
      <c r="R836" s="199">
        <f>Q836*H836</f>
        <v>0.0037589999999999998</v>
      </c>
      <c r="S836" s="199">
        <v>0</v>
      </c>
      <c r="T836" s="200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01" t="s">
        <v>197</v>
      </c>
      <c r="AT836" s="201" t="s">
        <v>137</v>
      </c>
      <c r="AU836" s="201" t="s">
        <v>89</v>
      </c>
      <c r="AY836" s="19" t="s">
        <v>135</v>
      </c>
      <c r="BE836" s="202">
        <f>IF(N836="základná",J836,0)</f>
        <v>0</v>
      </c>
      <c r="BF836" s="202">
        <f>IF(N836="znížená",J836,0)</f>
        <v>0</v>
      </c>
      <c r="BG836" s="202">
        <f>IF(N836="zákl. prenesená",J836,0)</f>
        <v>0</v>
      </c>
      <c r="BH836" s="202">
        <f>IF(N836="zníž. prenesená",J836,0)</f>
        <v>0</v>
      </c>
      <c r="BI836" s="202">
        <f>IF(N836="nulová",J836,0)</f>
        <v>0</v>
      </c>
      <c r="BJ836" s="19" t="s">
        <v>89</v>
      </c>
      <c r="BK836" s="202">
        <f>ROUND(I836*H836,2)</f>
        <v>0</v>
      </c>
      <c r="BL836" s="19" t="s">
        <v>197</v>
      </c>
      <c r="BM836" s="201" t="s">
        <v>1489</v>
      </c>
    </row>
    <row r="837" s="13" customFormat="1">
      <c r="A837" s="13"/>
      <c r="B837" s="203"/>
      <c r="C837" s="13"/>
      <c r="D837" s="204" t="s">
        <v>143</v>
      </c>
      <c r="E837" s="205" t="s">
        <v>1</v>
      </c>
      <c r="F837" s="206" t="s">
        <v>1490</v>
      </c>
      <c r="G837" s="13"/>
      <c r="H837" s="207">
        <v>17.899999999999999</v>
      </c>
      <c r="I837" s="208"/>
      <c r="J837" s="13"/>
      <c r="K837" s="13"/>
      <c r="L837" s="203"/>
      <c r="M837" s="209"/>
      <c r="N837" s="210"/>
      <c r="O837" s="210"/>
      <c r="P837" s="210"/>
      <c r="Q837" s="210"/>
      <c r="R837" s="210"/>
      <c r="S837" s="210"/>
      <c r="T837" s="21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05" t="s">
        <v>143</v>
      </c>
      <c r="AU837" s="205" t="s">
        <v>89</v>
      </c>
      <c r="AV837" s="13" t="s">
        <v>89</v>
      </c>
      <c r="AW837" s="13" t="s">
        <v>31</v>
      </c>
      <c r="AX837" s="13" t="s">
        <v>83</v>
      </c>
      <c r="AY837" s="205" t="s">
        <v>135</v>
      </c>
    </row>
    <row r="838" s="2" customFormat="1" ht="16.5" customHeight="1">
      <c r="A838" s="38"/>
      <c r="B838" s="188"/>
      <c r="C838" s="189" t="s">
        <v>1491</v>
      </c>
      <c r="D838" s="189" t="s">
        <v>137</v>
      </c>
      <c r="E838" s="190" t="s">
        <v>463</v>
      </c>
      <c r="F838" s="191" t="s">
        <v>1492</v>
      </c>
      <c r="G838" s="192" t="s">
        <v>160</v>
      </c>
      <c r="H838" s="193">
        <v>128.59999999999999</v>
      </c>
      <c r="I838" s="194"/>
      <c r="J838" s="195">
        <f>ROUND(I838*H838,2)</f>
        <v>0</v>
      </c>
      <c r="K838" s="196"/>
      <c r="L838" s="39"/>
      <c r="M838" s="197" t="s">
        <v>1</v>
      </c>
      <c r="N838" s="198" t="s">
        <v>42</v>
      </c>
      <c r="O838" s="82"/>
      <c r="P838" s="199">
        <f>O838*H838</f>
        <v>0</v>
      </c>
      <c r="Q838" s="199">
        <v>0.00028712600000000002</v>
      </c>
      <c r="R838" s="199">
        <f>Q838*H838</f>
        <v>0.036924403600000003</v>
      </c>
      <c r="S838" s="199">
        <v>0</v>
      </c>
      <c r="T838" s="200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01" t="s">
        <v>197</v>
      </c>
      <c r="AT838" s="201" t="s">
        <v>137</v>
      </c>
      <c r="AU838" s="201" t="s">
        <v>89</v>
      </c>
      <c r="AY838" s="19" t="s">
        <v>135</v>
      </c>
      <c r="BE838" s="202">
        <f>IF(N838="základná",J838,0)</f>
        <v>0</v>
      </c>
      <c r="BF838" s="202">
        <f>IF(N838="znížená",J838,0)</f>
        <v>0</v>
      </c>
      <c r="BG838" s="202">
        <f>IF(N838="zákl. prenesená",J838,0)</f>
        <v>0</v>
      </c>
      <c r="BH838" s="202">
        <f>IF(N838="zníž. prenesená",J838,0)</f>
        <v>0</v>
      </c>
      <c r="BI838" s="202">
        <f>IF(N838="nulová",J838,0)</f>
        <v>0</v>
      </c>
      <c r="BJ838" s="19" t="s">
        <v>89</v>
      </c>
      <c r="BK838" s="202">
        <f>ROUND(I838*H838,2)</f>
        <v>0</v>
      </c>
      <c r="BL838" s="19" t="s">
        <v>197</v>
      </c>
      <c r="BM838" s="201" t="s">
        <v>1493</v>
      </c>
    </row>
    <row r="839" s="13" customFormat="1">
      <c r="A839" s="13"/>
      <c r="B839" s="203"/>
      <c r="C839" s="13"/>
      <c r="D839" s="204" t="s">
        <v>143</v>
      </c>
      <c r="E839" s="205" t="s">
        <v>1</v>
      </c>
      <c r="F839" s="206" t="s">
        <v>1494</v>
      </c>
      <c r="G839" s="13"/>
      <c r="H839" s="207">
        <v>128.59999999999999</v>
      </c>
      <c r="I839" s="208"/>
      <c r="J839" s="13"/>
      <c r="K839" s="13"/>
      <c r="L839" s="203"/>
      <c r="M839" s="209"/>
      <c r="N839" s="210"/>
      <c r="O839" s="210"/>
      <c r="P839" s="210"/>
      <c r="Q839" s="210"/>
      <c r="R839" s="210"/>
      <c r="S839" s="210"/>
      <c r="T839" s="21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05" t="s">
        <v>143</v>
      </c>
      <c r="AU839" s="205" t="s">
        <v>89</v>
      </c>
      <c r="AV839" s="13" t="s">
        <v>89</v>
      </c>
      <c r="AW839" s="13" t="s">
        <v>31</v>
      </c>
      <c r="AX839" s="13" t="s">
        <v>83</v>
      </c>
      <c r="AY839" s="205" t="s">
        <v>135</v>
      </c>
    </row>
    <row r="840" s="2" customFormat="1" ht="16.5" customHeight="1">
      <c r="A840" s="38"/>
      <c r="B840" s="188"/>
      <c r="C840" s="189" t="s">
        <v>1495</v>
      </c>
      <c r="D840" s="189" t="s">
        <v>137</v>
      </c>
      <c r="E840" s="190" t="s">
        <v>1496</v>
      </c>
      <c r="F840" s="191" t="s">
        <v>1497</v>
      </c>
      <c r="G840" s="192" t="s">
        <v>188</v>
      </c>
      <c r="H840" s="193">
        <v>3</v>
      </c>
      <c r="I840" s="194"/>
      <c r="J840" s="195">
        <f>ROUND(I840*H840,2)</f>
        <v>0</v>
      </c>
      <c r="K840" s="196"/>
      <c r="L840" s="39"/>
      <c r="M840" s="197" t="s">
        <v>1</v>
      </c>
      <c r="N840" s="198" t="s">
        <v>42</v>
      </c>
      <c r="O840" s="82"/>
      <c r="P840" s="199">
        <f>O840*H840</f>
        <v>0</v>
      </c>
      <c r="Q840" s="199">
        <v>5.0000000000000004E-06</v>
      </c>
      <c r="R840" s="199">
        <f>Q840*H840</f>
        <v>1.5000000000000002E-05</v>
      </c>
      <c r="S840" s="199">
        <v>0</v>
      </c>
      <c r="T840" s="200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01" t="s">
        <v>197</v>
      </c>
      <c r="AT840" s="201" t="s">
        <v>137</v>
      </c>
      <c r="AU840" s="201" t="s">
        <v>89</v>
      </c>
      <c r="AY840" s="19" t="s">
        <v>135</v>
      </c>
      <c r="BE840" s="202">
        <f>IF(N840="základná",J840,0)</f>
        <v>0</v>
      </c>
      <c r="BF840" s="202">
        <f>IF(N840="znížená",J840,0)</f>
        <v>0</v>
      </c>
      <c r="BG840" s="202">
        <f>IF(N840="zákl. prenesená",J840,0)</f>
        <v>0</v>
      </c>
      <c r="BH840" s="202">
        <f>IF(N840="zníž. prenesená",J840,0)</f>
        <v>0</v>
      </c>
      <c r="BI840" s="202">
        <f>IF(N840="nulová",J840,0)</f>
        <v>0</v>
      </c>
      <c r="BJ840" s="19" t="s">
        <v>89</v>
      </c>
      <c r="BK840" s="202">
        <f>ROUND(I840*H840,2)</f>
        <v>0</v>
      </c>
      <c r="BL840" s="19" t="s">
        <v>197</v>
      </c>
      <c r="BM840" s="201" t="s">
        <v>1498</v>
      </c>
    </row>
    <row r="841" s="2" customFormat="1" ht="16.5" customHeight="1">
      <c r="A841" s="38"/>
      <c r="B841" s="188"/>
      <c r="C841" s="240" t="s">
        <v>1349</v>
      </c>
      <c r="D841" s="240" t="s">
        <v>398</v>
      </c>
      <c r="E841" s="241" t="s">
        <v>1499</v>
      </c>
      <c r="F841" s="242" t="s">
        <v>1500</v>
      </c>
      <c r="G841" s="243" t="s">
        <v>188</v>
      </c>
      <c r="H841" s="244">
        <v>3</v>
      </c>
      <c r="I841" s="245"/>
      <c r="J841" s="246">
        <f>ROUND(I841*H841,2)</f>
        <v>0</v>
      </c>
      <c r="K841" s="247"/>
      <c r="L841" s="248"/>
      <c r="M841" s="249" t="s">
        <v>1</v>
      </c>
      <c r="N841" s="250" t="s">
        <v>42</v>
      </c>
      <c r="O841" s="82"/>
      <c r="P841" s="199">
        <f>O841*H841</f>
        <v>0</v>
      </c>
      <c r="Q841" s="199">
        <v>0.00060999999999999997</v>
      </c>
      <c r="R841" s="199">
        <f>Q841*H841</f>
        <v>0.00183</v>
      </c>
      <c r="S841" s="199">
        <v>0</v>
      </c>
      <c r="T841" s="200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01" t="s">
        <v>416</v>
      </c>
      <c r="AT841" s="201" t="s">
        <v>398</v>
      </c>
      <c r="AU841" s="201" t="s">
        <v>89</v>
      </c>
      <c r="AY841" s="19" t="s">
        <v>135</v>
      </c>
      <c r="BE841" s="202">
        <f>IF(N841="základná",J841,0)</f>
        <v>0</v>
      </c>
      <c r="BF841" s="202">
        <f>IF(N841="znížená",J841,0)</f>
        <v>0</v>
      </c>
      <c r="BG841" s="202">
        <f>IF(N841="zákl. prenesená",J841,0)</f>
        <v>0</v>
      </c>
      <c r="BH841" s="202">
        <f>IF(N841="zníž. prenesená",J841,0)</f>
        <v>0</v>
      </c>
      <c r="BI841" s="202">
        <f>IF(N841="nulová",J841,0)</f>
        <v>0</v>
      </c>
      <c r="BJ841" s="19" t="s">
        <v>89</v>
      </c>
      <c r="BK841" s="202">
        <f>ROUND(I841*H841,2)</f>
        <v>0</v>
      </c>
      <c r="BL841" s="19" t="s">
        <v>197</v>
      </c>
      <c r="BM841" s="201" t="s">
        <v>1501</v>
      </c>
    </row>
    <row r="842" s="2" customFormat="1" ht="49.05" customHeight="1">
      <c r="A842" s="38"/>
      <c r="B842" s="188"/>
      <c r="C842" s="189" t="s">
        <v>1502</v>
      </c>
      <c r="D842" s="189" t="s">
        <v>137</v>
      </c>
      <c r="E842" s="190" t="s">
        <v>1503</v>
      </c>
      <c r="F842" s="191" t="s">
        <v>1504</v>
      </c>
      <c r="G842" s="192" t="s">
        <v>188</v>
      </c>
      <c r="H842" s="193">
        <v>2</v>
      </c>
      <c r="I842" s="194"/>
      <c r="J842" s="195">
        <f>ROUND(I842*H842,2)</f>
        <v>0</v>
      </c>
      <c r="K842" s="196"/>
      <c r="L842" s="39"/>
      <c r="M842" s="197" t="s">
        <v>1</v>
      </c>
      <c r="N842" s="198" t="s">
        <v>42</v>
      </c>
      <c r="O842" s="82"/>
      <c r="P842" s="199">
        <f>O842*H842</f>
        <v>0</v>
      </c>
      <c r="Q842" s="199">
        <v>0</v>
      </c>
      <c r="R842" s="199">
        <f>Q842*H842</f>
        <v>0</v>
      </c>
      <c r="S842" s="199">
        <v>0</v>
      </c>
      <c r="T842" s="200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01" t="s">
        <v>197</v>
      </c>
      <c r="AT842" s="201" t="s">
        <v>137</v>
      </c>
      <c r="AU842" s="201" t="s">
        <v>89</v>
      </c>
      <c r="AY842" s="19" t="s">
        <v>135</v>
      </c>
      <c r="BE842" s="202">
        <f>IF(N842="základná",J842,0)</f>
        <v>0</v>
      </c>
      <c r="BF842" s="202">
        <f>IF(N842="znížená",J842,0)</f>
        <v>0</v>
      </c>
      <c r="BG842" s="202">
        <f>IF(N842="zákl. prenesená",J842,0)</f>
        <v>0</v>
      </c>
      <c r="BH842" s="202">
        <f>IF(N842="zníž. prenesená",J842,0)</f>
        <v>0</v>
      </c>
      <c r="BI842" s="202">
        <f>IF(N842="nulová",J842,0)</f>
        <v>0</v>
      </c>
      <c r="BJ842" s="19" t="s">
        <v>89</v>
      </c>
      <c r="BK842" s="202">
        <f>ROUND(I842*H842,2)</f>
        <v>0</v>
      </c>
      <c r="BL842" s="19" t="s">
        <v>197</v>
      </c>
      <c r="BM842" s="201" t="s">
        <v>1505</v>
      </c>
    </row>
    <row r="843" s="2" customFormat="1" ht="16.5" customHeight="1">
      <c r="A843" s="38"/>
      <c r="B843" s="188"/>
      <c r="C843" s="240" t="s">
        <v>1506</v>
      </c>
      <c r="D843" s="240" t="s">
        <v>398</v>
      </c>
      <c r="E843" s="241" t="s">
        <v>1507</v>
      </c>
      <c r="F843" s="242" t="s">
        <v>1508</v>
      </c>
      <c r="G843" s="243" t="s">
        <v>188</v>
      </c>
      <c r="H843" s="244">
        <v>2</v>
      </c>
      <c r="I843" s="245"/>
      <c r="J843" s="246">
        <f>ROUND(I843*H843,2)</f>
        <v>0</v>
      </c>
      <c r="K843" s="247"/>
      <c r="L843" s="248"/>
      <c r="M843" s="249" t="s">
        <v>1</v>
      </c>
      <c r="N843" s="250" t="s">
        <v>42</v>
      </c>
      <c r="O843" s="82"/>
      <c r="P843" s="199">
        <f>O843*H843</f>
        <v>0</v>
      </c>
      <c r="Q843" s="199">
        <v>0</v>
      </c>
      <c r="R843" s="199">
        <f>Q843*H843</f>
        <v>0</v>
      </c>
      <c r="S843" s="199">
        <v>0</v>
      </c>
      <c r="T843" s="200">
        <f>S843*H843</f>
        <v>0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01" t="s">
        <v>416</v>
      </c>
      <c r="AT843" s="201" t="s">
        <v>398</v>
      </c>
      <c r="AU843" s="201" t="s">
        <v>89</v>
      </c>
      <c r="AY843" s="19" t="s">
        <v>135</v>
      </c>
      <c r="BE843" s="202">
        <f>IF(N843="základná",J843,0)</f>
        <v>0</v>
      </c>
      <c r="BF843" s="202">
        <f>IF(N843="znížená",J843,0)</f>
        <v>0</v>
      </c>
      <c r="BG843" s="202">
        <f>IF(N843="zákl. prenesená",J843,0)</f>
        <v>0</v>
      </c>
      <c r="BH843" s="202">
        <f>IF(N843="zníž. prenesená",J843,0)</f>
        <v>0</v>
      </c>
      <c r="BI843" s="202">
        <f>IF(N843="nulová",J843,0)</f>
        <v>0</v>
      </c>
      <c r="BJ843" s="19" t="s">
        <v>89</v>
      </c>
      <c r="BK843" s="202">
        <f>ROUND(I843*H843,2)</f>
        <v>0</v>
      </c>
      <c r="BL843" s="19" t="s">
        <v>197</v>
      </c>
      <c r="BM843" s="201" t="s">
        <v>1509</v>
      </c>
    </row>
    <row r="844" s="2" customFormat="1" ht="24.15" customHeight="1">
      <c r="A844" s="38"/>
      <c r="B844" s="188"/>
      <c r="C844" s="189" t="s">
        <v>1510</v>
      </c>
      <c r="D844" s="189" t="s">
        <v>137</v>
      </c>
      <c r="E844" s="190" t="s">
        <v>486</v>
      </c>
      <c r="F844" s="191" t="s">
        <v>487</v>
      </c>
      <c r="G844" s="192" t="s">
        <v>208</v>
      </c>
      <c r="H844" s="220"/>
      <c r="I844" s="194"/>
      <c r="J844" s="195">
        <f>ROUND(I844*H844,2)</f>
        <v>0</v>
      </c>
      <c r="K844" s="196"/>
      <c r="L844" s="39"/>
      <c r="M844" s="197" t="s">
        <v>1</v>
      </c>
      <c r="N844" s="198" t="s">
        <v>42</v>
      </c>
      <c r="O844" s="82"/>
      <c r="P844" s="199">
        <f>O844*H844</f>
        <v>0</v>
      </c>
      <c r="Q844" s="199">
        <v>0</v>
      </c>
      <c r="R844" s="199">
        <f>Q844*H844</f>
        <v>0</v>
      </c>
      <c r="S844" s="199">
        <v>0</v>
      </c>
      <c r="T844" s="20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01" t="s">
        <v>197</v>
      </c>
      <c r="AT844" s="201" t="s">
        <v>137</v>
      </c>
      <c r="AU844" s="201" t="s">
        <v>89</v>
      </c>
      <c r="AY844" s="19" t="s">
        <v>135</v>
      </c>
      <c r="BE844" s="202">
        <f>IF(N844="základná",J844,0)</f>
        <v>0</v>
      </c>
      <c r="BF844" s="202">
        <f>IF(N844="znížená",J844,0)</f>
        <v>0</v>
      </c>
      <c r="BG844" s="202">
        <f>IF(N844="zákl. prenesená",J844,0)</f>
        <v>0</v>
      </c>
      <c r="BH844" s="202">
        <f>IF(N844="zníž. prenesená",J844,0)</f>
        <v>0</v>
      </c>
      <c r="BI844" s="202">
        <f>IF(N844="nulová",J844,0)</f>
        <v>0</v>
      </c>
      <c r="BJ844" s="19" t="s">
        <v>89</v>
      </c>
      <c r="BK844" s="202">
        <f>ROUND(I844*H844,2)</f>
        <v>0</v>
      </c>
      <c r="BL844" s="19" t="s">
        <v>197</v>
      </c>
      <c r="BM844" s="201" t="s">
        <v>1511</v>
      </c>
    </row>
    <row r="845" s="12" customFormat="1" ht="22.8" customHeight="1">
      <c r="A845" s="12"/>
      <c r="B845" s="175"/>
      <c r="C845" s="12"/>
      <c r="D845" s="176" t="s">
        <v>75</v>
      </c>
      <c r="E845" s="186" t="s">
        <v>878</v>
      </c>
      <c r="F845" s="186" t="s">
        <v>879</v>
      </c>
      <c r="G845" s="12"/>
      <c r="H845" s="12"/>
      <c r="I845" s="178"/>
      <c r="J845" s="187">
        <f>BK845</f>
        <v>0</v>
      </c>
      <c r="K845" s="12"/>
      <c r="L845" s="175"/>
      <c r="M845" s="180"/>
      <c r="N845" s="181"/>
      <c r="O845" s="181"/>
      <c r="P845" s="182">
        <f>SUM(P846:P853)</f>
        <v>0</v>
      </c>
      <c r="Q845" s="181"/>
      <c r="R845" s="182">
        <f>SUM(R846:R853)</f>
        <v>0.0014951999999999999</v>
      </c>
      <c r="S845" s="181"/>
      <c r="T845" s="183">
        <f>SUM(T846:T853)</f>
        <v>0</v>
      </c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R845" s="176" t="s">
        <v>89</v>
      </c>
      <c r="AT845" s="184" t="s">
        <v>75</v>
      </c>
      <c r="AU845" s="184" t="s">
        <v>83</v>
      </c>
      <c r="AY845" s="176" t="s">
        <v>135</v>
      </c>
      <c r="BK845" s="185">
        <f>SUM(BK846:BK853)</f>
        <v>0</v>
      </c>
    </row>
    <row r="846" s="2" customFormat="1" ht="24.15" customHeight="1">
      <c r="A846" s="38"/>
      <c r="B846" s="188"/>
      <c r="C846" s="189" t="s">
        <v>1351</v>
      </c>
      <c r="D846" s="189" t="s">
        <v>137</v>
      </c>
      <c r="E846" s="190" t="s">
        <v>1512</v>
      </c>
      <c r="F846" s="191" t="s">
        <v>1513</v>
      </c>
      <c r="G846" s="192" t="s">
        <v>140</v>
      </c>
      <c r="H846" s="193">
        <v>1.1819999999999999</v>
      </c>
      <c r="I846" s="194"/>
      <c r="J846" s="195">
        <f>ROUND(I846*H846,2)</f>
        <v>0</v>
      </c>
      <c r="K846" s="196"/>
      <c r="L846" s="39"/>
      <c r="M846" s="197" t="s">
        <v>1</v>
      </c>
      <c r="N846" s="198" t="s">
        <v>42</v>
      </c>
      <c r="O846" s="82"/>
      <c r="P846" s="199">
        <f>O846*H846</f>
        <v>0</v>
      </c>
      <c r="Q846" s="199">
        <v>0.001</v>
      </c>
      <c r="R846" s="199">
        <f>Q846*H846</f>
        <v>0.0011819999999999999</v>
      </c>
      <c r="S846" s="199">
        <v>0</v>
      </c>
      <c r="T846" s="200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01" t="s">
        <v>197</v>
      </c>
      <c r="AT846" s="201" t="s">
        <v>137</v>
      </c>
      <c r="AU846" s="201" t="s">
        <v>89</v>
      </c>
      <c r="AY846" s="19" t="s">
        <v>135</v>
      </c>
      <c r="BE846" s="202">
        <f>IF(N846="základná",J846,0)</f>
        <v>0</v>
      </c>
      <c r="BF846" s="202">
        <f>IF(N846="znížená",J846,0)</f>
        <v>0</v>
      </c>
      <c r="BG846" s="202">
        <f>IF(N846="zákl. prenesená",J846,0)</f>
        <v>0</v>
      </c>
      <c r="BH846" s="202">
        <f>IF(N846="zníž. prenesená",J846,0)</f>
        <v>0</v>
      </c>
      <c r="BI846" s="202">
        <f>IF(N846="nulová",J846,0)</f>
        <v>0</v>
      </c>
      <c r="BJ846" s="19" t="s">
        <v>89</v>
      </c>
      <c r="BK846" s="202">
        <f>ROUND(I846*H846,2)</f>
        <v>0</v>
      </c>
      <c r="BL846" s="19" t="s">
        <v>197</v>
      </c>
      <c r="BM846" s="201" t="s">
        <v>1514</v>
      </c>
    </row>
    <row r="847" s="15" customFormat="1">
      <c r="A847" s="15"/>
      <c r="B847" s="225"/>
      <c r="C847" s="15"/>
      <c r="D847" s="204" t="s">
        <v>143</v>
      </c>
      <c r="E847" s="226" t="s">
        <v>1</v>
      </c>
      <c r="F847" s="227" t="s">
        <v>1515</v>
      </c>
      <c r="G847" s="15"/>
      <c r="H847" s="226" t="s">
        <v>1</v>
      </c>
      <c r="I847" s="228"/>
      <c r="J847" s="15"/>
      <c r="K847" s="15"/>
      <c r="L847" s="225"/>
      <c r="M847" s="229"/>
      <c r="N847" s="230"/>
      <c r="O847" s="230"/>
      <c r="P847" s="230"/>
      <c r="Q847" s="230"/>
      <c r="R847" s="230"/>
      <c r="S847" s="230"/>
      <c r="T847" s="231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26" t="s">
        <v>143</v>
      </c>
      <c r="AU847" s="226" t="s">
        <v>89</v>
      </c>
      <c r="AV847" s="15" t="s">
        <v>83</v>
      </c>
      <c r="AW847" s="15" t="s">
        <v>31</v>
      </c>
      <c r="AX847" s="15" t="s">
        <v>76</v>
      </c>
      <c r="AY847" s="226" t="s">
        <v>135</v>
      </c>
    </row>
    <row r="848" s="13" customFormat="1">
      <c r="A848" s="13"/>
      <c r="B848" s="203"/>
      <c r="C848" s="13"/>
      <c r="D848" s="204" t="s">
        <v>143</v>
      </c>
      <c r="E848" s="205" t="s">
        <v>1</v>
      </c>
      <c r="F848" s="206" t="s">
        <v>1516</v>
      </c>
      <c r="G848" s="13"/>
      <c r="H848" s="207">
        <v>1.1819999999999999</v>
      </c>
      <c r="I848" s="208"/>
      <c r="J848" s="13"/>
      <c r="K848" s="13"/>
      <c r="L848" s="203"/>
      <c r="M848" s="209"/>
      <c r="N848" s="210"/>
      <c r="O848" s="210"/>
      <c r="P848" s="210"/>
      <c r="Q848" s="210"/>
      <c r="R848" s="210"/>
      <c r="S848" s="210"/>
      <c r="T848" s="21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05" t="s">
        <v>143</v>
      </c>
      <c r="AU848" s="205" t="s">
        <v>89</v>
      </c>
      <c r="AV848" s="13" t="s">
        <v>89</v>
      </c>
      <c r="AW848" s="13" t="s">
        <v>31</v>
      </c>
      <c r="AX848" s="13" t="s">
        <v>76</v>
      </c>
      <c r="AY848" s="205" t="s">
        <v>135</v>
      </c>
    </row>
    <row r="849" s="14" customFormat="1">
      <c r="A849" s="14"/>
      <c r="B849" s="212"/>
      <c r="C849" s="14"/>
      <c r="D849" s="204" t="s">
        <v>143</v>
      </c>
      <c r="E849" s="213" t="s">
        <v>1</v>
      </c>
      <c r="F849" s="214" t="s">
        <v>152</v>
      </c>
      <c r="G849" s="14"/>
      <c r="H849" s="215">
        <v>1.1819999999999999</v>
      </c>
      <c r="I849" s="216"/>
      <c r="J849" s="14"/>
      <c r="K849" s="14"/>
      <c r="L849" s="212"/>
      <c r="M849" s="217"/>
      <c r="N849" s="218"/>
      <c r="O849" s="218"/>
      <c r="P849" s="218"/>
      <c r="Q849" s="218"/>
      <c r="R849" s="218"/>
      <c r="S849" s="218"/>
      <c r="T849" s="219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13" t="s">
        <v>143</v>
      </c>
      <c r="AU849" s="213" t="s">
        <v>89</v>
      </c>
      <c r="AV849" s="14" t="s">
        <v>141</v>
      </c>
      <c r="AW849" s="14" t="s">
        <v>31</v>
      </c>
      <c r="AX849" s="14" t="s">
        <v>83</v>
      </c>
      <c r="AY849" s="213" t="s">
        <v>135</v>
      </c>
    </row>
    <row r="850" s="2" customFormat="1" ht="24.15" customHeight="1">
      <c r="A850" s="38"/>
      <c r="B850" s="188"/>
      <c r="C850" s="240" t="s">
        <v>1517</v>
      </c>
      <c r="D850" s="240" t="s">
        <v>398</v>
      </c>
      <c r="E850" s="241" t="s">
        <v>1518</v>
      </c>
      <c r="F850" s="242" t="s">
        <v>1519</v>
      </c>
      <c r="G850" s="243" t="s">
        <v>140</v>
      </c>
      <c r="H850" s="244">
        <v>0.34799999999999998</v>
      </c>
      <c r="I850" s="245"/>
      <c r="J850" s="246">
        <f>ROUND(I850*H850,2)</f>
        <v>0</v>
      </c>
      <c r="K850" s="247"/>
      <c r="L850" s="248"/>
      <c r="M850" s="249" t="s">
        <v>1</v>
      </c>
      <c r="N850" s="250" t="s">
        <v>42</v>
      </c>
      <c r="O850" s="82"/>
      <c r="P850" s="199">
        <f>O850*H850</f>
        <v>0</v>
      </c>
      <c r="Q850" s="199">
        <v>0.00089999999999999998</v>
      </c>
      <c r="R850" s="199">
        <f>Q850*H850</f>
        <v>0.00031319999999999997</v>
      </c>
      <c r="S850" s="199">
        <v>0</v>
      </c>
      <c r="T850" s="200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01" t="s">
        <v>416</v>
      </c>
      <c r="AT850" s="201" t="s">
        <v>398</v>
      </c>
      <c r="AU850" s="201" t="s">
        <v>89</v>
      </c>
      <c r="AY850" s="19" t="s">
        <v>135</v>
      </c>
      <c r="BE850" s="202">
        <f>IF(N850="základná",J850,0)</f>
        <v>0</v>
      </c>
      <c r="BF850" s="202">
        <f>IF(N850="znížená",J850,0)</f>
        <v>0</v>
      </c>
      <c r="BG850" s="202">
        <f>IF(N850="zákl. prenesená",J850,0)</f>
        <v>0</v>
      </c>
      <c r="BH850" s="202">
        <f>IF(N850="zníž. prenesená",J850,0)</f>
        <v>0</v>
      </c>
      <c r="BI850" s="202">
        <f>IF(N850="nulová",J850,0)</f>
        <v>0</v>
      </c>
      <c r="BJ850" s="19" t="s">
        <v>89</v>
      </c>
      <c r="BK850" s="202">
        <f>ROUND(I850*H850,2)</f>
        <v>0</v>
      </c>
      <c r="BL850" s="19" t="s">
        <v>197</v>
      </c>
      <c r="BM850" s="201" t="s">
        <v>1520</v>
      </c>
    </row>
    <row r="851" s="13" customFormat="1">
      <c r="A851" s="13"/>
      <c r="B851" s="203"/>
      <c r="C851" s="13"/>
      <c r="D851" s="204" t="s">
        <v>143</v>
      </c>
      <c r="E851" s="205" t="s">
        <v>1</v>
      </c>
      <c r="F851" s="206" t="s">
        <v>1521</v>
      </c>
      <c r="G851" s="13"/>
      <c r="H851" s="207">
        <v>0.34799999999999998</v>
      </c>
      <c r="I851" s="208"/>
      <c r="J851" s="13"/>
      <c r="K851" s="13"/>
      <c r="L851" s="203"/>
      <c r="M851" s="209"/>
      <c r="N851" s="210"/>
      <c r="O851" s="210"/>
      <c r="P851" s="210"/>
      <c r="Q851" s="210"/>
      <c r="R851" s="210"/>
      <c r="S851" s="210"/>
      <c r="T851" s="21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05" t="s">
        <v>143</v>
      </c>
      <c r="AU851" s="205" t="s">
        <v>89</v>
      </c>
      <c r="AV851" s="13" t="s">
        <v>89</v>
      </c>
      <c r="AW851" s="13" t="s">
        <v>31</v>
      </c>
      <c r="AX851" s="13" t="s">
        <v>76</v>
      </c>
      <c r="AY851" s="205" t="s">
        <v>135</v>
      </c>
    </row>
    <row r="852" s="14" customFormat="1">
      <c r="A852" s="14"/>
      <c r="B852" s="212"/>
      <c r="C852" s="14"/>
      <c r="D852" s="204" t="s">
        <v>143</v>
      </c>
      <c r="E852" s="213" t="s">
        <v>1</v>
      </c>
      <c r="F852" s="214" t="s">
        <v>152</v>
      </c>
      <c r="G852" s="14"/>
      <c r="H852" s="215">
        <v>0.34799999999999998</v>
      </c>
      <c r="I852" s="216"/>
      <c r="J852" s="14"/>
      <c r="K852" s="14"/>
      <c r="L852" s="212"/>
      <c r="M852" s="217"/>
      <c r="N852" s="218"/>
      <c r="O852" s="218"/>
      <c r="P852" s="218"/>
      <c r="Q852" s="218"/>
      <c r="R852" s="218"/>
      <c r="S852" s="218"/>
      <c r="T852" s="219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13" t="s">
        <v>143</v>
      </c>
      <c r="AU852" s="213" t="s">
        <v>89</v>
      </c>
      <c r="AV852" s="14" t="s">
        <v>141</v>
      </c>
      <c r="AW852" s="14" t="s">
        <v>31</v>
      </c>
      <c r="AX852" s="14" t="s">
        <v>83</v>
      </c>
      <c r="AY852" s="213" t="s">
        <v>135</v>
      </c>
    </row>
    <row r="853" s="2" customFormat="1" ht="24.15" customHeight="1">
      <c r="A853" s="38"/>
      <c r="B853" s="188"/>
      <c r="C853" s="189" t="s">
        <v>1353</v>
      </c>
      <c r="D853" s="189" t="s">
        <v>137</v>
      </c>
      <c r="E853" s="190" t="s">
        <v>883</v>
      </c>
      <c r="F853" s="191" t="s">
        <v>884</v>
      </c>
      <c r="G853" s="192" t="s">
        <v>208</v>
      </c>
      <c r="H853" s="220"/>
      <c r="I853" s="194"/>
      <c r="J853" s="195">
        <f>ROUND(I853*H853,2)</f>
        <v>0</v>
      </c>
      <c r="K853" s="196"/>
      <c r="L853" s="39"/>
      <c r="M853" s="197" t="s">
        <v>1</v>
      </c>
      <c r="N853" s="198" t="s">
        <v>42</v>
      </c>
      <c r="O853" s="82"/>
      <c r="P853" s="199">
        <f>O853*H853</f>
        <v>0</v>
      </c>
      <c r="Q853" s="199">
        <v>0</v>
      </c>
      <c r="R853" s="199">
        <f>Q853*H853</f>
        <v>0</v>
      </c>
      <c r="S853" s="199">
        <v>0</v>
      </c>
      <c r="T853" s="200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01" t="s">
        <v>197</v>
      </c>
      <c r="AT853" s="201" t="s">
        <v>137</v>
      </c>
      <c r="AU853" s="201" t="s">
        <v>89</v>
      </c>
      <c r="AY853" s="19" t="s">
        <v>135</v>
      </c>
      <c r="BE853" s="202">
        <f>IF(N853="základná",J853,0)</f>
        <v>0</v>
      </c>
      <c r="BF853" s="202">
        <f>IF(N853="znížená",J853,0)</f>
        <v>0</v>
      </c>
      <c r="BG853" s="202">
        <f>IF(N853="zákl. prenesená",J853,0)</f>
        <v>0</v>
      </c>
      <c r="BH853" s="202">
        <f>IF(N853="zníž. prenesená",J853,0)</f>
        <v>0</v>
      </c>
      <c r="BI853" s="202">
        <f>IF(N853="nulová",J853,0)</f>
        <v>0</v>
      </c>
      <c r="BJ853" s="19" t="s">
        <v>89</v>
      </c>
      <c r="BK853" s="202">
        <f>ROUND(I853*H853,2)</f>
        <v>0</v>
      </c>
      <c r="BL853" s="19" t="s">
        <v>197</v>
      </c>
      <c r="BM853" s="201" t="s">
        <v>1522</v>
      </c>
    </row>
    <row r="854" s="12" customFormat="1" ht="22.8" customHeight="1">
      <c r="A854" s="12"/>
      <c r="B854" s="175"/>
      <c r="C854" s="12"/>
      <c r="D854" s="176" t="s">
        <v>75</v>
      </c>
      <c r="E854" s="186" t="s">
        <v>1523</v>
      </c>
      <c r="F854" s="186" t="s">
        <v>1524</v>
      </c>
      <c r="G854" s="12"/>
      <c r="H854" s="12"/>
      <c r="I854" s="178"/>
      <c r="J854" s="187">
        <f>BK854</f>
        <v>0</v>
      </c>
      <c r="K854" s="12"/>
      <c r="L854" s="175"/>
      <c r="M854" s="180"/>
      <c r="N854" s="181"/>
      <c r="O854" s="181"/>
      <c r="P854" s="182">
        <f>P855</f>
        <v>0</v>
      </c>
      <c r="Q854" s="181"/>
      <c r="R854" s="182">
        <f>R855</f>
        <v>0</v>
      </c>
      <c r="S854" s="181"/>
      <c r="T854" s="183">
        <f>T855</f>
        <v>0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176" t="s">
        <v>89</v>
      </c>
      <c r="AT854" s="184" t="s">
        <v>75</v>
      </c>
      <c r="AU854" s="184" t="s">
        <v>83</v>
      </c>
      <c r="AY854" s="176" t="s">
        <v>135</v>
      </c>
      <c r="BK854" s="185">
        <f>BK855</f>
        <v>0</v>
      </c>
    </row>
    <row r="855" s="2" customFormat="1" ht="16.5" customHeight="1">
      <c r="A855" s="38"/>
      <c r="B855" s="188"/>
      <c r="C855" s="189" t="s">
        <v>1525</v>
      </c>
      <c r="D855" s="189" t="s">
        <v>137</v>
      </c>
      <c r="E855" s="190" t="s">
        <v>1526</v>
      </c>
      <c r="F855" s="191" t="s">
        <v>1527</v>
      </c>
      <c r="G855" s="192" t="s">
        <v>647</v>
      </c>
      <c r="H855" s="193">
        <v>1</v>
      </c>
      <c r="I855" s="194"/>
      <c r="J855" s="195">
        <f>ROUND(I855*H855,2)</f>
        <v>0</v>
      </c>
      <c r="K855" s="196"/>
      <c r="L855" s="39"/>
      <c r="M855" s="197" t="s">
        <v>1</v>
      </c>
      <c r="N855" s="198" t="s">
        <v>42</v>
      </c>
      <c r="O855" s="82"/>
      <c r="P855" s="199">
        <f>O855*H855</f>
        <v>0</v>
      </c>
      <c r="Q855" s="199">
        <v>0</v>
      </c>
      <c r="R855" s="199">
        <f>Q855*H855</f>
        <v>0</v>
      </c>
      <c r="S855" s="199">
        <v>0</v>
      </c>
      <c r="T855" s="200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01" t="s">
        <v>197</v>
      </c>
      <c r="AT855" s="201" t="s">
        <v>137</v>
      </c>
      <c r="AU855" s="201" t="s">
        <v>89</v>
      </c>
      <c r="AY855" s="19" t="s">
        <v>135</v>
      </c>
      <c r="BE855" s="202">
        <f>IF(N855="základná",J855,0)</f>
        <v>0</v>
      </c>
      <c r="BF855" s="202">
        <f>IF(N855="znížená",J855,0)</f>
        <v>0</v>
      </c>
      <c r="BG855" s="202">
        <f>IF(N855="zákl. prenesená",J855,0)</f>
        <v>0</v>
      </c>
      <c r="BH855" s="202">
        <f>IF(N855="zníž. prenesená",J855,0)</f>
        <v>0</v>
      </c>
      <c r="BI855" s="202">
        <f>IF(N855="nulová",J855,0)</f>
        <v>0</v>
      </c>
      <c r="BJ855" s="19" t="s">
        <v>89</v>
      </c>
      <c r="BK855" s="202">
        <f>ROUND(I855*H855,2)</f>
        <v>0</v>
      </c>
      <c r="BL855" s="19" t="s">
        <v>197</v>
      </c>
      <c r="BM855" s="201" t="s">
        <v>1528</v>
      </c>
    </row>
    <row r="856" s="12" customFormat="1" ht="22.8" customHeight="1">
      <c r="A856" s="12"/>
      <c r="B856" s="175"/>
      <c r="C856" s="12"/>
      <c r="D856" s="176" t="s">
        <v>75</v>
      </c>
      <c r="E856" s="186" t="s">
        <v>1529</v>
      </c>
      <c r="F856" s="186" t="s">
        <v>1530</v>
      </c>
      <c r="G856" s="12"/>
      <c r="H856" s="12"/>
      <c r="I856" s="178"/>
      <c r="J856" s="187">
        <f>BK856</f>
        <v>0</v>
      </c>
      <c r="K856" s="12"/>
      <c r="L856" s="175"/>
      <c r="M856" s="180"/>
      <c r="N856" s="181"/>
      <c r="O856" s="181"/>
      <c r="P856" s="182">
        <f>SUM(P857:P875)</f>
        <v>0</v>
      </c>
      <c r="Q856" s="181"/>
      <c r="R856" s="182">
        <f>SUM(R857:R875)</f>
        <v>0</v>
      </c>
      <c r="S856" s="181"/>
      <c r="T856" s="183">
        <f>SUM(T857:T875)</f>
        <v>0</v>
      </c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R856" s="176" t="s">
        <v>89</v>
      </c>
      <c r="AT856" s="184" t="s">
        <v>75</v>
      </c>
      <c r="AU856" s="184" t="s">
        <v>83</v>
      </c>
      <c r="AY856" s="176" t="s">
        <v>135</v>
      </c>
      <c r="BK856" s="185">
        <f>SUM(BK857:BK875)</f>
        <v>0</v>
      </c>
    </row>
    <row r="857" s="2" customFormat="1" ht="16.5" customHeight="1">
      <c r="A857" s="38"/>
      <c r="B857" s="188"/>
      <c r="C857" s="189" t="s">
        <v>1531</v>
      </c>
      <c r="D857" s="189" t="s">
        <v>137</v>
      </c>
      <c r="E857" s="190" t="s">
        <v>1532</v>
      </c>
      <c r="F857" s="191" t="s">
        <v>1533</v>
      </c>
      <c r="G857" s="192" t="s">
        <v>140</v>
      </c>
      <c r="H857" s="193">
        <v>71.549000000000007</v>
      </c>
      <c r="I857" s="194"/>
      <c r="J857" s="195">
        <f>ROUND(I857*H857,2)</f>
        <v>0</v>
      </c>
      <c r="K857" s="196"/>
      <c r="L857" s="39"/>
      <c r="M857" s="197" t="s">
        <v>1</v>
      </c>
      <c r="N857" s="198" t="s">
        <v>42</v>
      </c>
      <c r="O857" s="82"/>
      <c r="P857" s="199">
        <f>O857*H857</f>
        <v>0</v>
      </c>
      <c r="Q857" s="199">
        <v>0</v>
      </c>
      <c r="R857" s="199">
        <f>Q857*H857</f>
        <v>0</v>
      </c>
      <c r="S857" s="199">
        <v>0</v>
      </c>
      <c r="T857" s="200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01" t="s">
        <v>197</v>
      </c>
      <c r="AT857" s="201" t="s">
        <v>137</v>
      </c>
      <c r="AU857" s="201" t="s">
        <v>89</v>
      </c>
      <c r="AY857" s="19" t="s">
        <v>135</v>
      </c>
      <c r="BE857" s="202">
        <f>IF(N857="základná",J857,0)</f>
        <v>0</v>
      </c>
      <c r="BF857" s="202">
        <f>IF(N857="znížená",J857,0)</f>
        <v>0</v>
      </c>
      <c r="BG857" s="202">
        <f>IF(N857="zákl. prenesená",J857,0)</f>
        <v>0</v>
      </c>
      <c r="BH857" s="202">
        <f>IF(N857="zníž. prenesená",J857,0)</f>
        <v>0</v>
      </c>
      <c r="BI857" s="202">
        <f>IF(N857="nulová",J857,0)</f>
        <v>0</v>
      </c>
      <c r="BJ857" s="19" t="s">
        <v>89</v>
      </c>
      <c r="BK857" s="202">
        <f>ROUND(I857*H857,2)</f>
        <v>0</v>
      </c>
      <c r="BL857" s="19" t="s">
        <v>197</v>
      </c>
      <c r="BM857" s="201" t="s">
        <v>1534</v>
      </c>
    </row>
    <row r="858" s="13" customFormat="1">
      <c r="A858" s="13"/>
      <c r="B858" s="203"/>
      <c r="C858" s="13"/>
      <c r="D858" s="204" t="s">
        <v>143</v>
      </c>
      <c r="E858" s="205" t="s">
        <v>1</v>
      </c>
      <c r="F858" s="206" t="s">
        <v>1535</v>
      </c>
      <c r="G858" s="13"/>
      <c r="H858" s="207">
        <v>12.300000000000001</v>
      </c>
      <c r="I858" s="208"/>
      <c r="J858" s="13"/>
      <c r="K858" s="13"/>
      <c r="L858" s="203"/>
      <c r="M858" s="209"/>
      <c r="N858" s="210"/>
      <c r="O858" s="210"/>
      <c r="P858" s="210"/>
      <c r="Q858" s="210"/>
      <c r="R858" s="210"/>
      <c r="S858" s="210"/>
      <c r="T858" s="21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05" t="s">
        <v>143</v>
      </c>
      <c r="AU858" s="205" t="s">
        <v>89</v>
      </c>
      <c r="AV858" s="13" t="s">
        <v>89</v>
      </c>
      <c r="AW858" s="13" t="s">
        <v>31</v>
      </c>
      <c r="AX858" s="13" t="s">
        <v>76</v>
      </c>
      <c r="AY858" s="205" t="s">
        <v>135</v>
      </c>
    </row>
    <row r="859" s="13" customFormat="1">
      <c r="A859" s="13"/>
      <c r="B859" s="203"/>
      <c r="C859" s="13"/>
      <c r="D859" s="204" t="s">
        <v>143</v>
      </c>
      <c r="E859" s="205" t="s">
        <v>1</v>
      </c>
      <c r="F859" s="206" t="s">
        <v>1536</v>
      </c>
      <c r="G859" s="13"/>
      <c r="H859" s="207">
        <v>18.449999999999999</v>
      </c>
      <c r="I859" s="208"/>
      <c r="J859" s="13"/>
      <c r="K859" s="13"/>
      <c r="L859" s="203"/>
      <c r="M859" s="209"/>
      <c r="N859" s="210"/>
      <c r="O859" s="210"/>
      <c r="P859" s="210"/>
      <c r="Q859" s="210"/>
      <c r="R859" s="210"/>
      <c r="S859" s="210"/>
      <c r="T859" s="21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05" t="s">
        <v>143</v>
      </c>
      <c r="AU859" s="205" t="s">
        <v>89</v>
      </c>
      <c r="AV859" s="13" t="s">
        <v>89</v>
      </c>
      <c r="AW859" s="13" t="s">
        <v>31</v>
      </c>
      <c r="AX859" s="13" t="s">
        <v>76</v>
      </c>
      <c r="AY859" s="205" t="s">
        <v>135</v>
      </c>
    </row>
    <row r="860" s="13" customFormat="1">
      <c r="A860" s="13"/>
      <c r="B860" s="203"/>
      <c r="C860" s="13"/>
      <c r="D860" s="204" t="s">
        <v>143</v>
      </c>
      <c r="E860" s="205" t="s">
        <v>1</v>
      </c>
      <c r="F860" s="206" t="s">
        <v>1537</v>
      </c>
      <c r="G860" s="13"/>
      <c r="H860" s="207">
        <v>10.455</v>
      </c>
      <c r="I860" s="208"/>
      <c r="J860" s="13"/>
      <c r="K860" s="13"/>
      <c r="L860" s="203"/>
      <c r="M860" s="209"/>
      <c r="N860" s="210"/>
      <c r="O860" s="210"/>
      <c r="P860" s="210"/>
      <c r="Q860" s="210"/>
      <c r="R860" s="210"/>
      <c r="S860" s="210"/>
      <c r="T860" s="21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05" t="s">
        <v>143</v>
      </c>
      <c r="AU860" s="205" t="s">
        <v>89</v>
      </c>
      <c r="AV860" s="13" t="s">
        <v>89</v>
      </c>
      <c r="AW860" s="13" t="s">
        <v>31</v>
      </c>
      <c r="AX860" s="13" t="s">
        <v>76</v>
      </c>
      <c r="AY860" s="205" t="s">
        <v>135</v>
      </c>
    </row>
    <row r="861" s="13" customFormat="1">
      <c r="A861" s="13"/>
      <c r="B861" s="203"/>
      <c r="C861" s="13"/>
      <c r="D861" s="204" t="s">
        <v>143</v>
      </c>
      <c r="E861" s="205" t="s">
        <v>1</v>
      </c>
      <c r="F861" s="206" t="s">
        <v>1538</v>
      </c>
      <c r="G861" s="13"/>
      <c r="H861" s="207">
        <v>7.79</v>
      </c>
      <c r="I861" s="208"/>
      <c r="J861" s="13"/>
      <c r="K861" s="13"/>
      <c r="L861" s="203"/>
      <c r="M861" s="209"/>
      <c r="N861" s="210"/>
      <c r="O861" s="210"/>
      <c r="P861" s="210"/>
      <c r="Q861" s="210"/>
      <c r="R861" s="210"/>
      <c r="S861" s="210"/>
      <c r="T861" s="21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05" t="s">
        <v>143</v>
      </c>
      <c r="AU861" s="205" t="s">
        <v>89</v>
      </c>
      <c r="AV861" s="13" t="s">
        <v>89</v>
      </c>
      <c r="AW861" s="13" t="s">
        <v>31</v>
      </c>
      <c r="AX861" s="13" t="s">
        <v>76</v>
      </c>
      <c r="AY861" s="205" t="s">
        <v>135</v>
      </c>
    </row>
    <row r="862" s="13" customFormat="1">
      <c r="A862" s="13"/>
      <c r="B862" s="203"/>
      <c r="C862" s="13"/>
      <c r="D862" s="204" t="s">
        <v>143</v>
      </c>
      <c r="E862" s="205" t="s">
        <v>1</v>
      </c>
      <c r="F862" s="206" t="s">
        <v>1539</v>
      </c>
      <c r="G862" s="13"/>
      <c r="H862" s="207">
        <v>3.895</v>
      </c>
      <c r="I862" s="208"/>
      <c r="J862" s="13"/>
      <c r="K862" s="13"/>
      <c r="L862" s="203"/>
      <c r="M862" s="209"/>
      <c r="N862" s="210"/>
      <c r="O862" s="210"/>
      <c r="P862" s="210"/>
      <c r="Q862" s="210"/>
      <c r="R862" s="210"/>
      <c r="S862" s="210"/>
      <c r="T862" s="21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05" t="s">
        <v>143</v>
      </c>
      <c r="AU862" s="205" t="s">
        <v>89</v>
      </c>
      <c r="AV862" s="13" t="s">
        <v>89</v>
      </c>
      <c r="AW862" s="13" t="s">
        <v>31</v>
      </c>
      <c r="AX862" s="13" t="s">
        <v>76</v>
      </c>
      <c r="AY862" s="205" t="s">
        <v>135</v>
      </c>
    </row>
    <row r="863" s="13" customFormat="1">
      <c r="A863" s="13"/>
      <c r="B863" s="203"/>
      <c r="C863" s="13"/>
      <c r="D863" s="204" t="s">
        <v>143</v>
      </c>
      <c r="E863" s="205" t="s">
        <v>1</v>
      </c>
      <c r="F863" s="206" t="s">
        <v>1540</v>
      </c>
      <c r="G863" s="13"/>
      <c r="H863" s="207">
        <v>11.890000000000001</v>
      </c>
      <c r="I863" s="208"/>
      <c r="J863" s="13"/>
      <c r="K863" s="13"/>
      <c r="L863" s="203"/>
      <c r="M863" s="209"/>
      <c r="N863" s="210"/>
      <c r="O863" s="210"/>
      <c r="P863" s="210"/>
      <c r="Q863" s="210"/>
      <c r="R863" s="210"/>
      <c r="S863" s="210"/>
      <c r="T863" s="211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05" t="s">
        <v>143</v>
      </c>
      <c r="AU863" s="205" t="s">
        <v>89</v>
      </c>
      <c r="AV863" s="13" t="s">
        <v>89</v>
      </c>
      <c r="AW863" s="13" t="s">
        <v>31</v>
      </c>
      <c r="AX863" s="13" t="s">
        <v>76</v>
      </c>
      <c r="AY863" s="205" t="s">
        <v>135</v>
      </c>
    </row>
    <row r="864" s="13" customFormat="1">
      <c r="A864" s="13"/>
      <c r="B864" s="203"/>
      <c r="C864" s="13"/>
      <c r="D864" s="204" t="s">
        <v>143</v>
      </c>
      <c r="E864" s="205" t="s">
        <v>1</v>
      </c>
      <c r="F864" s="206" t="s">
        <v>1541</v>
      </c>
      <c r="G864" s="13"/>
      <c r="H864" s="207">
        <v>5.6890000000000001</v>
      </c>
      <c r="I864" s="208"/>
      <c r="J864" s="13"/>
      <c r="K864" s="13"/>
      <c r="L864" s="203"/>
      <c r="M864" s="209"/>
      <c r="N864" s="210"/>
      <c r="O864" s="210"/>
      <c r="P864" s="210"/>
      <c r="Q864" s="210"/>
      <c r="R864" s="210"/>
      <c r="S864" s="210"/>
      <c r="T864" s="21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05" t="s">
        <v>143</v>
      </c>
      <c r="AU864" s="205" t="s">
        <v>89</v>
      </c>
      <c r="AV864" s="13" t="s">
        <v>89</v>
      </c>
      <c r="AW864" s="13" t="s">
        <v>31</v>
      </c>
      <c r="AX864" s="13" t="s">
        <v>76</v>
      </c>
      <c r="AY864" s="205" t="s">
        <v>135</v>
      </c>
    </row>
    <row r="865" s="13" customFormat="1">
      <c r="A865" s="13"/>
      <c r="B865" s="203"/>
      <c r="C865" s="13"/>
      <c r="D865" s="204" t="s">
        <v>143</v>
      </c>
      <c r="E865" s="205" t="s">
        <v>1</v>
      </c>
      <c r="F865" s="206" t="s">
        <v>1542</v>
      </c>
      <c r="G865" s="13"/>
      <c r="H865" s="207">
        <v>1.0800000000000001</v>
      </c>
      <c r="I865" s="208"/>
      <c r="J865" s="13"/>
      <c r="K865" s="13"/>
      <c r="L865" s="203"/>
      <c r="M865" s="209"/>
      <c r="N865" s="210"/>
      <c r="O865" s="210"/>
      <c r="P865" s="210"/>
      <c r="Q865" s="210"/>
      <c r="R865" s="210"/>
      <c r="S865" s="210"/>
      <c r="T865" s="21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05" t="s">
        <v>143</v>
      </c>
      <c r="AU865" s="205" t="s">
        <v>89</v>
      </c>
      <c r="AV865" s="13" t="s">
        <v>89</v>
      </c>
      <c r="AW865" s="13" t="s">
        <v>31</v>
      </c>
      <c r="AX865" s="13" t="s">
        <v>76</v>
      </c>
      <c r="AY865" s="205" t="s">
        <v>135</v>
      </c>
    </row>
    <row r="866" s="14" customFormat="1">
      <c r="A866" s="14"/>
      <c r="B866" s="212"/>
      <c r="C866" s="14"/>
      <c r="D866" s="204" t="s">
        <v>143</v>
      </c>
      <c r="E866" s="213" t="s">
        <v>1</v>
      </c>
      <c r="F866" s="214" t="s">
        <v>152</v>
      </c>
      <c r="G866" s="14"/>
      <c r="H866" s="215">
        <v>71.549000000000007</v>
      </c>
      <c r="I866" s="216"/>
      <c r="J866" s="14"/>
      <c r="K866" s="14"/>
      <c r="L866" s="212"/>
      <c r="M866" s="217"/>
      <c r="N866" s="218"/>
      <c r="O866" s="218"/>
      <c r="P866" s="218"/>
      <c r="Q866" s="218"/>
      <c r="R866" s="218"/>
      <c r="S866" s="218"/>
      <c r="T866" s="21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13" t="s">
        <v>143</v>
      </c>
      <c r="AU866" s="213" t="s">
        <v>89</v>
      </c>
      <c r="AV866" s="14" t="s">
        <v>141</v>
      </c>
      <c r="AW866" s="14" t="s">
        <v>31</v>
      </c>
      <c r="AX866" s="14" t="s">
        <v>83</v>
      </c>
      <c r="AY866" s="213" t="s">
        <v>135</v>
      </c>
    </row>
    <row r="867" s="2" customFormat="1" ht="33" customHeight="1">
      <c r="A867" s="38"/>
      <c r="B867" s="188"/>
      <c r="C867" s="240" t="s">
        <v>1543</v>
      </c>
      <c r="D867" s="240" t="s">
        <v>398</v>
      </c>
      <c r="E867" s="241" t="s">
        <v>1544</v>
      </c>
      <c r="F867" s="242" t="s">
        <v>1545</v>
      </c>
      <c r="G867" s="243" t="s">
        <v>188</v>
      </c>
      <c r="H867" s="244">
        <v>2</v>
      </c>
      <c r="I867" s="245"/>
      <c r="J867" s="246">
        <f>ROUND(I867*H867,2)</f>
        <v>0</v>
      </c>
      <c r="K867" s="247"/>
      <c r="L867" s="248"/>
      <c r="M867" s="249" t="s">
        <v>1</v>
      </c>
      <c r="N867" s="250" t="s">
        <v>42</v>
      </c>
      <c r="O867" s="82"/>
      <c r="P867" s="199">
        <f>O867*H867</f>
        <v>0</v>
      </c>
      <c r="Q867" s="199">
        <v>0</v>
      </c>
      <c r="R867" s="199">
        <f>Q867*H867</f>
        <v>0</v>
      </c>
      <c r="S867" s="199">
        <v>0</v>
      </c>
      <c r="T867" s="200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01" t="s">
        <v>416</v>
      </c>
      <c r="AT867" s="201" t="s">
        <v>398</v>
      </c>
      <c r="AU867" s="201" t="s">
        <v>89</v>
      </c>
      <c r="AY867" s="19" t="s">
        <v>135</v>
      </c>
      <c r="BE867" s="202">
        <f>IF(N867="základná",J867,0)</f>
        <v>0</v>
      </c>
      <c r="BF867" s="202">
        <f>IF(N867="znížená",J867,0)</f>
        <v>0</v>
      </c>
      <c r="BG867" s="202">
        <f>IF(N867="zákl. prenesená",J867,0)</f>
        <v>0</v>
      </c>
      <c r="BH867" s="202">
        <f>IF(N867="zníž. prenesená",J867,0)</f>
        <v>0</v>
      </c>
      <c r="BI867" s="202">
        <f>IF(N867="nulová",J867,0)</f>
        <v>0</v>
      </c>
      <c r="BJ867" s="19" t="s">
        <v>89</v>
      </c>
      <c r="BK867" s="202">
        <f>ROUND(I867*H867,2)</f>
        <v>0</v>
      </c>
      <c r="BL867" s="19" t="s">
        <v>197</v>
      </c>
      <c r="BM867" s="201" t="s">
        <v>1546</v>
      </c>
    </row>
    <row r="868" s="2" customFormat="1" ht="33" customHeight="1">
      <c r="A868" s="38"/>
      <c r="B868" s="188"/>
      <c r="C868" s="240" t="s">
        <v>1547</v>
      </c>
      <c r="D868" s="240" t="s">
        <v>398</v>
      </c>
      <c r="E868" s="241" t="s">
        <v>1548</v>
      </c>
      <c r="F868" s="242" t="s">
        <v>1549</v>
      </c>
      <c r="G868" s="243" t="s">
        <v>188</v>
      </c>
      <c r="H868" s="244">
        <v>3</v>
      </c>
      <c r="I868" s="245"/>
      <c r="J868" s="246">
        <f>ROUND(I868*H868,2)</f>
        <v>0</v>
      </c>
      <c r="K868" s="247"/>
      <c r="L868" s="248"/>
      <c r="M868" s="249" t="s">
        <v>1</v>
      </c>
      <c r="N868" s="250" t="s">
        <v>42</v>
      </c>
      <c r="O868" s="82"/>
      <c r="P868" s="199">
        <f>O868*H868</f>
        <v>0</v>
      </c>
      <c r="Q868" s="199">
        <v>0</v>
      </c>
      <c r="R868" s="199">
        <f>Q868*H868</f>
        <v>0</v>
      </c>
      <c r="S868" s="199">
        <v>0</v>
      </c>
      <c r="T868" s="200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01" t="s">
        <v>416</v>
      </c>
      <c r="AT868" s="201" t="s">
        <v>398</v>
      </c>
      <c r="AU868" s="201" t="s">
        <v>89</v>
      </c>
      <c r="AY868" s="19" t="s">
        <v>135</v>
      </c>
      <c r="BE868" s="202">
        <f>IF(N868="základná",J868,0)</f>
        <v>0</v>
      </c>
      <c r="BF868" s="202">
        <f>IF(N868="znížená",J868,0)</f>
        <v>0</v>
      </c>
      <c r="BG868" s="202">
        <f>IF(N868="zákl. prenesená",J868,0)</f>
        <v>0</v>
      </c>
      <c r="BH868" s="202">
        <f>IF(N868="zníž. prenesená",J868,0)</f>
        <v>0</v>
      </c>
      <c r="BI868" s="202">
        <f>IF(N868="nulová",J868,0)</f>
        <v>0</v>
      </c>
      <c r="BJ868" s="19" t="s">
        <v>89</v>
      </c>
      <c r="BK868" s="202">
        <f>ROUND(I868*H868,2)</f>
        <v>0</v>
      </c>
      <c r="BL868" s="19" t="s">
        <v>197</v>
      </c>
      <c r="BM868" s="201" t="s">
        <v>1550</v>
      </c>
    </row>
    <row r="869" s="2" customFormat="1" ht="33" customHeight="1">
      <c r="A869" s="38"/>
      <c r="B869" s="188"/>
      <c r="C869" s="240" t="s">
        <v>1551</v>
      </c>
      <c r="D869" s="240" t="s">
        <v>398</v>
      </c>
      <c r="E869" s="241" t="s">
        <v>1552</v>
      </c>
      <c r="F869" s="242" t="s">
        <v>1553</v>
      </c>
      <c r="G869" s="243" t="s">
        <v>188</v>
      </c>
      <c r="H869" s="244">
        <v>1</v>
      </c>
      <c r="I869" s="245"/>
      <c r="J869" s="246">
        <f>ROUND(I869*H869,2)</f>
        <v>0</v>
      </c>
      <c r="K869" s="247"/>
      <c r="L869" s="248"/>
      <c r="M869" s="249" t="s">
        <v>1</v>
      </c>
      <c r="N869" s="250" t="s">
        <v>42</v>
      </c>
      <c r="O869" s="82"/>
      <c r="P869" s="199">
        <f>O869*H869</f>
        <v>0</v>
      </c>
      <c r="Q869" s="199">
        <v>0</v>
      </c>
      <c r="R869" s="199">
        <f>Q869*H869</f>
        <v>0</v>
      </c>
      <c r="S869" s="199">
        <v>0</v>
      </c>
      <c r="T869" s="200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01" t="s">
        <v>416</v>
      </c>
      <c r="AT869" s="201" t="s">
        <v>398</v>
      </c>
      <c r="AU869" s="201" t="s">
        <v>89</v>
      </c>
      <c r="AY869" s="19" t="s">
        <v>135</v>
      </c>
      <c r="BE869" s="202">
        <f>IF(N869="základná",J869,0)</f>
        <v>0</v>
      </c>
      <c r="BF869" s="202">
        <f>IF(N869="znížená",J869,0)</f>
        <v>0</v>
      </c>
      <c r="BG869" s="202">
        <f>IF(N869="zákl. prenesená",J869,0)</f>
        <v>0</v>
      </c>
      <c r="BH869" s="202">
        <f>IF(N869="zníž. prenesená",J869,0)</f>
        <v>0</v>
      </c>
      <c r="BI869" s="202">
        <f>IF(N869="nulová",J869,0)</f>
        <v>0</v>
      </c>
      <c r="BJ869" s="19" t="s">
        <v>89</v>
      </c>
      <c r="BK869" s="202">
        <f>ROUND(I869*H869,2)</f>
        <v>0</v>
      </c>
      <c r="BL869" s="19" t="s">
        <v>197</v>
      </c>
      <c r="BM869" s="201" t="s">
        <v>1554</v>
      </c>
    </row>
    <row r="870" s="2" customFormat="1" ht="33" customHeight="1">
      <c r="A870" s="38"/>
      <c r="B870" s="188"/>
      <c r="C870" s="240" t="s">
        <v>1354</v>
      </c>
      <c r="D870" s="240" t="s">
        <v>398</v>
      </c>
      <c r="E870" s="241" t="s">
        <v>1555</v>
      </c>
      <c r="F870" s="242" t="s">
        <v>1556</v>
      </c>
      <c r="G870" s="243" t="s">
        <v>188</v>
      </c>
      <c r="H870" s="244">
        <v>2</v>
      </c>
      <c r="I870" s="245"/>
      <c r="J870" s="246">
        <f>ROUND(I870*H870,2)</f>
        <v>0</v>
      </c>
      <c r="K870" s="247"/>
      <c r="L870" s="248"/>
      <c r="M870" s="249" t="s">
        <v>1</v>
      </c>
      <c r="N870" s="250" t="s">
        <v>42</v>
      </c>
      <c r="O870" s="82"/>
      <c r="P870" s="199">
        <f>O870*H870</f>
        <v>0</v>
      </c>
      <c r="Q870" s="199">
        <v>0</v>
      </c>
      <c r="R870" s="199">
        <f>Q870*H870</f>
        <v>0</v>
      </c>
      <c r="S870" s="199">
        <v>0</v>
      </c>
      <c r="T870" s="200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01" t="s">
        <v>416</v>
      </c>
      <c r="AT870" s="201" t="s">
        <v>398</v>
      </c>
      <c r="AU870" s="201" t="s">
        <v>89</v>
      </c>
      <c r="AY870" s="19" t="s">
        <v>135</v>
      </c>
      <c r="BE870" s="202">
        <f>IF(N870="základná",J870,0)</f>
        <v>0</v>
      </c>
      <c r="BF870" s="202">
        <f>IF(N870="znížená",J870,0)</f>
        <v>0</v>
      </c>
      <c r="BG870" s="202">
        <f>IF(N870="zákl. prenesená",J870,0)</f>
        <v>0</v>
      </c>
      <c r="BH870" s="202">
        <f>IF(N870="zníž. prenesená",J870,0)</f>
        <v>0</v>
      </c>
      <c r="BI870" s="202">
        <f>IF(N870="nulová",J870,0)</f>
        <v>0</v>
      </c>
      <c r="BJ870" s="19" t="s">
        <v>89</v>
      </c>
      <c r="BK870" s="202">
        <f>ROUND(I870*H870,2)</f>
        <v>0</v>
      </c>
      <c r="BL870" s="19" t="s">
        <v>197</v>
      </c>
      <c r="BM870" s="201" t="s">
        <v>1557</v>
      </c>
    </row>
    <row r="871" s="2" customFormat="1" ht="33" customHeight="1">
      <c r="A871" s="38"/>
      <c r="B871" s="188"/>
      <c r="C871" s="240" t="s">
        <v>1558</v>
      </c>
      <c r="D871" s="240" t="s">
        <v>398</v>
      </c>
      <c r="E871" s="241" t="s">
        <v>1559</v>
      </c>
      <c r="F871" s="242" t="s">
        <v>1560</v>
      </c>
      <c r="G871" s="243" t="s">
        <v>188</v>
      </c>
      <c r="H871" s="244">
        <v>1</v>
      </c>
      <c r="I871" s="245"/>
      <c r="J871" s="246">
        <f>ROUND(I871*H871,2)</f>
        <v>0</v>
      </c>
      <c r="K871" s="247"/>
      <c r="L871" s="248"/>
      <c r="M871" s="249" t="s">
        <v>1</v>
      </c>
      <c r="N871" s="250" t="s">
        <v>42</v>
      </c>
      <c r="O871" s="82"/>
      <c r="P871" s="199">
        <f>O871*H871</f>
        <v>0</v>
      </c>
      <c r="Q871" s="199">
        <v>0</v>
      </c>
      <c r="R871" s="199">
        <f>Q871*H871</f>
        <v>0</v>
      </c>
      <c r="S871" s="199">
        <v>0</v>
      </c>
      <c r="T871" s="200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01" t="s">
        <v>416</v>
      </c>
      <c r="AT871" s="201" t="s">
        <v>398</v>
      </c>
      <c r="AU871" s="201" t="s">
        <v>89</v>
      </c>
      <c r="AY871" s="19" t="s">
        <v>135</v>
      </c>
      <c r="BE871" s="202">
        <f>IF(N871="základná",J871,0)</f>
        <v>0</v>
      </c>
      <c r="BF871" s="202">
        <f>IF(N871="znížená",J871,0)</f>
        <v>0</v>
      </c>
      <c r="BG871" s="202">
        <f>IF(N871="zákl. prenesená",J871,0)</f>
        <v>0</v>
      </c>
      <c r="BH871" s="202">
        <f>IF(N871="zníž. prenesená",J871,0)</f>
        <v>0</v>
      </c>
      <c r="BI871" s="202">
        <f>IF(N871="nulová",J871,0)</f>
        <v>0</v>
      </c>
      <c r="BJ871" s="19" t="s">
        <v>89</v>
      </c>
      <c r="BK871" s="202">
        <f>ROUND(I871*H871,2)</f>
        <v>0</v>
      </c>
      <c r="BL871" s="19" t="s">
        <v>197</v>
      </c>
      <c r="BM871" s="201" t="s">
        <v>1561</v>
      </c>
    </row>
    <row r="872" s="2" customFormat="1" ht="33" customHeight="1">
      <c r="A872" s="38"/>
      <c r="B872" s="188"/>
      <c r="C872" s="240" t="s">
        <v>1356</v>
      </c>
      <c r="D872" s="240" t="s">
        <v>398</v>
      </c>
      <c r="E872" s="241" t="s">
        <v>1562</v>
      </c>
      <c r="F872" s="242" t="s">
        <v>1563</v>
      </c>
      <c r="G872" s="243" t="s">
        <v>188</v>
      </c>
      <c r="H872" s="244">
        <v>1</v>
      </c>
      <c r="I872" s="245"/>
      <c r="J872" s="246">
        <f>ROUND(I872*H872,2)</f>
        <v>0</v>
      </c>
      <c r="K872" s="247"/>
      <c r="L872" s="248"/>
      <c r="M872" s="249" t="s">
        <v>1</v>
      </c>
      <c r="N872" s="250" t="s">
        <v>42</v>
      </c>
      <c r="O872" s="82"/>
      <c r="P872" s="199">
        <f>O872*H872</f>
        <v>0</v>
      </c>
      <c r="Q872" s="199">
        <v>0</v>
      </c>
      <c r="R872" s="199">
        <f>Q872*H872</f>
        <v>0</v>
      </c>
      <c r="S872" s="199">
        <v>0</v>
      </c>
      <c r="T872" s="200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01" t="s">
        <v>416</v>
      </c>
      <c r="AT872" s="201" t="s">
        <v>398</v>
      </c>
      <c r="AU872" s="201" t="s">
        <v>89</v>
      </c>
      <c r="AY872" s="19" t="s">
        <v>135</v>
      </c>
      <c r="BE872" s="202">
        <f>IF(N872="základná",J872,0)</f>
        <v>0</v>
      </c>
      <c r="BF872" s="202">
        <f>IF(N872="znížená",J872,0)</f>
        <v>0</v>
      </c>
      <c r="BG872" s="202">
        <f>IF(N872="zákl. prenesená",J872,0)</f>
        <v>0</v>
      </c>
      <c r="BH872" s="202">
        <f>IF(N872="zníž. prenesená",J872,0)</f>
        <v>0</v>
      </c>
      <c r="BI872" s="202">
        <f>IF(N872="nulová",J872,0)</f>
        <v>0</v>
      </c>
      <c r="BJ872" s="19" t="s">
        <v>89</v>
      </c>
      <c r="BK872" s="202">
        <f>ROUND(I872*H872,2)</f>
        <v>0</v>
      </c>
      <c r="BL872" s="19" t="s">
        <v>197</v>
      </c>
      <c r="BM872" s="201" t="s">
        <v>1564</v>
      </c>
    </row>
    <row r="873" s="2" customFormat="1" ht="33" customHeight="1">
      <c r="A873" s="38"/>
      <c r="B873" s="188"/>
      <c r="C873" s="240" t="s">
        <v>1565</v>
      </c>
      <c r="D873" s="240" t="s">
        <v>398</v>
      </c>
      <c r="E873" s="241" t="s">
        <v>1566</v>
      </c>
      <c r="F873" s="242" t="s">
        <v>1567</v>
      </c>
      <c r="G873" s="243" t="s">
        <v>188</v>
      </c>
      <c r="H873" s="244">
        <v>1</v>
      </c>
      <c r="I873" s="245"/>
      <c r="J873" s="246">
        <f>ROUND(I873*H873,2)</f>
        <v>0</v>
      </c>
      <c r="K873" s="247"/>
      <c r="L873" s="248"/>
      <c r="M873" s="249" t="s">
        <v>1</v>
      </c>
      <c r="N873" s="250" t="s">
        <v>42</v>
      </c>
      <c r="O873" s="82"/>
      <c r="P873" s="199">
        <f>O873*H873</f>
        <v>0</v>
      </c>
      <c r="Q873" s="199">
        <v>0</v>
      </c>
      <c r="R873" s="199">
        <f>Q873*H873</f>
        <v>0</v>
      </c>
      <c r="S873" s="199">
        <v>0</v>
      </c>
      <c r="T873" s="200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01" t="s">
        <v>416</v>
      </c>
      <c r="AT873" s="201" t="s">
        <v>398</v>
      </c>
      <c r="AU873" s="201" t="s">
        <v>89</v>
      </c>
      <c r="AY873" s="19" t="s">
        <v>135</v>
      </c>
      <c r="BE873" s="202">
        <f>IF(N873="základná",J873,0)</f>
        <v>0</v>
      </c>
      <c r="BF873" s="202">
        <f>IF(N873="znížená",J873,0)</f>
        <v>0</v>
      </c>
      <c r="BG873" s="202">
        <f>IF(N873="zákl. prenesená",J873,0)</f>
        <v>0</v>
      </c>
      <c r="BH873" s="202">
        <f>IF(N873="zníž. prenesená",J873,0)</f>
        <v>0</v>
      </c>
      <c r="BI873" s="202">
        <f>IF(N873="nulová",J873,0)</f>
        <v>0</v>
      </c>
      <c r="BJ873" s="19" t="s">
        <v>89</v>
      </c>
      <c r="BK873" s="202">
        <f>ROUND(I873*H873,2)</f>
        <v>0</v>
      </c>
      <c r="BL873" s="19" t="s">
        <v>197</v>
      </c>
      <c r="BM873" s="201" t="s">
        <v>1568</v>
      </c>
    </row>
    <row r="874" s="2" customFormat="1" ht="24.15" customHeight="1">
      <c r="A874" s="38"/>
      <c r="B874" s="188"/>
      <c r="C874" s="240" t="s">
        <v>1358</v>
      </c>
      <c r="D874" s="240" t="s">
        <v>398</v>
      </c>
      <c r="E874" s="241" t="s">
        <v>1569</v>
      </c>
      <c r="F874" s="242" t="s">
        <v>1570</v>
      </c>
      <c r="G874" s="243" t="s">
        <v>188</v>
      </c>
      <c r="H874" s="244">
        <v>3</v>
      </c>
      <c r="I874" s="245"/>
      <c r="J874" s="246">
        <f>ROUND(I874*H874,2)</f>
        <v>0</v>
      </c>
      <c r="K874" s="247"/>
      <c r="L874" s="248"/>
      <c r="M874" s="249" t="s">
        <v>1</v>
      </c>
      <c r="N874" s="250" t="s">
        <v>42</v>
      </c>
      <c r="O874" s="82"/>
      <c r="P874" s="199">
        <f>O874*H874</f>
        <v>0</v>
      </c>
      <c r="Q874" s="199">
        <v>0</v>
      </c>
      <c r="R874" s="199">
        <f>Q874*H874</f>
        <v>0</v>
      </c>
      <c r="S874" s="199">
        <v>0</v>
      </c>
      <c r="T874" s="200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01" t="s">
        <v>416</v>
      </c>
      <c r="AT874" s="201" t="s">
        <v>398</v>
      </c>
      <c r="AU874" s="201" t="s">
        <v>89</v>
      </c>
      <c r="AY874" s="19" t="s">
        <v>135</v>
      </c>
      <c r="BE874" s="202">
        <f>IF(N874="základná",J874,0)</f>
        <v>0</v>
      </c>
      <c r="BF874" s="202">
        <f>IF(N874="znížená",J874,0)</f>
        <v>0</v>
      </c>
      <c r="BG874" s="202">
        <f>IF(N874="zákl. prenesená",J874,0)</f>
        <v>0</v>
      </c>
      <c r="BH874" s="202">
        <f>IF(N874="zníž. prenesená",J874,0)</f>
        <v>0</v>
      </c>
      <c r="BI874" s="202">
        <f>IF(N874="nulová",J874,0)</f>
        <v>0</v>
      </c>
      <c r="BJ874" s="19" t="s">
        <v>89</v>
      </c>
      <c r="BK874" s="202">
        <f>ROUND(I874*H874,2)</f>
        <v>0</v>
      </c>
      <c r="BL874" s="19" t="s">
        <v>197</v>
      </c>
      <c r="BM874" s="201" t="s">
        <v>1571</v>
      </c>
    </row>
    <row r="875" s="2" customFormat="1" ht="24.15" customHeight="1">
      <c r="A875" s="38"/>
      <c r="B875" s="188"/>
      <c r="C875" s="189" t="s">
        <v>1572</v>
      </c>
      <c r="D875" s="189" t="s">
        <v>137</v>
      </c>
      <c r="E875" s="190" t="s">
        <v>1573</v>
      </c>
      <c r="F875" s="191" t="s">
        <v>1574</v>
      </c>
      <c r="G875" s="192" t="s">
        <v>208</v>
      </c>
      <c r="H875" s="220"/>
      <c r="I875" s="194"/>
      <c r="J875" s="195">
        <f>ROUND(I875*H875,2)</f>
        <v>0</v>
      </c>
      <c r="K875" s="196"/>
      <c r="L875" s="39"/>
      <c r="M875" s="197" t="s">
        <v>1</v>
      </c>
      <c r="N875" s="198" t="s">
        <v>42</v>
      </c>
      <c r="O875" s="82"/>
      <c r="P875" s="199">
        <f>O875*H875</f>
        <v>0</v>
      </c>
      <c r="Q875" s="199">
        <v>0</v>
      </c>
      <c r="R875" s="199">
        <f>Q875*H875</f>
        <v>0</v>
      </c>
      <c r="S875" s="199">
        <v>0</v>
      </c>
      <c r="T875" s="200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01" t="s">
        <v>197</v>
      </c>
      <c r="AT875" s="201" t="s">
        <v>137</v>
      </c>
      <c r="AU875" s="201" t="s">
        <v>89</v>
      </c>
      <c r="AY875" s="19" t="s">
        <v>135</v>
      </c>
      <c r="BE875" s="202">
        <f>IF(N875="základná",J875,0)</f>
        <v>0</v>
      </c>
      <c r="BF875" s="202">
        <f>IF(N875="znížená",J875,0)</f>
        <v>0</v>
      </c>
      <c r="BG875" s="202">
        <f>IF(N875="zákl. prenesená",J875,0)</f>
        <v>0</v>
      </c>
      <c r="BH875" s="202">
        <f>IF(N875="zníž. prenesená",J875,0)</f>
        <v>0</v>
      </c>
      <c r="BI875" s="202">
        <f>IF(N875="nulová",J875,0)</f>
        <v>0</v>
      </c>
      <c r="BJ875" s="19" t="s">
        <v>89</v>
      </c>
      <c r="BK875" s="202">
        <f>ROUND(I875*H875,2)</f>
        <v>0</v>
      </c>
      <c r="BL875" s="19" t="s">
        <v>197</v>
      </c>
      <c r="BM875" s="201" t="s">
        <v>1575</v>
      </c>
    </row>
    <row r="876" s="12" customFormat="1" ht="22.8" customHeight="1">
      <c r="A876" s="12"/>
      <c r="B876" s="175"/>
      <c r="C876" s="12"/>
      <c r="D876" s="176" t="s">
        <v>75</v>
      </c>
      <c r="E876" s="186" t="s">
        <v>1576</v>
      </c>
      <c r="F876" s="186" t="s">
        <v>1577</v>
      </c>
      <c r="G876" s="12"/>
      <c r="H876" s="12"/>
      <c r="I876" s="178"/>
      <c r="J876" s="187">
        <f>BK876</f>
        <v>0</v>
      </c>
      <c r="K876" s="12"/>
      <c r="L876" s="175"/>
      <c r="M876" s="180"/>
      <c r="N876" s="181"/>
      <c r="O876" s="181"/>
      <c r="P876" s="182">
        <f>P877</f>
        <v>0</v>
      </c>
      <c r="Q876" s="181"/>
      <c r="R876" s="182">
        <f>R877</f>
        <v>0</v>
      </c>
      <c r="S876" s="181"/>
      <c r="T876" s="183">
        <f>T877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176" t="s">
        <v>89</v>
      </c>
      <c r="AT876" s="184" t="s">
        <v>75</v>
      </c>
      <c r="AU876" s="184" t="s">
        <v>83</v>
      </c>
      <c r="AY876" s="176" t="s">
        <v>135</v>
      </c>
      <c r="BK876" s="185">
        <f>BK877</f>
        <v>0</v>
      </c>
    </row>
    <row r="877" s="2" customFormat="1" ht="16.5" customHeight="1">
      <c r="A877" s="38"/>
      <c r="B877" s="188"/>
      <c r="C877" s="189" t="s">
        <v>1382</v>
      </c>
      <c r="D877" s="189" t="s">
        <v>137</v>
      </c>
      <c r="E877" s="190" t="s">
        <v>1578</v>
      </c>
      <c r="F877" s="191" t="s">
        <v>1579</v>
      </c>
      <c r="G877" s="192" t="s">
        <v>647</v>
      </c>
      <c r="H877" s="193">
        <v>1</v>
      </c>
      <c r="I877" s="194"/>
      <c r="J877" s="195">
        <f>ROUND(I877*H877,2)</f>
        <v>0</v>
      </c>
      <c r="K877" s="196"/>
      <c r="L877" s="39"/>
      <c r="M877" s="197" t="s">
        <v>1</v>
      </c>
      <c r="N877" s="198" t="s">
        <v>42</v>
      </c>
      <c r="O877" s="82"/>
      <c r="P877" s="199">
        <f>O877*H877</f>
        <v>0</v>
      </c>
      <c r="Q877" s="199">
        <v>0</v>
      </c>
      <c r="R877" s="199">
        <f>Q877*H877</f>
        <v>0</v>
      </c>
      <c r="S877" s="199">
        <v>0</v>
      </c>
      <c r="T877" s="200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01" t="s">
        <v>197</v>
      </c>
      <c r="AT877" s="201" t="s">
        <v>137</v>
      </c>
      <c r="AU877" s="201" t="s">
        <v>89</v>
      </c>
      <c r="AY877" s="19" t="s">
        <v>135</v>
      </c>
      <c r="BE877" s="202">
        <f>IF(N877="základná",J877,0)</f>
        <v>0</v>
      </c>
      <c r="BF877" s="202">
        <f>IF(N877="znížená",J877,0)</f>
        <v>0</v>
      </c>
      <c r="BG877" s="202">
        <f>IF(N877="zákl. prenesená",J877,0)</f>
        <v>0</v>
      </c>
      <c r="BH877" s="202">
        <f>IF(N877="zníž. prenesená",J877,0)</f>
        <v>0</v>
      </c>
      <c r="BI877" s="202">
        <f>IF(N877="nulová",J877,0)</f>
        <v>0</v>
      </c>
      <c r="BJ877" s="19" t="s">
        <v>89</v>
      </c>
      <c r="BK877" s="202">
        <f>ROUND(I877*H877,2)</f>
        <v>0</v>
      </c>
      <c r="BL877" s="19" t="s">
        <v>197</v>
      </c>
      <c r="BM877" s="201" t="s">
        <v>1580</v>
      </c>
    </row>
    <row r="878" s="12" customFormat="1" ht="22.8" customHeight="1">
      <c r="A878" s="12"/>
      <c r="B878" s="175"/>
      <c r="C878" s="12"/>
      <c r="D878" s="176" t="s">
        <v>75</v>
      </c>
      <c r="E878" s="186" t="s">
        <v>886</v>
      </c>
      <c r="F878" s="186" t="s">
        <v>887</v>
      </c>
      <c r="G878" s="12"/>
      <c r="H878" s="12"/>
      <c r="I878" s="178"/>
      <c r="J878" s="187">
        <f>BK878</f>
        <v>0</v>
      </c>
      <c r="K878" s="12"/>
      <c r="L878" s="175"/>
      <c r="M878" s="180"/>
      <c r="N878" s="181"/>
      <c r="O878" s="181"/>
      <c r="P878" s="182">
        <f>SUM(P879:P888)</f>
        <v>0</v>
      </c>
      <c r="Q878" s="181"/>
      <c r="R878" s="182">
        <f>SUM(R879:R888)</f>
        <v>0</v>
      </c>
      <c r="S878" s="181"/>
      <c r="T878" s="183">
        <f>SUM(T879:T888)</f>
        <v>0</v>
      </c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R878" s="176" t="s">
        <v>89</v>
      </c>
      <c r="AT878" s="184" t="s">
        <v>75</v>
      </c>
      <c r="AU878" s="184" t="s">
        <v>83</v>
      </c>
      <c r="AY878" s="176" t="s">
        <v>135</v>
      </c>
      <c r="BK878" s="185">
        <f>SUM(BK879:BK888)</f>
        <v>0</v>
      </c>
    </row>
    <row r="879" s="2" customFormat="1" ht="55.5" customHeight="1">
      <c r="A879" s="38"/>
      <c r="B879" s="188"/>
      <c r="C879" s="189" t="s">
        <v>1581</v>
      </c>
      <c r="D879" s="189" t="s">
        <v>137</v>
      </c>
      <c r="E879" s="190" t="s">
        <v>1582</v>
      </c>
      <c r="F879" s="191" t="s">
        <v>1583</v>
      </c>
      <c r="G879" s="192" t="s">
        <v>140</v>
      </c>
      <c r="H879" s="193">
        <v>9.0090000000000003</v>
      </c>
      <c r="I879" s="194"/>
      <c r="J879" s="195">
        <f>ROUND(I879*H879,2)</f>
        <v>0</v>
      </c>
      <c r="K879" s="196"/>
      <c r="L879" s="39"/>
      <c r="M879" s="197" t="s">
        <v>1</v>
      </c>
      <c r="N879" s="198" t="s">
        <v>42</v>
      </c>
      <c r="O879" s="82"/>
      <c r="P879" s="199">
        <f>O879*H879</f>
        <v>0</v>
      </c>
      <c r="Q879" s="199">
        <v>0</v>
      </c>
      <c r="R879" s="199">
        <f>Q879*H879</f>
        <v>0</v>
      </c>
      <c r="S879" s="199">
        <v>0</v>
      </c>
      <c r="T879" s="200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01" t="s">
        <v>197</v>
      </c>
      <c r="AT879" s="201" t="s">
        <v>137</v>
      </c>
      <c r="AU879" s="201" t="s">
        <v>89</v>
      </c>
      <c r="AY879" s="19" t="s">
        <v>135</v>
      </c>
      <c r="BE879" s="202">
        <f>IF(N879="základná",J879,0)</f>
        <v>0</v>
      </c>
      <c r="BF879" s="202">
        <f>IF(N879="znížená",J879,0)</f>
        <v>0</v>
      </c>
      <c r="BG879" s="202">
        <f>IF(N879="zákl. prenesená",J879,0)</f>
        <v>0</v>
      </c>
      <c r="BH879" s="202">
        <f>IF(N879="zníž. prenesená",J879,0)</f>
        <v>0</v>
      </c>
      <c r="BI879" s="202">
        <f>IF(N879="nulová",J879,0)</f>
        <v>0</v>
      </c>
      <c r="BJ879" s="19" t="s">
        <v>89</v>
      </c>
      <c r="BK879" s="202">
        <f>ROUND(I879*H879,2)</f>
        <v>0</v>
      </c>
      <c r="BL879" s="19" t="s">
        <v>197</v>
      </c>
      <c r="BM879" s="201" t="s">
        <v>1584</v>
      </c>
    </row>
    <row r="880" s="13" customFormat="1">
      <c r="A880" s="13"/>
      <c r="B880" s="203"/>
      <c r="C880" s="13"/>
      <c r="D880" s="204" t="s">
        <v>143</v>
      </c>
      <c r="E880" s="205" t="s">
        <v>1</v>
      </c>
      <c r="F880" s="206" t="s">
        <v>1585</v>
      </c>
      <c r="G880" s="13"/>
      <c r="H880" s="207">
        <v>9.0090000000000003</v>
      </c>
      <c r="I880" s="208"/>
      <c r="J880" s="13"/>
      <c r="K880" s="13"/>
      <c r="L880" s="203"/>
      <c r="M880" s="209"/>
      <c r="N880" s="210"/>
      <c r="O880" s="210"/>
      <c r="P880" s="210"/>
      <c r="Q880" s="210"/>
      <c r="R880" s="210"/>
      <c r="S880" s="210"/>
      <c r="T880" s="21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05" t="s">
        <v>143</v>
      </c>
      <c r="AU880" s="205" t="s">
        <v>89</v>
      </c>
      <c r="AV880" s="13" t="s">
        <v>89</v>
      </c>
      <c r="AW880" s="13" t="s">
        <v>31</v>
      </c>
      <c r="AX880" s="13" t="s">
        <v>76</v>
      </c>
      <c r="AY880" s="205" t="s">
        <v>135</v>
      </c>
    </row>
    <row r="881" s="14" customFormat="1">
      <c r="A881" s="14"/>
      <c r="B881" s="212"/>
      <c r="C881" s="14"/>
      <c r="D881" s="204" t="s">
        <v>143</v>
      </c>
      <c r="E881" s="213" t="s">
        <v>1</v>
      </c>
      <c r="F881" s="214" t="s">
        <v>152</v>
      </c>
      <c r="G881" s="14"/>
      <c r="H881" s="215">
        <v>9.0090000000000003</v>
      </c>
      <c r="I881" s="216"/>
      <c r="J881" s="14"/>
      <c r="K881" s="14"/>
      <c r="L881" s="212"/>
      <c r="M881" s="217"/>
      <c r="N881" s="218"/>
      <c r="O881" s="218"/>
      <c r="P881" s="218"/>
      <c r="Q881" s="218"/>
      <c r="R881" s="218"/>
      <c r="S881" s="218"/>
      <c r="T881" s="219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13" t="s">
        <v>143</v>
      </c>
      <c r="AU881" s="213" t="s">
        <v>89</v>
      </c>
      <c r="AV881" s="14" t="s">
        <v>141</v>
      </c>
      <c r="AW881" s="14" t="s">
        <v>31</v>
      </c>
      <c r="AX881" s="14" t="s">
        <v>83</v>
      </c>
      <c r="AY881" s="213" t="s">
        <v>135</v>
      </c>
    </row>
    <row r="882" s="2" customFormat="1" ht="37.8" customHeight="1">
      <c r="A882" s="38"/>
      <c r="B882" s="188"/>
      <c r="C882" s="189" t="s">
        <v>1586</v>
      </c>
      <c r="D882" s="189" t="s">
        <v>137</v>
      </c>
      <c r="E882" s="190" t="s">
        <v>1587</v>
      </c>
      <c r="F882" s="191" t="s">
        <v>1588</v>
      </c>
      <c r="G882" s="192" t="s">
        <v>140</v>
      </c>
      <c r="H882" s="193">
        <v>12.961</v>
      </c>
      <c r="I882" s="194"/>
      <c r="J882" s="195">
        <f>ROUND(I882*H882,2)</f>
        <v>0</v>
      </c>
      <c r="K882" s="196"/>
      <c r="L882" s="39"/>
      <c r="M882" s="197" t="s">
        <v>1</v>
      </c>
      <c r="N882" s="198" t="s">
        <v>42</v>
      </c>
      <c r="O882" s="82"/>
      <c r="P882" s="199">
        <f>O882*H882</f>
        <v>0</v>
      </c>
      <c r="Q882" s="199">
        <v>0</v>
      </c>
      <c r="R882" s="199">
        <f>Q882*H882</f>
        <v>0</v>
      </c>
      <c r="S882" s="199">
        <v>0</v>
      </c>
      <c r="T882" s="200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01" t="s">
        <v>197</v>
      </c>
      <c r="AT882" s="201" t="s">
        <v>137</v>
      </c>
      <c r="AU882" s="201" t="s">
        <v>89</v>
      </c>
      <c r="AY882" s="19" t="s">
        <v>135</v>
      </c>
      <c r="BE882" s="202">
        <f>IF(N882="základná",J882,0)</f>
        <v>0</v>
      </c>
      <c r="BF882" s="202">
        <f>IF(N882="znížená",J882,0)</f>
        <v>0</v>
      </c>
      <c r="BG882" s="202">
        <f>IF(N882="zákl. prenesená",J882,0)</f>
        <v>0</v>
      </c>
      <c r="BH882" s="202">
        <f>IF(N882="zníž. prenesená",J882,0)</f>
        <v>0</v>
      </c>
      <c r="BI882" s="202">
        <f>IF(N882="nulová",J882,0)</f>
        <v>0</v>
      </c>
      <c r="BJ882" s="19" t="s">
        <v>89</v>
      </c>
      <c r="BK882" s="202">
        <f>ROUND(I882*H882,2)</f>
        <v>0</v>
      </c>
      <c r="BL882" s="19" t="s">
        <v>197</v>
      </c>
      <c r="BM882" s="201" t="s">
        <v>1589</v>
      </c>
    </row>
    <row r="883" s="13" customFormat="1">
      <c r="A883" s="13"/>
      <c r="B883" s="203"/>
      <c r="C883" s="13"/>
      <c r="D883" s="204" t="s">
        <v>143</v>
      </c>
      <c r="E883" s="205" t="s">
        <v>1</v>
      </c>
      <c r="F883" s="206" t="s">
        <v>1590</v>
      </c>
      <c r="G883" s="13"/>
      <c r="H883" s="207">
        <v>12.961</v>
      </c>
      <c r="I883" s="208"/>
      <c r="J883" s="13"/>
      <c r="K883" s="13"/>
      <c r="L883" s="203"/>
      <c r="M883" s="209"/>
      <c r="N883" s="210"/>
      <c r="O883" s="210"/>
      <c r="P883" s="210"/>
      <c r="Q883" s="210"/>
      <c r="R883" s="210"/>
      <c r="S883" s="210"/>
      <c r="T883" s="21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05" t="s">
        <v>143</v>
      </c>
      <c r="AU883" s="205" t="s">
        <v>89</v>
      </c>
      <c r="AV883" s="13" t="s">
        <v>89</v>
      </c>
      <c r="AW883" s="13" t="s">
        <v>31</v>
      </c>
      <c r="AX883" s="13" t="s">
        <v>76</v>
      </c>
      <c r="AY883" s="205" t="s">
        <v>135</v>
      </c>
    </row>
    <row r="884" s="14" customFormat="1">
      <c r="A884" s="14"/>
      <c r="B884" s="212"/>
      <c r="C884" s="14"/>
      <c r="D884" s="204" t="s">
        <v>143</v>
      </c>
      <c r="E884" s="213" t="s">
        <v>1</v>
      </c>
      <c r="F884" s="214" t="s">
        <v>152</v>
      </c>
      <c r="G884" s="14"/>
      <c r="H884" s="215">
        <v>12.961</v>
      </c>
      <c r="I884" s="216"/>
      <c r="J884" s="14"/>
      <c r="K884" s="14"/>
      <c r="L884" s="212"/>
      <c r="M884" s="217"/>
      <c r="N884" s="218"/>
      <c r="O884" s="218"/>
      <c r="P884" s="218"/>
      <c r="Q884" s="218"/>
      <c r="R884" s="218"/>
      <c r="S884" s="218"/>
      <c r="T884" s="219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13" t="s">
        <v>143</v>
      </c>
      <c r="AU884" s="213" t="s">
        <v>89</v>
      </c>
      <c r="AV884" s="14" t="s">
        <v>141</v>
      </c>
      <c r="AW884" s="14" t="s">
        <v>31</v>
      </c>
      <c r="AX884" s="14" t="s">
        <v>83</v>
      </c>
      <c r="AY884" s="213" t="s">
        <v>135</v>
      </c>
    </row>
    <row r="885" s="2" customFormat="1" ht="37.8" customHeight="1">
      <c r="A885" s="38"/>
      <c r="B885" s="188"/>
      <c r="C885" s="189" t="s">
        <v>1591</v>
      </c>
      <c r="D885" s="189" t="s">
        <v>137</v>
      </c>
      <c r="E885" s="190" t="s">
        <v>1592</v>
      </c>
      <c r="F885" s="191" t="s">
        <v>1593</v>
      </c>
      <c r="G885" s="192" t="s">
        <v>140</v>
      </c>
      <c r="H885" s="193">
        <v>18.695</v>
      </c>
      <c r="I885" s="194"/>
      <c r="J885" s="195">
        <f>ROUND(I885*H885,2)</f>
        <v>0</v>
      </c>
      <c r="K885" s="196"/>
      <c r="L885" s="39"/>
      <c r="M885" s="197" t="s">
        <v>1</v>
      </c>
      <c r="N885" s="198" t="s">
        <v>42</v>
      </c>
      <c r="O885" s="82"/>
      <c r="P885" s="199">
        <f>O885*H885</f>
        <v>0</v>
      </c>
      <c r="Q885" s="199">
        <v>0</v>
      </c>
      <c r="R885" s="199">
        <f>Q885*H885</f>
        <v>0</v>
      </c>
      <c r="S885" s="199">
        <v>0</v>
      </c>
      <c r="T885" s="200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01" t="s">
        <v>197</v>
      </c>
      <c r="AT885" s="201" t="s">
        <v>137</v>
      </c>
      <c r="AU885" s="201" t="s">
        <v>89</v>
      </c>
      <c r="AY885" s="19" t="s">
        <v>135</v>
      </c>
      <c r="BE885" s="202">
        <f>IF(N885="základná",J885,0)</f>
        <v>0</v>
      </c>
      <c r="BF885" s="202">
        <f>IF(N885="znížená",J885,0)</f>
        <v>0</v>
      </c>
      <c r="BG885" s="202">
        <f>IF(N885="zákl. prenesená",J885,0)</f>
        <v>0</v>
      </c>
      <c r="BH885" s="202">
        <f>IF(N885="zníž. prenesená",J885,0)</f>
        <v>0</v>
      </c>
      <c r="BI885" s="202">
        <f>IF(N885="nulová",J885,0)</f>
        <v>0</v>
      </c>
      <c r="BJ885" s="19" t="s">
        <v>89</v>
      </c>
      <c r="BK885" s="202">
        <f>ROUND(I885*H885,2)</f>
        <v>0</v>
      </c>
      <c r="BL885" s="19" t="s">
        <v>197</v>
      </c>
      <c r="BM885" s="201" t="s">
        <v>1594</v>
      </c>
    </row>
    <row r="886" s="13" customFormat="1">
      <c r="A886" s="13"/>
      <c r="B886" s="203"/>
      <c r="C886" s="13"/>
      <c r="D886" s="204" t="s">
        <v>143</v>
      </c>
      <c r="E886" s="205" t="s">
        <v>1</v>
      </c>
      <c r="F886" s="206" t="s">
        <v>1595</v>
      </c>
      <c r="G886" s="13"/>
      <c r="H886" s="207">
        <v>18.695</v>
      </c>
      <c r="I886" s="208"/>
      <c r="J886" s="13"/>
      <c r="K886" s="13"/>
      <c r="L886" s="203"/>
      <c r="M886" s="209"/>
      <c r="N886" s="210"/>
      <c r="O886" s="210"/>
      <c r="P886" s="210"/>
      <c r="Q886" s="210"/>
      <c r="R886" s="210"/>
      <c r="S886" s="210"/>
      <c r="T886" s="21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05" t="s">
        <v>143</v>
      </c>
      <c r="AU886" s="205" t="s">
        <v>89</v>
      </c>
      <c r="AV886" s="13" t="s">
        <v>89</v>
      </c>
      <c r="AW886" s="13" t="s">
        <v>31</v>
      </c>
      <c r="AX886" s="13" t="s">
        <v>76</v>
      </c>
      <c r="AY886" s="205" t="s">
        <v>135</v>
      </c>
    </row>
    <row r="887" s="14" customFormat="1">
      <c r="A887" s="14"/>
      <c r="B887" s="212"/>
      <c r="C887" s="14"/>
      <c r="D887" s="204" t="s">
        <v>143</v>
      </c>
      <c r="E887" s="213" t="s">
        <v>1</v>
      </c>
      <c r="F887" s="214" t="s">
        <v>152</v>
      </c>
      <c r="G887" s="14"/>
      <c r="H887" s="215">
        <v>18.695</v>
      </c>
      <c r="I887" s="216"/>
      <c r="J887" s="14"/>
      <c r="K887" s="14"/>
      <c r="L887" s="212"/>
      <c r="M887" s="217"/>
      <c r="N887" s="218"/>
      <c r="O887" s="218"/>
      <c r="P887" s="218"/>
      <c r="Q887" s="218"/>
      <c r="R887" s="218"/>
      <c r="S887" s="218"/>
      <c r="T887" s="219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13" t="s">
        <v>143</v>
      </c>
      <c r="AU887" s="213" t="s">
        <v>89</v>
      </c>
      <c r="AV887" s="14" t="s">
        <v>141</v>
      </c>
      <c r="AW887" s="14" t="s">
        <v>31</v>
      </c>
      <c r="AX887" s="14" t="s">
        <v>83</v>
      </c>
      <c r="AY887" s="213" t="s">
        <v>135</v>
      </c>
    </row>
    <row r="888" s="2" customFormat="1" ht="24.15" customHeight="1">
      <c r="A888" s="38"/>
      <c r="B888" s="188"/>
      <c r="C888" s="189" t="s">
        <v>1596</v>
      </c>
      <c r="D888" s="189" t="s">
        <v>137</v>
      </c>
      <c r="E888" s="190" t="s">
        <v>892</v>
      </c>
      <c r="F888" s="191" t="s">
        <v>893</v>
      </c>
      <c r="G888" s="192" t="s">
        <v>208</v>
      </c>
      <c r="H888" s="220"/>
      <c r="I888" s="194"/>
      <c r="J888" s="195">
        <f>ROUND(I888*H888,2)</f>
        <v>0</v>
      </c>
      <c r="K888" s="196"/>
      <c r="L888" s="39"/>
      <c r="M888" s="197" t="s">
        <v>1</v>
      </c>
      <c r="N888" s="198" t="s">
        <v>42</v>
      </c>
      <c r="O888" s="82"/>
      <c r="P888" s="199">
        <f>O888*H888</f>
        <v>0</v>
      </c>
      <c r="Q888" s="199">
        <v>0</v>
      </c>
      <c r="R888" s="199">
        <f>Q888*H888</f>
        <v>0</v>
      </c>
      <c r="S888" s="199">
        <v>0</v>
      </c>
      <c r="T888" s="200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01" t="s">
        <v>197</v>
      </c>
      <c r="AT888" s="201" t="s">
        <v>137</v>
      </c>
      <c r="AU888" s="201" t="s">
        <v>89</v>
      </c>
      <c r="AY888" s="19" t="s">
        <v>135</v>
      </c>
      <c r="BE888" s="202">
        <f>IF(N888="základná",J888,0)</f>
        <v>0</v>
      </c>
      <c r="BF888" s="202">
        <f>IF(N888="znížená",J888,0)</f>
        <v>0</v>
      </c>
      <c r="BG888" s="202">
        <f>IF(N888="zákl. prenesená",J888,0)</f>
        <v>0</v>
      </c>
      <c r="BH888" s="202">
        <f>IF(N888="zníž. prenesená",J888,0)</f>
        <v>0</v>
      </c>
      <c r="BI888" s="202">
        <f>IF(N888="nulová",J888,0)</f>
        <v>0</v>
      </c>
      <c r="BJ888" s="19" t="s">
        <v>89</v>
      </c>
      <c r="BK888" s="202">
        <f>ROUND(I888*H888,2)</f>
        <v>0</v>
      </c>
      <c r="BL888" s="19" t="s">
        <v>197</v>
      </c>
      <c r="BM888" s="201" t="s">
        <v>1597</v>
      </c>
    </row>
    <row r="889" s="12" customFormat="1" ht="22.8" customHeight="1">
      <c r="A889" s="12"/>
      <c r="B889" s="175"/>
      <c r="C889" s="12"/>
      <c r="D889" s="176" t="s">
        <v>75</v>
      </c>
      <c r="E889" s="186" t="s">
        <v>489</v>
      </c>
      <c r="F889" s="186" t="s">
        <v>490</v>
      </c>
      <c r="G889" s="12"/>
      <c r="H889" s="12"/>
      <c r="I889" s="178"/>
      <c r="J889" s="187">
        <f>BK889</f>
        <v>0</v>
      </c>
      <c r="K889" s="12"/>
      <c r="L889" s="175"/>
      <c r="M889" s="180"/>
      <c r="N889" s="181"/>
      <c r="O889" s="181"/>
      <c r="P889" s="182">
        <f>SUM(P890:P905)</f>
        <v>0</v>
      </c>
      <c r="Q889" s="181"/>
      <c r="R889" s="182">
        <f>SUM(R890:R905)</f>
        <v>4.6407286870400002</v>
      </c>
      <c r="S889" s="181"/>
      <c r="T889" s="183">
        <f>SUM(T890:T905)</f>
        <v>0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176" t="s">
        <v>89</v>
      </c>
      <c r="AT889" s="184" t="s">
        <v>75</v>
      </c>
      <c r="AU889" s="184" t="s">
        <v>83</v>
      </c>
      <c r="AY889" s="176" t="s">
        <v>135</v>
      </c>
      <c r="BK889" s="185">
        <f>SUM(BK890:BK905)</f>
        <v>0</v>
      </c>
    </row>
    <row r="890" s="2" customFormat="1" ht="44.25" customHeight="1">
      <c r="A890" s="38"/>
      <c r="B890" s="188"/>
      <c r="C890" s="189" t="s">
        <v>1598</v>
      </c>
      <c r="D890" s="189" t="s">
        <v>137</v>
      </c>
      <c r="E890" s="190" t="s">
        <v>1599</v>
      </c>
      <c r="F890" s="191" t="s">
        <v>1600</v>
      </c>
      <c r="G890" s="192" t="s">
        <v>140</v>
      </c>
      <c r="H890" s="193">
        <v>161.42400000000001</v>
      </c>
      <c r="I890" s="194"/>
      <c r="J890" s="195">
        <f>ROUND(I890*H890,2)</f>
        <v>0</v>
      </c>
      <c r="K890" s="196"/>
      <c r="L890" s="39"/>
      <c r="M890" s="197" t="s">
        <v>1</v>
      </c>
      <c r="N890" s="198" t="s">
        <v>42</v>
      </c>
      <c r="O890" s="82"/>
      <c r="P890" s="199">
        <f>O890*H890</f>
        <v>0</v>
      </c>
      <c r="Q890" s="199">
        <v>0.02176196</v>
      </c>
      <c r="R890" s="199">
        <f>Q890*H890</f>
        <v>3.5129026310400002</v>
      </c>
      <c r="S890" s="199">
        <v>0</v>
      </c>
      <c r="T890" s="200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01" t="s">
        <v>197</v>
      </c>
      <c r="AT890" s="201" t="s">
        <v>137</v>
      </c>
      <c r="AU890" s="201" t="s">
        <v>89</v>
      </c>
      <c r="AY890" s="19" t="s">
        <v>135</v>
      </c>
      <c r="BE890" s="202">
        <f>IF(N890="základná",J890,0)</f>
        <v>0</v>
      </c>
      <c r="BF890" s="202">
        <f>IF(N890="znížená",J890,0)</f>
        <v>0</v>
      </c>
      <c r="BG890" s="202">
        <f>IF(N890="zákl. prenesená",J890,0)</f>
        <v>0</v>
      </c>
      <c r="BH890" s="202">
        <f>IF(N890="zníž. prenesená",J890,0)</f>
        <v>0</v>
      </c>
      <c r="BI890" s="202">
        <f>IF(N890="nulová",J890,0)</f>
        <v>0</v>
      </c>
      <c r="BJ890" s="19" t="s">
        <v>89</v>
      </c>
      <c r="BK890" s="202">
        <f>ROUND(I890*H890,2)</f>
        <v>0</v>
      </c>
      <c r="BL890" s="19" t="s">
        <v>197</v>
      </c>
      <c r="BM890" s="201" t="s">
        <v>1601</v>
      </c>
    </row>
    <row r="891" s="15" customFormat="1">
      <c r="A891" s="15"/>
      <c r="B891" s="225"/>
      <c r="C891" s="15"/>
      <c r="D891" s="204" t="s">
        <v>143</v>
      </c>
      <c r="E891" s="226" t="s">
        <v>1</v>
      </c>
      <c r="F891" s="227" t="s">
        <v>1602</v>
      </c>
      <c r="G891" s="15"/>
      <c r="H891" s="226" t="s">
        <v>1</v>
      </c>
      <c r="I891" s="228"/>
      <c r="J891" s="15"/>
      <c r="K891" s="15"/>
      <c r="L891" s="225"/>
      <c r="M891" s="229"/>
      <c r="N891" s="230"/>
      <c r="O891" s="230"/>
      <c r="P891" s="230"/>
      <c r="Q891" s="230"/>
      <c r="R891" s="230"/>
      <c r="S891" s="230"/>
      <c r="T891" s="231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26" t="s">
        <v>143</v>
      </c>
      <c r="AU891" s="226" t="s">
        <v>89</v>
      </c>
      <c r="AV891" s="15" t="s">
        <v>83</v>
      </c>
      <c r="AW891" s="15" t="s">
        <v>31</v>
      </c>
      <c r="AX891" s="15" t="s">
        <v>76</v>
      </c>
      <c r="AY891" s="226" t="s">
        <v>135</v>
      </c>
    </row>
    <row r="892" s="13" customFormat="1">
      <c r="A892" s="13"/>
      <c r="B892" s="203"/>
      <c r="C892" s="13"/>
      <c r="D892" s="204" t="s">
        <v>143</v>
      </c>
      <c r="E892" s="205" t="s">
        <v>1</v>
      </c>
      <c r="F892" s="206" t="s">
        <v>1603</v>
      </c>
      <c r="G892" s="13"/>
      <c r="H892" s="207">
        <v>30.324000000000002</v>
      </c>
      <c r="I892" s="208"/>
      <c r="J892" s="13"/>
      <c r="K892" s="13"/>
      <c r="L892" s="203"/>
      <c r="M892" s="209"/>
      <c r="N892" s="210"/>
      <c r="O892" s="210"/>
      <c r="P892" s="210"/>
      <c r="Q892" s="210"/>
      <c r="R892" s="210"/>
      <c r="S892" s="210"/>
      <c r="T892" s="21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05" t="s">
        <v>143</v>
      </c>
      <c r="AU892" s="205" t="s">
        <v>89</v>
      </c>
      <c r="AV892" s="13" t="s">
        <v>89</v>
      </c>
      <c r="AW892" s="13" t="s">
        <v>31</v>
      </c>
      <c r="AX892" s="13" t="s">
        <v>76</v>
      </c>
      <c r="AY892" s="205" t="s">
        <v>135</v>
      </c>
    </row>
    <row r="893" s="13" customFormat="1">
      <c r="A893" s="13"/>
      <c r="B893" s="203"/>
      <c r="C893" s="13"/>
      <c r="D893" s="204" t="s">
        <v>143</v>
      </c>
      <c r="E893" s="205" t="s">
        <v>1</v>
      </c>
      <c r="F893" s="206" t="s">
        <v>1604</v>
      </c>
      <c r="G893" s="13"/>
      <c r="H893" s="207">
        <v>57.225000000000001</v>
      </c>
      <c r="I893" s="208"/>
      <c r="J893" s="13"/>
      <c r="K893" s="13"/>
      <c r="L893" s="203"/>
      <c r="M893" s="209"/>
      <c r="N893" s="210"/>
      <c r="O893" s="210"/>
      <c r="P893" s="210"/>
      <c r="Q893" s="210"/>
      <c r="R893" s="210"/>
      <c r="S893" s="210"/>
      <c r="T893" s="21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05" t="s">
        <v>143</v>
      </c>
      <c r="AU893" s="205" t="s">
        <v>89</v>
      </c>
      <c r="AV893" s="13" t="s">
        <v>89</v>
      </c>
      <c r="AW893" s="13" t="s">
        <v>31</v>
      </c>
      <c r="AX893" s="13" t="s">
        <v>76</v>
      </c>
      <c r="AY893" s="205" t="s">
        <v>135</v>
      </c>
    </row>
    <row r="894" s="13" customFormat="1">
      <c r="A894" s="13"/>
      <c r="B894" s="203"/>
      <c r="C894" s="13"/>
      <c r="D894" s="204" t="s">
        <v>143</v>
      </c>
      <c r="E894" s="205" t="s">
        <v>1</v>
      </c>
      <c r="F894" s="206" t="s">
        <v>1605</v>
      </c>
      <c r="G894" s="13"/>
      <c r="H894" s="207">
        <v>73.875</v>
      </c>
      <c r="I894" s="208"/>
      <c r="J894" s="13"/>
      <c r="K894" s="13"/>
      <c r="L894" s="203"/>
      <c r="M894" s="209"/>
      <c r="N894" s="210"/>
      <c r="O894" s="210"/>
      <c r="P894" s="210"/>
      <c r="Q894" s="210"/>
      <c r="R894" s="210"/>
      <c r="S894" s="210"/>
      <c r="T894" s="21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05" t="s">
        <v>143</v>
      </c>
      <c r="AU894" s="205" t="s">
        <v>89</v>
      </c>
      <c r="AV894" s="13" t="s">
        <v>89</v>
      </c>
      <c r="AW894" s="13" t="s">
        <v>31</v>
      </c>
      <c r="AX894" s="13" t="s">
        <v>76</v>
      </c>
      <c r="AY894" s="205" t="s">
        <v>135</v>
      </c>
    </row>
    <row r="895" s="14" customFormat="1">
      <c r="A895" s="14"/>
      <c r="B895" s="212"/>
      <c r="C895" s="14"/>
      <c r="D895" s="204" t="s">
        <v>143</v>
      </c>
      <c r="E895" s="213" t="s">
        <v>1</v>
      </c>
      <c r="F895" s="214" t="s">
        <v>152</v>
      </c>
      <c r="G895" s="14"/>
      <c r="H895" s="215">
        <v>161.42400000000001</v>
      </c>
      <c r="I895" s="216"/>
      <c r="J895" s="14"/>
      <c r="K895" s="14"/>
      <c r="L895" s="212"/>
      <c r="M895" s="217"/>
      <c r="N895" s="218"/>
      <c r="O895" s="218"/>
      <c r="P895" s="218"/>
      <c r="Q895" s="218"/>
      <c r="R895" s="218"/>
      <c r="S895" s="218"/>
      <c r="T895" s="219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13" t="s">
        <v>143</v>
      </c>
      <c r="AU895" s="213" t="s">
        <v>89</v>
      </c>
      <c r="AV895" s="14" t="s">
        <v>141</v>
      </c>
      <c r="AW895" s="14" t="s">
        <v>31</v>
      </c>
      <c r="AX895" s="14" t="s">
        <v>83</v>
      </c>
      <c r="AY895" s="213" t="s">
        <v>135</v>
      </c>
    </row>
    <row r="896" s="2" customFormat="1" ht="37.8" customHeight="1">
      <c r="A896" s="38"/>
      <c r="B896" s="188"/>
      <c r="C896" s="189" t="s">
        <v>1606</v>
      </c>
      <c r="D896" s="189" t="s">
        <v>137</v>
      </c>
      <c r="E896" s="190" t="s">
        <v>1607</v>
      </c>
      <c r="F896" s="191" t="s">
        <v>1608</v>
      </c>
      <c r="G896" s="192" t="s">
        <v>140</v>
      </c>
      <c r="H896" s="193">
        <v>83.920000000000002</v>
      </c>
      <c r="I896" s="194"/>
      <c r="J896" s="195">
        <f>ROUND(I896*H896,2)</f>
        <v>0</v>
      </c>
      <c r="K896" s="196"/>
      <c r="L896" s="39"/>
      <c r="M896" s="197" t="s">
        <v>1</v>
      </c>
      <c r="N896" s="198" t="s">
        <v>42</v>
      </c>
      <c r="O896" s="82"/>
      <c r="P896" s="199">
        <f>O896*H896</f>
        <v>0</v>
      </c>
      <c r="Q896" s="199">
        <v>0.0134393</v>
      </c>
      <c r="R896" s="199">
        <f>Q896*H896</f>
        <v>1.127826056</v>
      </c>
      <c r="S896" s="199">
        <v>0</v>
      </c>
      <c r="T896" s="200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01" t="s">
        <v>197</v>
      </c>
      <c r="AT896" s="201" t="s">
        <v>137</v>
      </c>
      <c r="AU896" s="201" t="s">
        <v>89</v>
      </c>
      <c r="AY896" s="19" t="s">
        <v>135</v>
      </c>
      <c r="BE896" s="202">
        <f>IF(N896="základná",J896,0)</f>
        <v>0</v>
      </c>
      <c r="BF896" s="202">
        <f>IF(N896="znížená",J896,0)</f>
        <v>0</v>
      </c>
      <c r="BG896" s="202">
        <f>IF(N896="zákl. prenesená",J896,0)</f>
        <v>0</v>
      </c>
      <c r="BH896" s="202">
        <f>IF(N896="zníž. prenesená",J896,0)</f>
        <v>0</v>
      </c>
      <c r="BI896" s="202">
        <f>IF(N896="nulová",J896,0)</f>
        <v>0</v>
      </c>
      <c r="BJ896" s="19" t="s">
        <v>89</v>
      </c>
      <c r="BK896" s="202">
        <f>ROUND(I896*H896,2)</f>
        <v>0</v>
      </c>
      <c r="BL896" s="19" t="s">
        <v>197</v>
      </c>
      <c r="BM896" s="201" t="s">
        <v>1609</v>
      </c>
    </row>
    <row r="897" s="15" customFormat="1">
      <c r="A897" s="15"/>
      <c r="B897" s="225"/>
      <c r="C897" s="15"/>
      <c r="D897" s="204" t="s">
        <v>143</v>
      </c>
      <c r="E897" s="226" t="s">
        <v>1</v>
      </c>
      <c r="F897" s="227" t="s">
        <v>1610</v>
      </c>
      <c r="G897" s="15"/>
      <c r="H897" s="226" t="s">
        <v>1</v>
      </c>
      <c r="I897" s="228"/>
      <c r="J897" s="15"/>
      <c r="K897" s="15"/>
      <c r="L897" s="225"/>
      <c r="M897" s="229"/>
      <c r="N897" s="230"/>
      <c r="O897" s="230"/>
      <c r="P897" s="230"/>
      <c r="Q897" s="230"/>
      <c r="R897" s="230"/>
      <c r="S897" s="230"/>
      <c r="T897" s="231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26" t="s">
        <v>143</v>
      </c>
      <c r="AU897" s="226" t="s">
        <v>89</v>
      </c>
      <c r="AV897" s="15" t="s">
        <v>83</v>
      </c>
      <c r="AW897" s="15" t="s">
        <v>31</v>
      </c>
      <c r="AX897" s="15" t="s">
        <v>76</v>
      </c>
      <c r="AY897" s="226" t="s">
        <v>135</v>
      </c>
    </row>
    <row r="898" s="15" customFormat="1">
      <c r="A898" s="15"/>
      <c r="B898" s="225"/>
      <c r="C898" s="15"/>
      <c r="D898" s="204" t="s">
        <v>143</v>
      </c>
      <c r="E898" s="226" t="s">
        <v>1</v>
      </c>
      <c r="F898" s="227" t="s">
        <v>1611</v>
      </c>
      <c r="G898" s="15"/>
      <c r="H898" s="226" t="s">
        <v>1</v>
      </c>
      <c r="I898" s="228"/>
      <c r="J898" s="15"/>
      <c r="K898" s="15"/>
      <c r="L898" s="225"/>
      <c r="M898" s="229"/>
      <c r="N898" s="230"/>
      <c r="O898" s="230"/>
      <c r="P898" s="230"/>
      <c r="Q898" s="230"/>
      <c r="R898" s="230"/>
      <c r="S898" s="230"/>
      <c r="T898" s="231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26" t="s">
        <v>143</v>
      </c>
      <c r="AU898" s="226" t="s">
        <v>89</v>
      </c>
      <c r="AV898" s="15" t="s">
        <v>83</v>
      </c>
      <c r="AW898" s="15" t="s">
        <v>31</v>
      </c>
      <c r="AX898" s="15" t="s">
        <v>76</v>
      </c>
      <c r="AY898" s="226" t="s">
        <v>135</v>
      </c>
    </row>
    <row r="899" s="13" customFormat="1">
      <c r="A899" s="13"/>
      <c r="B899" s="203"/>
      <c r="C899" s="13"/>
      <c r="D899" s="204" t="s">
        <v>143</v>
      </c>
      <c r="E899" s="205" t="s">
        <v>1</v>
      </c>
      <c r="F899" s="206" t="s">
        <v>1612</v>
      </c>
      <c r="G899" s="13"/>
      <c r="H899" s="207">
        <v>77.870000000000005</v>
      </c>
      <c r="I899" s="208"/>
      <c r="J899" s="13"/>
      <c r="K899" s="13"/>
      <c r="L899" s="203"/>
      <c r="M899" s="209"/>
      <c r="N899" s="210"/>
      <c r="O899" s="210"/>
      <c r="P899" s="210"/>
      <c r="Q899" s="210"/>
      <c r="R899" s="210"/>
      <c r="S899" s="210"/>
      <c r="T899" s="21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05" t="s">
        <v>143</v>
      </c>
      <c r="AU899" s="205" t="s">
        <v>89</v>
      </c>
      <c r="AV899" s="13" t="s">
        <v>89</v>
      </c>
      <c r="AW899" s="13" t="s">
        <v>31</v>
      </c>
      <c r="AX899" s="13" t="s">
        <v>76</v>
      </c>
      <c r="AY899" s="205" t="s">
        <v>135</v>
      </c>
    </row>
    <row r="900" s="16" customFormat="1">
      <c r="A900" s="16"/>
      <c r="B900" s="232"/>
      <c r="C900" s="16"/>
      <c r="D900" s="204" t="s">
        <v>143</v>
      </c>
      <c r="E900" s="233" t="s">
        <v>1</v>
      </c>
      <c r="F900" s="234" t="s">
        <v>349</v>
      </c>
      <c r="G900" s="16"/>
      <c r="H900" s="235">
        <v>77.870000000000005</v>
      </c>
      <c r="I900" s="236"/>
      <c r="J900" s="16"/>
      <c r="K900" s="16"/>
      <c r="L900" s="232"/>
      <c r="M900" s="237"/>
      <c r="N900" s="238"/>
      <c r="O900" s="238"/>
      <c r="P900" s="238"/>
      <c r="Q900" s="238"/>
      <c r="R900" s="238"/>
      <c r="S900" s="238"/>
      <c r="T900" s="239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T900" s="233" t="s">
        <v>143</v>
      </c>
      <c r="AU900" s="233" t="s">
        <v>89</v>
      </c>
      <c r="AV900" s="16" t="s">
        <v>153</v>
      </c>
      <c r="AW900" s="16" t="s">
        <v>31</v>
      </c>
      <c r="AX900" s="16" t="s">
        <v>76</v>
      </c>
      <c r="AY900" s="233" t="s">
        <v>135</v>
      </c>
    </row>
    <row r="901" s="15" customFormat="1">
      <c r="A901" s="15"/>
      <c r="B901" s="225"/>
      <c r="C901" s="15"/>
      <c r="D901" s="204" t="s">
        <v>143</v>
      </c>
      <c r="E901" s="226" t="s">
        <v>1</v>
      </c>
      <c r="F901" s="227" t="s">
        <v>1613</v>
      </c>
      <c r="G901" s="15"/>
      <c r="H901" s="226" t="s">
        <v>1</v>
      </c>
      <c r="I901" s="228"/>
      <c r="J901" s="15"/>
      <c r="K901" s="15"/>
      <c r="L901" s="225"/>
      <c r="M901" s="229"/>
      <c r="N901" s="230"/>
      <c r="O901" s="230"/>
      <c r="P901" s="230"/>
      <c r="Q901" s="230"/>
      <c r="R901" s="230"/>
      <c r="S901" s="230"/>
      <c r="T901" s="231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26" t="s">
        <v>143</v>
      </c>
      <c r="AU901" s="226" t="s">
        <v>89</v>
      </c>
      <c r="AV901" s="15" t="s">
        <v>83</v>
      </c>
      <c r="AW901" s="15" t="s">
        <v>31</v>
      </c>
      <c r="AX901" s="15" t="s">
        <v>76</v>
      </c>
      <c r="AY901" s="226" t="s">
        <v>135</v>
      </c>
    </row>
    <row r="902" s="13" customFormat="1">
      <c r="A902" s="13"/>
      <c r="B902" s="203"/>
      <c r="C902" s="13"/>
      <c r="D902" s="204" t="s">
        <v>143</v>
      </c>
      <c r="E902" s="205" t="s">
        <v>1</v>
      </c>
      <c r="F902" s="206" t="s">
        <v>1614</v>
      </c>
      <c r="G902" s="13"/>
      <c r="H902" s="207">
        <v>6.0499999999999998</v>
      </c>
      <c r="I902" s="208"/>
      <c r="J902" s="13"/>
      <c r="K902" s="13"/>
      <c r="L902" s="203"/>
      <c r="M902" s="209"/>
      <c r="N902" s="210"/>
      <c r="O902" s="210"/>
      <c r="P902" s="210"/>
      <c r="Q902" s="210"/>
      <c r="R902" s="210"/>
      <c r="S902" s="210"/>
      <c r="T902" s="21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05" t="s">
        <v>143</v>
      </c>
      <c r="AU902" s="205" t="s">
        <v>89</v>
      </c>
      <c r="AV902" s="13" t="s">
        <v>89</v>
      </c>
      <c r="AW902" s="13" t="s">
        <v>31</v>
      </c>
      <c r="AX902" s="13" t="s">
        <v>76</v>
      </c>
      <c r="AY902" s="205" t="s">
        <v>135</v>
      </c>
    </row>
    <row r="903" s="16" customFormat="1">
      <c r="A903" s="16"/>
      <c r="B903" s="232"/>
      <c r="C903" s="16"/>
      <c r="D903" s="204" t="s">
        <v>143</v>
      </c>
      <c r="E903" s="233" t="s">
        <v>1</v>
      </c>
      <c r="F903" s="234" t="s">
        <v>349</v>
      </c>
      <c r="G903" s="16"/>
      <c r="H903" s="235">
        <v>6.0499999999999998</v>
      </c>
      <c r="I903" s="236"/>
      <c r="J903" s="16"/>
      <c r="K903" s="16"/>
      <c r="L903" s="232"/>
      <c r="M903" s="237"/>
      <c r="N903" s="238"/>
      <c r="O903" s="238"/>
      <c r="P903" s="238"/>
      <c r="Q903" s="238"/>
      <c r="R903" s="238"/>
      <c r="S903" s="238"/>
      <c r="T903" s="239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T903" s="233" t="s">
        <v>143</v>
      </c>
      <c r="AU903" s="233" t="s">
        <v>89</v>
      </c>
      <c r="AV903" s="16" t="s">
        <v>153</v>
      </c>
      <c r="AW903" s="16" t="s">
        <v>31</v>
      </c>
      <c r="AX903" s="16" t="s">
        <v>76</v>
      </c>
      <c r="AY903" s="233" t="s">
        <v>135</v>
      </c>
    </row>
    <row r="904" s="14" customFormat="1">
      <c r="A904" s="14"/>
      <c r="B904" s="212"/>
      <c r="C904" s="14"/>
      <c r="D904" s="204" t="s">
        <v>143</v>
      </c>
      <c r="E904" s="213" t="s">
        <v>988</v>
      </c>
      <c r="F904" s="214" t="s">
        <v>152</v>
      </c>
      <c r="G904" s="14"/>
      <c r="H904" s="215">
        <v>83.920000000000002</v>
      </c>
      <c r="I904" s="216"/>
      <c r="J904" s="14"/>
      <c r="K904" s="14"/>
      <c r="L904" s="212"/>
      <c r="M904" s="217"/>
      <c r="N904" s="218"/>
      <c r="O904" s="218"/>
      <c r="P904" s="218"/>
      <c r="Q904" s="218"/>
      <c r="R904" s="218"/>
      <c r="S904" s="218"/>
      <c r="T904" s="21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13" t="s">
        <v>143</v>
      </c>
      <c r="AU904" s="213" t="s">
        <v>89</v>
      </c>
      <c r="AV904" s="14" t="s">
        <v>141</v>
      </c>
      <c r="AW904" s="14" t="s">
        <v>31</v>
      </c>
      <c r="AX904" s="14" t="s">
        <v>83</v>
      </c>
      <c r="AY904" s="213" t="s">
        <v>135</v>
      </c>
    </row>
    <row r="905" s="2" customFormat="1" ht="24.15" customHeight="1">
      <c r="A905" s="38"/>
      <c r="B905" s="188"/>
      <c r="C905" s="189" t="s">
        <v>1615</v>
      </c>
      <c r="D905" s="189" t="s">
        <v>137</v>
      </c>
      <c r="E905" s="190" t="s">
        <v>497</v>
      </c>
      <c r="F905" s="191" t="s">
        <v>498</v>
      </c>
      <c r="G905" s="192" t="s">
        <v>208</v>
      </c>
      <c r="H905" s="220"/>
      <c r="I905" s="194"/>
      <c r="J905" s="195">
        <f>ROUND(I905*H905,2)</f>
        <v>0</v>
      </c>
      <c r="K905" s="196"/>
      <c r="L905" s="39"/>
      <c r="M905" s="197" t="s">
        <v>1</v>
      </c>
      <c r="N905" s="198" t="s">
        <v>42</v>
      </c>
      <c r="O905" s="82"/>
      <c r="P905" s="199">
        <f>O905*H905</f>
        <v>0</v>
      </c>
      <c r="Q905" s="199">
        <v>0</v>
      </c>
      <c r="R905" s="199">
        <f>Q905*H905</f>
        <v>0</v>
      </c>
      <c r="S905" s="199">
        <v>0</v>
      </c>
      <c r="T905" s="200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01" t="s">
        <v>197</v>
      </c>
      <c r="AT905" s="201" t="s">
        <v>137</v>
      </c>
      <c r="AU905" s="201" t="s">
        <v>89</v>
      </c>
      <c r="AY905" s="19" t="s">
        <v>135</v>
      </c>
      <c r="BE905" s="202">
        <f>IF(N905="základná",J905,0)</f>
        <v>0</v>
      </c>
      <c r="BF905" s="202">
        <f>IF(N905="znížená",J905,0)</f>
        <v>0</v>
      </c>
      <c r="BG905" s="202">
        <f>IF(N905="zákl. prenesená",J905,0)</f>
        <v>0</v>
      </c>
      <c r="BH905" s="202">
        <f>IF(N905="zníž. prenesená",J905,0)</f>
        <v>0</v>
      </c>
      <c r="BI905" s="202">
        <f>IF(N905="nulová",J905,0)</f>
        <v>0</v>
      </c>
      <c r="BJ905" s="19" t="s">
        <v>89</v>
      </c>
      <c r="BK905" s="202">
        <f>ROUND(I905*H905,2)</f>
        <v>0</v>
      </c>
      <c r="BL905" s="19" t="s">
        <v>197</v>
      </c>
      <c r="BM905" s="201" t="s">
        <v>1616</v>
      </c>
    </row>
    <row r="906" s="12" customFormat="1" ht="22.8" customHeight="1">
      <c r="A906" s="12"/>
      <c r="B906" s="175"/>
      <c r="C906" s="12"/>
      <c r="D906" s="176" t="s">
        <v>75</v>
      </c>
      <c r="E906" s="186" t="s">
        <v>192</v>
      </c>
      <c r="F906" s="186" t="s">
        <v>193</v>
      </c>
      <c r="G906" s="12"/>
      <c r="H906" s="12"/>
      <c r="I906" s="178"/>
      <c r="J906" s="187">
        <f>BK906</f>
        <v>0</v>
      </c>
      <c r="K906" s="12"/>
      <c r="L906" s="175"/>
      <c r="M906" s="180"/>
      <c r="N906" s="181"/>
      <c r="O906" s="181"/>
      <c r="P906" s="182">
        <f>SUM(P907:P918)</f>
        <v>0</v>
      </c>
      <c r="Q906" s="181"/>
      <c r="R906" s="182">
        <f>SUM(R907:R918)</f>
        <v>0.19711609412</v>
      </c>
      <c r="S906" s="181"/>
      <c r="T906" s="183">
        <f>SUM(T907:T918)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176" t="s">
        <v>89</v>
      </c>
      <c r="AT906" s="184" t="s">
        <v>75</v>
      </c>
      <c r="AU906" s="184" t="s">
        <v>83</v>
      </c>
      <c r="AY906" s="176" t="s">
        <v>135</v>
      </c>
      <c r="BK906" s="185">
        <f>SUM(BK907:BK918)</f>
        <v>0</v>
      </c>
    </row>
    <row r="907" s="2" customFormat="1" ht="24.15" customHeight="1">
      <c r="A907" s="38"/>
      <c r="B907" s="188"/>
      <c r="C907" s="189" t="s">
        <v>1617</v>
      </c>
      <c r="D907" s="189" t="s">
        <v>137</v>
      </c>
      <c r="E907" s="190" t="s">
        <v>501</v>
      </c>
      <c r="F907" s="191" t="s">
        <v>502</v>
      </c>
      <c r="G907" s="192" t="s">
        <v>160</v>
      </c>
      <c r="H907" s="193">
        <v>115.38</v>
      </c>
      <c r="I907" s="194"/>
      <c r="J907" s="195">
        <f>ROUND(I907*H907,2)</f>
        <v>0</v>
      </c>
      <c r="K907" s="196"/>
      <c r="L907" s="39"/>
      <c r="M907" s="197" t="s">
        <v>1</v>
      </c>
      <c r="N907" s="198" t="s">
        <v>42</v>
      </c>
      <c r="O907" s="82"/>
      <c r="P907" s="199">
        <f>O907*H907</f>
        <v>0</v>
      </c>
      <c r="Q907" s="199">
        <v>0.000248874</v>
      </c>
      <c r="R907" s="199">
        <f>Q907*H907</f>
        <v>0.028715082119999999</v>
      </c>
      <c r="S907" s="199">
        <v>0</v>
      </c>
      <c r="T907" s="200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01" t="s">
        <v>197</v>
      </c>
      <c r="AT907" s="201" t="s">
        <v>137</v>
      </c>
      <c r="AU907" s="201" t="s">
        <v>89</v>
      </c>
      <c r="AY907" s="19" t="s">
        <v>135</v>
      </c>
      <c r="BE907" s="202">
        <f>IF(N907="základná",J907,0)</f>
        <v>0</v>
      </c>
      <c r="BF907" s="202">
        <f>IF(N907="znížená",J907,0)</f>
        <v>0</v>
      </c>
      <c r="BG907" s="202">
        <f>IF(N907="zákl. prenesená",J907,0)</f>
        <v>0</v>
      </c>
      <c r="BH907" s="202">
        <f>IF(N907="zníž. prenesená",J907,0)</f>
        <v>0</v>
      </c>
      <c r="BI907" s="202">
        <f>IF(N907="nulová",J907,0)</f>
        <v>0</v>
      </c>
      <c r="BJ907" s="19" t="s">
        <v>89</v>
      </c>
      <c r="BK907" s="202">
        <f>ROUND(I907*H907,2)</f>
        <v>0</v>
      </c>
      <c r="BL907" s="19" t="s">
        <v>197</v>
      </c>
      <c r="BM907" s="201" t="s">
        <v>1618</v>
      </c>
    </row>
    <row r="908" s="13" customFormat="1">
      <c r="A908" s="13"/>
      <c r="B908" s="203"/>
      <c r="C908" s="13"/>
      <c r="D908" s="204" t="s">
        <v>143</v>
      </c>
      <c r="E908" s="205" t="s">
        <v>1</v>
      </c>
      <c r="F908" s="206" t="s">
        <v>1619</v>
      </c>
      <c r="G908" s="13"/>
      <c r="H908" s="207">
        <v>115.38</v>
      </c>
      <c r="I908" s="208"/>
      <c r="J908" s="13"/>
      <c r="K908" s="13"/>
      <c r="L908" s="203"/>
      <c r="M908" s="209"/>
      <c r="N908" s="210"/>
      <c r="O908" s="210"/>
      <c r="P908" s="210"/>
      <c r="Q908" s="210"/>
      <c r="R908" s="210"/>
      <c r="S908" s="210"/>
      <c r="T908" s="21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05" t="s">
        <v>143</v>
      </c>
      <c r="AU908" s="205" t="s">
        <v>89</v>
      </c>
      <c r="AV908" s="13" t="s">
        <v>89</v>
      </c>
      <c r="AW908" s="13" t="s">
        <v>31</v>
      </c>
      <c r="AX908" s="13" t="s">
        <v>76</v>
      </c>
      <c r="AY908" s="205" t="s">
        <v>135</v>
      </c>
    </row>
    <row r="909" s="14" customFormat="1">
      <c r="A909" s="14"/>
      <c r="B909" s="212"/>
      <c r="C909" s="14"/>
      <c r="D909" s="204" t="s">
        <v>143</v>
      </c>
      <c r="E909" s="213" t="s">
        <v>1</v>
      </c>
      <c r="F909" s="214" t="s">
        <v>152</v>
      </c>
      <c r="G909" s="14"/>
      <c r="H909" s="215">
        <v>115.38</v>
      </c>
      <c r="I909" s="216"/>
      <c r="J909" s="14"/>
      <c r="K909" s="14"/>
      <c r="L909" s="212"/>
      <c r="M909" s="217"/>
      <c r="N909" s="218"/>
      <c r="O909" s="218"/>
      <c r="P909" s="218"/>
      <c r="Q909" s="218"/>
      <c r="R909" s="218"/>
      <c r="S909" s="218"/>
      <c r="T909" s="219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13" t="s">
        <v>143</v>
      </c>
      <c r="AU909" s="213" t="s">
        <v>89</v>
      </c>
      <c r="AV909" s="14" t="s">
        <v>141</v>
      </c>
      <c r="AW909" s="14" t="s">
        <v>31</v>
      </c>
      <c r="AX909" s="14" t="s">
        <v>83</v>
      </c>
      <c r="AY909" s="213" t="s">
        <v>135</v>
      </c>
    </row>
    <row r="910" s="2" customFormat="1" ht="37.8" customHeight="1">
      <c r="A910" s="38"/>
      <c r="B910" s="188"/>
      <c r="C910" s="189" t="s">
        <v>1620</v>
      </c>
      <c r="D910" s="189" t="s">
        <v>137</v>
      </c>
      <c r="E910" s="190" t="s">
        <v>1621</v>
      </c>
      <c r="F910" s="191" t="s">
        <v>1622</v>
      </c>
      <c r="G910" s="192" t="s">
        <v>188</v>
      </c>
      <c r="H910" s="193">
        <v>46</v>
      </c>
      <c r="I910" s="194"/>
      <c r="J910" s="195">
        <f>ROUND(I910*H910,2)</f>
        <v>0</v>
      </c>
      <c r="K910" s="196"/>
      <c r="L910" s="39"/>
      <c r="M910" s="197" t="s">
        <v>1</v>
      </c>
      <c r="N910" s="198" t="s">
        <v>42</v>
      </c>
      <c r="O910" s="82"/>
      <c r="P910" s="199">
        <f>O910*H910</f>
        <v>0</v>
      </c>
      <c r="Q910" s="199">
        <v>0.0034399999999999999</v>
      </c>
      <c r="R910" s="199">
        <f>Q910*H910</f>
        <v>0.15823999999999999</v>
      </c>
      <c r="S910" s="199">
        <v>0</v>
      </c>
      <c r="T910" s="20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01" t="s">
        <v>197</v>
      </c>
      <c r="AT910" s="201" t="s">
        <v>137</v>
      </c>
      <c r="AU910" s="201" t="s">
        <v>89</v>
      </c>
      <c r="AY910" s="19" t="s">
        <v>135</v>
      </c>
      <c r="BE910" s="202">
        <f>IF(N910="základná",J910,0)</f>
        <v>0</v>
      </c>
      <c r="BF910" s="202">
        <f>IF(N910="znížená",J910,0)</f>
        <v>0</v>
      </c>
      <c r="BG910" s="202">
        <f>IF(N910="zákl. prenesená",J910,0)</f>
        <v>0</v>
      </c>
      <c r="BH910" s="202">
        <f>IF(N910="zníž. prenesená",J910,0)</f>
        <v>0</v>
      </c>
      <c r="BI910" s="202">
        <f>IF(N910="nulová",J910,0)</f>
        <v>0</v>
      </c>
      <c r="BJ910" s="19" t="s">
        <v>89</v>
      </c>
      <c r="BK910" s="202">
        <f>ROUND(I910*H910,2)</f>
        <v>0</v>
      </c>
      <c r="BL910" s="19" t="s">
        <v>197</v>
      </c>
      <c r="BM910" s="201" t="s">
        <v>1623</v>
      </c>
    </row>
    <row r="911" s="13" customFormat="1">
      <c r="A911" s="13"/>
      <c r="B911" s="203"/>
      <c r="C911" s="13"/>
      <c r="D911" s="204" t="s">
        <v>143</v>
      </c>
      <c r="E911" s="205" t="s">
        <v>1</v>
      </c>
      <c r="F911" s="206" t="s">
        <v>1624</v>
      </c>
      <c r="G911" s="13"/>
      <c r="H911" s="207">
        <v>46</v>
      </c>
      <c r="I911" s="208"/>
      <c r="J911" s="13"/>
      <c r="K911" s="13"/>
      <c r="L911" s="203"/>
      <c r="M911" s="209"/>
      <c r="N911" s="210"/>
      <c r="O911" s="210"/>
      <c r="P911" s="210"/>
      <c r="Q911" s="210"/>
      <c r="R911" s="210"/>
      <c r="S911" s="210"/>
      <c r="T911" s="21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05" t="s">
        <v>143</v>
      </c>
      <c r="AU911" s="205" t="s">
        <v>89</v>
      </c>
      <c r="AV911" s="13" t="s">
        <v>89</v>
      </c>
      <c r="AW911" s="13" t="s">
        <v>31</v>
      </c>
      <c r="AX911" s="13" t="s">
        <v>83</v>
      </c>
      <c r="AY911" s="205" t="s">
        <v>135</v>
      </c>
    </row>
    <row r="912" s="2" customFormat="1" ht="37.8" customHeight="1">
      <c r="A912" s="38"/>
      <c r="B912" s="188"/>
      <c r="C912" s="189" t="s">
        <v>1395</v>
      </c>
      <c r="D912" s="189" t="s">
        <v>137</v>
      </c>
      <c r="E912" s="190" t="s">
        <v>1625</v>
      </c>
      <c r="F912" s="191" t="s">
        <v>1626</v>
      </c>
      <c r="G912" s="192" t="s">
        <v>160</v>
      </c>
      <c r="H912" s="193">
        <v>2.2000000000000002</v>
      </c>
      <c r="I912" s="194"/>
      <c r="J912" s="195">
        <f>ROUND(I912*H912,2)</f>
        <v>0</v>
      </c>
      <c r="K912" s="196"/>
      <c r="L912" s="39"/>
      <c r="M912" s="197" t="s">
        <v>1</v>
      </c>
      <c r="N912" s="198" t="s">
        <v>42</v>
      </c>
      <c r="O912" s="82"/>
      <c r="P912" s="199">
        <f>O912*H912</f>
        <v>0</v>
      </c>
      <c r="Q912" s="199">
        <v>0.00158516</v>
      </c>
      <c r="R912" s="199">
        <f>Q912*H912</f>
        <v>0.003487352</v>
      </c>
      <c r="S912" s="199">
        <v>0</v>
      </c>
      <c r="T912" s="200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01" t="s">
        <v>197</v>
      </c>
      <c r="AT912" s="201" t="s">
        <v>137</v>
      </c>
      <c r="AU912" s="201" t="s">
        <v>89</v>
      </c>
      <c r="AY912" s="19" t="s">
        <v>135</v>
      </c>
      <c r="BE912" s="202">
        <f>IF(N912="základná",J912,0)</f>
        <v>0</v>
      </c>
      <c r="BF912" s="202">
        <f>IF(N912="znížená",J912,0)</f>
        <v>0</v>
      </c>
      <c r="BG912" s="202">
        <f>IF(N912="zákl. prenesená",J912,0)</f>
        <v>0</v>
      </c>
      <c r="BH912" s="202">
        <f>IF(N912="zníž. prenesená",J912,0)</f>
        <v>0</v>
      </c>
      <c r="BI912" s="202">
        <f>IF(N912="nulová",J912,0)</f>
        <v>0</v>
      </c>
      <c r="BJ912" s="19" t="s">
        <v>89</v>
      </c>
      <c r="BK912" s="202">
        <f>ROUND(I912*H912,2)</f>
        <v>0</v>
      </c>
      <c r="BL912" s="19" t="s">
        <v>197</v>
      </c>
      <c r="BM912" s="201" t="s">
        <v>1627</v>
      </c>
    </row>
    <row r="913" s="13" customFormat="1">
      <c r="A913" s="13"/>
      <c r="B913" s="203"/>
      <c r="C913" s="13"/>
      <c r="D913" s="204" t="s">
        <v>143</v>
      </c>
      <c r="E913" s="205" t="s">
        <v>1</v>
      </c>
      <c r="F913" s="206" t="s">
        <v>1628</v>
      </c>
      <c r="G913" s="13"/>
      <c r="H913" s="207">
        <v>2.2000000000000002</v>
      </c>
      <c r="I913" s="208"/>
      <c r="J913" s="13"/>
      <c r="K913" s="13"/>
      <c r="L913" s="203"/>
      <c r="M913" s="209"/>
      <c r="N913" s="210"/>
      <c r="O913" s="210"/>
      <c r="P913" s="210"/>
      <c r="Q913" s="210"/>
      <c r="R913" s="210"/>
      <c r="S913" s="210"/>
      <c r="T913" s="21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05" t="s">
        <v>143</v>
      </c>
      <c r="AU913" s="205" t="s">
        <v>89</v>
      </c>
      <c r="AV913" s="13" t="s">
        <v>89</v>
      </c>
      <c r="AW913" s="13" t="s">
        <v>31</v>
      </c>
      <c r="AX913" s="13" t="s">
        <v>83</v>
      </c>
      <c r="AY913" s="205" t="s">
        <v>135</v>
      </c>
    </row>
    <row r="914" s="2" customFormat="1" ht="24.15" customHeight="1">
      <c r="A914" s="38"/>
      <c r="B914" s="188"/>
      <c r="C914" s="189" t="s">
        <v>1629</v>
      </c>
      <c r="D914" s="189" t="s">
        <v>137</v>
      </c>
      <c r="E914" s="190" t="s">
        <v>1630</v>
      </c>
      <c r="F914" s="191" t="s">
        <v>1631</v>
      </c>
      <c r="G914" s="192" t="s">
        <v>188</v>
      </c>
      <c r="H914" s="193">
        <v>1</v>
      </c>
      <c r="I914" s="194"/>
      <c r="J914" s="195">
        <f>ROUND(I914*H914,2)</f>
        <v>0</v>
      </c>
      <c r="K914" s="196"/>
      <c r="L914" s="39"/>
      <c r="M914" s="197" t="s">
        <v>1</v>
      </c>
      <c r="N914" s="198" t="s">
        <v>42</v>
      </c>
      <c r="O914" s="82"/>
      <c r="P914" s="199">
        <f>O914*H914</f>
        <v>0</v>
      </c>
      <c r="Q914" s="199">
        <v>0.0015716199999999999</v>
      </c>
      <c r="R914" s="199">
        <f>Q914*H914</f>
        <v>0.0015716199999999999</v>
      </c>
      <c r="S914" s="199">
        <v>0</v>
      </c>
      <c r="T914" s="200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01" t="s">
        <v>197</v>
      </c>
      <c r="AT914" s="201" t="s">
        <v>137</v>
      </c>
      <c r="AU914" s="201" t="s">
        <v>89</v>
      </c>
      <c r="AY914" s="19" t="s">
        <v>135</v>
      </c>
      <c r="BE914" s="202">
        <f>IF(N914="základná",J914,0)</f>
        <v>0</v>
      </c>
      <c r="BF914" s="202">
        <f>IF(N914="znížená",J914,0)</f>
        <v>0</v>
      </c>
      <c r="BG914" s="202">
        <f>IF(N914="zákl. prenesená",J914,0)</f>
        <v>0</v>
      </c>
      <c r="BH914" s="202">
        <f>IF(N914="zníž. prenesená",J914,0)</f>
        <v>0</v>
      </c>
      <c r="BI914" s="202">
        <f>IF(N914="nulová",J914,0)</f>
        <v>0</v>
      </c>
      <c r="BJ914" s="19" t="s">
        <v>89</v>
      </c>
      <c r="BK914" s="202">
        <f>ROUND(I914*H914,2)</f>
        <v>0</v>
      </c>
      <c r="BL914" s="19" t="s">
        <v>197</v>
      </c>
      <c r="BM914" s="201" t="s">
        <v>1632</v>
      </c>
    </row>
    <row r="915" s="13" customFormat="1">
      <c r="A915" s="13"/>
      <c r="B915" s="203"/>
      <c r="C915" s="13"/>
      <c r="D915" s="204" t="s">
        <v>143</v>
      </c>
      <c r="E915" s="205" t="s">
        <v>1</v>
      </c>
      <c r="F915" s="206" t="s">
        <v>1633</v>
      </c>
      <c r="G915" s="13"/>
      <c r="H915" s="207">
        <v>1</v>
      </c>
      <c r="I915" s="208"/>
      <c r="J915" s="13"/>
      <c r="K915" s="13"/>
      <c r="L915" s="203"/>
      <c r="M915" s="209"/>
      <c r="N915" s="210"/>
      <c r="O915" s="210"/>
      <c r="P915" s="210"/>
      <c r="Q915" s="210"/>
      <c r="R915" s="210"/>
      <c r="S915" s="210"/>
      <c r="T915" s="21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05" t="s">
        <v>143</v>
      </c>
      <c r="AU915" s="205" t="s">
        <v>89</v>
      </c>
      <c r="AV915" s="13" t="s">
        <v>89</v>
      </c>
      <c r="AW915" s="13" t="s">
        <v>31</v>
      </c>
      <c r="AX915" s="13" t="s">
        <v>83</v>
      </c>
      <c r="AY915" s="205" t="s">
        <v>135</v>
      </c>
    </row>
    <row r="916" s="2" customFormat="1" ht="37.8" customHeight="1">
      <c r="A916" s="38"/>
      <c r="B916" s="188"/>
      <c r="C916" s="189" t="s">
        <v>1634</v>
      </c>
      <c r="D916" s="189" t="s">
        <v>137</v>
      </c>
      <c r="E916" s="190" t="s">
        <v>1635</v>
      </c>
      <c r="F916" s="191" t="s">
        <v>1636</v>
      </c>
      <c r="G916" s="192" t="s">
        <v>160</v>
      </c>
      <c r="H916" s="193">
        <v>4.0999999999999996</v>
      </c>
      <c r="I916" s="194"/>
      <c r="J916" s="195">
        <f>ROUND(I916*H916,2)</f>
        <v>0</v>
      </c>
      <c r="K916" s="196"/>
      <c r="L916" s="39"/>
      <c r="M916" s="197" t="s">
        <v>1</v>
      </c>
      <c r="N916" s="198" t="s">
        <v>42</v>
      </c>
      <c r="O916" s="82"/>
      <c r="P916" s="199">
        <f>O916*H916</f>
        <v>0</v>
      </c>
      <c r="Q916" s="199">
        <v>0.0012444000000000001</v>
      </c>
      <c r="R916" s="199">
        <f>Q916*H916</f>
        <v>0.0051020400000000004</v>
      </c>
      <c r="S916" s="199">
        <v>0</v>
      </c>
      <c r="T916" s="200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01" t="s">
        <v>197</v>
      </c>
      <c r="AT916" s="201" t="s">
        <v>137</v>
      </c>
      <c r="AU916" s="201" t="s">
        <v>89</v>
      </c>
      <c r="AY916" s="19" t="s">
        <v>135</v>
      </c>
      <c r="BE916" s="202">
        <f>IF(N916="základná",J916,0)</f>
        <v>0</v>
      </c>
      <c r="BF916" s="202">
        <f>IF(N916="znížená",J916,0)</f>
        <v>0</v>
      </c>
      <c r="BG916" s="202">
        <f>IF(N916="zákl. prenesená",J916,0)</f>
        <v>0</v>
      </c>
      <c r="BH916" s="202">
        <f>IF(N916="zníž. prenesená",J916,0)</f>
        <v>0</v>
      </c>
      <c r="BI916" s="202">
        <f>IF(N916="nulová",J916,0)</f>
        <v>0</v>
      </c>
      <c r="BJ916" s="19" t="s">
        <v>89</v>
      </c>
      <c r="BK916" s="202">
        <f>ROUND(I916*H916,2)</f>
        <v>0</v>
      </c>
      <c r="BL916" s="19" t="s">
        <v>197</v>
      </c>
      <c r="BM916" s="201" t="s">
        <v>1637</v>
      </c>
    </row>
    <row r="917" s="13" customFormat="1">
      <c r="A917" s="13"/>
      <c r="B917" s="203"/>
      <c r="C917" s="13"/>
      <c r="D917" s="204" t="s">
        <v>143</v>
      </c>
      <c r="E917" s="205" t="s">
        <v>1</v>
      </c>
      <c r="F917" s="206" t="s">
        <v>1638</v>
      </c>
      <c r="G917" s="13"/>
      <c r="H917" s="207">
        <v>4.0999999999999996</v>
      </c>
      <c r="I917" s="208"/>
      <c r="J917" s="13"/>
      <c r="K917" s="13"/>
      <c r="L917" s="203"/>
      <c r="M917" s="209"/>
      <c r="N917" s="210"/>
      <c r="O917" s="210"/>
      <c r="P917" s="210"/>
      <c r="Q917" s="210"/>
      <c r="R917" s="210"/>
      <c r="S917" s="210"/>
      <c r="T917" s="21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05" t="s">
        <v>143</v>
      </c>
      <c r="AU917" s="205" t="s">
        <v>89</v>
      </c>
      <c r="AV917" s="13" t="s">
        <v>89</v>
      </c>
      <c r="AW917" s="13" t="s">
        <v>31</v>
      </c>
      <c r="AX917" s="13" t="s">
        <v>83</v>
      </c>
      <c r="AY917" s="205" t="s">
        <v>135</v>
      </c>
    </row>
    <row r="918" s="2" customFormat="1" ht="24.15" customHeight="1">
      <c r="A918" s="38"/>
      <c r="B918" s="188"/>
      <c r="C918" s="189" t="s">
        <v>1639</v>
      </c>
      <c r="D918" s="189" t="s">
        <v>137</v>
      </c>
      <c r="E918" s="190" t="s">
        <v>206</v>
      </c>
      <c r="F918" s="191" t="s">
        <v>207</v>
      </c>
      <c r="G918" s="192" t="s">
        <v>208</v>
      </c>
      <c r="H918" s="220"/>
      <c r="I918" s="194"/>
      <c r="J918" s="195">
        <f>ROUND(I918*H918,2)</f>
        <v>0</v>
      </c>
      <c r="K918" s="196"/>
      <c r="L918" s="39"/>
      <c r="M918" s="197" t="s">
        <v>1</v>
      </c>
      <c r="N918" s="198" t="s">
        <v>42</v>
      </c>
      <c r="O918" s="82"/>
      <c r="P918" s="199">
        <f>O918*H918</f>
        <v>0</v>
      </c>
      <c r="Q918" s="199">
        <v>0</v>
      </c>
      <c r="R918" s="199">
        <f>Q918*H918</f>
        <v>0</v>
      </c>
      <c r="S918" s="199">
        <v>0</v>
      </c>
      <c r="T918" s="200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01" t="s">
        <v>197</v>
      </c>
      <c r="AT918" s="201" t="s">
        <v>137</v>
      </c>
      <c r="AU918" s="201" t="s">
        <v>89</v>
      </c>
      <c r="AY918" s="19" t="s">
        <v>135</v>
      </c>
      <c r="BE918" s="202">
        <f>IF(N918="základná",J918,0)</f>
        <v>0</v>
      </c>
      <c r="BF918" s="202">
        <f>IF(N918="znížená",J918,0)</f>
        <v>0</v>
      </c>
      <c r="BG918" s="202">
        <f>IF(N918="zákl. prenesená",J918,0)</f>
        <v>0</v>
      </c>
      <c r="BH918" s="202">
        <f>IF(N918="zníž. prenesená",J918,0)</f>
        <v>0</v>
      </c>
      <c r="BI918" s="202">
        <f>IF(N918="nulová",J918,0)</f>
        <v>0</v>
      </c>
      <c r="BJ918" s="19" t="s">
        <v>89</v>
      </c>
      <c r="BK918" s="202">
        <f>ROUND(I918*H918,2)</f>
        <v>0</v>
      </c>
      <c r="BL918" s="19" t="s">
        <v>197</v>
      </c>
      <c r="BM918" s="201" t="s">
        <v>1640</v>
      </c>
    </row>
    <row r="919" s="12" customFormat="1" ht="22.8" customHeight="1">
      <c r="A919" s="12"/>
      <c r="B919" s="175"/>
      <c r="C919" s="12"/>
      <c r="D919" s="176" t="s">
        <v>75</v>
      </c>
      <c r="E919" s="186" t="s">
        <v>512</v>
      </c>
      <c r="F919" s="186" t="s">
        <v>513</v>
      </c>
      <c r="G919" s="12"/>
      <c r="H919" s="12"/>
      <c r="I919" s="178"/>
      <c r="J919" s="187">
        <f>BK919</f>
        <v>0</v>
      </c>
      <c r="K919" s="12"/>
      <c r="L919" s="175"/>
      <c r="M919" s="180"/>
      <c r="N919" s="181"/>
      <c r="O919" s="181"/>
      <c r="P919" s="182">
        <f>SUM(P920:P982)</f>
        <v>0</v>
      </c>
      <c r="Q919" s="181"/>
      <c r="R919" s="182">
        <f>SUM(R920:R982)</f>
        <v>2.4813295800000001</v>
      </c>
      <c r="S919" s="181"/>
      <c r="T919" s="183">
        <f>SUM(T920:T982)</f>
        <v>0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R919" s="176" t="s">
        <v>89</v>
      </c>
      <c r="AT919" s="184" t="s">
        <v>75</v>
      </c>
      <c r="AU919" s="184" t="s">
        <v>83</v>
      </c>
      <c r="AY919" s="176" t="s">
        <v>135</v>
      </c>
      <c r="BK919" s="185">
        <f>SUM(BK920:BK982)</f>
        <v>0</v>
      </c>
    </row>
    <row r="920" s="2" customFormat="1" ht="16.5" customHeight="1">
      <c r="A920" s="38"/>
      <c r="B920" s="188"/>
      <c r="C920" s="189" t="s">
        <v>1396</v>
      </c>
      <c r="D920" s="189" t="s">
        <v>137</v>
      </c>
      <c r="E920" s="190" t="s">
        <v>1641</v>
      </c>
      <c r="F920" s="191" t="s">
        <v>1642</v>
      </c>
      <c r="G920" s="192" t="s">
        <v>160</v>
      </c>
      <c r="H920" s="193">
        <v>3.8799999999999999</v>
      </c>
      <c r="I920" s="194"/>
      <c r="J920" s="195">
        <f>ROUND(I920*H920,2)</f>
        <v>0</v>
      </c>
      <c r="K920" s="196"/>
      <c r="L920" s="39"/>
      <c r="M920" s="197" t="s">
        <v>1</v>
      </c>
      <c r="N920" s="198" t="s">
        <v>42</v>
      </c>
      <c r="O920" s="82"/>
      <c r="P920" s="199">
        <f>O920*H920</f>
        <v>0</v>
      </c>
      <c r="Q920" s="199">
        <v>0.000185</v>
      </c>
      <c r="R920" s="199">
        <f>Q920*H920</f>
        <v>0.00071779999999999999</v>
      </c>
      <c r="S920" s="199">
        <v>0</v>
      </c>
      <c r="T920" s="200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01" t="s">
        <v>197</v>
      </c>
      <c r="AT920" s="201" t="s">
        <v>137</v>
      </c>
      <c r="AU920" s="201" t="s">
        <v>89</v>
      </c>
      <c r="AY920" s="19" t="s">
        <v>135</v>
      </c>
      <c r="BE920" s="202">
        <f>IF(N920="základná",J920,0)</f>
        <v>0</v>
      </c>
      <c r="BF920" s="202">
        <f>IF(N920="znížená",J920,0)</f>
        <v>0</v>
      </c>
      <c r="BG920" s="202">
        <f>IF(N920="zákl. prenesená",J920,0)</f>
        <v>0</v>
      </c>
      <c r="BH920" s="202">
        <f>IF(N920="zníž. prenesená",J920,0)</f>
        <v>0</v>
      </c>
      <c r="BI920" s="202">
        <f>IF(N920="nulová",J920,0)</f>
        <v>0</v>
      </c>
      <c r="BJ920" s="19" t="s">
        <v>89</v>
      </c>
      <c r="BK920" s="202">
        <f>ROUND(I920*H920,2)</f>
        <v>0</v>
      </c>
      <c r="BL920" s="19" t="s">
        <v>197</v>
      </c>
      <c r="BM920" s="201" t="s">
        <v>1643</v>
      </c>
    </row>
    <row r="921" s="13" customFormat="1">
      <c r="A921" s="13"/>
      <c r="B921" s="203"/>
      <c r="C921" s="13"/>
      <c r="D921" s="204" t="s">
        <v>143</v>
      </c>
      <c r="E921" s="205" t="s">
        <v>1</v>
      </c>
      <c r="F921" s="206" t="s">
        <v>1644</v>
      </c>
      <c r="G921" s="13"/>
      <c r="H921" s="207">
        <v>3.8799999999999999</v>
      </c>
      <c r="I921" s="208"/>
      <c r="J921" s="13"/>
      <c r="K921" s="13"/>
      <c r="L921" s="203"/>
      <c r="M921" s="209"/>
      <c r="N921" s="210"/>
      <c r="O921" s="210"/>
      <c r="P921" s="210"/>
      <c r="Q921" s="210"/>
      <c r="R921" s="210"/>
      <c r="S921" s="210"/>
      <c r="T921" s="21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05" t="s">
        <v>143</v>
      </c>
      <c r="AU921" s="205" t="s">
        <v>89</v>
      </c>
      <c r="AV921" s="13" t="s">
        <v>89</v>
      </c>
      <c r="AW921" s="13" t="s">
        <v>31</v>
      </c>
      <c r="AX921" s="13" t="s">
        <v>76</v>
      </c>
      <c r="AY921" s="205" t="s">
        <v>135</v>
      </c>
    </row>
    <row r="922" s="14" customFormat="1">
      <c r="A922" s="14"/>
      <c r="B922" s="212"/>
      <c r="C922" s="14"/>
      <c r="D922" s="204" t="s">
        <v>143</v>
      </c>
      <c r="E922" s="213" t="s">
        <v>1</v>
      </c>
      <c r="F922" s="214" t="s">
        <v>152</v>
      </c>
      <c r="G922" s="14"/>
      <c r="H922" s="215">
        <v>3.8799999999999999</v>
      </c>
      <c r="I922" s="216"/>
      <c r="J922" s="14"/>
      <c r="K922" s="14"/>
      <c r="L922" s="212"/>
      <c r="M922" s="217"/>
      <c r="N922" s="218"/>
      <c r="O922" s="218"/>
      <c r="P922" s="218"/>
      <c r="Q922" s="218"/>
      <c r="R922" s="218"/>
      <c r="S922" s="218"/>
      <c r="T922" s="219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13" t="s">
        <v>143</v>
      </c>
      <c r="AU922" s="213" t="s">
        <v>89</v>
      </c>
      <c r="AV922" s="14" t="s">
        <v>141</v>
      </c>
      <c r="AW922" s="14" t="s">
        <v>31</v>
      </c>
      <c r="AX922" s="14" t="s">
        <v>83</v>
      </c>
      <c r="AY922" s="213" t="s">
        <v>135</v>
      </c>
    </row>
    <row r="923" s="2" customFormat="1" ht="37.8" customHeight="1">
      <c r="A923" s="38"/>
      <c r="B923" s="188"/>
      <c r="C923" s="240" t="s">
        <v>1645</v>
      </c>
      <c r="D923" s="240" t="s">
        <v>398</v>
      </c>
      <c r="E923" s="241" t="s">
        <v>1646</v>
      </c>
      <c r="F923" s="242" t="s">
        <v>1647</v>
      </c>
      <c r="G923" s="243" t="s">
        <v>188</v>
      </c>
      <c r="H923" s="244">
        <v>1</v>
      </c>
      <c r="I923" s="245"/>
      <c r="J923" s="246">
        <f>ROUND(I923*H923,2)</f>
        <v>0</v>
      </c>
      <c r="K923" s="247"/>
      <c r="L923" s="248"/>
      <c r="M923" s="249" t="s">
        <v>1</v>
      </c>
      <c r="N923" s="250" t="s">
        <v>42</v>
      </c>
      <c r="O923" s="82"/>
      <c r="P923" s="199">
        <f>O923*H923</f>
        <v>0</v>
      </c>
      <c r="Q923" s="199">
        <v>0.035000000000000003</v>
      </c>
      <c r="R923" s="199">
        <f>Q923*H923</f>
        <v>0.035000000000000003</v>
      </c>
      <c r="S923" s="199">
        <v>0</v>
      </c>
      <c r="T923" s="200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01" t="s">
        <v>416</v>
      </c>
      <c r="AT923" s="201" t="s">
        <v>398</v>
      </c>
      <c r="AU923" s="201" t="s">
        <v>89</v>
      </c>
      <c r="AY923" s="19" t="s">
        <v>135</v>
      </c>
      <c r="BE923" s="202">
        <f>IF(N923="základná",J923,0)</f>
        <v>0</v>
      </c>
      <c r="BF923" s="202">
        <f>IF(N923="znížená",J923,0)</f>
        <v>0</v>
      </c>
      <c r="BG923" s="202">
        <f>IF(N923="zákl. prenesená",J923,0)</f>
        <v>0</v>
      </c>
      <c r="BH923" s="202">
        <f>IF(N923="zníž. prenesená",J923,0)</f>
        <v>0</v>
      </c>
      <c r="BI923" s="202">
        <f>IF(N923="nulová",J923,0)</f>
        <v>0</v>
      </c>
      <c r="BJ923" s="19" t="s">
        <v>89</v>
      </c>
      <c r="BK923" s="202">
        <f>ROUND(I923*H923,2)</f>
        <v>0</v>
      </c>
      <c r="BL923" s="19" t="s">
        <v>197</v>
      </c>
      <c r="BM923" s="201" t="s">
        <v>1648</v>
      </c>
    </row>
    <row r="924" s="2" customFormat="1" ht="24.15" customHeight="1">
      <c r="A924" s="38"/>
      <c r="B924" s="188"/>
      <c r="C924" s="189" t="s">
        <v>1649</v>
      </c>
      <c r="D924" s="189" t="s">
        <v>137</v>
      </c>
      <c r="E924" s="190" t="s">
        <v>515</v>
      </c>
      <c r="F924" s="191" t="s">
        <v>516</v>
      </c>
      <c r="G924" s="192" t="s">
        <v>160</v>
      </c>
      <c r="H924" s="193">
        <v>385</v>
      </c>
      <c r="I924" s="194"/>
      <c r="J924" s="195">
        <f>ROUND(I924*H924,2)</f>
        <v>0</v>
      </c>
      <c r="K924" s="196"/>
      <c r="L924" s="39"/>
      <c r="M924" s="197" t="s">
        <v>1</v>
      </c>
      <c r="N924" s="198" t="s">
        <v>42</v>
      </c>
      <c r="O924" s="82"/>
      <c r="P924" s="199">
        <f>O924*H924</f>
        <v>0</v>
      </c>
      <c r="Q924" s="199">
        <v>0.000215</v>
      </c>
      <c r="R924" s="199">
        <f>Q924*H924</f>
        <v>0.082775000000000001</v>
      </c>
      <c r="S924" s="199">
        <v>0</v>
      </c>
      <c r="T924" s="200">
        <f>S924*H924</f>
        <v>0</v>
      </c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R924" s="201" t="s">
        <v>197</v>
      </c>
      <c r="AT924" s="201" t="s">
        <v>137</v>
      </c>
      <c r="AU924" s="201" t="s">
        <v>89</v>
      </c>
      <c r="AY924" s="19" t="s">
        <v>135</v>
      </c>
      <c r="BE924" s="202">
        <f>IF(N924="základná",J924,0)</f>
        <v>0</v>
      </c>
      <c r="BF924" s="202">
        <f>IF(N924="znížená",J924,0)</f>
        <v>0</v>
      </c>
      <c r="BG924" s="202">
        <f>IF(N924="zákl. prenesená",J924,0)</f>
        <v>0</v>
      </c>
      <c r="BH924" s="202">
        <f>IF(N924="zníž. prenesená",J924,0)</f>
        <v>0</v>
      </c>
      <c r="BI924" s="202">
        <f>IF(N924="nulová",J924,0)</f>
        <v>0</v>
      </c>
      <c r="BJ924" s="19" t="s">
        <v>89</v>
      </c>
      <c r="BK924" s="202">
        <f>ROUND(I924*H924,2)</f>
        <v>0</v>
      </c>
      <c r="BL924" s="19" t="s">
        <v>197</v>
      </c>
      <c r="BM924" s="201" t="s">
        <v>1650</v>
      </c>
    </row>
    <row r="925" s="13" customFormat="1">
      <c r="A925" s="13"/>
      <c r="B925" s="203"/>
      <c r="C925" s="13"/>
      <c r="D925" s="204" t="s">
        <v>143</v>
      </c>
      <c r="E925" s="205" t="s">
        <v>1</v>
      </c>
      <c r="F925" s="206" t="s">
        <v>1651</v>
      </c>
      <c r="G925" s="13"/>
      <c r="H925" s="207">
        <v>385</v>
      </c>
      <c r="I925" s="208"/>
      <c r="J925" s="13"/>
      <c r="K925" s="13"/>
      <c r="L925" s="203"/>
      <c r="M925" s="209"/>
      <c r="N925" s="210"/>
      <c r="O925" s="210"/>
      <c r="P925" s="210"/>
      <c r="Q925" s="210"/>
      <c r="R925" s="210"/>
      <c r="S925" s="210"/>
      <c r="T925" s="21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05" t="s">
        <v>143</v>
      </c>
      <c r="AU925" s="205" t="s">
        <v>89</v>
      </c>
      <c r="AV925" s="13" t="s">
        <v>89</v>
      </c>
      <c r="AW925" s="13" t="s">
        <v>31</v>
      </c>
      <c r="AX925" s="13" t="s">
        <v>76</v>
      </c>
      <c r="AY925" s="205" t="s">
        <v>135</v>
      </c>
    </row>
    <row r="926" s="14" customFormat="1">
      <c r="A926" s="14"/>
      <c r="B926" s="212"/>
      <c r="C926" s="14"/>
      <c r="D926" s="204" t="s">
        <v>143</v>
      </c>
      <c r="E926" s="213" t="s">
        <v>1</v>
      </c>
      <c r="F926" s="214" t="s">
        <v>152</v>
      </c>
      <c r="G926" s="14"/>
      <c r="H926" s="215">
        <v>385</v>
      </c>
      <c r="I926" s="216"/>
      <c r="J926" s="14"/>
      <c r="K926" s="14"/>
      <c r="L926" s="212"/>
      <c r="M926" s="217"/>
      <c r="N926" s="218"/>
      <c r="O926" s="218"/>
      <c r="P926" s="218"/>
      <c r="Q926" s="218"/>
      <c r="R926" s="218"/>
      <c r="S926" s="218"/>
      <c r="T926" s="219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13" t="s">
        <v>143</v>
      </c>
      <c r="AU926" s="213" t="s">
        <v>89</v>
      </c>
      <c r="AV926" s="14" t="s">
        <v>141</v>
      </c>
      <c r="AW926" s="14" t="s">
        <v>31</v>
      </c>
      <c r="AX926" s="14" t="s">
        <v>83</v>
      </c>
      <c r="AY926" s="213" t="s">
        <v>135</v>
      </c>
    </row>
    <row r="927" s="2" customFormat="1" ht="37.8" customHeight="1">
      <c r="A927" s="38"/>
      <c r="B927" s="188"/>
      <c r="C927" s="240" t="s">
        <v>1652</v>
      </c>
      <c r="D927" s="240" t="s">
        <v>398</v>
      </c>
      <c r="E927" s="241" t="s">
        <v>520</v>
      </c>
      <c r="F927" s="242" t="s">
        <v>521</v>
      </c>
      <c r="G927" s="243" t="s">
        <v>160</v>
      </c>
      <c r="H927" s="244">
        <v>404.25</v>
      </c>
      <c r="I927" s="245"/>
      <c r="J927" s="246">
        <f>ROUND(I927*H927,2)</f>
        <v>0</v>
      </c>
      <c r="K927" s="247"/>
      <c r="L927" s="248"/>
      <c r="M927" s="249" t="s">
        <v>1</v>
      </c>
      <c r="N927" s="250" t="s">
        <v>42</v>
      </c>
      <c r="O927" s="82"/>
      <c r="P927" s="199">
        <f>O927*H927</f>
        <v>0</v>
      </c>
      <c r="Q927" s="199">
        <v>0.00010000000000000001</v>
      </c>
      <c r="R927" s="199">
        <f>Q927*H927</f>
        <v>0.040425000000000003</v>
      </c>
      <c r="S927" s="199">
        <v>0</v>
      </c>
      <c r="T927" s="200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01" t="s">
        <v>416</v>
      </c>
      <c r="AT927" s="201" t="s">
        <v>398</v>
      </c>
      <c r="AU927" s="201" t="s">
        <v>89</v>
      </c>
      <c r="AY927" s="19" t="s">
        <v>135</v>
      </c>
      <c r="BE927" s="202">
        <f>IF(N927="základná",J927,0)</f>
        <v>0</v>
      </c>
      <c r="BF927" s="202">
        <f>IF(N927="znížená",J927,0)</f>
        <v>0</v>
      </c>
      <c r="BG927" s="202">
        <f>IF(N927="zákl. prenesená",J927,0)</f>
        <v>0</v>
      </c>
      <c r="BH927" s="202">
        <f>IF(N927="zníž. prenesená",J927,0)</f>
        <v>0</v>
      </c>
      <c r="BI927" s="202">
        <f>IF(N927="nulová",J927,0)</f>
        <v>0</v>
      </c>
      <c r="BJ927" s="19" t="s">
        <v>89</v>
      </c>
      <c r="BK927" s="202">
        <f>ROUND(I927*H927,2)</f>
        <v>0</v>
      </c>
      <c r="BL927" s="19" t="s">
        <v>197</v>
      </c>
      <c r="BM927" s="201" t="s">
        <v>1653</v>
      </c>
    </row>
    <row r="928" s="13" customFormat="1">
      <c r="A928" s="13"/>
      <c r="B928" s="203"/>
      <c r="C928" s="13"/>
      <c r="D928" s="204" t="s">
        <v>143</v>
      </c>
      <c r="E928" s="13"/>
      <c r="F928" s="206" t="s">
        <v>1654</v>
      </c>
      <c r="G928" s="13"/>
      <c r="H928" s="207">
        <v>404.25</v>
      </c>
      <c r="I928" s="208"/>
      <c r="J928" s="13"/>
      <c r="K928" s="13"/>
      <c r="L928" s="203"/>
      <c r="M928" s="209"/>
      <c r="N928" s="210"/>
      <c r="O928" s="210"/>
      <c r="P928" s="210"/>
      <c r="Q928" s="210"/>
      <c r="R928" s="210"/>
      <c r="S928" s="210"/>
      <c r="T928" s="21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05" t="s">
        <v>143</v>
      </c>
      <c r="AU928" s="205" t="s">
        <v>89</v>
      </c>
      <c r="AV928" s="13" t="s">
        <v>89</v>
      </c>
      <c r="AW928" s="13" t="s">
        <v>3</v>
      </c>
      <c r="AX928" s="13" t="s">
        <v>83</v>
      </c>
      <c r="AY928" s="205" t="s">
        <v>135</v>
      </c>
    </row>
    <row r="929" s="2" customFormat="1" ht="37.8" customHeight="1">
      <c r="A929" s="38"/>
      <c r="B929" s="188"/>
      <c r="C929" s="240" t="s">
        <v>1655</v>
      </c>
      <c r="D929" s="240" t="s">
        <v>398</v>
      </c>
      <c r="E929" s="241" t="s">
        <v>525</v>
      </c>
      <c r="F929" s="242" t="s">
        <v>526</v>
      </c>
      <c r="G929" s="243" t="s">
        <v>160</v>
      </c>
      <c r="H929" s="244">
        <v>404.25</v>
      </c>
      <c r="I929" s="245"/>
      <c r="J929" s="246">
        <f>ROUND(I929*H929,2)</f>
        <v>0</v>
      </c>
      <c r="K929" s="247"/>
      <c r="L929" s="248"/>
      <c r="M929" s="249" t="s">
        <v>1</v>
      </c>
      <c r="N929" s="250" t="s">
        <v>42</v>
      </c>
      <c r="O929" s="82"/>
      <c r="P929" s="199">
        <f>O929*H929</f>
        <v>0</v>
      </c>
      <c r="Q929" s="199">
        <v>0.00010000000000000001</v>
      </c>
      <c r="R929" s="199">
        <f>Q929*H929</f>
        <v>0.040425000000000003</v>
      </c>
      <c r="S929" s="199">
        <v>0</v>
      </c>
      <c r="T929" s="200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01" t="s">
        <v>416</v>
      </c>
      <c r="AT929" s="201" t="s">
        <v>398</v>
      </c>
      <c r="AU929" s="201" t="s">
        <v>89</v>
      </c>
      <c r="AY929" s="19" t="s">
        <v>135</v>
      </c>
      <c r="BE929" s="202">
        <f>IF(N929="základná",J929,0)</f>
        <v>0</v>
      </c>
      <c r="BF929" s="202">
        <f>IF(N929="znížená",J929,0)</f>
        <v>0</v>
      </c>
      <c r="BG929" s="202">
        <f>IF(N929="zákl. prenesená",J929,0)</f>
        <v>0</v>
      </c>
      <c r="BH929" s="202">
        <f>IF(N929="zníž. prenesená",J929,0)</f>
        <v>0</v>
      </c>
      <c r="BI929" s="202">
        <f>IF(N929="nulová",J929,0)</f>
        <v>0</v>
      </c>
      <c r="BJ929" s="19" t="s">
        <v>89</v>
      </c>
      <c r="BK929" s="202">
        <f>ROUND(I929*H929,2)</f>
        <v>0</v>
      </c>
      <c r="BL929" s="19" t="s">
        <v>197</v>
      </c>
      <c r="BM929" s="201" t="s">
        <v>1656</v>
      </c>
    </row>
    <row r="930" s="13" customFormat="1">
      <c r="A930" s="13"/>
      <c r="B930" s="203"/>
      <c r="C930" s="13"/>
      <c r="D930" s="204" t="s">
        <v>143</v>
      </c>
      <c r="E930" s="13"/>
      <c r="F930" s="206" t="s">
        <v>1654</v>
      </c>
      <c r="G930" s="13"/>
      <c r="H930" s="207">
        <v>404.25</v>
      </c>
      <c r="I930" s="208"/>
      <c r="J930" s="13"/>
      <c r="K930" s="13"/>
      <c r="L930" s="203"/>
      <c r="M930" s="209"/>
      <c r="N930" s="210"/>
      <c r="O930" s="210"/>
      <c r="P930" s="210"/>
      <c r="Q930" s="210"/>
      <c r="R930" s="210"/>
      <c r="S930" s="210"/>
      <c r="T930" s="21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05" t="s">
        <v>143</v>
      </c>
      <c r="AU930" s="205" t="s">
        <v>89</v>
      </c>
      <c r="AV930" s="13" t="s">
        <v>89</v>
      </c>
      <c r="AW930" s="13" t="s">
        <v>3</v>
      </c>
      <c r="AX930" s="13" t="s">
        <v>83</v>
      </c>
      <c r="AY930" s="205" t="s">
        <v>135</v>
      </c>
    </row>
    <row r="931" s="2" customFormat="1" ht="66.75" customHeight="1">
      <c r="A931" s="38"/>
      <c r="B931" s="188"/>
      <c r="C931" s="240" t="s">
        <v>1657</v>
      </c>
      <c r="D931" s="240" t="s">
        <v>398</v>
      </c>
      <c r="E931" s="241" t="s">
        <v>1658</v>
      </c>
      <c r="F931" s="242" t="s">
        <v>1659</v>
      </c>
      <c r="G931" s="243" t="s">
        <v>188</v>
      </c>
      <c r="H931" s="244">
        <v>9</v>
      </c>
      <c r="I931" s="245"/>
      <c r="J931" s="246">
        <f>ROUND(I931*H931,2)</f>
        <v>0</v>
      </c>
      <c r="K931" s="247"/>
      <c r="L931" s="248"/>
      <c r="M931" s="249" t="s">
        <v>1</v>
      </c>
      <c r="N931" s="250" t="s">
        <v>42</v>
      </c>
      <c r="O931" s="82"/>
      <c r="P931" s="199">
        <f>O931*H931</f>
        <v>0</v>
      </c>
      <c r="Q931" s="199">
        <v>0.14000000000000001</v>
      </c>
      <c r="R931" s="199">
        <f>Q931*H931</f>
        <v>1.2600000000000002</v>
      </c>
      <c r="S931" s="199">
        <v>0</v>
      </c>
      <c r="T931" s="200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01" t="s">
        <v>416</v>
      </c>
      <c r="AT931" s="201" t="s">
        <v>398</v>
      </c>
      <c r="AU931" s="201" t="s">
        <v>89</v>
      </c>
      <c r="AY931" s="19" t="s">
        <v>135</v>
      </c>
      <c r="BE931" s="202">
        <f>IF(N931="základná",J931,0)</f>
        <v>0</v>
      </c>
      <c r="BF931" s="202">
        <f>IF(N931="znížená",J931,0)</f>
        <v>0</v>
      </c>
      <c r="BG931" s="202">
        <f>IF(N931="zákl. prenesená",J931,0)</f>
        <v>0</v>
      </c>
      <c r="BH931" s="202">
        <f>IF(N931="zníž. prenesená",J931,0)</f>
        <v>0</v>
      </c>
      <c r="BI931" s="202">
        <f>IF(N931="nulová",J931,0)</f>
        <v>0</v>
      </c>
      <c r="BJ931" s="19" t="s">
        <v>89</v>
      </c>
      <c r="BK931" s="202">
        <f>ROUND(I931*H931,2)</f>
        <v>0</v>
      </c>
      <c r="BL931" s="19" t="s">
        <v>197</v>
      </c>
      <c r="BM931" s="201" t="s">
        <v>1660</v>
      </c>
    </row>
    <row r="932" s="2" customFormat="1" ht="49.05" customHeight="1">
      <c r="A932" s="38"/>
      <c r="B932" s="188"/>
      <c r="C932" s="240" t="s">
        <v>1661</v>
      </c>
      <c r="D932" s="240" t="s">
        <v>398</v>
      </c>
      <c r="E932" s="241" t="s">
        <v>1662</v>
      </c>
      <c r="F932" s="242" t="s">
        <v>1663</v>
      </c>
      <c r="G932" s="243" t="s">
        <v>188</v>
      </c>
      <c r="H932" s="244">
        <v>2</v>
      </c>
      <c r="I932" s="245"/>
      <c r="J932" s="246">
        <f>ROUND(I932*H932,2)</f>
        <v>0</v>
      </c>
      <c r="K932" s="247"/>
      <c r="L932" s="248"/>
      <c r="M932" s="249" t="s">
        <v>1</v>
      </c>
      <c r="N932" s="250" t="s">
        <v>42</v>
      </c>
      <c r="O932" s="82"/>
      <c r="P932" s="199">
        <f>O932*H932</f>
        <v>0</v>
      </c>
      <c r="Q932" s="199">
        <v>0.025000000000000001</v>
      </c>
      <c r="R932" s="199">
        <f>Q932*H932</f>
        <v>0.050000000000000003</v>
      </c>
      <c r="S932" s="199">
        <v>0</v>
      </c>
      <c r="T932" s="200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01" t="s">
        <v>416</v>
      </c>
      <c r="AT932" s="201" t="s">
        <v>398</v>
      </c>
      <c r="AU932" s="201" t="s">
        <v>89</v>
      </c>
      <c r="AY932" s="19" t="s">
        <v>135</v>
      </c>
      <c r="BE932" s="202">
        <f>IF(N932="základná",J932,0)</f>
        <v>0</v>
      </c>
      <c r="BF932" s="202">
        <f>IF(N932="znížená",J932,0)</f>
        <v>0</v>
      </c>
      <c r="BG932" s="202">
        <f>IF(N932="zákl. prenesená",J932,0)</f>
        <v>0</v>
      </c>
      <c r="BH932" s="202">
        <f>IF(N932="zníž. prenesená",J932,0)</f>
        <v>0</v>
      </c>
      <c r="BI932" s="202">
        <f>IF(N932="nulová",J932,0)</f>
        <v>0</v>
      </c>
      <c r="BJ932" s="19" t="s">
        <v>89</v>
      </c>
      <c r="BK932" s="202">
        <f>ROUND(I932*H932,2)</f>
        <v>0</v>
      </c>
      <c r="BL932" s="19" t="s">
        <v>197</v>
      </c>
      <c r="BM932" s="201" t="s">
        <v>1664</v>
      </c>
    </row>
    <row r="933" s="2" customFormat="1" ht="49.05" customHeight="1">
      <c r="A933" s="38"/>
      <c r="B933" s="188"/>
      <c r="C933" s="240" t="s">
        <v>1665</v>
      </c>
      <c r="D933" s="240" t="s">
        <v>398</v>
      </c>
      <c r="E933" s="241" t="s">
        <v>1666</v>
      </c>
      <c r="F933" s="242" t="s">
        <v>1667</v>
      </c>
      <c r="G933" s="243" t="s">
        <v>188</v>
      </c>
      <c r="H933" s="244">
        <v>26</v>
      </c>
      <c r="I933" s="245"/>
      <c r="J933" s="246">
        <f>ROUND(I933*H933,2)</f>
        <v>0</v>
      </c>
      <c r="K933" s="247"/>
      <c r="L933" s="248"/>
      <c r="M933" s="249" t="s">
        <v>1</v>
      </c>
      <c r="N933" s="250" t="s">
        <v>42</v>
      </c>
      <c r="O933" s="82"/>
      <c r="P933" s="199">
        <f>O933*H933</f>
        <v>0</v>
      </c>
      <c r="Q933" s="199">
        <v>0.034299999999999997</v>
      </c>
      <c r="R933" s="199">
        <f>Q933*H933</f>
        <v>0.89179999999999993</v>
      </c>
      <c r="S933" s="199">
        <v>0</v>
      </c>
      <c r="T933" s="200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01" t="s">
        <v>416</v>
      </c>
      <c r="AT933" s="201" t="s">
        <v>398</v>
      </c>
      <c r="AU933" s="201" t="s">
        <v>89</v>
      </c>
      <c r="AY933" s="19" t="s">
        <v>135</v>
      </c>
      <c r="BE933" s="202">
        <f>IF(N933="základná",J933,0)</f>
        <v>0</v>
      </c>
      <c r="BF933" s="202">
        <f>IF(N933="znížená",J933,0)</f>
        <v>0</v>
      </c>
      <c r="BG933" s="202">
        <f>IF(N933="zákl. prenesená",J933,0)</f>
        <v>0</v>
      </c>
      <c r="BH933" s="202">
        <f>IF(N933="zníž. prenesená",J933,0)</f>
        <v>0</v>
      </c>
      <c r="BI933" s="202">
        <f>IF(N933="nulová",J933,0)</f>
        <v>0</v>
      </c>
      <c r="BJ933" s="19" t="s">
        <v>89</v>
      </c>
      <c r="BK933" s="202">
        <f>ROUND(I933*H933,2)</f>
        <v>0</v>
      </c>
      <c r="BL933" s="19" t="s">
        <v>197</v>
      </c>
      <c r="BM933" s="201" t="s">
        <v>1668</v>
      </c>
    </row>
    <row r="934" s="2" customFormat="1" ht="66.75" customHeight="1">
      <c r="A934" s="38"/>
      <c r="B934" s="188"/>
      <c r="C934" s="240" t="s">
        <v>1669</v>
      </c>
      <c r="D934" s="240" t="s">
        <v>398</v>
      </c>
      <c r="E934" s="241" t="s">
        <v>1670</v>
      </c>
      <c r="F934" s="242" t="s">
        <v>1671</v>
      </c>
      <c r="G934" s="243" t="s">
        <v>188</v>
      </c>
      <c r="H934" s="244">
        <v>12</v>
      </c>
      <c r="I934" s="245"/>
      <c r="J934" s="246">
        <f>ROUND(I934*H934,2)</f>
        <v>0</v>
      </c>
      <c r="K934" s="247"/>
      <c r="L934" s="248"/>
      <c r="M934" s="249" t="s">
        <v>1</v>
      </c>
      <c r="N934" s="250" t="s">
        <v>42</v>
      </c>
      <c r="O934" s="82"/>
      <c r="P934" s="199">
        <f>O934*H934</f>
        <v>0</v>
      </c>
      <c r="Q934" s="199">
        <v>0</v>
      </c>
      <c r="R934" s="199">
        <f>Q934*H934</f>
        <v>0</v>
      </c>
      <c r="S934" s="199">
        <v>0</v>
      </c>
      <c r="T934" s="200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201" t="s">
        <v>416</v>
      </c>
      <c r="AT934" s="201" t="s">
        <v>398</v>
      </c>
      <c r="AU934" s="201" t="s">
        <v>89</v>
      </c>
      <c r="AY934" s="19" t="s">
        <v>135</v>
      </c>
      <c r="BE934" s="202">
        <f>IF(N934="základná",J934,0)</f>
        <v>0</v>
      </c>
      <c r="BF934" s="202">
        <f>IF(N934="znížená",J934,0)</f>
        <v>0</v>
      </c>
      <c r="BG934" s="202">
        <f>IF(N934="zákl. prenesená",J934,0)</f>
        <v>0</v>
      </c>
      <c r="BH934" s="202">
        <f>IF(N934="zníž. prenesená",J934,0)</f>
        <v>0</v>
      </c>
      <c r="BI934" s="202">
        <f>IF(N934="nulová",J934,0)</f>
        <v>0</v>
      </c>
      <c r="BJ934" s="19" t="s">
        <v>89</v>
      </c>
      <c r="BK934" s="202">
        <f>ROUND(I934*H934,2)</f>
        <v>0</v>
      </c>
      <c r="BL934" s="19" t="s">
        <v>197</v>
      </c>
      <c r="BM934" s="201" t="s">
        <v>1672</v>
      </c>
    </row>
    <row r="935" s="2" customFormat="1" ht="66.75" customHeight="1">
      <c r="A935" s="38"/>
      <c r="B935" s="188"/>
      <c r="C935" s="240" t="s">
        <v>1673</v>
      </c>
      <c r="D935" s="240" t="s">
        <v>398</v>
      </c>
      <c r="E935" s="241" t="s">
        <v>1674</v>
      </c>
      <c r="F935" s="242" t="s">
        <v>1675</v>
      </c>
      <c r="G935" s="243" t="s">
        <v>188</v>
      </c>
      <c r="H935" s="244">
        <v>5</v>
      </c>
      <c r="I935" s="245"/>
      <c r="J935" s="246">
        <f>ROUND(I935*H935,2)</f>
        <v>0</v>
      </c>
      <c r="K935" s="247"/>
      <c r="L935" s="248"/>
      <c r="M935" s="249" t="s">
        <v>1</v>
      </c>
      <c r="N935" s="250" t="s">
        <v>42</v>
      </c>
      <c r="O935" s="82"/>
      <c r="P935" s="199">
        <f>O935*H935</f>
        <v>0</v>
      </c>
      <c r="Q935" s="199">
        <v>0</v>
      </c>
      <c r="R935" s="199">
        <f>Q935*H935</f>
        <v>0</v>
      </c>
      <c r="S935" s="199">
        <v>0</v>
      </c>
      <c r="T935" s="200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01" t="s">
        <v>416</v>
      </c>
      <c r="AT935" s="201" t="s">
        <v>398</v>
      </c>
      <c r="AU935" s="201" t="s">
        <v>89</v>
      </c>
      <c r="AY935" s="19" t="s">
        <v>135</v>
      </c>
      <c r="BE935" s="202">
        <f>IF(N935="základná",J935,0)</f>
        <v>0</v>
      </c>
      <c r="BF935" s="202">
        <f>IF(N935="znížená",J935,0)</f>
        <v>0</v>
      </c>
      <c r="BG935" s="202">
        <f>IF(N935="zákl. prenesená",J935,0)</f>
        <v>0</v>
      </c>
      <c r="BH935" s="202">
        <f>IF(N935="zníž. prenesená",J935,0)</f>
        <v>0</v>
      </c>
      <c r="BI935" s="202">
        <f>IF(N935="nulová",J935,0)</f>
        <v>0</v>
      </c>
      <c r="BJ935" s="19" t="s">
        <v>89</v>
      </c>
      <c r="BK935" s="202">
        <f>ROUND(I935*H935,2)</f>
        <v>0</v>
      </c>
      <c r="BL935" s="19" t="s">
        <v>197</v>
      </c>
      <c r="BM935" s="201" t="s">
        <v>1676</v>
      </c>
    </row>
    <row r="936" s="2" customFormat="1" ht="66.75" customHeight="1">
      <c r="A936" s="38"/>
      <c r="B936" s="188"/>
      <c r="C936" s="240" t="s">
        <v>1677</v>
      </c>
      <c r="D936" s="240" t="s">
        <v>398</v>
      </c>
      <c r="E936" s="241" t="s">
        <v>1678</v>
      </c>
      <c r="F936" s="242" t="s">
        <v>1679</v>
      </c>
      <c r="G936" s="243" t="s">
        <v>188</v>
      </c>
      <c r="H936" s="244">
        <v>1</v>
      </c>
      <c r="I936" s="245"/>
      <c r="J936" s="246">
        <f>ROUND(I936*H936,2)</f>
        <v>0</v>
      </c>
      <c r="K936" s="247"/>
      <c r="L936" s="248"/>
      <c r="M936" s="249" t="s">
        <v>1</v>
      </c>
      <c r="N936" s="250" t="s">
        <v>42</v>
      </c>
      <c r="O936" s="82"/>
      <c r="P936" s="199">
        <f>O936*H936</f>
        <v>0</v>
      </c>
      <c r="Q936" s="199">
        <v>0</v>
      </c>
      <c r="R936" s="199">
        <f>Q936*H936</f>
        <v>0</v>
      </c>
      <c r="S936" s="199">
        <v>0</v>
      </c>
      <c r="T936" s="200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01" t="s">
        <v>416</v>
      </c>
      <c r="AT936" s="201" t="s">
        <v>398</v>
      </c>
      <c r="AU936" s="201" t="s">
        <v>89</v>
      </c>
      <c r="AY936" s="19" t="s">
        <v>135</v>
      </c>
      <c r="BE936" s="202">
        <f>IF(N936="základná",J936,0)</f>
        <v>0</v>
      </c>
      <c r="BF936" s="202">
        <f>IF(N936="znížená",J936,0)</f>
        <v>0</v>
      </c>
      <c r="BG936" s="202">
        <f>IF(N936="zákl. prenesená",J936,0)</f>
        <v>0</v>
      </c>
      <c r="BH936" s="202">
        <f>IF(N936="zníž. prenesená",J936,0)</f>
        <v>0</v>
      </c>
      <c r="BI936" s="202">
        <f>IF(N936="nulová",J936,0)</f>
        <v>0</v>
      </c>
      <c r="BJ936" s="19" t="s">
        <v>89</v>
      </c>
      <c r="BK936" s="202">
        <f>ROUND(I936*H936,2)</f>
        <v>0</v>
      </c>
      <c r="BL936" s="19" t="s">
        <v>197</v>
      </c>
      <c r="BM936" s="201" t="s">
        <v>1680</v>
      </c>
    </row>
    <row r="937" s="2" customFormat="1" ht="66.75" customHeight="1">
      <c r="A937" s="38"/>
      <c r="B937" s="188"/>
      <c r="C937" s="240" t="s">
        <v>1681</v>
      </c>
      <c r="D937" s="240" t="s">
        <v>398</v>
      </c>
      <c r="E937" s="241" t="s">
        <v>1682</v>
      </c>
      <c r="F937" s="242" t="s">
        <v>1683</v>
      </c>
      <c r="G937" s="243" t="s">
        <v>188</v>
      </c>
      <c r="H937" s="244">
        <v>12</v>
      </c>
      <c r="I937" s="245"/>
      <c r="J937" s="246">
        <f>ROUND(I937*H937,2)</f>
        <v>0</v>
      </c>
      <c r="K937" s="247"/>
      <c r="L937" s="248"/>
      <c r="M937" s="249" t="s">
        <v>1</v>
      </c>
      <c r="N937" s="250" t="s">
        <v>42</v>
      </c>
      <c r="O937" s="82"/>
      <c r="P937" s="199">
        <f>O937*H937</f>
        <v>0</v>
      </c>
      <c r="Q937" s="199">
        <v>0</v>
      </c>
      <c r="R937" s="199">
        <f>Q937*H937</f>
        <v>0</v>
      </c>
      <c r="S937" s="199">
        <v>0</v>
      </c>
      <c r="T937" s="200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01" t="s">
        <v>416</v>
      </c>
      <c r="AT937" s="201" t="s">
        <v>398</v>
      </c>
      <c r="AU937" s="201" t="s">
        <v>89</v>
      </c>
      <c r="AY937" s="19" t="s">
        <v>135</v>
      </c>
      <c r="BE937" s="202">
        <f>IF(N937="základná",J937,0)</f>
        <v>0</v>
      </c>
      <c r="BF937" s="202">
        <f>IF(N937="znížená",J937,0)</f>
        <v>0</v>
      </c>
      <c r="BG937" s="202">
        <f>IF(N937="zákl. prenesená",J937,0)</f>
        <v>0</v>
      </c>
      <c r="BH937" s="202">
        <f>IF(N937="zníž. prenesená",J937,0)</f>
        <v>0</v>
      </c>
      <c r="BI937" s="202">
        <f>IF(N937="nulová",J937,0)</f>
        <v>0</v>
      </c>
      <c r="BJ937" s="19" t="s">
        <v>89</v>
      </c>
      <c r="BK937" s="202">
        <f>ROUND(I937*H937,2)</f>
        <v>0</v>
      </c>
      <c r="BL937" s="19" t="s">
        <v>197</v>
      </c>
      <c r="BM937" s="201" t="s">
        <v>1684</v>
      </c>
    </row>
    <row r="938" s="2" customFormat="1" ht="62.7" customHeight="1">
      <c r="A938" s="38"/>
      <c r="B938" s="188"/>
      <c r="C938" s="240" t="s">
        <v>1685</v>
      </c>
      <c r="D938" s="240" t="s">
        <v>398</v>
      </c>
      <c r="E938" s="241" t="s">
        <v>1686</v>
      </c>
      <c r="F938" s="242" t="s">
        <v>1687</v>
      </c>
      <c r="G938" s="243" t="s">
        <v>188</v>
      </c>
      <c r="H938" s="244">
        <v>5</v>
      </c>
      <c r="I938" s="245"/>
      <c r="J938" s="246">
        <f>ROUND(I938*H938,2)</f>
        <v>0</v>
      </c>
      <c r="K938" s="247"/>
      <c r="L938" s="248"/>
      <c r="M938" s="249" t="s">
        <v>1</v>
      </c>
      <c r="N938" s="250" t="s">
        <v>42</v>
      </c>
      <c r="O938" s="82"/>
      <c r="P938" s="199">
        <f>O938*H938</f>
        <v>0</v>
      </c>
      <c r="Q938" s="199">
        <v>0</v>
      </c>
      <c r="R938" s="199">
        <f>Q938*H938</f>
        <v>0</v>
      </c>
      <c r="S938" s="199">
        <v>0</v>
      </c>
      <c r="T938" s="200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01" t="s">
        <v>416</v>
      </c>
      <c r="AT938" s="201" t="s">
        <v>398</v>
      </c>
      <c r="AU938" s="201" t="s">
        <v>89</v>
      </c>
      <c r="AY938" s="19" t="s">
        <v>135</v>
      </c>
      <c r="BE938" s="202">
        <f>IF(N938="základná",J938,0)</f>
        <v>0</v>
      </c>
      <c r="BF938" s="202">
        <f>IF(N938="znížená",J938,0)</f>
        <v>0</v>
      </c>
      <c r="BG938" s="202">
        <f>IF(N938="zákl. prenesená",J938,0)</f>
        <v>0</v>
      </c>
      <c r="BH938" s="202">
        <f>IF(N938="zníž. prenesená",J938,0)</f>
        <v>0</v>
      </c>
      <c r="BI938" s="202">
        <f>IF(N938="nulová",J938,0)</f>
        <v>0</v>
      </c>
      <c r="BJ938" s="19" t="s">
        <v>89</v>
      </c>
      <c r="BK938" s="202">
        <f>ROUND(I938*H938,2)</f>
        <v>0</v>
      </c>
      <c r="BL938" s="19" t="s">
        <v>197</v>
      </c>
      <c r="BM938" s="201" t="s">
        <v>1688</v>
      </c>
    </row>
    <row r="939" s="2" customFormat="1" ht="55.5" customHeight="1">
      <c r="A939" s="38"/>
      <c r="B939" s="188"/>
      <c r="C939" s="240" t="s">
        <v>1689</v>
      </c>
      <c r="D939" s="240" t="s">
        <v>398</v>
      </c>
      <c r="E939" s="241" t="s">
        <v>1690</v>
      </c>
      <c r="F939" s="242" t="s">
        <v>1691</v>
      </c>
      <c r="G939" s="243" t="s">
        <v>188</v>
      </c>
      <c r="H939" s="244">
        <v>1</v>
      </c>
      <c r="I939" s="245"/>
      <c r="J939" s="246">
        <f>ROUND(I939*H939,2)</f>
        <v>0</v>
      </c>
      <c r="K939" s="247"/>
      <c r="L939" s="248"/>
      <c r="M939" s="249" t="s">
        <v>1</v>
      </c>
      <c r="N939" s="250" t="s">
        <v>42</v>
      </c>
      <c r="O939" s="82"/>
      <c r="P939" s="199">
        <f>O939*H939</f>
        <v>0</v>
      </c>
      <c r="Q939" s="199">
        <v>0</v>
      </c>
      <c r="R939" s="199">
        <f>Q939*H939</f>
        <v>0</v>
      </c>
      <c r="S939" s="199">
        <v>0</v>
      </c>
      <c r="T939" s="200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01" t="s">
        <v>416</v>
      </c>
      <c r="AT939" s="201" t="s">
        <v>398</v>
      </c>
      <c r="AU939" s="201" t="s">
        <v>89</v>
      </c>
      <c r="AY939" s="19" t="s">
        <v>135</v>
      </c>
      <c r="BE939" s="202">
        <f>IF(N939="základná",J939,0)</f>
        <v>0</v>
      </c>
      <c r="BF939" s="202">
        <f>IF(N939="znížená",J939,0)</f>
        <v>0</v>
      </c>
      <c r="BG939" s="202">
        <f>IF(N939="zákl. prenesená",J939,0)</f>
        <v>0</v>
      </c>
      <c r="BH939" s="202">
        <f>IF(N939="zníž. prenesená",J939,0)</f>
        <v>0</v>
      </c>
      <c r="BI939" s="202">
        <f>IF(N939="nulová",J939,0)</f>
        <v>0</v>
      </c>
      <c r="BJ939" s="19" t="s">
        <v>89</v>
      </c>
      <c r="BK939" s="202">
        <f>ROUND(I939*H939,2)</f>
        <v>0</v>
      </c>
      <c r="BL939" s="19" t="s">
        <v>197</v>
      </c>
      <c r="BM939" s="201" t="s">
        <v>1692</v>
      </c>
    </row>
    <row r="940" s="2" customFormat="1" ht="24.15" customHeight="1">
      <c r="A940" s="38"/>
      <c r="B940" s="188"/>
      <c r="C940" s="189" t="s">
        <v>1693</v>
      </c>
      <c r="D940" s="189" t="s">
        <v>137</v>
      </c>
      <c r="E940" s="190" t="s">
        <v>1694</v>
      </c>
      <c r="F940" s="191" t="s">
        <v>1695</v>
      </c>
      <c r="G940" s="192" t="s">
        <v>188</v>
      </c>
      <c r="H940" s="193">
        <v>47</v>
      </c>
      <c r="I940" s="194"/>
      <c r="J940" s="195">
        <f>ROUND(I940*H940,2)</f>
        <v>0</v>
      </c>
      <c r="K940" s="196"/>
      <c r="L940" s="39"/>
      <c r="M940" s="197" t="s">
        <v>1</v>
      </c>
      <c r="N940" s="198" t="s">
        <v>42</v>
      </c>
      <c r="O940" s="82"/>
      <c r="P940" s="199">
        <f>O940*H940</f>
        <v>0</v>
      </c>
      <c r="Q940" s="199">
        <v>0.00026400000000000002</v>
      </c>
      <c r="R940" s="199">
        <f>Q940*H940</f>
        <v>0.012408000000000001</v>
      </c>
      <c r="S940" s="199">
        <v>0</v>
      </c>
      <c r="T940" s="200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01" t="s">
        <v>197</v>
      </c>
      <c r="AT940" s="201" t="s">
        <v>137</v>
      </c>
      <c r="AU940" s="201" t="s">
        <v>89</v>
      </c>
      <c r="AY940" s="19" t="s">
        <v>135</v>
      </c>
      <c r="BE940" s="202">
        <f>IF(N940="základná",J940,0)</f>
        <v>0</v>
      </c>
      <c r="BF940" s="202">
        <f>IF(N940="znížená",J940,0)</f>
        <v>0</v>
      </c>
      <c r="BG940" s="202">
        <f>IF(N940="zákl. prenesená",J940,0)</f>
        <v>0</v>
      </c>
      <c r="BH940" s="202">
        <f>IF(N940="zníž. prenesená",J940,0)</f>
        <v>0</v>
      </c>
      <c r="BI940" s="202">
        <f>IF(N940="nulová",J940,0)</f>
        <v>0</v>
      </c>
      <c r="BJ940" s="19" t="s">
        <v>89</v>
      </c>
      <c r="BK940" s="202">
        <f>ROUND(I940*H940,2)</f>
        <v>0</v>
      </c>
      <c r="BL940" s="19" t="s">
        <v>197</v>
      </c>
      <c r="BM940" s="201" t="s">
        <v>1696</v>
      </c>
    </row>
    <row r="941" s="13" customFormat="1">
      <c r="A941" s="13"/>
      <c r="B941" s="203"/>
      <c r="C941" s="13"/>
      <c r="D941" s="204" t="s">
        <v>143</v>
      </c>
      <c r="E941" s="205" t="s">
        <v>1</v>
      </c>
      <c r="F941" s="206" t="s">
        <v>1697</v>
      </c>
      <c r="G941" s="13"/>
      <c r="H941" s="207">
        <v>47</v>
      </c>
      <c r="I941" s="208"/>
      <c r="J941" s="13"/>
      <c r="K941" s="13"/>
      <c r="L941" s="203"/>
      <c r="M941" s="209"/>
      <c r="N941" s="210"/>
      <c r="O941" s="210"/>
      <c r="P941" s="210"/>
      <c r="Q941" s="210"/>
      <c r="R941" s="210"/>
      <c r="S941" s="210"/>
      <c r="T941" s="21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05" t="s">
        <v>143</v>
      </c>
      <c r="AU941" s="205" t="s">
        <v>89</v>
      </c>
      <c r="AV941" s="13" t="s">
        <v>89</v>
      </c>
      <c r="AW941" s="13" t="s">
        <v>31</v>
      </c>
      <c r="AX941" s="13" t="s">
        <v>83</v>
      </c>
      <c r="AY941" s="205" t="s">
        <v>135</v>
      </c>
    </row>
    <row r="942" s="2" customFormat="1" ht="24.15" customHeight="1">
      <c r="A942" s="38"/>
      <c r="B942" s="188"/>
      <c r="C942" s="189" t="s">
        <v>1698</v>
      </c>
      <c r="D942" s="189" t="s">
        <v>137</v>
      </c>
      <c r="E942" s="190" t="s">
        <v>1699</v>
      </c>
      <c r="F942" s="191" t="s">
        <v>1700</v>
      </c>
      <c r="G942" s="192" t="s">
        <v>188</v>
      </c>
      <c r="H942" s="193">
        <v>5</v>
      </c>
      <c r="I942" s="194"/>
      <c r="J942" s="195">
        <f>ROUND(I942*H942,2)</f>
        <v>0</v>
      </c>
      <c r="K942" s="196"/>
      <c r="L942" s="39"/>
      <c r="M942" s="197" t="s">
        <v>1</v>
      </c>
      <c r="N942" s="198" t="s">
        <v>42</v>
      </c>
      <c r="O942" s="82"/>
      <c r="P942" s="199">
        <f>O942*H942</f>
        <v>0</v>
      </c>
      <c r="Q942" s="199">
        <v>0.00030400000000000002</v>
      </c>
      <c r="R942" s="199">
        <f>Q942*H942</f>
        <v>0.0015200000000000001</v>
      </c>
      <c r="S942" s="199">
        <v>0</v>
      </c>
      <c r="T942" s="200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01" t="s">
        <v>197</v>
      </c>
      <c r="AT942" s="201" t="s">
        <v>137</v>
      </c>
      <c r="AU942" s="201" t="s">
        <v>89</v>
      </c>
      <c r="AY942" s="19" t="s">
        <v>135</v>
      </c>
      <c r="BE942" s="202">
        <f>IF(N942="základná",J942,0)</f>
        <v>0</v>
      </c>
      <c r="BF942" s="202">
        <f>IF(N942="znížená",J942,0)</f>
        <v>0</v>
      </c>
      <c r="BG942" s="202">
        <f>IF(N942="zákl. prenesená",J942,0)</f>
        <v>0</v>
      </c>
      <c r="BH942" s="202">
        <f>IF(N942="zníž. prenesená",J942,0)</f>
        <v>0</v>
      </c>
      <c r="BI942" s="202">
        <f>IF(N942="nulová",J942,0)</f>
        <v>0</v>
      </c>
      <c r="BJ942" s="19" t="s">
        <v>89</v>
      </c>
      <c r="BK942" s="202">
        <f>ROUND(I942*H942,2)</f>
        <v>0</v>
      </c>
      <c r="BL942" s="19" t="s">
        <v>197</v>
      </c>
      <c r="BM942" s="201" t="s">
        <v>1701</v>
      </c>
    </row>
    <row r="943" s="13" customFormat="1">
      <c r="A943" s="13"/>
      <c r="B943" s="203"/>
      <c r="C943" s="13"/>
      <c r="D943" s="204" t="s">
        <v>143</v>
      </c>
      <c r="E943" s="205" t="s">
        <v>1</v>
      </c>
      <c r="F943" s="206" t="s">
        <v>1702</v>
      </c>
      <c r="G943" s="13"/>
      <c r="H943" s="207">
        <v>5</v>
      </c>
      <c r="I943" s="208"/>
      <c r="J943" s="13"/>
      <c r="K943" s="13"/>
      <c r="L943" s="203"/>
      <c r="M943" s="209"/>
      <c r="N943" s="210"/>
      <c r="O943" s="210"/>
      <c r="P943" s="210"/>
      <c r="Q943" s="210"/>
      <c r="R943" s="210"/>
      <c r="S943" s="210"/>
      <c r="T943" s="21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05" t="s">
        <v>143</v>
      </c>
      <c r="AU943" s="205" t="s">
        <v>89</v>
      </c>
      <c r="AV943" s="13" t="s">
        <v>89</v>
      </c>
      <c r="AW943" s="13" t="s">
        <v>31</v>
      </c>
      <c r="AX943" s="13" t="s">
        <v>83</v>
      </c>
      <c r="AY943" s="205" t="s">
        <v>135</v>
      </c>
    </row>
    <row r="944" s="2" customFormat="1" ht="16.5" customHeight="1">
      <c r="A944" s="38"/>
      <c r="B944" s="188"/>
      <c r="C944" s="240" t="s">
        <v>1703</v>
      </c>
      <c r="D944" s="240" t="s">
        <v>398</v>
      </c>
      <c r="E944" s="241" t="s">
        <v>1704</v>
      </c>
      <c r="F944" s="242" t="s">
        <v>1705</v>
      </c>
      <c r="G944" s="243" t="s">
        <v>160</v>
      </c>
      <c r="H944" s="244">
        <v>2.3519999999999999</v>
      </c>
      <c r="I944" s="245"/>
      <c r="J944" s="246">
        <f>ROUND(I944*H944,2)</f>
        <v>0</v>
      </c>
      <c r="K944" s="247"/>
      <c r="L944" s="248"/>
      <c r="M944" s="249" t="s">
        <v>1</v>
      </c>
      <c r="N944" s="250" t="s">
        <v>42</v>
      </c>
      <c r="O944" s="82"/>
      <c r="P944" s="199">
        <f>O944*H944</f>
        <v>0</v>
      </c>
      <c r="Q944" s="199">
        <v>0.00073999999999999999</v>
      </c>
      <c r="R944" s="199">
        <f>Q944*H944</f>
        <v>0.00174048</v>
      </c>
      <c r="S944" s="199">
        <v>0</v>
      </c>
      <c r="T944" s="200">
        <f>S944*H944</f>
        <v>0</v>
      </c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R944" s="201" t="s">
        <v>416</v>
      </c>
      <c r="AT944" s="201" t="s">
        <v>398</v>
      </c>
      <c r="AU944" s="201" t="s">
        <v>89</v>
      </c>
      <c r="AY944" s="19" t="s">
        <v>135</v>
      </c>
      <c r="BE944" s="202">
        <f>IF(N944="základná",J944,0)</f>
        <v>0</v>
      </c>
      <c r="BF944" s="202">
        <f>IF(N944="znížená",J944,0)</f>
        <v>0</v>
      </c>
      <c r="BG944" s="202">
        <f>IF(N944="zákl. prenesená",J944,0)</f>
        <v>0</v>
      </c>
      <c r="BH944" s="202">
        <f>IF(N944="zníž. prenesená",J944,0)</f>
        <v>0</v>
      </c>
      <c r="BI944" s="202">
        <f>IF(N944="nulová",J944,0)</f>
        <v>0</v>
      </c>
      <c r="BJ944" s="19" t="s">
        <v>89</v>
      </c>
      <c r="BK944" s="202">
        <f>ROUND(I944*H944,2)</f>
        <v>0</v>
      </c>
      <c r="BL944" s="19" t="s">
        <v>197</v>
      </c>
      <c r="BM944" s="201" t="s">
        <v>1706</v>
      </c>
    </row>
    <row r="945" s="13" customFormat="1">
      <c r="A945" s="13"/>
      <c r="B945" s="203"/>
      <c r="C945" s="13"/>
      <c r="D945" s="204" t="s">
        <v>143</v>
      </c>
      <c r="E945" s="205" t="s">
        <v>1</v>
      </c>
      <c r="F945" s="206" t="s">
        <v>1707</v>
      </c>
      <c r="G945" s="13"/>
      <c r="H945" s="207">
        <v>2.2400000000000002</v>
      </c>
      <c r="I945" s="208"/>
      <c r="J945" s="13"/>
      <c r="K945" s="13"/>
      <c r="L945" s="203"/>
      <c r="M945" s="209"/>
      <c r="N945" s="210"/>
      <c r="O945" s="210"/>
      <c r="P945" s="210"/>
      <c r="Q945" s="210"/>
      <c r="R945" s="210"/>
      <c r="S945" s="210"/>
      <c r="T945" s="21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05" t="s">
        <v>143</v>
      </c>
      <c r="AU945" s="205" t="s">
        <v>89</v>
      </c>
      <c r="AV945" s="13" t="s">
        <v>89</v>
      </c>
      <c r="AW945" s="13" t="s">
        <v>31</v>
      </c>
      <c r="AX945" s="13" t="s">
        <v>83</v>
      </c>
      <c r="AY945" s="205" t="s">
        <v>135</v>
      </c>
    </row>
    <row r="946" s="13" customFormat="1">
      <c r="A946" s="13"/>
      <c r="B946" s="203"/>
      <c r="C946" s="13"/>
      <c r="D946" s="204" t="s">
        <v>143</v>
      </c>
      <c r="E946" s="13"/>
      <c r="F946" s="206" t="s">
        <v>1708</v>
      </c>
      <c r="G946" s="13"/>
      <c r="H946" s="207">
        <v>2.3519999999999999</v>
      </c>
      <c r="I946" s="208"/>
      <c r="J946" s="13"/>
      <c r="K946" s="13"/>
      <c r="L946" s="203"/>
      <c r="M946" s="209"/>
      <c r="N946" s="210"/>
      <c r="O946" s="210"/>
      <c r="P946" s="210"/>
      <c r="Q946" s="210"/>
      <c r="R946" s="210"/>
      <c r="S946" s="210"/>
      <c r="T946" s="21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05" t="s">
        <v>143</v>
      </c>
      <c r="AU946" s="205" t="s">
        <v>89</v>
      </c>
      <c r="AV946" s="13" t="s">
        <v>89</v>
      </c>
      <c r="AW946" s="13" t="s">
        <v>3</v>
      </c>
      <c r="AX946" s="13" t="s">
        <v>83</v>
      </c>
      <c r="AY946" s="205" t="s">
        <v>135</v>
      </c>
    </row>
    <row r="947" s="2" customFormat="1" ht="16.5" customHeight="1">
      <c r="A947" s="38"/>
      <c r="B947" s="188"/>
      <c r="C947" s="240" t="s">
        <v>1709</v>
      </c>
      <c r="D947" s="240" t="s">
        <v>398</v>
      </c>
      <c r="E947" s="241" t="s">
        <v>1710</v>
      </c>
      <c r="F947" s="242" t="s">
        <v>1711</v>
      </c>
      <c r="G947" s="243" t="s">
        <v>160</v>
      </c>
      <c r="H947" s="244">
        <v>65.834999999999994</v>
      </c>
      <c r="I947" s="245"/>
      <c r="J947" s="246">
        <f>ROUND(I947*H947,2)</f>
        <v>0</v>
      </c>
      <c r="K947" s="247"/>
      <c r="L947" s="248"/>
      <c r="M947" s="249" t="s">
        <v>1</v>
      </c>
      <c r="N947" s="250" t="s">
        <v>42</v>
      </c>
      <c r="O947" s="82"/>
      <c r="P947" s="199">
        <f>O947*H947</f>
        <v>0</v>
      </c>
      <c r="Q947" s="199">
        <v>0.00097999999999999997</v>
      </c>
      <c r="R947" s="199">
        <f>Q947*H947</f>
        <v>0.064518299999999987</v>
      </c>
      <c r="S947" s="199">
        <v>0</v>
      </c>
      <c r="T947" s="200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01" t="s">
        <v>416</v>
      </c>
      <c r="AT947" s="201" t="s">
        <v>398</v>
      </c>
      <c r="AU947" s="201" t="s">
        <v>89</v>
      </c>
      <c r="AY947" s="19" t="s">
        <v>135</v>
      </c>
      <c r="BE947" s="202">
        <f>IF(N947="základná",J947,0)</f>
        <v>0</v>
      </c>
      <c r="BF947" s="202">
        <f>IF(N947="znížená",J947,0)</f>
        <v>0</v>
      </c>
      <c r="BG947" s="202">
        <f>IF(N947="zákl. prenesená",J947,0)</f>
        <v>0</v>
      </c>
      <c r="BH947" s="202">
        <f>IF(N947="zníž. prenesená",J947,0)</f>
        <v>0</v>
      </c>
      <c r="BI947" s="202">
        <f>IF(N947="nulová",J947,0)</f>
        <v>0</v>
      </c>
      <c r="BJ947" s="19" t="s">
        <v>89</v>
      </c>
      <c r="BK947" s="202">
        <f>ROUND(I947*H947,2)</f>
        <v>0</v>
      </c>
      <c r="BL947" s="19" t="s">
        <v>197</v>
      </c>
      <c r="BM947" s="201" t="s">
        <v>1712</v>
      </c>
    </row>
    <row r="948" s="13" customFormat="1">
      <c r="A948" s="13"/>
      <c r="B948" s="203"/>
      <c r="C948" s="13"/>
      <c r="D948" s="204" t="s">
        <v>143</v>
      </c>
      <c r="E948" s="205" t="s">
        <v>1</v>
      </c>
      <c r="F948" s="206" t="s">
        <v>1713</v>
      </c>
      <c r="G948" s="13"/>
      <c r="H948" s="207">
        <v>62.700000000000003</v>
      </c>
      <c r="I948" s="208"/>
      <c r="J948" s="13"/>
      <c r="K948" s="13"/>
      <c r="L948" s="203"/>
      <c r="M948" s="209"/>
      <c r="N948" s="210"/>
      <c r="O948" s="210"/>
      <c r="P948" s="210"/>
      <c r="Q948" s="210"/>
      <c r="R948" s="210"/>
      <c r="S948" s="210"/>
      <c r="T948" s="21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05" t="s">
        <v>143</v>
      </c>
      <c r="AU948" s="205" t="s">
        <v>89</v>
      </c>
      <c r="AV948" s="13" t="s">
        <v>89</v>
      </c>
      <c r="AW948" s="13" t="s">
        <v>31</v>
      </c>
      <c r="AX948" s="13" t="s">
        <v>83</v>
      </c>
      <c r="AY948" s="205" t="s">
        <v>135</v>
      </c>
    </row>
    <row r="949" s="13" customFormat="1">
      <c r="A949" s="13"/>
      <c r="B949" s="203"/>
      <c r="C949" s="13"/>
      <c r="D949" s="204" t="s">
        <v>143</v>
      </c>
      <c r="E949" s="13"/>
      <c r="F949" s="206" t="s">
        <v>1714</v>
      </c>
      <c r="G949" s="13"/>
      <c r="H949" s="207">
        <v>65.834999999999994</v>
      </c>
      <c r="I949" s="208"/>
      <c r="J949" s="13"/>
      <c r="K949" s="13"/>
      <c r="L949" s="203"/>
      <c r="M949" s="209"/>
      <c r="N949" s="210"/>
      <c r="O949" s="210"/>
      <c r="P949" s="210"/>
      <c r="Q949" s="210"/>
      <c r="R949" s="210"/>
      <c r="S949" s="210"/>
      <c r="T949" s="21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05" t="s">
        <v>143</v>
      </c>
      <c r="AU949" s="205" t="s">
        <v>89</v>
      </c>
      <c r="AV949" s="13" t="s">
        <v>89</v>
      </c>
      <c r="AW949" s="13" t="s">
        <v>3</v>
      </c>
      <c r="AX949" s="13" t="s">
        <v>83</v>
      </c>
      <c r="AY949" s="205" t="s">
        <v>135</v>
      </c>
    </row>
    <row r="950" s="2" customFormat="1" ht="49.05" customHeight="1">
      <c r="A950" s="38"/>
      <c r="B950" s="188"/>
      <c r="C950" s="189" t="s">
        <v>1715</v>
      </c>
      <c r="D950" s="189" t="s">
        <v>137</v>
      </c>
      <c r="E950" s="190" t="s">
        <v>1716</v>
      </c>
      <c r="F950" s="191" t="s">
        <v>1717</v>
      </c>
      <c r="G950" s="192" t="s">
        <v>188</v>
      </c>
      <c r="H950" s="193">
        <v>1</v>
      </c>
      <c r="I950" s="194"/>
      <c r="J950" s="195">
        <f>ROUND(I950*H950,2)</f>
        <v>0</v>
      </c>
      <c r="K950" s="196"/>
      <c r="L950" s="39"/>
      <c r="M950" s="197" t="s">
        <v>1</v>
      </c>
      <c r="N950" s="198" t="s">
        <v>42</v>
      </c>
      <c r="O950" s="82"/>
      <c r="P950" s="199">
        <f>O950*H950</f>
        <v>0</v>
      </c>
      <c r="Q950" s="199">
        <v>0</v>
      </c>
      <c r="R950" s="199">
        <f>Q950*H950</f>
        <v>0</v>
      </c>
      <c r="S950" s="199">
        <v>0</v>
      </c>
      <c r="T950" s="200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01" t="s">
        <v>197</v>
      </c>
      <c r="AT950" s="201" t="s">
        <v>137</v>
      </c>
      <c r="AU950" s="201" t="s">
        <v>89</v>
      </c>
      <c r="AY950" s="19" t="s">
        <v>135</v>
      </c>
      <c r="BE950" s="202">
        <f>IF(N950="základná",J950,0)</f>
        <v>0</v>
      </c>
      <c r="BF950" s="202">
        <f>IF(N950="znížená",J950,0)</f>
        <v>0</v>
      </c>
      <c r="BG950" s="202">
        <f>IF(N950="zákl. prenesená",J950,0)</f>
        <v>0</v>
      </c>
      <c r="BH950" s="202">
        <f>IF(N950="zníž. prenesená",J950,0)</f>
        <v>0</v>
      </c>
      <c r="BI950" s="202">
        <f>IF(N950="nulová",J950,0)</f>
        <v>0</v>
      </c>
      <c r="BJ950" s="19" t="s">
        <v>89</v>
      </c>
      <c r="BK950" s="202">
        <f>ROUND(I950*H950,2)</f>
        <v>0</v>
      </c>
      <c r="BL950" s="19" t="s">
        <v>197</v>
      </c>
      <c r="BM950" s="201" t="s">
        <v>1718</v>
      </c>
    </row>
    <row r="951" s="2" customFormat="1" ht="49.05" customHeight="1">
      <c r="A951" s="38"/>
      <c r="B951" s="188"/>
      <c r="C951" s="189" t="s">
        <v>1719</v>
      </c>
      <c r="D951" s="189" t="s">
        <v>137</v>
      </c>
      <c r="E951" s="190" t="s">
        <v>1720</v>
      </c>
      <c r="F951" s="191" t="s">
        <v>1721</v>
      </c>
      <c r="G951" s="192" t="s">
        <v>188</v>
      </c>
      <c r="H951" s="193">
        <v>1</v>
      </c>
      <c r="I951" s="194"/>
      <c r="J951" s="195">
        <f>ROUND(I951*H951,2)</f>
        <v>0</v>
      </c>
      <c r="K951" s="196"/>
      <c r="L951" s="39"/>
      <c r="M951" s="197" t="s">
        <v>1</v>
      </c>
      <c r="N951" s="198" t="s">
        <v>42</v>
      </c>
      <c r="O951" s="82"/>
      <c r="P951" s="199">
        <f>O951*H951</f>
        <v>0</v>
      </c>
      <c r="Q951" s="199">
        <v>0</v>
      </c>
      <c r="R951" s="199">
        <f>Q951*H951</f>
        <v>0</v>
      </c>
      <c r="S951" s="199">
        <v>0</v>
      </c>
      <c r="T951" s="200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01" t="s">
        <v>197</v>
      </c>
      <c r="AT951" s="201" t="s">
        <v>137</v>
      </c>
      <c r="AU951" s="201" t="s">
        <v>89</v>
      </c>
      <c r="AY951" s="19" t="s">
        <v>135</v>
      </c>
      <c r="BE951" s="202">
        <f>IF(N951="základná",J951,0)</f>
        <v>0</v>
      </c>
      <c r="BF951" s="202">
        <f>IF(N951="znížená",J951,0)</f>
        <v>0</v>
      </c>
      <c r="BG951" s="202">
        <f>IF(N951="zákl. prenesená",J951,0)</f>
        <v>0</v>
      </c>
      <c r="BH951" s="202">
        <f>IF(N951="zníž. prenesená",J951,0)</f>
        <v>0</v>
      </c>
      <c r="BI951" s="202">
        <f>IF(N951="nulová",J951,0)</f>
        <v>0</v>
      </c>
      <c r="BJ951" s="19" t="s">
        <v>89</v>
      </c>
      <c r="BK951" s="202">
        <f>ROUND(I951*H951,2)</f>
        <v>0</v>
      </c>
      <c r="BL951" s="19" t="s">
        <v>197</v>
      </c>
      <c r="BM951" s="201" t="s">
        <v>1722</v>
      </c>
    </row>
    <row r="952" s="2" customFormat="1" ht="49.05" customHeight="1">
      <c r="A952" s="38"/>
      <c r="B952" s="188"/>
      <c r="C952" s="189" t="s">
        <v>1723</v>
      </c>
      <c r="D952" s="189" t="s">
        <v>137</v>
      </c>
      <c r="E952" s="190" t="s">
        <v>1724</v>
      </c>
      <c r="F952" s="191" t="s">
        <v>1725</v>
      </c>
      <c r="G952" s="192" t="s">
        <v>188</v>
      </c>
      <c r="H952" s="193">
        <v>1</v>
      </c>
      <c r="I952" s="194"/>
      <c r="J952" s="195">
        <f>ROUND(I952*H952,2)</f>
        <v>0</v>
      </c>
      <c r="K952" s="196"/>
      <c r="L952" s="39"/>
      <c r="M952" s="197" t="s">
        <v>1</v>
      </c>
      <c r="N952" s="198" t="s">
        <v>42</v>
      </c>
      <c r="O952" s="82"/>
      <c r="P952" s="199">
        <f>O952*H952</f>
        <v>0</v>
      </c>
      <c r="Q952" s="199">
        <v>0</v>
      </c>
      <c r="R952" s="199">
        <f>Q952*H952</f>
        <v>0</v>
      </c>
      <c r="S952" s="199">
        <v>0</v>
      </c>
      <c r="T952" s="200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01" t="s">
        <v>197</v>
      </c>
      <c r="AT952" s="201" t="s">
        <v>137</v>
      </c>
      <c r="AU952" s="201" t="s">
        <v>89</v>
      </c>
      <c r="AY952" s="19" t="s">
        <v>135</v>
      </c>
      <c r="BE952" s="202">
        <f>IF(N952="základná",J952,0)</f>
        <v>0</v>
      </c>
      <c r="BF952" s="202">
        <f>IF(N952="znížená",J952,0)</f>
        <v>0</v>
      </c>
      <c r="BG952" s="202">
        <f>IF(N952="zákl. prenesená",J952,0)</f>
        <v>0</v>
      </c>
      <c r="BH952" s="202">
        <f>IF(N952="zníž. prenesená",J952,0)</f>
        <v>0</v>
      </c>
      <c r="BI952" s="202">
        <f>IF(N952="nulová",J952,0)</f>
        <v>0</v>
      </c>
      <c r="BJ952" s="19" t="s">
        <v>89</v>
      </c>
      <c r="BK952" s="202">
        <f>ROUND(I952*H952,2)</f>
        <v>0</v>
      </c>
      <c r="BL952" s="19" t="s">
        <v>197</v>
      </c>
      <c r="BM952" s="201" t="s">
        <v>1726</v>
      </c>
    </row>
    <row r="953" s="2" customFormat="1" ht="66.75" customHeight="1">
      <c r="A953" s="38"/>
      <c r="B953" s="188"/>
      <c r="C953" s="189" t="s">
        <v>1727</v>
      </c>
      <c r="D953" s="189" t="s">
        <v>137</v>
      </c>
      <c r="E953" s="190" t="s">
        <v>1728</v>
      </c>
      <c r="F953" s="191" t="s">
        <v>1729</v>
      </c>
      <c r="G953" s="192" t="s">
        <v>188</v>
      </c>
      <c r="H953" s="193">
        <v>1</v>
      </c>
      <c r="I953" s="194"/>
      <c r="J953" s="195">
        <f>ROUND(I953*H953,2)</f>
        <v>0</v>
      </c>
      <c r="K953" s="196"/>
      <c r="L953" s="39"/>
      <c r="M953" s="197" t="s">
        <v>1</v>
      </c>
      <c r="N953" s="198" t="s">
        <v>42</v>
      </c>
      <c r="O953" s="82"/>
      <c r="P953" s="199">
        <f>O953*H953</f>
        <v>0</v>
      </c>
      <c r="Q953" s="199">
        <v>0</v>
      </c>
      <c r="R953" s="199">
        <f>Q953*H953</f>
        <v>0</v>
      </c>
      <c r="S953" s="199">
        <v>0</v>
      </c>
      <c r="T953" s="200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01" t="s">
        <v>197</v>
      </c>
      <c r="AT953" s="201" t="s">
        <v>137</v>
      </c>
      <c r="AU953" s="201" t="s">
        <v>89</v>
      </c>
      <c r="AY953" s="19" t="s">
        <v>135</v>
      </c>
      <c r="BE953" s="202">
        <f>IF(N953="základná",J953,0)</f>
        <v>0</v>
      </c>
      <c r="BF953" s="202">
        <f>IF(N953="znížená",J953,0)</f>
        <v>0</v>
      </c>
      <c r="BG953" s="202">
        <f>IF(N953="zákl. prenesená",J953,0)</f>
        <v>0</v>
      </c>
      <c r="BH953" s="202">
        <f>IF(N953="zníž. prenesená",J953,0)</f>
        <v>0</v>
      </c>
      <c r="BI953" s="202">
        <f>IF(N953="nulová",J953,0)</f>
        <v>0</v>
      </c>
      <c r="BJ953" s="19" t="s">
        <v>89</v>
      </c>
      <c r="BK953" s="202">
        <f>ROUND(I953*H953,2)</f>
        <v>0</v>
      </c>
      <c r="BL953" s="19" t="s">
        <v>197</v>
      </c>
      <c r="BM953" s="201" t="s">
        <v>1730</v>
      </c>
    </row>
    <row r="954" s="2" customFormat="1" ht="49.05" customHeight="1">
      <c r="A954" s="38"/>
      <c r="B954" s="188"/>
      <c r="C954" s="189" t="s">
        <v>1731</v>
      </c>
      <c r="D954" s="189" t="s">
        <v>137</v>
      </c>
      <c r="E954" s="190" t="s">
        <v>1732</v>
      </c>
      <c r="F954" s="191" t="s">
        <v>1733</v>
      </c>
      <c r="G954" s="192" t="s">
        <v>188</v>
      </c>
      <c r="H954" s="193">
        <v>2</v>
      </c>
      <c r="I954" s="194"/>
      <c r="J954" s="195">
        <f>ROUND(I954*H954,2)</f>
        <v>0</v>
      </c>
      <c r="K954" s="196"/>
      <c r="L954" s="39"/>
      <c r="M954" s="197" t="s">
        <v>1</v>
      </c>
      <c r="N954" s="198" t="s">
        <v>42</v>
      </c>
      <c r="O954" s="82"/>
      <c r="P954" s="199">
        <f>O954*H954</f>
        <v>0</v>
      </c>
      <c r="Q954" s="199">
        <v>0</v>
      </c>
      <c r="R954" s="199">
        <f>Q954*H954</f>
        <v>0</v>
      </c>
      <c r="S954" s="199">
        <v>0</v>
      </c>
      <c r="T954" s="200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01" t="s">
        <v>197</v>
      </c>
      <c r="AT954" s="201" t="s">
        <v>137</v>
      </c>
      <c r="AU954" s="201" t="s">
        <v>89</v>
      </c>
      <c r="AY954" s="19" t="s">
        <v>135</v>
      </c>
      <c r="BE954" s="202">
        <f>IF(N954="základná",J954,0)</f>
        <v>0</v>
      </c>
      <c r="BF954" s="202">
        <f>IF(N954="znížená",J954,0)</f>
        <v>0</v>
      </c>
      <c r="BG954" s="202">
        <f>IF(N954="zákl. prenesená",J954,0)</f>
        <v>0</v>
      </c>
      <c r="BH954" s="202">
        <f>IF(N954="zníž. prenesená",J954,0)</f>
        <v>0</v>
      </c>
      <c r="BI954" s="202">
        <f>IF(N954="nulová",J954,0)</f>
        <v>0</v>
      </c>
      <c r="BJ954" s="19" t="s">
        <v>89</v>
      </c>
      <c r="BK954" s="202">
        <f>ROUND(I954*H954,2)</f>
        <v>0</v>
      </c>
      <c r="BL954" s="19" t="s">
        <v>197</v>
      </c>
      <c r="BM954" s="201" t="s">
        <v>1734</v>
      </c>
    </row>
    <row r="955" s="2" customFormat="1" ht="55.5" customHeight="1">
      <c r="A955" s="38"/>
      <c r="B955" s="188"/>
      <c r="C955" s="189" t="s">
        <v>1735</v>
      </c>
      <c r="D955" s="189" t="s">
        <v>137</v>
      </c>
      <c r="E955" s="190" t="s">
        <v>1736</v>
      </c>
      <c r="F955" s="191" t="s">
        <v>1737</v>
      </c>
      <c r="G955" s="192" t="s">
        <v>188</v>
      </c>
      <c r="H955" s="193">
        <v>1</v>
      </c>
      <c r="I955" s="194"/>
      <c r="J955" s="195">
        <f>ROUND(I955*H955,2)</f>
        <v>0</v>
      </c>
      <c r="K955" s="196"/>
      <c r="L955" s="39"/>
      <c r="M955" s="197" t="s">
        <v>1</v>
      </c>
      <c r="N955" s="198" t="s">
        <v>42</v>
      </c>
      <c r="O955" s="82"/>
      <c r="P955" s="199">
        <f>O955*H955</f>
        <v>0</v>
      </c>
      <c r="Q955" s="199">
        <v>0</v>
      </c>
      <c r="R955" s="199">
        <f>Q955*H955</f>
        <v>0</v>
      </c>
      <c r="S955" s="199">
        <v>0</v>
      </c>
      <c r="T955" s="200">
        <f>S955*H955</f>
        <v>0</v>
      </c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R955" s="201" t="s">
        <v>197</v>
      </c>
      <c r="AT955" s="201" t="s">
        <v>137</v>
      </c>
      <c r="AU955" s="201" t="s">
        <v>89</v>
      </c>
      <c r="AY955" s="19" t="s">
        <v>135</v>
      </c>
      <c r="BE955" s="202">
        <f>IF(N955="základná",J955,0)</f>
        <v>0</v>
      </c>
      <c r="BF955" s="202">
        <f>IF(N955="znížená",J955,0)</f>
        <v>0</v>
      </c>
      <c r="BG955" s="202">
        <f>IF(N955="zákl. prenesená",J955,0)</f>
        <v>0</v>
      </c>
      <c r="BH955" s="202">
        <f>IF(N955="zníž. prenesená",J955,0)</f>
        <v>0</v>
      </c>
      <c r="BI955" s="202">
        <f>IF(N955="nulová",J955,0)</f>
        <v>0</v>
      </c>
      <c r="BJ955" s="19" t="s">
        <v>89</v>
      </c>
      <c r="BK955" s="202">
        <f>ROUND(I955*H955,2)</f>
        <v>0</v>
      </c>
      <c r="BL955" s="19" t="s">
        <v>197</v>
      </c>
      <c r="BM955" s="201" t="s">
        <v>1738</v>
      </c>
    </row>
    <row r="956" s="2" customFormat="1" ht="49.05" customHeight="1">
      <c r="A956" s="38"/>
      <c r="B956" s="188"/>
      <c r="C956" s="189" t="s">
        <v>1739</v>
      </c>
      <c r="D956" s="189" t="s">
        <v>137</v>
      </c>
      <c r="E956" s="190" t="s">
        <v>1740</v>
      </c>
      <c r="F956" s="191" t="s">
        <v>1741</v>
      </c>
      <c r="G956" s="192" t="s">
        <v>188</v>
      </c>
      <c r="H956" s="193">
        <v>1</v>
      </c>
      <c r="I956" s="194"/>
      <c r="J956" s="195">
        <f>ROUND(I956*H956,2)</f>
        <v>0</v>
      </c>
      <c r="K956" s="196"/>
      <c r="L956" s="39"/>
      <c r="M956" s="197" t="s">
        <v>1</v>
      </c>
      <c r="N956" s="198" t="s">
        <v>42</v>
      </c>
      <c r="O956" s="82"/>
      <c r="P956" s="199">
        <f>O956*H956</f>
        <v>0</v>
      </c>
      <c r="Q956" s="199">
        <v>0</v>
      </c>
      <c r="R956" s="199">
        <f>Q956*H956</f>
        <v>0</v>
      </c>
      <c r="S956" s="199">
        <v>0</v>
      </c>
      <c r="T956" s="20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01" t="s">
        <v>197</v>
      </c>
      <c r="AT956" s="201" t="s">
        <v>137</v>
      </c>
      <c r="AU956" s="201" t="s">
        <v>89</v>
      </c>
      <c r="AY956" s="19" t="s">
        <v>135</v>
      </c>
      <c r="BE956" s="202">
        <f>IF(N956="základná",J956,0)</f>
        <v>0</v>
      </c>
      <c r="BF956" s="202">
        <f>IF(N956="znížená",J956,0)</f>
        <v>0</v>
      </c>
      <c r="BG956" s="202">
        <f>IF(N956="zákl. prenesená",J956,0)</f>
        <v>0</v>
      </c>
      <c r="BH956" s="202">
        <f>IF(N956="zníž. prenesená",J956,0)</f>
        <v>0</v>
      </c>
      <c r="BI956" s="202">
        <f>IF(N956="nulová",J956,0)</f>
        <v>0</v>
      </c>
      <c r="BJ956" s="19" t="s">
        <v>89</v>
      </c>
      <c r="BK956" s="202">
        <f>ROUND(I956*H956,2)</f>
        <v>0</v>
      </c>
      <c r="BL956" s="19" t="s">
        <v>197</v>
      </c>
      <c r="BM956" s="201" t="s">
        <v>1742</v>
      </c>
    </row>
    <row r="957" s="2" customFormat="1" ht="44.25" customHeight="1">
      <c r="A957" s="38"/>
      <c r="B957" s="188"/>
      <c r="C957" s="189" t="s">
        <v>1743</v>
      </c>
      <c r="D957" s="189" t="s">
        <v>137</v>
      </c>
      <c r="E957" s="190" t="s">
        <v>1744</v>
      </c>
      <c r="F957" s="191" t="s">
        <v>1745</v>
      </c>
      <c r="G957" s="192" t="s">
        <v>188</v>
      </c>
      <c r="H957" s="193">
        <v>1</v>
      </c>
      <c r="I957" s="194"/>
      <c r="J957" s="195">
        <f>ROUND(I957*H957,2)</f>
        <v>0</v>
      </c>
      <c r="K957" s="196"/>
      <c r="L957" s="39"/>
      <c r="M957" s="197" t="s">
        <v>1</v>
      </c>
      <c r="N957" s="198" t="s">
        <v>42</v>
      </c>
      <c r="O957" s="82"/>
      <c r="P957" s="199">
        <f>O957*H957</f>
        <v>0</v>
      </c>
      <c r="Q957" s="199">
        <v>0</v>
      </c>
      <c r="R957" s="199">
        <f>Q957*H957</f>
        <v>0</v>
      </c>
      <c r="S957" s="199">
        <v>0</v>
      </c>
      <c r="T957" s="200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01" t="s">
        <v>197</v>
      </c>
      <c r="AT957" s="201" t="s">
        <v>137</v>
      </c>
      <c r="AU957" s="201" t="s">
        <v>89</v>
      </c>
      <c r="AY957" s="19" t="s">
        <v>135</v>
      </c>
      <c r="BE957" s="202">
        <f>IF(N957="základná",J957,0)</f>
        <v>0</v>
      </c>
      <c r="BF957" s="202">
        <f>IF(N957="znížená",J957,0)</f>
        <v>0</v>
      </c>
      <c r="BG957" s="202">
        <f>IF(N957="zákl. prenesená",J957,0)</f>
        <v>0</v>
      </c>
      <c r="BH957" s="202">
        <f>IF(N957="zníž. prenesená",J957,0)</f>
        <v>0</v>
      </c>
      <c r="BI957" s="202">
        <f>IF(N957="nulová",J957,0)</f>
        <v>0</v>
      </c>
      <c r="BJ957" s="19" t="s">
        <v>89</v>
      </c>
      <c r="BK957" s="202">
        <f>ROUND(I957*H957,2)</f>
        <v>0</v>
      </c>
      <c r="BL957" s="19" t="s">
        <v>197</v>
      </c>
      <c r="BM957" s="201" t="s">
        <v>1746</v>
      </c>
    </row>
    <row r="958" s="2" customFormat="1" ht="49.05" customHeight="1">
      <c r="A958" s="38"/>
      <c r="B958" s="188"/>
      <c r="C958" s="189" t="s">
        <v>1747</v>
      </c>
      <c r="D958" s="189" t="s">
        <v>137</v>
      </c>
      <c r="E958" s="190" t="s">
        <v>1748</v>
      </c>
      <c r="F958" s="191" t="s">
        <v>1749</v>
      </c>
      <c r="G958" s="192" t="s">
        <v>188</v>
      </c>
      <c r="H958" s="193">
        <v>1</v>
      </c>
      <c r="I958" s="194"/>
      <c r="J958" s="195">
        <f>ROUND(I958*H958,2)</f>
        <v>0</v>
      </c>
      <c r="K958" s="196"/>
      <c r="L958" s="39"/>
      <c r="M958" s="197" t="s">
        <v>1</v>
      </c>
      <c r="N958" s="198" t="s">
        <v>42</v>
      </c>
      <c r="O958" s="82"/>
      <c r="P958" s="199">
        <f>O958*H958</f>
        <v>0</v>
      </c>
      <c r="Q958" s="199">
        <v>0</v>
      </c>
      <c r="R958" s="199">
        <f>Q958*H958</f>
        <v>0</v>
      </c>
      <c r="S958" s="199">
        <v>0</v>
      </c>
      <c r="T958" s="200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201" t="s">
        <v>197</v>
      </c>
      <c r="AT958" s="201" t="s">
        <v>137</v>
      </c>
      <c r="AU958" s="201" t="s">
        <v>89</v>
      </c>
      <c r="AY958" s="19" t="s">
        <v>135</v>
      </c>
      <c r="BE958" s="202">
        <f>IF(N958="základná",J958,0)</f>
        <v>0</v>
      </c>
      <c r="BF958" s="202">
        <f>IF(N958="znížená",J958,0)</f>
        <v>0</v>
      </c>
      <c r="BG958" s="202">
        <f>IF(N958="zákl. prenesená",J958,0)</f>
        <v>0</v>
      </c>
      <c r="BH958" s="202">
        <f>IF(N958="zníž. prenesená",J958,0)</f>
        <v>0</v>
      </c>
      <c r="BI958" s="202">
        <f>IF(N958="nulová",J958,0)</f>
        <v>0</v>
      </c>
      <c r="BJ958" s="19" t="s">
        <v>89</v>
      </c>
      <c r="BK958" s="202">
        <f>ROUND(I958*H958,2)</f>
        <v>0</v>
      </c>
      <c r="BL958" s="19" t="s">
        <v>197</v>
      </c>
      <c r="BM958" s="201" t="s">
        <v>1750</v>
      </c>
    </row>
    <row r="959" s="2" customFormat="1" ht="44.25" customHeight="1">
      <c r="A959" s="38"/>
      <c r="B959" s="188"/>
      <c r="C959" s="189" t="s">
        <v>1751</v>
      </c>
      <c r="D959" s="189" t="s">
        <v>137</v>
      </c>
      <c r="E959" s="190" t="s">
        <v>1752</v>
      </c>
      <c r="F959" s="191" t="s">
        <v>1753</v>
      </c>
      <c r="G959" s="192" t="s">
        <v>188</v>
      </c>
      <c r="H959" s="193">
        <v>1</v>
      </c>
      <c r="I959" s="194"/>
      <c r="J959" s="195">
        <f>ROUND(I959*H959,2)</f>
        <v>0</v>
      </c>
      <c r="K959" s="196"/>
      <c r="L959" s="39"/>
      <c r="M959" s="197" t="s">
        <v>1</v>
      </c>
      <c r="N959" s="198" t="s">
        <v>42</v>
      </c>
      <c r="O959" s="82"/>
      <c r="P959" s="199">
        <f>O959*H959</f>
        <v>0</v>
      </c>
      <c r="Q959" s="199">
        <v>0</v>
      </c>
      <c r="R959" s="199">
        <f>Q959*H959</f>
        <v>0</v>
      </c>
      <c r="S959" s="199">
        <v>0</v>
      </c>
      <c r="T959" s="200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01" t="s">
        <v>197</v>
      </c>
      <c r="AT959" s="201" t="s">
        <v>137</v>
      </c>
      <c r="AU959" s="201" t="s">
        <v>89</v>
      </c>
      <c r="AY959" s="19" t="s">
        <v>135</v>
      </c>
      <c r="BE959" s="202">
        <f>IF(N959="základná",J959,0)</f>
        <v>0</v>
      </c>
      <c r="BF959" s="202">
        <f>IF(N959="znížená",J959,0)</f>
        <v>0</v>
      </c>
      <c r="BG959" s="202">
        <f>IF(N959="zákl. prenesená",J959,0)</f>
        <v>0</v>
      </c>
      <c r="BH959" s="202">
        <f>IF(N959="zníž. prenesená",J959,0)</f>
        <v>0</v>
      </c>
      <c r="BI959" s="202">
        <f>IF(N959="nulová",J959,0)</f>
        <v>0</v>
      </c>
      <c r="BJ959" s="19" t="s">
        <v>89</v>
      </c>
      <c r="BK959" s="202">
        <f>ROUND(I959*H959,2)</f>
        <v>0</v>
      </c>
      <c r="BL959" s="19" t="s">
        <v>197</v>
      </c>
      <c r="BM959" s="201" t="s">
        <v>1754</v>
      </c>
    </row>
    <row r="960" s="2" customFormat="1" ht="49.05" customHeight="1">
      <c r="A960" s="38"/>
      <c r="B960" s="188"/>
      <c r="C960" s="189" t="s">
        <v>1755</v>
      </c>
      <c r="D960" s="189" t="s">
        <v>137</v>
      </c>
      <c r="E960" s="190" t="s">
        <v>1756</v>
      </c>
      <c r="F960" s="191" t="s">
        <v>1757</v>
      </c>
      <c r="G960" s="192" t="s">
        <v>188</v>
      </c>
      <c r="H960" s="193">
        <v>1</v>
      </c>
      <c r="I960" s="194"/>
      <c r="J960" s="195">
        <f>ROUND(I960*H960,2)</f>
        <v>0</v>
      </c>
      <c r="K960" s="196"/>
      <c r="L960" s="39"/>
      <c r="M960" s="197" t="s">
        <v>1</v>
      </c>
      <c r="N960" s="198" t="s">
        <v>42</v>
      </c>
      <c r="O960" s="82"/>
      <c r="P960" s="199">
        <f>O960*H960</f>
        <v>0</v>
      </c>
      <c r="Q960" s="199">
        <v>0</v>
      </c>
      <c r="R960" s="199">
        <f>Q960*H960</f>
        <v>0</v>
      </c>
      <c r="S960" s="199">
        <v>0</v>
      </c>
      <c r="T960" s="200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01" t="s">
        <v>197</v>
      </c>
      <c r="AT960" s="201" t="s">
        <v>137</v>
      </c>
      <c r="AU960" s="201" t="s">
        <v>89</v>
      </c>
      <c r="AY960" s="19" t="s">
        <v>135</v>
      </c>
      <c r="BE960" s="202">
        <f>IF(N960="základná",J960,0)</f>
        <v>0</v>
      </c>
      <c r="BF960" s="202">
        <f>IF(N960="znížená",J960,0)</f>
        <v>0</v>
      </c>
      <c r="BG960" s="202">
        <f>IF(N960="zákl. prenesená",J960,0)</f>
        <v>0</v>
      </c>
      <c r="BH960" s="202">
        <f>IF(N960="zníž. prenesená",J960,0)</f>
        <v>0</v>
      </c>
      <c r="BI960" s="202">
        <f>IF(N960="nulová",J960,0)</f>
        <v>0</v>
      </c>
      <c r="BJ960" s="19" t="s">
        <v>89</v>
      </c>
      <c r="BK960" s="202">
        <f>ROUND(I960*H960,2)</f>
        <v>0</v>
      </c>
      <c r="BL960" s="19" t="s">
        <v>197</v>
      </c>
      <c r="BM960" s="201" t="s">
        <v>1758</v>
      </c>
    </row>
    <row r="961" s="2" customFormat="1" ht="44.25" customHeight="1">
      <c r="A961" s="38"/>
      <c r="B961" s="188"/>
      <c r="C961" s="189" t="s">
        <v>1759</v>
      </c>
      <c r="D961" s="189" t="s">
        <v>137</v>
      </c>
      <c r="E961" s="190" t="s">
        <v>1760</v>
      </c>
      <c r="F961" s="191" t="s">
        <v>1761</v>
      </c>
      <c r="G961" s="192" t="s">
        <v>188</v>
      </c>
      <c r="H961" s="193">
        <v>1</v>
      </c>
      <c r="I961" s="194"/>
      <c r="J961" s="195">
        <f>ROUND(I961*H961,2)</f>
        <v>0</v>
      </c>
      <c r="K961" s="196"/>
      <c r="L961" s="39"/>
      <c r="M961" s="197" t="s">
        <v>1</v>
      </c>
      <c r="N961" s="198" t="s">
        <v>42</v>
      </c>
      <c r="O961" s="82"/>
      <c r="P961" s="199">
        <f>O961*H961</f>
        <v>0</v>
      </c>
      <c r="Q961" s="199">
        <v>0</v>
      </c>
      <c r="R961" s="199">
        <f>Q961*H961</f>
        <v>0</v>
      </c>
      <c r="S961" s="199">
        <v>0</v>
      </c>
      <c r="T961" s="200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01" t="s">
        <v>197</v>
      </c>
      <c r="AT961" s="201" t="s">
        <v>137</v>
      </c>
      <c r="AU961" s="201" t="s">
        <v>89</v>
      </c>
      <c r="AY961" s="19" t="s">
        <v>135</v>
      </c>
      <c r="BE961" s="202">
        <f>IF(N961="základná",J961,0)</f>
        <v>0</v>
      </c>
      <c r="BF961" s="202">
        <f>IF(N961="znížená",J961,0)</f>
        <v>0</v>
      </c>
      <c r="BG961" s="202">
        <f>IF(N961="zákl. prenesená",J961,0)</f>
        <v>0</v>
      </c>
      <c r="BH961" s="202">
        <f>IF(N961="zníž. prenesená",J961,0)</f>
        <v>0</v>
      </c>
      <c r="BI961" s="202">
        <f>IF(N961="nulová",J961,0)</f>
        <v>0</v>
      </c>
      <c r="BJ961" s="19" t="s">
        <v>89</v>
      </c>
      <c r="BK961" s="202">
        <f>ROUND(I961*H961,2)</f>
        <v>0</v>
      </c>
      <c r="BL961" s="19" t="s">
        <v>197</v>
      </c>
      <c r="BM961" s="201" t="s">
        <v>1762</v>
      </c>
    </row>
    <row r="962" s="2" customFormat="1" ht="44.25" customHeight="1">
      <c r="A962" s="38"/>
      <c r="B962" s="188"/>
      <c r="C962" s="189" t="s">
        <v>1763</v>
      </c>
      <c r="D962" s="189" t="s">
        <v>137</v>
      </c>
      <c r="E962" s="190" t="s">
        <v>1764</v>
      </c>
      <c r="F962" s="191" t="s">
        <v>1765</v>
      </c>
      <c r="G962" s="192" t="s">
        <v>188</v>
      </c>
      <c r="H962" s="193">
        <v>2</v>
      </c>
      <c r="I962" s="194"/>
      <c r="J962" s="195">
        <f>ROUND(I962*H962,2)</f>
        <v>0</v>
      </c>
      <c r="K962" s="196"/>
      <c r="L962" s="39"/>
      <c r="M962" s="197" t="s">
        <v>1</v>
      </c>
      <c r="N962" s="198" t="s">
        <v>42</v>
      </c>
      <c r="O962" s="82"/>
      <c r="P962" s="199">
        <f>O962*H962</f>
        <v>0</v>
      </c>
      <c r="Q962" s="199">
        <v>0</v>
      </c>
      <c r="R962" s="199">
        <f>Q962*H962</f>
        <v>0</v>
      </c>
      <c r="S962" s="199">
        <v>0</v>
      </c>
      <c r="T962" s="200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01" t="s">
        <v>197</v>
      </c>
      <c r="AT962" s="201" t="s">
        <v>137</v>
      </c>
      <c r="AU962" s="201" t="s">
        <v>89</v>
      </c>
      <c r="AY962" s="19" t="s">
        <v>135</v>
      </c>
      <c r="BE962" s="202">
        <f>IF(N962="základná",J962,0)</f>
        <v>0</v>
      </c>
      <c r="BF962" s="202">
        <f>IF(N962="znížená",J962,0)</f>
        <v>0</v>
      </c>
      <c r="BG962" s="202">
        <f>IF(N962="zákl. prenesená",J962,0)</f>
        <v>0</v>
      </c>
      <c r="BH962" s="202">
        <f>IF(N962="zníž. prenesená",J962,0)</f>
        <v>0</v>
      </c>
      <c r="BI962" s="202">
        <f>IF(N962="nulová",J962,0)</f>
        <v>0</v>
      </c>
      <c r="BJ962" s="19" t="s">
        <v>89</v>
      </c>
      <c r="BK962" s="202">
        <f>ROUND(I962*H962,2)</f>
        <v>0</v>
      </c>
      <c r="BL962" s="19" t="s">
        <v>197</v>
      </c>
      <c r="BM962" s="201" t="s">
        <v>1766</v>
      </c>
    </row>
    <row r="963" s="2" customFormat="1" ht="44.25" customHeight="1">
      <c r="A963" s="38"/>
      <c r="B963" s="188"/>
      <c r="C963" s="189" t="s">
        <v>1767</v>
      </c>
      <c r="D963" s="189" t="s">
        <v>137</v>
      </c>
      <c r="E963" s="190" t="s">
        <v>1768</v>
      </c>
      <c r="F963" s="191" t="s">
        <v>1769</v>
      </c>
      <c r="G963" s="192" t="s">
        <v>188</v>
      </c>
      <c r="H963" s="193">
        <v>1</v>
      </c>
      <c r="I963" s="194"/>
      <c r="J963" s="195">
        <f>ROUND(I963*H963,2)</f>
        <v>0</v>
      </c>
      <c r="K963" s="196"/>
      <c r="L963" s="39"/>
      <c r="M963" s="197" t="s">
        <v>1</v>
      </c>
      <c r="N963" s="198" t="s">
        <v>42</v>
      </c>
      <c r="O963" s="82"/>
      <c r="P963" s="199">
        <f>O963*H963</f>
        <v>0</v>
      </c>
      <c r="Q963" s="199">
        <v>0</v>
      </c>
      <c r="R963" s="199">
        <f>Q963*H963</f>
        <v>0</v>
      </c>
      <c r="S963" s="199">
        <v>0</v>
      </c>
      <c r="T963" s="200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01" t="s">
        <v>197</v>
      </c>
      <c r="AT963" s="201" t="s">
        <v>137</v>
      </c>
      <c r="AU963" s="201" t="s">
        <v>89</v>
      </c>
      <c r="AY963" s="19" t="s">
        <v>135</v>
      </c>
      <c r="BE963" s="202">
        <f>IF(N963="základná",J963,0)</f>
        <v>0</v>
      </c>
      <c r="BF963" s="202">
        <f>IF(N963="znížená",J963,0)</f>
        <v>0</v>
      </c>
      <c r="BG963" s="202">
        <f>IF(N963="zákl. prenesená",J963,0)</f>
        <v>0</v>
      </c>
      <c r="BH963" s="202">
        <f>IF(N963="zníž. prenesená",J963,0)</f>
        <v>0</v>
      </c>
      <c r="BI963" s="202">
        <f>IF(N963="nulová",J963,0)</f>
        <v>0</v>
      </c>
      <c r="BJ963" s="19" t="s">
        <v>89</v>
      </c>
      <c r="BK963" s="202">
        <f>ROUND(I963*H963,2)</f>
        <v>0</v>
      </c>
      <c r="BL963" s="19" t="s">
        <v>197</v>
      </c>
      <c r="BM963" s="201" t="s">
        <v>1770</v>
      </c>
    </row>
    <row r="964" s="2" customFormat="1" ht="44.25" customHeight="1">
      <c r="A964" s="38"/>
      <c r="B964" s="188"/>
      <c r="C964" s="189" t="s">
        <v>1771</v>
      </c>
      <c r="D964" s="189" t="s">
        <v>137</v>
      </c>
      <c r="E964" s="190" t="s">
        <v>1772</v>
      </c>
      <c r="F964" s="191" t="s">
        <v>1773</v>
      </c>
      <c r="G964" s="192" t="s">
        <v>188</v>
      </c>
      <c r="H964" s="193">
        <v>1</v>
      </c>
      <c r="I964" s="194"/>
      <c r="J964" s="195">
        <f>ROUND(I964*H964,2)</f>
        <v>0</v>
      </c>
      <c r="K964" s="196"/>
      <c r="L964" s="39"/>
      <c r="M964" s="197" t="s">
        <v>1</v>
      </c>
      <c r="N964" s="198" t="s">
        <v>42</v>
      </c>
      <c r="O964" s="82"/>
      <c r="P964" s="199">
        <f>O964*H964</f>
        <v>0</v>
      </c>
      <c r="Q964" s="199">
        <v>0</v>
      </c>
      <c r="R964" s="199">
        <f>Q964*H964</f>
        <v>0</v>
      </c>
      <c r="S964" s="199">
        <v>0</v>
      </c>
      <c r="T964" s="200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01" t="s">
        <v>197</v>
      </c>
      <c r="AT964" s="201" t="s">
        <v>137</v>
      </c>
      <c r="AU964" s="201" t="s">
        <v>89</v>
      </c>
      <c r="AY964" s="19" t="s">
        <v>135</v>
      </c>
      <c r="BE964" s="202">
        <f>IF(N964="základná",J964,0)</f>
        <v>0</v>
      </c>
      <c r="BF964" s="202">
        <f>IF(N964="znížená",J964,0)</f>
        <v>0</v>
      </c>
      <c r="BG964" s="202">
        <f>IF(N964="zákl. prenesená",J964,0)</f>
        <v>0</v>
      </c>
      <c r="BH964" s="202">
        <f>IF(N964="zníž. prenesená",J964,0)</f>
        <v>0</v>
      </c>
      <c r="BI964" s="202">
        <f>IF(N964="nulová",J964,0)</f>
        <v>0</v>
      </c>
      <c r="BJ964" s="19" t="s">
        <v>89</v>
      </c>
      <c r="BK964" s="202">
        <f>ROUND(I964*H964,2)</f>
        <v>0</v>
      </c>
      <c r="BL964" s="19" t="s">
        <v>197</v>
      </c>
      <c r="BM964" s="201" t="s">
        <v>1774</v>
      </c>
    </row>
    <row r="965" s="2" customFormat="1" ht="49.05" customHeight="1">
      <c r="A965" s="38"/>
      <c r="B965" s="188"/>
      <c r="C965" s="189" t="s">
        <v>1775</v>
      </c>
      <c r="D965" s="189" t="s">
        <v>137</v>
      </c>
      <c r="E965" s="190" t="s">
        <v>1776</v>
      </c>
      <c r="F965" s="191" t="s">
        <v>1777</v>
      </c>
      <c r="G965" s="192" t="s">
        <v>188</v>
      </c>
      <c r="H965" s="193">
        <v>1</v>
      </c>
      <c r="I965" s="194"/>
      <c r="J965" s="195">
        <f>ROUND(I965*H965,2)</f>
        <v>0</v>
      </c>
      <c r="K965" s="196"/>
      <c r="L965" s="39"/>
      <c r="M965" s="197" t="s">
        <v>1</v>
      </c>
      <c r="N965" s="198" t="s">
        <v>42</v>
      </c>
      <c r="O965" s="82"/>
      <c r="P965" s="199">
        <f>O965*H965</f>
        <v>0</v>
      </c>
      <c r="Q965" s="199">
        <v>0</v>
      </c>
      <c r="R965" s="199">
        <f>Q965*H965</f>
        <v>0</v>
      </c>
      <c r="S965" s="199">
        <v>0</v>
      </c>
      <c r="T965" s="200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01" t="s">
        <v>197</v>
      </c>
      <c r="AT965" s="201" t="s">
        <v>137</v>
      </c>
      <c r="AU965" s="201" t="s">
        <v>89</v>
      </c>
      <c r="AY965" s="19" t="s">
        <v>135</v>
      </c>
      <c r="BE965" s="202">
        <f>IF(N965="základná",J965,0)</f>
        <v>0</v>
      </c>
      <c r="BF965" s="202">
        <f>IF(N965="znížená",J965,0)</f>
        <v>0</v>
      </c>
      <c r="BG965" s="202">
        <f>IF(N965="zákl. prenesená",J965,0)</f>
        <v>0</v>
      </c>
      <c r="BH965" s="202">
        <f>IF(N965="zníž. prenesená",J965,0)</f>
        <v>0</v>
      </c>
      <c r="BI965" s="202">
        <f>IF(N965="nulová",J965,0)</f>
        <v>0</v>
      </c>
      <c r="BJ965" s="19" t="s">
        <v>89</v>
      </c>
      <c r="BK965" s="202">
        <f>ROUND(I965*H965,2)</f>
        <v>0</v>
      </c>
      <c r="BL965" s="19" t="s">
        <v>197</v>
      </c>
      <c r="BM965" s="201" t="s">
        <v>1778</v>
      </c>
    </row>
    <row r="966" s="2" customFormat="1" ht="49.05" customHeight="1">
      <c r="A966" s="38"/>
      <c r="B966" s="188"/>
      <c r="C966" s="189" t="s">
        <v>1779</v>
      </c>
      <c r="D966" s="189" t="s">
        <v>137</v>
      </c>
      <c r="E966" s="190" t="s">
        <v>1780</v>
      </c>
      <c r="F966" s="191" t="s">
        <v>1781</v>
      </c>
      <c r="G966" s="192" t="s">
        <v>188</v>
      </c>
      <c r="H966" s="193">
        <v>1</v>
      </c>
      <c r="I966" s="194"/>
      <c r="J966" s="195">
        <f>ROUND(I966*H966,2)</f>
        <v>0</v>
      </c>
      <c r="K966" s="196"/>
      <c r="L966" s="39"/>
      <c r="M966" s="197" t="s">
        <v>1</v>
      </c>
      <c r="N966" s="198" t="s">
        <v>42</v>
      </c>
      <c r="O966" s="82"/>
      <c r="P966" s="199">
        <f>O966*H966</f>
        <v>0</v>
      </c>
      <c r="Q966" s="199">
        <v>0</v>
      </c>
      <c r="R966" s="199">
        <f>Q966*H966</f>
        <v>0</v>
      </c>
      <c r="S966" s="199">
        <v>0</v>
      </c>
      <c r="T966" s="200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01" t="s">
        <v>197</v>
      </c>
      <c r="AT966" s="201" t="s">
        <v>137</v>
      </c>
      <c r="AU966" s="201" t="s">
        <v>89</v>
      </c>
      <c r="AY966" s="19" t="s">
        <v>135</v>
      </c>
      <c r="BE966" s="202">
        <f>IF(N966="základná",J966,0)</f>
        <v>0</v>
      </c>
      <c r="BF966" s="202">
        <f>IF(N966="znížená",J966,0)</f>
        <v>0</v>
      </c>
      <c r="BG966" s="202">
        <f>IF(N966="zákl. prenesená",J966,0)</f>
        <v>0</v>
      </c>
      <c r="BH966" s="202">
        <f>IF(N966="zníž. prenesená",J966,0)</f>
        <v>0</v>
      </c>
      <c r="BI966" s="202">
        <f>IF(N966="nulová",J966,0)</f>
        <v>0</v>
      </c>
      <c r="BJ966" s="19" t="s">
        <v>89</v>
      </c>
      <c r="BK966" s="202">
        <f>ROUND(I966*H966,2)</f>
        <v>0</v>
      </c>
      <c r="BL966" s="19" t="s">
        <v>197</v>
      </c>
      <c r="BM966" s="201" t="s">
        <v>1782</v>
      </c>
    </row>
    <row r="967" s="2" customFormat="1" ht="55.5" customHeight="1">
      <c r="A967" s="38"/>
      <c r="B967" s="188"/>
      <c r="C967" s="189" t="s">
        <v>1783</v>
      </c>
      <c r="D967" s="189" t="s">
        <v>137</v>
      </c>
      <c r="E967" s="190" t="s">
        <v>1784</v>
      </c>
      <c r="F967" s="191" t="s">
        <v>1785</v>
      </c>
      <c r="G967" s="192" t="s">
        <v>188</v>
      </c>
      <c r="H967" s="193">
        <v>1</v>
      </c>
      <c r="I967" s="194"/>
      <c r="J967" s="195">
        <f>ROUND(I967*H967,2)</f>
        <v>0</v>
      </c>
      <c r="K967" s="196"/>
      <c r="L967" s="39"/>
      <c r="M967" s="197" t="s">
        <v>1</v>
      </c>
      <c r="N967" s="198" t="s">
        <v>42</v>
      </c>
      <c r="O967" s="82"/>
      <c r="P967" s="199">
        <f>O967*H967</f>
        <v>0</v>
      </c>
      <c r="Q967" s="199">
        <v>0</v>
      </c>
      <c r="R967" s="199">
        <f>Q967*H967</f>
        <v>0</v>
      </c>
      <c r="S967" s="199">
        <v>0</v>
      </c>
      <c r="T967" s="200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01" t="s">
        <v>197</v>
      </c>
      <c r="AT967" s="201" t="s">
        <v>137</v>
      </c>
      <c r="AU967" s="201" t="s">
        <v>89</v>
      </c>
      <c r="AY967" s="19" t="s">
        <v>135</v>
      </c>
      <c r="BE967" s="202">
        <f>IF(N967="základná",J967,0)</f>
        <v>0</v>
      </c>
      <c r="BF967" s="202">
        <f>IF(N967="znížená",J967,0)</f>
        <v>0</v>
      </c>
      <c r="BG967" s="202">
        <f>IF(N967="zákl. prenesená",J967,0)</f>
        <v>0</v>
      </c>
      <c r="BH967" s="202">
        <f>IF(N967="zníž. prenesená",J967,0)</f>
        <v>0</v>
      </c>
      <c r="BI967" s="202">
        <f>IF(N967="nulová",J967,0)</f>
        <v>0</v>
      </c>
      <c r="BJ967" s="19" t="s">
        <v>89</v>
      </c>
      <c r="BK967" s="202">
        <f>ROUND(I967*H967,2)</f>
        <v>0</v>
      </c>
      <c r="BL967" s="19" t="s">
        <v>197</v>
      </c>
      <c r="BM967" s="201" t="s">
        <v>1786</v>
      </c>
    </row>
    <row r="968" s="2" customFormat="1" ht="37.8" customHeight="1">
      <c r="A968" s="38"/>
      <c r="B968" s="188"/>
      <c r="C968" s="189" t="s">
        <v>1787</v>
      </c>
      <c r="D968" s="189" t="s">
        <v>137</v>
      </c>
      <c r="E968" s="190" t="s">
        <v>1788</v>
      </c>
      <c r="F968" s="191" t="s">
        <v>1789</v>
      </c>
      <c r="G968" s="192" t="s">
        <v>188</v>
      </c>
      <c r="H968" s="193">
        <v>3</v>
      </c>
      <c r="I968" s="194"/>
      <c r="J968" s="195">
        <f>ROUND(I968*H968,2)</f>
        <v>0</v>
      </c>
      <c r="K968" s="196"/>
      <c r="L968" s="39"/>
      <c r="M968" s="197" t="s">
        <v>1</v>
      </c>
      <c r="N968" s="198" t="s">
        <v>42</v>
      </c>
      <c r="O968" s="82"/>
      <c r="P968" s="199">
        <f>O968*H968</f>
        <v>0</v>
      </c>
      <c r="Q968" s="199">
        <v>0</v>
      </c>
      <c r="R968" s="199">
        <f>Q968*H968</f>
        <v>0</v>
      </c>
      <c r="S968" s="199">
        <v>0</v>
      </c>
      <c r="T968" s="200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01" t="s">
        <v>197</v>
      </c>
      <c r="AT968" s="201" t="s">
        <v>137</v>
      </c>
      <c r="AU968" s="201" t="s">
        <v>89</v>
      </c>
      <c r="AY968" s="19" t="s">
        <v>135</v>
      </c>
      <c r="BE968" s="202">
        <f>IF(N968="základná",J968,0)</f>
        <v>0</v>
      </c>
      <c r="BF968" s="202">
        <f>IF(N968="znížená",J968,0)</f>
        <v>0</v>
      </c>
      <c r="BG968" s="202">
        <f>IF(N968="zákl. prenesená",J968,0)</f>
        <v>0</v>
      </c>
      <c r="BH968" s="202">
        <f>IF(N968="zníž. prenesená",J968,0)</f>
        <v>0</v>
      </c>
      <c r="BI968" s="202">
        <f>IF(N968="nulová",J968,0)</f>
        <v>0</v>
      </c>
      <c r="BJ968" s="19" t="s">
        <v>89</v>
      </c>
      <c r="BK968" s="202">
        <f>ROUND(I968*H968,2)</f>
        <v>0</v>
      </c>
      <c r="BL968" s="19" t="s">
        <v>197</v>
      </c>
      <c r="BM968" s="201" t="s">
        <v>1790</v>
      </c>
    </row>
    <row r="969" s="2" customFormat="1" ht="44.25" customHeight="1">
      <c r="A969" s="38"/>
      <c r="B969" s="188"/>
      <c r="C969" s="189" t="s">
        <v>1791</v>
      </c>
      <c r="D969" s="189" t="s">
        <v>137</v>
      </c>
      <c r="E969" s="190" t="s">
        <v>1792</v>
      </c>
      <c r="F969" s="191" t="s">
        <v>1793</v>
      </c>
      <c r="G969" s="192" t="s">
        <v>188</v>
      </c>
      <c r="H969" s="193">
        <v>2</v>
      </c>
      <c r="I969" s="194"/>
      <c r="J969" s="195">
        <f>ROUND(I969*H969,2)</f>
        <v>0</v>
      </c>
      <c r="K969" s="196"/>
      <c r="L969" s="39"/>
      <c r="M969" s="197" t="s">
        <v>1</v>
      </c>
      <c r="N969" s="198" t="s">
        <v>42</v>
      </c>
      <c r="O969" s="82"/>
      <c r="P969" s="199">
        <f>O969*H969</f>
        <v>0</v>
      </c>
      <c r="Q969" s="199">
        <v>0</v>
      </c>
      <c r="R969" s="199">
        <f>Q969*H969</f>
        <v>0</v>
      </c>
      <c r="S969" s="199">
        <v>0</v>
      </c>
      <c r="T969" s="20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01" t="s">
        <v>197</v>
      </c>
      <c r="AT969" s="201" t="s">
        <v>137</v>
      </c>
      <c r="AU969" s="201" t="s">
        <v>89</v>
      </c>
      <c r="AY969" s="19" t="s">
        <v>135</v>
      </c>
      <c r="BE969" s="202">
        <f>IF(N969="základná",J969,0)</f>
        <v>0</v>
      </c>
      <c r="BF969" s="202">
        <f>IF(N969="znížená",J969,0)</f>
        <v>0</v>
      </c>
      <c r="BG969" s="202">
        <f>IF(N969="zákl. prenesená",J969,0)</f>
        <v>0</v>
      </c>
      <c r="BH969" s="202">
        <f>IF(N969="zníž. prenesená",J969,0)</f>
        <v>0</v>
      </c>
      <c r="BI969" s="202">
        <f>IF(N969="nulová",J969,0)</f>
        <v>0</v>
      </c>
      <c r="BJ969" s="19" t="s">
        <v>89</v>
      </c>
      <c r="BK969" s="202">
        <f>ROUND(I969*H969,2)</f>
        <v>0</v>
      </c>
      <c r="BL969" s="19" t="s">
        <v>197</v>
      </c>
      <c r="BM969" s="201" t="s">
        <v>1794</v>
      </c>
    </row>
    <row r="970" s="2" customFormat="1" ht="44.25" customHeight="1">
      <c r="A970" s="38"/>
      <c r="B970" s="188"/>
      <c r="C970" s="189" t="s">
        <v>1498</v>
      </c>
      <c r="D970" s="189" t="s">
        <v>137</v>
      </c>
      <c r="E970" s="190" t="s">
        <v>1795</v>
      </c>
      <c r="F970" s="191" t="s">
        <v>1796</v>
      </c>
      <c r="G970" s="192" t="s">
        <v>188</v>
      </c>
      <c r="H970" s="193">
        <v>2</v>
      </c>
      <c r="I970" s="194"/>
      <c r="J970" s="195">
        <f>ROUND(I970*H970,2)</f>
        <v>0</v>
      </c>
      <c r="K970" s="196"/>
      <c r="L970" s="39"/>
      <c r="M970" s="197" t="s">
        <v>1</v>
      </c>
      <c r="N970" s="198" t="s">
        <v>42</v>
      </c>
      <c r="O970" s="82"/>
      <c r="P970" s="199">
        <f>O970*H970</f>
        <v>0</v>
      </c>
      <c r="Q970" s="199">
        <v>0</v>
      </c>
      <c r="R970" s="199">
        <f>Q970*H970</f>
        <v>0</v>
      </c>
      <c r="S970" s="199">
        <v>0</v>
      </c>
      <c r="T970" s="200">
        <f>S970*H970</f>
        <v>0</v>
      </c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R970" s="201" t="s">
        <v>197</v>
      </c>
      <c r="AT970" s="201" t="s">
        <v>137</v>
      </c>
      <c r="AU970" s="201" t="s">
        <v>89</v>
      </c>
      <c r="AY970" s="19" t="s">
        <v>135</v>
      </c>
      <c r="BE970" s="202">
        <f>IF(N970="základná",J970,0)</f>
        <v>0</v>
      </c>
      <c r="BF970" s="202">
        <f>IF(N970="znížená",J970,0)</f>
        <v>0</v>
      </c>
      <c r="BG970" s="202">
        <f>IF(N970="zákl. prenesená",J970,0)</f>
        <v>0</v>
      </c>
      <c r="BH970" s="202">
        <f>IF(N970="zníž. prenesená",J970,0)</f>
        <v>0</v>
      </c>
      <c r="BI970" s="202">
        <f>IF(N970="nulová",J970,0)</f>
        <v>0</v>
      </c>
      <c r="BJ970" s="19" t="s">
        <v>89</v>
      </c>
      <c r="BK970" s="202">
        <f>ROUND(I970*H970,2)</f>
        <v>0</v>
      </c>
      <c r="BL970" s="19" t="s">
        <v>197</v>
      </c>
      <c r="BM970" s="201" t="s">
        <v>1797</v>
      </c>
    </row>
    <row r="971" s="2" customFormat="1" ht="44.25" customHeight="1">
      <c r="A971" s="38"/>
      <c r="B971" s="188"/>
      <c r="C971" s="189" t="s">
        <v>1798</v>
      </c>
      <c r="D971" s="189" t="s">
        <v>137</v>
      </c>
      <c r="E971" s="190" t="s">
        <v>1799</v>
      </c>
      <c r="F971" s="191" t="s">
        <v>1800</v>
      </c>
      <c r="G971" s="192" t="s">
        <v>188</v>
      </c>
      <c r="H971" s="193">
        <v>3</v>
      </c>
      <c r="I971" s="194"/>
      <c r="J971" s="195">
        <f>ROUND(I971*H971,2)</f>
        <v>0</v>
      </c>
      <c r="K971" s="196"/>
      <c r="L971" s="39"/>
      <c r="M971" s="197" t="s">
        <v>1</v>
      </c>
      <c r="N971" s="198" t="s">
        <v>42</v>
      </c>
      <c r="O971" s="82"/>
      <c r="P971" s="199">
        <f>O971*H971</f>
        <v>0</v>
      </c>
      <c r="Q971" s="199">
        <v>0</v>
      </c>
      <c r="R971" s="199">
        <f>Q971*H971</f>
        <v>0</v>
      </c>
      <c r="S971" s="199">
        <v>0</v>
      </c>
      <c r="T971" s="20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01" t="s">
        <v>197</v>
      </c>
      <c r="AT971" s="201" t="s">
        <v>137</v>
      </c>
      <c r="AU971" s="201" t="s">
        <v>89</v>
      </c>
      <c r="AY971" s="19" t="s">
        <v>135</v>
      </c>
      <c r="BE971" s="202">
        <f>IF(N971="základná",J971,0)</f>
        <v>0</v>
      </c>
      <c r="BF971" s="202">
        <f>IF(N971="znížená",J971,0)</f>
        <v>0</v>
      </c>
      <c r="BG971" s="202">
        <f>IF(N971="zákl. prenesená",J971,0)</f>
        <v>0</v>
      </c>
      <c r="BH971" s="202">
        <f>IF(N971="zníž. prenesená",J971,0)</f>
        <v>0</v>
      </c>
      <c r="BI971" s="202">
        <f>IF(N971="nulová",J971,0)</f>
        <v>0</v>
      </c>
      <c r="BJ971" s="19" t="s">
        <v>89</v>
      </c>
      <c r="BK971" s="202">
        <f>ROUND(I971*H971,2)</f>
        <v>0</v>
      </c>
      <c r="BL971" s="19" t="s">
        <v>197</v>
      </c>
      <c r="BM971" s="201" t="s">
        <v>1801</v>
      </c>
    </row>
    <row r="972" s="2" customFormat="1" ht="44.25" customHeight="1">
      <c r="A972" s="38"/>
      <c r="B972" s="188"/>
      <c r="C972" s="189" t="s">
        <v>1501</v>
      </c>
      <c r="D972" s="189" t="s">
        <v>137</v>
      </c>
      <c r="E972" s="190" t="s">
        <v>1802</v>
      </c>
      <c r="F972" s="191" t="s">
        <v>1803</v>
      </c>
      <c r="G972" s="192" t="s">
        <v>188</v>
      </c>
      <c r="H972" s="193">
        <v>4</v>
      </c>
      <c r="I972" s="194"/>
      <c r="J972" s="195">
        <f>ROUND(I972*H972,2)</f>
        <v>0</v>
      </c>
      <c r="K972" s="196"/>
      <c r="L972" s="39"/>
      <c r="M972" s="197" t="s">
        <v>1</v>
      </c>
      <c r="N972" s="198" t="s">
        <v>42</v>
      </c>
      <c r="O972" s="82"/>
      <c r="P972" s="199">
        <f>O972*H972</f>
        <v>0</v>
      </c>
      <c r="Q972" s="199">
        <v>0</v>
      </c>
      <c r="R972" s="199">
        <f>Q972*H972</f>
        <v>0</v>
      </c>
      <c r="S972" s="199">
        <v>0</v>
      </c>
      <c r="T972" s="200">
        <f>S972*H972</f>
        <v>0</v>
      </c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R972" s="201" t="s">
        <v>197</v>
      </c>
      <c r="AT972" s="201" t="s">
        <v>137</v>
      </c>
      <c r="AU972" s="201" t="s">
        <v>89</v>
      </c>
      <c r="AY972" s="19" t="s">
        <v>135</v>
      </c>
      <c r="BE972" s="202">
        <f>IF(N972="základná",J972,0)</f>
        <v>0</v>
      </c>
      <c r="BF972" s="202">
        <f>IF(N972="znížená",J972,0)</f>
        <v>0</v>
      </c>
      <c r="BG972" s="202">
        <f>IF(N972="zákl. prenesená",J972,0)</f>
        <v>0</v>
      </c>
      <c r="BH972" s="202">
        <f>IF(N972="zníž. prenesená",J972,0)</f>
        <v>0</v>
      </c>
      <c r="BI972" s="202">
        <f>IF(N972="nulová",J972,0)</f>
        <v>0</v>
      </c>
      <c r="BJ972" s="19" t="s">
        <v>89</v>
      </c>
      <c r="BK972" s="202">
        <f>ROUND(I972*H972,2)</f>
        <v>0</v>
      </c>
      <c r="BL972" s="19" t="s">
        <v>197</v>
      </c>
      <c r="BM972" s="201" t="s">
        <v>1804</v>
      </c>
    </row>
    <row r="973" s="2" customFormat="1" ht="37.8" customHeight="1">
      <c r="A973" s="38"/>
      <c r="B973" s="188"/>
      <c r="C973" s="189" t="s">
        <v>1805</v>
      </c>
      <c r="D973" s="189" t="s">
        <v>137</v>
      </c>
      <c r="E973" s="190" t="s">
        <v>1806</v>
      </c>
      <c r="F973" s="191" t="s">
        <v>1807</v>
      </c>
      <c r="G973" s="192" t="s">
        <v>188</v>
      </c>
      <c r="H973" s="193">
        <v>1</v>
      </c>
      <c r="I973" s="194"/>
      <c r="J973" s="195">
        <f>ROUND(I973*H973,2)</f>
        <v>0</v>
      </c>
      <c r="K973" s="196"/>
      <c r="L973" s="39"/>
      <c r="M973" s="197" t="s">
        <v>1</v>
      </c>
      <c r="N973" s="198" t="s">
        <v>42</v>
      </c>
      <c r="O973" s="82"/>
      <c r="P973" s="199">
        <f>O973*H973</f>
        <v>0</v>
      </c>
      <c r="Q973" s="199">
        <v>0</v>
      </c>
      <c r="R973" s="199">
        <f>Q973*H973</f>
        <v>0</v>
      </c>
      <c r="S973" s="199">
        <v>0</v>
      </c>
      <c r="T973" s="200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01" t="s">
        <v>197</v>
      </c>
      <c r="AT973" s="201" t="s">
        <v>137</v>
      </c>
      <c r="AU973" s="201" t="s">
        <v>89</v>
      </c>
      <c r="AY973" s="19" t="s">
        <v>135</v>
      </c>
      <c r="BE973" s="202">
        <f>IF(N973="základná",J973,0)</f>
        <v>0</v>
      </c>
      <c r="BF973" s="202">
        <f>IF(N973="znížená",J973,0)</f>
        <v>0</v>
      </c>
      <c r="BG973" s="202">
        <f>IF(N973="zákl. prenesená",J973,0)</f>
        <v>0</v>
      </c>
      <c r="BH973" s="202">
        <f>IF(N973="zníž. prenesená",J973,0)</f>
        <v>0</v>
      </c>
      <c r="BI973" s="202">
        <f>IF(N973="nulová",J973,0)</f>
        <v>0</v>
      </c>
      <c r="BJ973" s="19" t="s">
        <v>89</v>
      </c>
      <c r="BK973" s="202">
        <f>ROUND(I973*H973,2)</f>
        <v>0</v>
      </c>
      <c r="BL973" s="19" t="s">
        <v>197</v>
      </c>
      <c r="BM973" s="201" t="s">
        <v>1808</v>
      </c>
    </row>
    <row r="974" s="2" customFormat="1" ht="37.8" customHeight="1">
      <c r="A974" s="38"/>
      <c r="B974" s="188"/>
      <c r="C974" s="189" t="s">
        <v>1505</v>
      </c>
      <c r="D974" s="189" t="s">
        <v>137</v>
      </c>
      <c r="E974" s="190" t="s">
        <v>1809</v>
      </c>
      <c r="F974" s="191" t="s">
        <v>1810</v>
      </c>
      <c r="G974" s="192" t="s">
        <v>188</v>
      </c>
      <c r="H974" s="193">
        <v>2</v>
      </c>
      <c r="I974" s="194"/>
      <c r="J974" s="195">
        <f>ROUND(I974*H974,2)</f>
        <v>0</v>
      </c>
      <c r="K974" s="196"/>
      <c r="L974" s="39"/>
      <c r="M974" s="197" t="s">
        <v>1</v>
      </c>
      <c r="N974" s="198" t="s">
        <v>42</v>
      </c>
      <c r="O974" s="82"/>
      <c r="P974" s="199">
        <f>O974*H974</f>
        <v>0</v>
      </c>
      <c r="Q974" s="199">
        <v>0</v>
      </c>
      <c r="R974" s="199">
        <f>Q974*H974</f>
        <v>0</v>
      </c>
      <c r="S974" s="199">
        <v>0</v>
      </c>
      <c r="T974" s="200">
        <f>S974*H974</f>
        <v>0</v>
      </c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R974" s="201" t="s">
        <v>197</v>
      </c>
      <c r="AT974" s="201" t="s">
        <v>137</v>
      </c>
      <c r="AU974" s="201" t="s">
        <v>89</v>
      </c>
      <c r="AY974" s="19" t="s">
        <v>135</v>
      </c>
      <c r="BE974" s="202">
        <f>IF(N974="základná",J974,0)</f>
        <v>0</v>
      </c>
      <c r="BF974" s="202">
        <f>IF(N974="znížená",J974,0)</f>
        <v>0</v>
      </c>
      <c r="BG974" s="202">
        <f>IF(N974="zákl. prenesená",J974,0)</f>
        <v>0</v>
      </c>
      <c r="BH974" s="202">
        <f>IF(N974="zníž. prenesená",J974,0)</f>
        <v>0</v>
      </c>
      <c r="BI974" s="202">
        <f>IF(N974="nulová",J974,0)</f>
        <v>0</v>
      </c>
      <c r="BJ974" s="19" t="s">
        <v>89</v>
      </c>
      <c r="BK974" s="202">
        <f>ROUND(I974*H974,2)</f>
        <v>0</v>
      </c>
      <c r="BL974" s="19" t="s">
        <v>197</v>
      </c>
      <c r="BM974" s="201" t="s">
        <v>1811</v>
      </c>
    </row>
    <row r="975" s="2" customFormat="1" ht="37.8" customHeight="1">
      <c r="A975" s="38"/>
      <c r="B975" s="188"/>
      <c r="C975" s="189" t="s">
        <v>1812</v>
      </c>
      <c r="D975" s="189" t="s">
        <v>137</v>
      </c>
      <c r="E975" s="190" t="s">
        <v>1813</v>
      </c>
      <c r="F975" s="191" t="s">
        <v>1814</v>
      </c>
      <c r="G975" s="192" t="s">
        <v>188</v>
      </c>
      <c r="H975" s="193">
        <v>1</v>
      </c>
      <c r="I975" s="194"/>
      <c r="J975" s="195">
        <f>ROUND(I975*H975,2)</f>
        <v>0</v>
      </c>
      <c r="K975" s="196"/>
      <c r="L975" s="39"/>
      <c r="M975" s="197" t="s">
        <v>1</v>
      </c>
      <c r="N975" s="198" t="s">
        <v>42</v>
      </c>
      <c r="O975" s="82"/>
      <c r="P975" s="199">
        <f>O975*H975</f>
        <v>0</v>
      </c>
      <c r="Q975" s="199">
        <v>0</v>
      </c>
      <c r="R975" s="199">
        <f>Q975*H975</f>
        <v>0</v>
      </c>
      <c r="S975" s="199">
        <v>0</v>
      </c>
      <c r="T975" s="200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01" t="s">
        <v>197</v>
      </c>
      <c r="AT975" s="201" t="s">
        <v>137</v>
      </c>
      <c r="AU975" s="201" t="s">
        <v>89</v>
      </c>
      <c r="AY975" s="19" t="s">
        <v>135</v>
      </c>
      <c r="BE975" s="202">
        <f>IF(N975="základná",J975,0)</f>
        <v>0</v>
      </c>
      <c r="BF975" s="202">
        <f>IF(N975="znížená",J975,0)</f>
        <v>0</v>
      </c>
      <c r="BG975" s="202">
        <f>IF(N975="zákl. prenesená",J975,0)</f>
        <v>0</v>
      </c>
      <c r="BH975" s="202">
        <f>IF(N975="zníž. prenesená",J975,0)</f>
        <v>0</v>
      </c>
      <c r="BI975" s="202">
        <f>IF(N975="nulová",J975,0)</f>
        <v>0</v>
      </c>
      <c r="BJ975" s="19" t="s">
        <v>89</v>
      </c>
      <c r="BK975" s="202">
        <f>ROUND(I975*H975,2)</f>
        <v>0</v>
      </c>
      <c r="BL975" s="19" t="s">
        <v>197</v>
      </c>
      <c r="BM975" s="201" t="s">
        <v>1815</v>
      </c>
    </row>
    <row r="976" s="2" customFormat="1" ht="44.25" customHeight="1">
      <c r="A976" s="38"/>
      <c r="B976" s="188"/>
      <c r="C976" s="189" t="s">
        <v>1509</v>
      </c>
      <c r="D976" s="189" t="s">
        <v>137</v>
      </c>
      <c r="E976" s="190" t="s">
        <v>1816</v>
      </c>
      <c r="F976" s="191" t="s">
        <v>1817</v>
      </c>
      <c r="G976" s="192" t="s">
        <v>188</v>
      </c>
      <c r="H976" s="193">
        <v>1</v>
      </c>
      <c r="I976" s="194"/>
      <c r="J976" s="195">
        <f>ROUND(I976*H976,2)</f>
        <v>0</v>
      </c>
      <c r="K976" s="196"/>
      <c r="L976" s="39"/>
      <c r="M976" s="197" t="s">
        <v>1</v>
      </c>
      <c r="N976" s="198" t="s">
        <v>42</v>
      </c>
      <c r="O976" s="82"/>
      <c r="P976" s="199">
        <f>O976*H976</f>
        <v>0</v>
      </c>
      <c r="Q976" s="199">
        <v>0</v>
      </c>
      <c r="R976" s="199">
        <f>Q976*H976</f>
        <v>0</v>
      </c>
      <c r="S976" s="199">
        <v>0</v>
      </c>
      <c r="T976" s="200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01" t="s">
        <v>197</v>
      </c>
      <c r="AT976" s="201" t="s">
        <v>137</v>
      </c>
      <c r="AU976" s="201" t="s">
        <v>89</v>
      </c>
      <c r="AY976" s="19" t="s">
        <v>135</v>
      </c>
      <c r="BE976" s="202">
        <f>IF(N976="základná",J976,0)</f>
        <v>0</v>
      </c>
      <c r="BF976" s="202">
        <f>IF(N976="znížená",J976,0)</f>
        <v>0</v>
      </c>
      <c r="BG976" s="202">
        <f>IF(N976="zákl. prenesená",J976,0)</f>
        <v>0</v>
      </c>
      <c r="BH976" s="202">
        <f>IF(N976="zníž. prenesená",J976,0)</f>
        <v>0</v>
      </c>
      <c r="BI976" s="202">
        <f>IF(N976="nulová",J976,0)</f>
        <v>0</v>
      </c>
      <c r="BJ976" s="19" t="s">
        <v>89</v>
      </c>
      <c r="BK976" s="202">
        <f>ROUND(I976*H976,2)</f>
        <v>0</v>
      </c>
      <c r="BL976" s="19" t="s">
        <v>197</v>
      </c>
      <c r="BM976" s="201" t="s">
        <v>1818</v>
      </c>
    </row>
    <row r="977" s="2" customFormat="1" ht="44.25" customHeight="1">
      <c r="A977" s="38"/>
      <c r="B977" s="188"/>
      <c r="C977" s="189" t="s">
        <v>1819</v>
      </c>
      <c r="D977" s="189" t="s">
        <v>137</v>
      </c>
      <c r="E977" s="190" t="s">
        <v>1820</v>
      </c>
      <c r="F977" s="191" t="s">
        <v>1821</v>
      </c>
      <c r="G977" s="192" t="s">
        <v>188</v>
      </c>
      <c r="H977" s="193">
        <v>2</v>
      </c>
      <c r="I977" s="194"/>
      <c r="J977" s="195">
        <f>ROUND(I977*H977,2)</f>
        <v>0</v>
      </c>
      <c r="K977" s="196"/>
      <c r="L977" s="39"/>
      <c r="M977" s="197" t="s">
        <v>1</v>
      </c>
      <c r="N977" s="198" t="s">
        <v>42</v>
      </c>
      <c r="O977" s="82"/>
      <c r="P977" s="199">
        <f>O977*H977</f>
        <v>0</v>
      </c>
      <c r="Q977" s="199">
        <v>0</v>
      </c>
      <c r="R977" s="199">
        <f>Q977*H977</f>
        <v>0</v>
      </c>
      <c r="S977" s="199">
        <v>0</v>
      </c>
      <c r="T977" s="200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01" t="s">
        <v>197</v>
      </c>
      <c r="AT977" s="201" t="s">
        <v>137</v>
      </c>
      <c r="AU977" s="201" t="s">
        <v>89</v>
      </c>
      <c r="AY977" s="19" t="s">
        <v>135</v>
      </c>
      <c r="BE977" s="202">
        <f>IF(N977="základná",J977,0)</f>
        <v>0</v>
      </c>
      <c r="BF977" s="202">
        <f>IF(N977="znížená",J977,0)</f>
        <v>0</v>
      </c>
      <c r="BG977" s="202">
        <f>IF(N977="zákl. prenesená",J977,0)</f>
        <v>0</v>
      </c>
      <c r="BH977" s="202">
        <f>IF(N977="zníž. prenesená",J977,0)</f>
        <v>0</v>
      </c>
      <c r="BI977" s="202">
        <f>IF(N977="nulová",J977,0)</f>
        <v>0</v>
      </c>
      <c r="BJ977" s="19" t="s">
        <v>89</v>
      </c>
      <c r="BK977" s="202">
        <f>ROUND(I977*H977,2)</f>
        <v>0</v>
      </c>
      <c r="BL977" s="19" t="s">
        <v>197</v>
      </c>
      <c r="BM977" s="201" t="s">
        <v>1822</v>
      </c>
    </row>
    <row r="978" s="2" customFormat="1" ht="44.25" customHeight="1">
      <c r="A978" s="38"/>
      <c r="B978" s="188"/>
      <c r="C978" s="189" t="s">
        <v>1823</v>
      </c>
      <c r="D978" s="189" t="s">
        <v>137</v>
      </c>
      <c r="E978" s="190" t="s">
        <v>1824</v>
      </c>
      <c r="F978" s="191" t="s">
        <v>1825</v>
      </c>
      <c r="G978" s="192" t="s">
        <v>188</v>
      </c>
      <c r="H978" s="193">
        <v>2</v>
      </c>
      <c r="I978" s="194"/>
      <c r="J978" s="195">
        <f>ROUND(I978*H978,2)</f>
        <v>0</v>
      </c>
      <c r="K978" s="196"/>
      <c r="L978" s="39"/>
      <c r="M978" s="197" t="s">
        <v>1</v>
      </c>
      <c r="N978" s="198" t="s">
        <v>42</v>
      </c>
      <c r="O978" s="82"/>
      <c r="P978" s="199">
        <f>O978*H978</f>
        <v>0</v>
      </c>
      <c r="Q978" s="199">
        <v>0</v>
      </c>
      <c r="R978" s="199">
        <f>Q978*H978</f>
        <v>0</v>
      </c>
      <c r="S978" s="199">
        <v>0</v>
      </c>
      <c r="T978" s="200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01" t="s">
        <v>197</v>
      </c>
      <c r="AT978" s="201" t="s">
        <v>137</v>
      </c>
      <c r="AU978" s="201" t="s">
        <v>89</v>
      </c>
      <c r="AY978" s="19" t="s">
        <v>135</v>
      </c>
      <c r="BE978" s="202">
        <f>IF(N978="základná",J978,0)</f>
        <v>0</v>
      </c>
      <c r="BF978" s="202">
        <f>IF(N978="znížená",J978,0)</f>
        <v>0</v>
      </c>
      <c r="BG978" s="202">
        <f>IF(N978="zákl. prenesená",J978,0)</f>
        <v>0</v>
      </c>
      <c r="BH978" s="202">
        <f>IF(N978="zníž. prenesená",J978,0)</f>
        <v>0</v>
      </c>
      <c r="BI978" s="202">
        <f>IF(N978="nulová",J978,0)</f>
        <v>0</v>
      </c>
      <c r="BJ978" s="19" t="s">
        <v>89</v>
      </c>
      <c r="BK978" s="202">
        <f>ROUND(I978*H978,2)</f>
        <v>0</v>
      </c>
      <c r="BL978" s="19" t="s">
        <v>197</v>
      </c>
      <c r="BM978" s="201" t="s">
        <v>1826</v>
      </c>
    </row>
    <row r="979" s="2" customFormat="1" ht="44.25" customHeight="1">
      <c r="A979" s="38"/>
      <c r="B979" s="188"/>
      <c r="C979" s="189" t="s">
        <v>1827</v>
      </c>
      <c r="D979" s="189" t="s">
        <v>137</v>
      </c>
      <c r="E979" s="190" t="s">
        <v>1828</v>
      </c>
      <c r="F979" s="191" t="s">
        <v>1829</v>
      </c>
      <c r="G979" s="192" t="s">
        <v>188</v>
      </c>
      <c r="H979" s="193">
        <v>2</v>
      </c>
      <c r="I979" s="194"/>
      <c r="J979" s="195">
        <f>ROUND(I979*H979,2)</f>
        <v>0</v>
      </c>
      <c r="K979" s="196"/>
      <c r="L979" s="39"/>
      <c r="M979" s="197" t="s">
        <v>1</v>
      </c>
      <c r="N979" s="198" t="s">
        <v>42</v>
      </c>
      <c r="O979" s="82"/>
      <c r="P979" s="199">
        <f>O979*H979</f>
        <v>0</v>
      </c>
      <c r="Q979" s="199">
        <v>0</v>
      </c>
      <c r="R979" s="199">
        <f>Q979*H979</f>
        <v>0</v>
      </c>
      <c r="S979" s="199">
        <v>0</v>
      </c>
      <c r="T979" s="20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01" t="s">
        <v>197</v>
      </c>
      <c r="AT979" s="201" t="s">
        <v>137</v>
      </c>
      <c r="AU979" s="201" t="s">
        <v>89</v>
      </c>
      <c r="AY979" s="19" t="s">
        <v>135</v>
      </c>
      <c r="BE979" s="202">
        <f>IF(N979="základná",J979,0)</f>
        <v>0</v>
      </c>
      <c r="BF979" s="202">
        <f>IF(N979="znížená",J979,0)</f>
        <v>0</v>
      </c>
      <c r="BG979" s="202">
        <f>IF(N979="zákl. prenesená",J979,0)</f>
        <v>0</v>
      </c>
      <c r="BH979" s="202">
        <f>IF(N979="zníž. prenesená",J979,0)</f>
        <v>0</v>
      </c>
      <c r="BI979" s="202">
        <f>IF(N979="nulová",J979,0)</f>
        <v>0</v>
      </c>
      <c r="BJ979" s="19" t="s">
        <v>89</v>
      </c>
      <c r="BK979" s="202">
        <f>ROUND(I979*H979,2)</f>
        <v>0</v>
      </c>
      <c r="BL979" s="19" t="s">
        <v>197</v>
      </c>
      <c r="BM979" s="201" t="s">
        <v>1830</v>
      </c>
    </row>
    <row r="980" s="2" customFormat="1" ht="37.8" customHeight="1">
      <c r="A980" s="38"/>
      <c r="B980" s="188"/>
      <c r="C980" s="189" t="s">
        <v>1831</v>
      </c>
      <c r="D980" s="189" t="s">
        <v>137</v>
      </c>
      <c r="E980" s="190" t="s">
        <v>1832</v>
      </c>
      <c r="F980" s="191" t="s">
        <v>1833</v>
      </c>
      <c r="G980" s="192" t="s">
        <v>188</v>
      </c>
      <c r="H980" s="193">
        <v>1</v>
      </c>
      <c r="I980" s="194"/>
      <c r="J980" s="195">
        <f>ROUND(I980*H980,2)</f>
        <v>0</v>
      </c>
      <c r="K980" s="196"/>
      <c r="L980" s="39"/>
      <c r="M980" s="197" t="s">
        <v>1</v>
      </c>
      <c r="N980" s="198" t="s">
        <v>42</v>
      </c>
      <c r="O980" s="82"/>
      <c r="P980" s="199">
        <f>O980*H980</f>
        <v>0</v>
      </c>
      <c r="Q980" s="199">
        <v>0</v>
      </c>
      <c r="R980" s="199">
        <f>Q980*H980</f>
        <v>0</v>
      </c>
      <c r="S980" s="199">
        <v>0</v>
      </c>
      <c r="T980" s="200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01" t="s">
        <v>197</v>
      </c>
      <c r="AT980" s="201" t="s">
        <v>137</v>
      </c>
      <c r="AU980" s="201" t="s">
        <v>89</v>
      </c>
      <c r="AY980" s="19" t="s">
        <v>135</v>
      </c>
      <c r="BE980" s="202">
        <f>IF(N980="základná",J980,0)</f>
        <v>0</v>
      </c>
      <c r="BF980" s="202">
        <f>IF(N980="znížená",J980,0)</f>
        <v>0</v>
      </c>
      <c r="BG980" s="202">
        <f>IF(N980="zákl. prenesená",J980,0)</f>
        <v>0</v>
      </c>
      <c r="BH980" s="202">
        <f>IF(N980="zníž. prenesená",J980,0)</f>
        <v>0</v>
      </c>
      <c r="BI980" s="202">
        <f>IF(N980="nulová",J980,0)</f>
        <v>0</v>
      </c>
      <c r="BJ980" s="19" t="s">
        <v>89</v>
      </c>
      <c r="BK980" s="202">
        <f>ROUND(I980*H980,2)</f>
        <v>0</v>
      </c>
      <c r="BL980" s="19" t="s">
        <v>197</v>
      </c>
      <c r="BM980" s="201" t="s">
        <v>1834</v>
      </c>
    </row>
    <row r="981" s="2" customFormat="1" ht="44.25" customHeight="1">
      <c r="A981" s="38"/>
      <c r="B981" s="188"/>
      <c r="C981" s="189" t="s">
        <v>1835</v>
      </c>
      <c r="D981" s="189" t="s">
        <v>137</v>
      </c>
      <c r="E981" s="190" t="s">
        <v>1836</v>
      </c>
      <c r="F981" s="191" t="s">
        <v>1837</v>
      </c>
      <c r="G981" s="192" t="s">
        <v>188</v>
      </c>
      <c r="H981" s="193">
        <v>1</v>
      </c>
      <c r="I981" s="194"/>
      <c r="J981" s="195">
        <f>ROUND(I981*H981,2)</f>
        <v>0</v>
      </c>
      <c r="K981" s="196"/>
      <c r="L981" s="39"/>
      <c r="M981" s="197" t="s">
        <v>1</v>
      </c>
      <c r="N981" s="198" t="s">
        <v>42</v>
      </c>
      <c r="O981" s="82"/>
      <c r="P981" s="199">
        <f>O981*H981</f>
        <v>0</v>
      </c>
      <c r="Q981" s="199">
        <v>0</v>
      </c>
      <c r="R981" s="199">
        <f>Q981*H981</f>
        <v>0</v>
      </c>
      <c r="S981" s="199">
        <v>0</v>
      </c>
      <c r="T981" s="20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01" t="s">
        <v>197</v>
      </c>
      <c r="AT981" s="201" t="s">
        <v>137</v>
      </c>
      <c r="AU981" s="201" t="s">
        <v>89</v>
      </c>
      <c r="AY981" s="19" t="s">
        <v>135</v>
      </c>
      <c r="BE981" s="202">
        <f>IF(N981="základná",J981,0)</f>
        <v>0</v>
      </c>
      <c r="BF981" s="202">
        <f>IF(N981="znížená",J981,0)</f>
        <v>0</v>
      </c>
      <c r="BG981" s="202">
        <f>IF(N981="zákl. prenesená",J981,0)</f>
        <v>0</v>
      </c>
      <c r="BH981" s="202">
        <f>IF(N981="zníž. prenesená",J981,0)</f>
        <v>0</v>
      </c>
      <c r="BI981" s="202">
        <f>IF(N981="nulová",J981,0)</f>
        <v>0</v>
      </c>
      <c r="BJ981" s="19" t="s">
        <v>89</v>
      </c>
      <c r="BK981" s="202">
        <f>ROUND(I981*H981,2)</f>
        <v>0</v>
      </c>
      <c r="BL981" s="19" t="s">
        <v>197</v>
      </c>
      <c r="BM981" s="201" t="s">
        <v>1838</v>
      </c>
    </row>
    <row r="982" s="2" customFormat="1" ht="24.15" customHeight="1">
      <c r="A982" s="38"/>
      <c r="B982" s="188"/>
      <c r="C982" s="189" t="s">
        <v>1839</v>
      </c>
      <c r="D982" s="189" t="s">
        <v>137</v>
      </c>
      <c r="E982" s="190" t="s">
        <v>577</v>
      </c>
      <c r="F982" s="191" t="s">
        <v>578</v>
      </c>
      <c r="G982" s="192" t="s">
        <v>208</v>
      </c>
      <c r="H982" s="220"/>
      <c r="I982" s="194"/>
      <c r="J982" s="195">
        <f>ROUND(I982*H982,2)</f>
        <v>0</v>
      </c>
      <c r="K982" s="196"/>
      <c r="L982" s="39"/>
      <c r="M982" s="197" t="s">
        <v>1</v>
      </c>
      <c r="N982" s="198" t="s">
        <v>42</v>
      </c>
      <c r="O982" s="82"/>
      <c r="P982" s="199">
        <f>O982*H982</f>
        <v>0</v>
      </c>
      <c r="Q982" s="199">
        <v>0</v>
      </c>
      <c r="R982" s="199">
        <f>Q982*H982</f>
        <v>0</v>
      </c>
      <c r="S982" s="199">
        <v>0</v>
      </c>
      <c r="T982" s="200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01" t="s">
        <v>197</v>
      </c>
      <c r="AT982" s="201" t="s">
        <v>137</v>
      </c>
      <c r="AU982" s="201" t="s">
        <v>89</v>
      </c>
      <c r="AY982" s="19" t="s">
        <v>135</v>
      </c>
      <c r="BE982" s="202">
        <f>IF(N982="základná",J982,0)</f>
        <v>0</v>
      </c>
      <c r="BF982" s="202">
        <f>IF(N982="znížená",J982,0)</f>
        <v>0</v>
      </c>
      <c r="BG982" s="202">
        <f>IF(N982="zákl. prenesená",J982,0)</f>
        <v>0</v>
      </c>
      <c r="BH982" s="202">
        <f>IF(N982="zníž. prenesená",J982,0)</f>
        <v>0</v>
      </c>
      <c r="BI982" s="202">
        <f>IF(N982="nulová",J982,0)</f>
        <v>0</v>
      </c>
      <c r="BJ982" s="19" t="s">
        <v>89</v>
      </c>
      <c r="BK982" s="202">
        <f>ROUND(I982*H982,2)</f>
        <v>0</v>
      </c>
      <c r="BL982" s="19" t="s">
        <v>197</v>
      </c>
      <c r="BM982" s="201" t="s">
        <v>1840</v>
      </c>
    </row>
    <row r="983" s="12" customFormat="1" ht="22.8" customHeight="1">
      <c r="A983" s="12"/>
      <c r="B983" s="175"/>
      <c r="C983" s="12"/>
      <c r="D983" s="176" t="s">
        <v>75</v>
      </c>
      <c r="E983" s="186" t="s">
        <v>210</v>
      </c>
      <c r="F983" s="186" t="s">
        <v>211</v>
      </c>
      <c r="G983" s="12"/>
      <c r="H983" s="12"/>
      <c r="I983" s="178"/>
      <c r="J983" s="187">
        <f>BK983</f>
        <v>0</v>
      </c>
      <c r="K983" s="12"/>
      <c r="L983" s="175"/>
      <c r="M983" s="180"/>
      <c r="N983" s="181"/>
      <c r="O983" s="181"/>
      <c r="P983" s="182">
        <f>SUM(P984:P999)</f>
        <v>0</v>
      </c>
      <c r="Q983" s="181"/>
      <c r="R983" s="182">
        <f>SUM(R984:R999)</f>
        <v>0</v>
      </c>
      <c r="S983" s="181"/>
      <c r="T983" s="183">
        <f>SUM(T984:T999)</f>
        <v>0</v>
      </c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R983" s="176" t="s">
        <v>89</v>
      </c>
      <c r="AT983" s="184" t="s">
        <v>75</v>
      </c>
      <c r="AU983" s="184" t="s">
        <v>83</v>
      </c>
      <c r="AY983" s="176" t="s">
        <v>135</v>
      </c>
      <c r="BK983" s="185">
        <f>SUM(BK984:BK999)</f>
        <v>0</v>
      </c>
    </row>
    <row r="984" s="2" customFormat="1" ht="37.8" customHeight="1">
      <c r="A984" s="38"/>
      <c r="B984" s="188"/>
      <c r="C984" s="189" t="s">
        <v>1841</v>
      </c>
      <c r="D984" s="189" t="s">
        <v>137</v>
      </c>
      <c r="E984" s="190" t="s">
        <v>1842</v>
      </c>
      <c r="F984" s="191" t="s">
        <v>1843</v>
      </c>
      <c r="G984" s="192" t="s">
        <v>188</v>
      </c>
      <c r="H984" s="193">
        <v>1</v>
      </c>
      <c r="I984" s="194"/>
      <c r="J984" s="195">
        <f>ROUND(I984*H984,2)</f>
        <v>0</v>
      </c>
      <c r="K984" s="196"/>
      <c r="L984" s="39"/>
      <c r="M984" s="197" t="s">
        <v>1</v>
      </c>
      <c r="N984" s="198" t="s">
        <v>42</v>
      </c>
      <c r="O984" s="82"/>
      <c r="P984" s="199">
        <f>O984*H984</f>
        <v>0</v>
      </c>
      <c r="Q984" s="199">
        <v>0</v>
      </c>
      <c r="R984" s="199">
        <f>Q984*H984</f>
        <v>0</v>
      </c>
      <c r="S984" s="199">
        <v>0</v>
      </c>
      <c r="T984" s="200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01" t="s">
        <v>197</v>
      </c>
      <c r="AT984" s="201" t="s">
        <v>137</v>
      </c>
      <c r="AU984" s="201" t="s">
        <v>89</v>
      </c>
      <c r="AY984" s="19" t="s">
        <v>135</v>
      </c>
      <c r="BE984" s="202">
        <f>IF(N984="základná",J984,0)</f>
        <v>0</v>
      </c>
      <c r="BF984" s="202">
        <f>IF(N984="znížená",J984,0)</f>
        <v>0</v>
      </c>
      <c r="BG984" s="202">
        <f>IF(N984="zákl. prenesená",J984,0)</f>
        <v>0</v>
      </c>
      <c r="BH984" s="202">
        <f>IF(N984="zníž. prenesená",J984,0)</f>
        <v>0</v>
      </c>
      <c r="BI984" s="202">
        <f>IF(N984="nulová",J984,0)</f>
        <v>0</v>
      </c>
      <c r="BJ984" s="19" t="s">
        <v>89</v>
      </c>
      <c r="BK984" s="202">
        <f>ROUND(I984*H984,2)</f>
        <v>0</v>
      </c>
      <c r="BL984" s="19" t="s">
        <v>197</v>
      </c>
      <c r="BM984" s="201" t="s">
        <v>1844</v>
      </c>
    </row>
    <row r="985" s="2" customFormat="1" ht="37.8" customHeight="1">
      <c r="A985" s="38"/>
      <c r="B985" s="188"/>
      <c r="C985" s="189" t="s">
        <v>1845</v>
      </c>
      <c r="D985" s="189" t="s">
        <v>137</v>
      </c>
      <c r="E985" s="190" t="s">
        <v>1846</v>
      </c>
      <c r="F985" s="191" t="s">
        <v>1847</v>
      </c>
      <c r="G985" s="192" t="s">
        <v>188</v>
      </c>
      <c r="H985" s="193">
        <v>1</v>
      </c>
      <c r="I985" s="194"/>
      <c r="J985" s="195">
        <f>ROUND(I985*H985,2)</f>
        <v>0</v>
      </c>
      <c r="K985" s="196"/>
      <c r="L985" s="39"/>
      <c r="M985" s="197" t="s">
        <v>1</v>
      </c>
      <c r="N985" s="198" t="s">
        <v>42</v>
      </c>
      <c r="O985" s="82"/>
      <c r="P985" s="199">
        <f>O985*H985</f>
        <v>0</v>
      </c>
      <c r="Q985" s="199">
        <v>0</v>
      </c>
      <c r="R985" s="199">
        <f>Q985*H985</f>
        <v>0</v>
      </c>
      <c r="S985" s="199">
        <v>0</v>
      </c>
      <c r="T985" s="20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01" t="s">
        <v>197</v>
      </c>
      <c r="AT985" s="201" t="s">
        <v>137</v>
      </c>
      <c r="AU985" s="201" t="s">
        <v>89</v>
      </c>
      <c r="AY985" s="19" t="s">
        <v>135</v>
      </c>
      <c r="BE985" s="202">
        <f>IF(N985="základná",J985,0)</f>
        <v>0</v>
      </c>
      <c r="BF985" s="202">
        <f>IF(N985="znížená",J985,0)</f>
        <v>0</v>
      </c>
      <c r="BG985" s="202">
        <f>IF(N985="zákl. prenesená",J985,0)</f>
        <v>0</v>
      </c>
      <c r="BH985" s="202">
        <f>IF(N985="zníž. prenesená",J985,0)</f>
        <v>0</v>
      </c>
      <c r="BI985" s="202">
        <f>IF(N985="nulová",J985,0)</f>
        <v>0</v>
      </c>
      <c r="BJ985" s="19" t="s">
        <v>89</v>
      </c>
      <c r="BK985" s="202">
        <f>ROUND(I985*H985,2)</f>
        <v>0</v>
      </c>
      <c r="BL985" s="19" t="s">
        <v>197</v>
      </c>
      <c r="BM985" s="201" t="s">
        <v>1848</v>
      </c>
    </row>
    <row r="986" s="2" customFormat="1" ht="44.25" customHeight="1">
      <c r="A986" s="38"/>
      <c r="B986" s="188"/>
      <c r="C986" s="189" t="s">
        <v>1849</v>
      </c>
      <c r="D986" s="189" t="s">
        <v>137</v>
      </c>
      <c r="E986" s="190" t="s">
        <v>1850</v>
      </c>
      <c r="F986" s="191" t="s">
        <v>1851</v>
      </c>
      <c r="G986" s="192" t="s">
        <v>1411</v>
      </c>
      <c r="H986" s="193">
        <v>355.81999999999999</v>
      </c>
      <c r="I986" s="194"/>
      <c r="J986" s="195">
        <f>ROUND(I986*H986,2)</f>
        <v>0</v>
      </c>
      <c r="K986" s="196"/>
      <c r="L986" s="39"/>
      <c r="M986" s="197" t="s">
        <v>1</v>
      </c>
      <c r="N986" s="198" t="s">
        <v>42</v>
      </c>
      <c r="O986" s="82"/>
      <c r="P986" s="199">
        <f>O986*H986</f>
        <v>0</v>
      </c>
      <c r="Q986" s="199">
        <v>0</v>
      </c>
      <c r="R986" s="199">
        <f>Q986*H986</f>
        <v>0</v>
      </c>
      <c r="S986" s="199">
        <v>0</v>
      </c>
      <c r="T986" s="200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01" t="s">
        <v>197</v>
      </c>
      <c r="AT986" s="201" t="s">
        <v>137</v>
      </c>
      <c r="AU986" s="201" t="s">
        <v>89</v>
      </c>
      <c r="AY986" s="19" t="s">
        <v>135</v>
      </c>
      <c r="BE986" s="202">
        <f>IF(N986="základná",J986,0)</f>
        <v>0</v>
      </c>
      <c r="BF986" s="202">
        <f>IF(N986="znížená",J986,0)</f>
        <v>0</v>
      </c>
      <c r="BG986" s="202">
        <f>IF(N986="zákl. prenesená",J986,0)</f>
        <v>0</v>
      </c>
      <c r="BH986" s="202">
        <f>IF(N986="zníž. prenesená",J986,0)</f>
        <v>0</v>
      </c>
      <c r="BI986" s="202">
        <f>IF(N986="nulová",J986,0)</f>
        <v>0</v>
      </c>
      <c r="BJ986" s="19" t="s">
        <v>89</v>
      </c>
      <c r="BK986" s="202">
        <f>ROUND(I986*H986,2)</f>
        <v>0</v>
      </c>
      <c r="BL986" s="19" t="s">
        <v>197</v>
      </c>
      <c r="BM986" s="201" t="s">
        <v>1852</v>
      </c>
    </row>
    <row r="987" s="13" customFormat="1">
      <c r="A987" s="13"/>
      <c r="B987" s="203"/>
      <c r="C987" s="13"/>
      <c r="D987" s="204" t="s">
        <v>143</v>
      </c>
      <c r="E987" s="205" t="s">
        <v>1</v>
      </c>
      <c r="F987" s="206" t="s">
        <v>1853</v>
      </c>
      <c r="G987" s="13"/>
      <c r="H987" s="207">
        <v>355.81999999999999</v>
      </c>
      <c r="I987" s="208"/>
      <c r="J987" s="13"/>
      <c r="K987" s="13"/>
      <c r="L987" s="203"/>
      <c r="M987" s="209"/>
      <c r="N987" s="210"/>
      <c r="O987" s="210"/>
      <c r="P987" s="210"/>
      <c r="Q987" s="210"/>
      <c r="R987" s="210"/>
      <c r="S987" s="210"/>
      <c r="T987" s="21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05" t="s">
        <v>143</v>
      </c>
      <c r="AU987" s="205" t="s">
        <v>89</v>
      </c>
      <c r="AV987" s="13" t="s">
        <v>89</v>
      </c>
      <c r="AW987" s="13" t="s">
        <v>31</v>
      </c>
      <c r="AX987" s="13" t="s">
        <v>76</v>
      </c>
      <c r="AY987" s="205" t="s">
        <v>135</v>
      </c>
    </row>
    <row r="988" s="14" customFormat="1">
      <c r="A988" s="14"/>
      <c r="B988" s="212"/>
      <c r="C988" s="14"/>
      <c r="D988" s="204" t="s">
        <v>143</v>
      </c>
      <c r="E988" s="213" t="s">
        <v>1</v>
      </c>
      <c r="F988" s="214" t="s">
        <v>152</v>
      </c>
      <c r="G988" s="14"/>
      <c r="H988" s="215">
        <v>355.81999999999999</v>
      </c>
      <c r="I988" s="216"/>
      <c r="J988" s="14"/>
      <c r="K988" s="14"/>
      <c r="L988" s="212"/>
      <c r="M988" s="217"/>
      <c r="N988" s="218"/>
      <c r="O988" s="218"/>
      <c r="P988" s="218"/>
      <c r="Q988" s="218"/>
      <c r="R988" s="218"/>
      <c r="S988" s="218"/>
      <c r="T988" s="219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13" t="s">
        <v>143</v>
      </c>
      <c r="AU988" s="213" t="s">
        <v>89</v>
      </c>
      <c r="AV988" s="14" t="s">
        <v>141</v>
      </c>
      <c r="AW988" s="14" t="s">
        <v>31</v>
      </c>
      <c r="AX988" s="14" t="s">
        <v>83</v>
      </c>
      <c r="AY988" s="213" t="s">
        <v>135</v>
      </c>
    </row>
    <row r="989" s="2" customFormat="1" ht="37.8" customHeight="1">
      <c r="A989" s="38"/>
      <c r="B989" s="188"/>
      <c r="C989" s="189" t="s">
        <v>1854</v>
      </c>
      <c r="D989" s="189" t="s">
        <v>137</v>
      </c>
      <c r="E989" s="190" t="s">
        <v>1855</v>
      </c>
      <c r="F989" s="191" t="s">
        <v>1856</v>
      </c>
      <c r="G989" s="192" t="s">
        <v>1411</v>
      </c>
      <c r="H989" s="193">
        <v>47.539999999999999</v>
      </c>
      <c r="I989" s="194"/>
      <c r="J989" s="195">
        <f>ROUND(I989*H989,2)</f>
        <v>0</v>
      </c>
      <c r="K989" s="196"/>
      <c r="L989" s="39"/>
      <c r="M989" s="197" t="s">
        <v>1</v>
      </c>
      <c r="N989" s="198" t="s">
        <v>42</v>
      </c>
      <c r="O989" s="82"/>
      <c r="P989" s="199">
        <f>O989*H989</f>
        <v>0</v>
      </c>
      <c r="Q989" s="199">
        <v>0</v>
      </c>
      <c r="R989" s="199">
        <f>Q989*H989</f>
        <v>0</v>
      </c>
      <c r="S989" s="199">
        <v>0</v>
      </c>
      <c r="T989" s="200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01" t="s">
        <v>197</v>
      </c>
      <c r="AT989" s="201" t="s">
        <v>137</v>
      </c>
      <c r="AU989" s="201" t="s">
        <v>89</v>
      </c>
      <c r="AY989" s="19" t="s">
        <v>135</v>
      </c>
      <c r="BE989" s="202">
        <f>IF(N989="základná",J989,0)</f>
        <v>0</v>
      </c>
      <c r="BF989" s="202">
        <f>IF(N989="znížená",J989,0)</f>
        <v>0</v>
      </c>
      <c r="BG989" s="202">
        <f>IF(N989="zákl. prenesená",J989,0)</f>
        <v>0</v>
      </c>
      <c r="BH989" s="202">
        <f>IF(N989="zníž. prenesená",J989,0)</f>
        <v>0</v>
      </c>
      <c r="BI989" s="202">
        <f>IF(N989="nulová",J989,0)</f>
        <v>0</v>
      </c>
      <c r="BJ989" s="19" t="s">
        <v>89</v>
      </c>
      <c r="BK989" s="202">
        <f>ROUND(I989*H989,2)</f>
        <v>0</v>
      </c>
      <c r="BL989" s="19" t="s">
        <v>197</v>
      </c>
      <c r="BM989" s="201" t="s">
        <v>1857</v>
      </c>
    </row>
    <row r="990" s="13" customFormat="1">
      <c r="A990" s="13"/>
      <c r="B990" s="203"/>
      <c r="C990" s="13"/>
      <c r="D990" s="204" t="s">
        <v>143</v>
      </c>
      <c r="E990" s="205" t="s">
        <v>1</v>
      </c>
      <c r="F990" s="206" t="s">
        <v>1858</v>
      </c>
      <c r="G990" s="13"/>
      <c r="H990" s="207">
        <v>47.539999999999999</v>
      </c>
      <c r="I990" s="208"/>
      <c r="J990" s="13"/>
      <c r="K990" s="13"/>
      <c r="L990" s="203"/>
      <c r="M990" s="209"/>
      <c r="N990" s="210"/>
      <c r="O990" s="210"/>
      <c r="P990" s="210"/>
      <c r="Q990" s="210"/>
      <c r="R990" s="210"/>
      <c r="S990" s="210"/>
      <c r="T990" s="211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05" t="s">
        <v>143</v>
      </c>
      <c r="AU990" s="205" t="s">
        <v>89</v>
      </c>
      <c r="AV990" s="13" t="s">
        <v>89</v>
      </c>
      <c r="AW990" s="13" t="s">
        <v>31</v>
      </c>
      <c r="AX990" s="13" t="s">
        <v>76</v>
      </c>
      <c r="AY990" s="205" t="s">
        <v>135</v>
      </c>
    </row>
    <row r="991" s="14" customFormat="1">
      <c r="A991" s="14"/>
      <c r="B991" s="212"/>
      <c r="C991" s="14"/>
      <c r="D991" s="204" t="s">
        <v>143</v>
      </c>
      <c r="E991" s="213" t="s">
        <v>1</v>
      </c>
      <c r="F991" s="214" t="s">
        <v>152</v>
      </c>
      <c r="G991" s="14"/>
      <c r="H991" s="215">
        <v>47.539999999999999</v>
      </c>
      <c r="I991" s="216"/>
      <c r="J991" s="14"/>
      <c r="K991" s="14"/>
      <c r="L991" s="212"/>
      <c r="M991" s="217"/>
      <c r="N991" s="218"/>
      <c r="O991" s="218"/>
      <c r="P991" s="218"/>
      <c r="Q991" s="218"/>
      <c r="R991" s="218"/>
      <c r="S991" s="218"/>
      <c r="T991" s="219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13" t="s">
        <v>143</v>
      </c>
      <c r="AU991" s="213" t="s">
        <v>89</v>
      </c>
      <c r="AV991" s="14" t="s">
        <v>141</v>
      </c>
      <c r="AW991" s="14" t="s">
        <v>31</v>
      </c>
      <c r="AX991" s="14" t="s">
        <v>83</v>
      </c>
      <c r="AY991" s="213" t="s">
        <v>135</v>
      </c>
    </row>
    <row r="992" s="2" customFormat="1" ht="37.8" customHeight="1">
      <c r="A992" s="38"/>
      <c r="B992" s="188"/>
      <c r="C992" s="189" t="s">
        <v>1859</v>
      </c>
      <c r="D992" s="189" t="s">
        <v>137</v>
      </c>
      <c r="E992" s="190" t="s">
        <v>1860</v>
      </c>
      <c r="F992" s="191" t="s">
        <v>1861</v>
      </c>
      <c r="G992" s="192" t="s">
        <v>1411</v>
      </c>
      <c r="H992" s="193">
        <v>68.700000000000003</v>
      </c>
      <c r="I992" s="194"/>
      <c r="J992" s="195">
        <f>ROUND(I992*H992,2)</f>
        <v>0</v>
      </c>
      <c r="K992" s="196"/>
      <c r="L992" s="39"/>
      <c r="M992" s="197" t="s">
        <v>1</v>
      </c>
      <c r="N992" s="198" t="s">
        <v>42</v>
      </c>
      <c r="O992" s="82"/>
      <c r="P992" s="199">
        <f>O992*H992</f>
        <v>0</v>
      </c>
      <c r="Q992" s="199">
        <v>0</v>
      </c>
      <c r="R992" s="199">
        <f>Q992*H992</f>
        <v>0</v>
      </c>
      <c r="S992" s="199">
        <v>0</v>
      </c>
      <c r="T992" s="200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01" t="s">
        <v>197</v>
      </c>
      <c r="AT992" s="201" t="s">
        <v>137</v>
      </c>
      <c r="AU992" s="201" t="s">
        <v>89</v>
      </c>
      <c r="AY992" s="19" t="s">
        <v>135</v>
      </c>
      <c r="BE992" s="202">
        <f>IF(N992="základná",J992,0)</f>
        <v>0</v>
      </c>
      <c r="BF992" s="202">
        <f>IF(N992="znížená",J992,0)</f>
        <v>0</v>
      </c>
      <c r="BG992" s="202">
        <f>IF(N992="zákl. prenesená",J992,0)</f>
        <v>0</v>
      </c>
      <c r="BH992" s="202">
        <f>IF(N992="zníž. prenesená",J992,0)</f>
        <v>0</v>
      </c>
      <c r="BI992" s="202">
        <f>IF(N992="nulová",J992,0)</f>
        <v>0</v>
      </c>
      <c r="BJ992" s="19" t="s">
        <v>89</v>
      </c>
      <c r="BK992" s="202">
        <f>ROUND(I992*H992,2)</f>
        <v>0</v>
      </c>
      <c r="BL992" s="19" t="s">
        <v>197</v>
      </c>
      <c r="BM992" s="201" t="s">
        <v>1862</v>
      </c>
    </row>
    <row r="993" s="13" customFormat="1">
      <c r="A993" s="13"/>
      <c r="B993" s="203"/>
      <c r="C993" s="13"/>
      <c r="D993" s="204" t="s">
        <v>143</v>
      </c>
      <c r="E993" s="205" t="s">
        <v>1</v>
      </c>
      <c r="F993" s="206" t="s">
        <v>1863</v>
      </c>
      <c r="G993" s="13"/>
      <c r="H993" s="207">
        <v>68.700000000000003</v>
      </c>
      <c r="I993" s="208"/>
      <c r="J993" s="13"/>
      <c r="K993" s="13"/>
      <c r="L993" s="203"/>
      <c r="M993" s="209"/>
      <c r="N993" s="210"/>
      <c r="O993" s="210"/>
      <c r="P993" s="210"/>
      <c r="Q993" s="210"/>
      <c r="R993" s="210"/>
      <c r="S993" s="210"/>
      <c r="T993" s="21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05" t="s">
        <v>143</v>
      </c>
      <c r="AU993" s="205" t="s">
        <v>89</v>
      </c>
      <c r="AV993" s="13" t="s">
        <v>89</v>
      </c>
      <c r="AW993" s="13" t="s">
        <v>31</v>
      </c>
      <c r="AX993" s="13" t="s">
        <v>76</v>
      </c>
      <c r="AY993" s="205" t="s">
        <v>135</v>
      </c>
    </row>
    <row r="994" s="14" customFormat="1">
      <c r="A994" s="14"/>
      <c r="B994" s="212"/>
      <c r="C994" s="14"/>
      <c r="D994" s="204" t="s">
        <v>143</v>
      </c>
      <c r="E994" s="213" t="s">
        <v>1</v>
      </c>
      <c r="F994" s="214" t="s">
        <v>152</v>
      </c>
      <c r="G994" s="14"/>
      <c r="H994" s="215">
        <v>68.700000000000003</v>
      </c>
      <c r="I994" s="216"/>
      <c r="J994" s="14"/>
      <c r="K994" s="14"/>
      <c r="L994" s="212"/>
      <c r="M994" s="217"/>
      <c r="N994" s="218"/>
      <c r="O994" s="218"/>
      <c r="P994" s="218"/>
      <c r="Q994" s="218"/>
      <c r="R994" s="218"/>
      <c r="S994" s="218"/>
      <c r="T994" s="21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13" t="s">
        <v>143</v>
      </c>
      <c r="AU994" s="213" t="s">
        <v>89</v>
      </c>
      <c r="AV994" s="14" t="s">
        <v>141</v>
      </c>
      <c r="AW994" s="14" t="s">
        <v>31</v>
      </c>
      <c r="AX994" s="14" t="s">
        <v>83</v>
      </c>
      <c r="AY994" s="213" t="s">
        <v>135</v>
      </c>
    </row>
    <row r="995" s="2" customFormat="1" ht="24.15" customHeight="1">
      <c r="A995" s="38"/>
      <c r="B995" s="188"/>
      <c r="C995" s="189" t="s">
        <v>1864</v>
      </c>
      <c r="D995" s="189" t="s">
        <v>137</v>
      </c>
      <c r="E995" s="190" t="s">
        <v>1865</v>
      </c>
      <c r="F995" s="191" t="s">
        <v>1866</v>
      </c>
      <c r="G995" s="192" t="s">
        <v>1411</v>
      </c>
      <c r="H995" s="193">
        <v>438.22000000000003</v>
      </c>
      <c r="I995" s="194"/>
      <c r="J995" s="195">
        <f>ROUND(I995*H995,2)</f>
        <v>0</v>
      </c>
      <c r="K995" s="196"/>
      <c r="L995" s="39"/>
      <c r="M995" s="197" t="s">
        <v>1</v>
      </c>
      <c r="N995" s="198" t="s">
        <v>42</v>
      </c>
      <c r="O995" s="82"/>
      <c r="P995" s="199">
        <f>O995*H995</f>
        <v>0</v>
      </c>
      <c r="Q995" s="199">
        <v>0</v>
      </c>
      <c r="R995" s="199">
        <f>Q995*H995</f>
        <v>0</v>
      </c>
      <c r="S995" s="199">
        <v>0</v>
      </c>
      <c r="T995" s="200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01" t="s">
        <v>197</v>
      </c>
      <c r="AT995" s="201" t="s">
        <v>137</v>
      </c>
      <c r="AU995" s="201" t="s">
        <v>89</v>
      </c>
      <c r="AY995" s="19" t="s">
        <v>135</v>
      </c>
      <c r="BE995" s="202">
        <f>IF(N995="základná",J995,0)</f>
        <v>0</v>
      </c>
      <c r="BF995" s="202">
        <f>IF(N995="znížená",J995,0)</f>
        <v>0</v>
      </c>
      <c r="BG995" s="202">
        <f>IF(N995="zákl. prenesená",J995,0)</f>
        <v>0</v>
      </c>
      <c r="BH995" s="202">
        <f>IF(N995="zníž. prenesená",J995,0)</f>
        <v>0</v>
      </c>
      <c r="BI995" s="202">
        <f>IF(N995="nulová",J995,0)</f>
        <v>0</v>
      </c>
      <c r="BJ995" s="19" t="s">
        <v>89</v>
      </c>
      <c r="BK995" s="202">
        <f>ROUND(I995*H995,2)</f>
        <v>0</v>
      </c>
      <c r="BL995" s="19" t="s">
        <v>197</v>
      </c>
      <c r="BM995" s="201" t="s">
        <v>1867</v>
      </c>
    </row>
    <row r="996" s="13" customFormat="1">
      <c r="A996" s="13"/>
      <c r="B996" s="203"/>
      <c r="C996" s="13"/>
      <c r="D996" s="204" t="s">
        <v>143</v>
      </c>
      <c r="E996" s="205" t="s">
        <v>1</v>
      </c>
      <c r="F996" s="206" t="s">
        <v>1868</v>
      </c>
      <c r="G996" s="13"/>
      <c r="H996" s="207">
        <v>438.22000000000003</v>
      </c>
      <c r="I996" s="208"/>
      <c r="J996" s="13"/>
      <c r="K996" s="13"/>
      <c r="L996" s="203"/>
      <c r="M996" s="209"/>
      <c r="N996" s="210"/>
      <c r="O996" s="210"/>
      <c r="P996" s="210"/>
      <c r="Q996" s="210"/>
      <c r="R996" s="210"/>
      <c r="S996" s="210"/>
      <c r="T996" s="21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05" t="s">
        <v>143</v>
      </c>
      <c r="AU996" s="205" t="s">
        <v>89</v>
      </c>
      <c r="AV996" s="13" t="s">
        <v>89</v>
      </c>
      <c r="AW996" s="13" t="s">
        <v>31</v>
      </c>
      <c r="AX996" s="13" t="s">
        <v>83</v>
      </c>
      <c r="AY996" s="205" t="s">
        <v>135</v>
      </c>
    </row>
    <row r="997" s="2" customFormat="1" ht="37.8" customHeight="1">
      <c r="A997" s="38"/>
      <c r="B997" s="188"/>
      <c r="C997" s="189" t="s">
        <v>1869</v>
      </c>
      <c r="D997" s="189" t="s">
        <v>137</v>
      </c>
      <c r="E997" s="190" t="s">
        <v>1870</v>
      </c>
      <c r="F997" s="191" t="s">
        <v>1871</v>
      </c>
      <c r="G997" s="192" t="s">
        <v>1872</v>
      </c>
      <c r="H997" s="193">
        <v>1</v>
      </c>
      <c r="I997" s="194"/>
      <c r="J997" s="195">
        <f>ROUND(I997*H997,2)</f>
        <v>0</v>
      </c>
      <c r="K997" s="196"/>
      <c r="L997" s="39"/>
      <c r="M997" s="197" t="s">
        <v>1</v>
      </c>
      <c r="N997" s="198" t="s">
        <v>42</v>
      </c>
      <c r="O997" s="82"/>
      <c r="P997" s="199">
        <f>O997*H997</f>
        <v>0</v>
      </c>
      <c r="Q997" s="199">
        <v>0</v>
      </c>
      <c r="R997" s="199">
        <f>Q997*H997</f>
        <v>0</v>
      </c>
      <c r="S997" s="199">
        <v>0</v>
      </c>
      <c r="T997" s="20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01" t="s">
        <v>197</v>
      </c>
      <c r="AT997" s="201" t="s">
        <v>137</v>
      </c>
      <c r="AU997" s="201" t="s">
        <v>89</v>
      </c>
      <c r="AY997" s="19" t="s">
        <v>135</v>
      </c>
      <c r="BE997" s="202">
        <f>IF(N997="základná",J997,0)</f>
        <v>0</v>
      </c>
      <c r="BF997" s="202">
        <f>IF(N997="znížená",J997,0)</f>
        <v>0</v>
      </c>
      <c r="BG997" s="202">
        <f>IF(N997="zákl. prenesená",J997,0)</f>
        <v>0</v>
      </c>
      <c r="BH997" s="202">
        <f>IF(N997="zníž. prenesená",J997,0)</f>
        <v>0</v>
      </c>
      <c r="BI997" s="202">
        <f>IF(N997="nulová",J997,0)</f>
        <v>0</v>
      </c>
      <c r="BJ997" s="19" t="s">
        <v>89</v>
      </c>
      <c r="BK997" s="202">
        <f>ROUND(I997*H997,2)</f>
        <v>0</v>
      </c>
      <c r="BL997" s="19" t="s">
        <v>197</v>
      </c>
      <c r="BM997" s="201" t="s">
        <v>1873</v>
      </c>
    </row>
    <row r="998" s="2" customFormat="1" ht="24.15" customHeight="1">
      <c r="A998" s="38"/>
      <c r="B998" s="188"/>
      <c r="C998" s="189" t="s">
        <v>1874</v>
      </c>
      <c r="D998" s="189" t="s">
        <v>137</v>
      </c>
      <c r="E998" s="190" t="s">
        <v>1875</v>
      </c>
      <c r="F998" s="191" t="s">
        <v>1876</v>
      </c>
      <c r="G998" s="192" t="s">
        <v>188</v>
      </c>
      <c r="H998" s="193">
        <v>1</v>
      </c>
      <c r="I998" s="194"/>
      <c r="J998" s="195">
        <f>ROUND(I998*H998,2)</f>
        <v>0</v>
      </c>
      <c r="K998" s="196"/>
      <c r="L998" s="39"/>
      <c r="M998" s="197" t="s">
        <v>1</v>
      </c>
      <c r="N998" s="198" t="s">
        <v>42</v>
      </c>
      <c r="O998" s="82"/>
      <c r="P998" s="199">
        <f>O998*H998</f>
        <v>0</v>
      </c>
      <c r="Q998" s="199">
        <v>0</v>
      </c>
      <c r="R998" s="199">
        <f>Q998*H998</f>
        <v>0</v>
      </c>
      <c r="S998" s="199">
        <v>0</v>
      </c>
      <c r="T998" s="200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01" t="s">
        <v>197</v>
      </c>
      <c r="AT998" s="201" t="s">
        <v>137</v>
      </c>
      <c r="AU998" s="201" t="s">
        <v>89</v>
      </c>
      <c r="AY998" s="19" t="s">
        <v>135</v>
      </c>
      <c r="BE998" s="202">
        <f>IF(N998="základná",J998,0)</f>
        <v>0</v>
      </c>
      <c r="BF998" s="202">
        <f>IF(N998="znížená",J998,0)</f>
        <v>0</v>
      </c>
      <c r="BG998" s="202">
        <f>IF(N998="zákl. prenesená",J998,0)</f>
        <v>0</v>
      </c>
      <c r="BH998" s="202">
        <f>IF(N998="zníž. prenesená",J998,0)</f>
        <v>0</v>
      </c>
      <c r="BI998" s="202">
        <f>IF(N998="nulová",J998,0)</f>
        <v>0</v>
      </c>
      <c r="BJ998" s="19" t="s">
        <v>89</v>
      </c>
      <c r="BK998" s="202">
        <f>ROUND(I998*H998,2)</f>
        <v>0</v>
      </c>
      <c r="BL998" s="19" t="s">
        <v>197</v>
      </c>
      <c r="BM998" s="201" t="s">
        <v>1877</v>
      </c>
    </row>
    <row r="999" s="2" customFormat="1" ht="24.15" customHeight="1">
      <c r="A999" s="38"/>
      <c r="B999" s="188"/>
      <c r="C999" s="189" t="s">
        <v>1878</v>
      </c>
      <c r="D999" s="189" t="s">
        <v>137</v>
      </c>
      <c r="E999" s="190" t="s">
        <v>223</v>
      </c>
      <c r="F999" s="191" t="s">
        <v>224</v>
      </c>
      <c r="G999" s="192" t="s">
        <v>208</v>
      </c>
      <c r="H999" s="220"/>
      <c r="I999" s="194"/>
      <c r="J999" s="195">
        <f>ROUND(I999*H999,2)</f>
        <v>0</v>
      </c>
      <c r="K999" s="196"/>
      <c r="L999" s="39"/>
      <c r="M999" s="197" t="s">
        <v>1</v>
      </c>
      <c r="N999" s="198" t="s">
        <v>42</v>
      </c>
      <c r="O999" s="82"/>
      <c r="P999" s="199">
        <f>O999*H999</f>
        <v>0</v>
      </c>
      <c r="Q999" s="199">
        <v>0</v>
      </c>
      <c r="R999" s="199">
        <f>Q999*H999</f>
        <v>0</v>
      </c>
      <c r="S999" s="199">
        <v>0</v>
      </c>
      <c r="T999" s="200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01" t="s">
        <v>197</v>
      </c>
      <c r="AT999" s="201" t="s">
        <v>137</v>
      </c>
      <c r="AU999" s="201" t="s">
        <v>89</v>
      </c>
      <c r="AY999" s="19" t="s">
        <v>135</v>
      </c>
      <c r="BE999" s="202">
        <f>IF(N999="základná",J999,0)</f>
        <v>0</v>
      </c>
      <c r="BF999" s="202">
        <f>IF(N999="znížená",J999,0)</f>
        <v>0</v>
      </c>
      <c r="BG999" s="202">
        <f>IF(N999="zákl. prenesená",J999,0)</f>
        <v>0</v>
      </c>
      <c r="BH999" s="202">
        <f>IF(N999="zníž. prenesená",J999,0)</f>
        <v>0</v>
      </c>
      <c r="BI999" s="202">
        <f>IF(N999="nulová",J999,0)</f>
        <v>0</v>
      </c>
      <c r="BJ999" s="19" t="s">
        <v>89</v>
      </c>
      <c r="BK999" s="202">
        <f>ROUND(I999*H999,2)</f>
        <v>0</v>
      </c>
      <c r="BL999" s="19" t="s">
        <v>197</v>
      </c>
      <c r="BM999" s="201" t="s">
        <v>1879</v>
      </c>
    </row>
    <row r="1000" s="12" customFormat="1" ht="22.8" customHeight="1">
      <c r="A1000" s="12"/>
      <c r="B1000" s="175"/>
      <c r="C1000" s="12"/>
      <c r="D1000" s="176" t="s">
        <v>75</v>
      </c>
      <c r="E1000" s="186" t="s">
        <v>226</v>
      </c>
      <c r="F1000" s="186" t="s">
        <v>227</v>
      </c>
      <c r="G1000" s="12"/>
      <c r="H1000" s="12"/>
      <c r="I1000" s="178"/>
      <c r="J1000" s="187">
        <f>BK1000</f>
        <v>0</v>
      </c>
      <c r="K1000" s="12"/>
      <c r="L1000" s="175"/>
      <c r="M1000" s="180"/>
      <c r="N1000" s="181"/>
      <c r="O1000" s="181"/>
      <c r="P1000" s="182">
        <f>P1001</f>
        <v>0</v>
      </c>
      <c r="Q1000" s="181"/>
      <c r="R1000" s="182">
        <f>R1001</f>
        <v>0</v>
      </c>
      <c r="S1000" s="181"/>
      <c r="T1000" s="183">
        <f>T1001</f>
        <v>0</v>
      </c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R1000" s="176" t="s">
        <v>89</v>
      </c>
      <c r="AT1000" s="184" t="s">
        <v>75</v>
      </c>
      <c r="AU1000" s="184" t="s">
        <v>83</v>
      </c>
      <c r="AY1000" s="176" t="s">
        <v>135</v>
      </c>
      <c r="BK1000" s="185">
        <f>BK1001</f>
        <v>0</v>
      </c>
    </row>
    <row r="1001" s="2" customFormat="1" ht="16.5" customHeight="1">
      <c r="A1001" s="38"/>
      <c r="B1001" s="188"/>
      <c r="C1001" s="189" t="s">
        <v>1880</v>
      </c>
      <c r="D1001" s="189" t="s">
        <v>137</v>
      </c>
      <c r="E1001" s="190" t="s">
        <v>1881</v>
      </c>
      <c r="F1001" s="191" t="s">
        <v>1882</v>
      </c>
      <c r="G1001" s="192" t="s">
        <v>647</v>
      </c>
      <c r="H1001" s="193">
        <v>1</v>
      </c>
      <c r="I1001" s="194"/>
      <c r="J1001" s="195">
        <f>ROUND(I1001*H1001,2)</f>
        <v>0</v>
      </c>
      <c r="K1001" s="196"/>
      <c r="L1001" s="39"/>
      <c r="M1001" s="197" t="s">
        <v>1</v>
      </c>
      <c r="N1001" s="198" t="s">
        <v>42</v>
      </c>
      <c r="O1001" s="82"/>
      <c r="P1001" s="199">
        <f>O1001*H1001</f>
        <v>0</v>
      </c>
      <c r="Q1001" s="199">
        <v>0</v>
      </c>
      <c r="R1001" s="199">
        <f>Q1001*H1001</f>
        <v>0</v>
      </c>
      <c r="S1001" s="199">
        <v>0</v>
      </c>
      <c r="T1001" s="200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01" t="s">
        <v>197</v>
      </c>
      <c r="AT1001" s="201" t="s">
        <v>137</v>
      </c>
      <c r="AU1001" s="201" t="s">
        <v>89</v>
      </c>
      <c r="AY1001" s="19" t="s">
        <v>135</v>
      </c>
      <c r="BE1001" s="202">
        <f>IF(N1001="základná",J1001,0)</f>
        <v>0</v>
      </c>
      <c r="BF1001" s="202">
        <f>IF(N1001="znížená",J1001,0)</f>
        <v>0</v>
      </c>
      <c r="BG1001" s="202">
        <f>IF(N1001="zákl. prenesená",J1001,0)</f>
        <v>0</v>
      </c>
      <c r="BH1001" s="202">
        <f>IF(N1001="zníž. prenesená",J1001,0)</f>
        <v>0</v>
      </c>
      <c r="BI1001" s="202">
        <f>IF(N1001="nulová",J1001,0)</f>
        <v>0</v>
      </c>
      <c r="BJ1001" s="19" t="s">
        <v>89</v>
      </c>
      <c r="BK1001" s="202">
        <f>ROUND(I1001*H1001,2)</f>
        <v>0</v>
      </c>
      <c r="BL1001" s="19" t="s">
        <v>197</v>
      </c>
      <c r="BM1001" s="201" t="s">
        <v>1883</v>
      </c>
    </row>
    <row r="1002" s="12" customFormat="1" ht="22.8" customHeight="1">
      <c r="A1002" s="12"/>
      <c r="B1002" s="175"/>
      <c r="C1002" s="12"/>
      <c r="D1002" s="176" t="s">
        <v>75</v>
      </c>
      <c r="E1002" s="186" t="s">
        <v>1884</v>
      </c>
      <c r="F1002" s="186" t="s">
        <v>1885</v>
      </c>
      <c r="G1002" s="12"/>
      <c r="H1002" s="12"/>
      <c r="I1002" s="178"/>
      <c r="J1002" s="187">
        <f>BK1002</f>
        <v>0</v>
      </c>
      <c r="K1002" s="12"/>
      <c r="L1002" s="175"/>
      <c r="M1002" s="180"/>
      <c r="N1002" s="181"/>
      <c r="O1002" s="181"/>
      <c r="P1002" s="182">
        <f>SUM(P1003:P1053)</f>
        <v>0</v>
      </c>
      <c r="Q1002" s="181"/>
      <c r="R1002" s="182">
        <f>SUM(R1003:R1053)</f>
        <v>7.2776906986000007</v>
      </c>
      <c r="S1002" s="181"/>
      <c r="T1002" s="183">
        <f>SUM(T1003:T1053)</f>
        <v>0</v>
      </c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R1002" s="176" t="s">
        <v>89</v>
      </c>
      <c r="AT1002" s="184" t="s">
        <v>75</v>
      </c>
      <c r="AU1002" s="184" t="s">
        <v>83</v>
      </c>
      <c r="AY1002" s="176" t="s">
        <v>135</v>
      </c>
      <c r="BK1002" s="185">
        <f>SUM(BK1003:BK1053)</f>
        <v>0</v>
      </c>
    </row>
    <row r="1003" s="2" customFormat="1" ht="16.5" customHeight="1">
      <c r="A1003" s="38"/>
      <c r="B1003" s="188"/>
      <c r="C1003" s="189" t="s">
        <v>1886</v>
      </c>
      <c r="D1003" s="189" t="s">
        <v>137</v>
      </c>
      <c r="E1003" s="190" t="s">
        <v>1887</v>
      </c>
      <c r="F1003" s="191" t="s">
        <v>1888</v>
      </c>
      <c r="G1003" s="192" t="s">
        <v>160</v>
      </c>
      <c r="H1003" s="193">
        <v>233.464</v>
      </c>
      <c r="I1003" s="194"/>
      <c r="J1003" s="195">
        <f>ROUND(I1003*H1003,2)</f>
        <v>0</v>
      </c>
      <c r="K1003" s="196"/>
      <c r="L1003" s="39"/>
      <c r="M1003" s="197" t="s">
        <v>1</v>
      </c>
      <c r="N1003" s="198" t="s">
        <v>42</v>
      </c>
      <c r="O1003" s="82"/>
      <c r="P1003" s="199">
        <f>O1003*H1003</f>
        <v>0</v>
      </c>
      <c r="Q1003" s="199">
        <v>0.0034323999999999999</v>
      </c>
      <c r="R1003" s="199">
        <f>Q1003*H1003</f>
        <v>0.8013418336</v>
      </c>
      <c r="S1003" s="199">
        <v>0</v>
      </c>
      <c r="T1003" s="200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01" t="s">
        <v>197</v>
      </c>
      <c r="AT1003" s="201" t="s">
        <v>137</v>
      </c>
      <c r="AU1003" s="201" t="s">
        <v>89</v>
      </c>
      <c r="AY1003" s="19" t="s">
        <v>135</v>
      </c>
      <c r="BE1003" s="202">
        <f>IF(N1003="základná",J1003,0)</f>
        <v>0</v>
      </c>
      <c r="BF1003" s="202">
        <f>IF(N1003="znížená",J1003,0)</f>
        <v>0</v>
      </c>
      <c r="BG1003" s="202">
        <f>IF(N1003="zákl. prenesená",J1003,0)</f>
        <v>0</v>
      </c>
      <c r="BH1003" s="202">
        <f>IF(N1003="zníž. prenesená",J1003,0)</f>
        <v>0</v>
      </c>
      <c r="BI1003" s="202">
        <f>IF(N1003="nulová",J1003,0)</f>
        <v>0</v>
      </c>
      <c r="BJ1003" s="19" t="s">
        <v>89</v>
      </c>
      <c r="BK1003" s="202">
        <f>ROUND(I1003*H1003,2)</f>
        <v>0</v>
      </c>
      <c r="BL1003" s="19" t="s">
        <v>197</v>
      </c>
      <c r="BM1003" s="201" t="s">
        <v>1889</v>
      </c>
    </row>
    <row r="1004" s="15" customFormat="1">
      <c r="A1004" s="15"/>
      <c r="B1004" s="225"/>
      <c r="C1004" s="15"/>
      <c r="D1004" s="204" t="s">
        <v>143</v>
      </c>
      <c r="E1004" s="226" t="s">
        <v>1</v>
      </c>
      <c r="F1004" s="227" t="s">
        <v>1162</v>
      </c>
      <c r="G1004" s="15"/>
      <c r="H1004" s="226" t="s">
        <v>1</v>
      </c>
      <c r="I1004" s="228"/>
      <c r="J1004" s="15"/>
      <c r="K1004" s="15"/>
      <c r="L1004" s="225"/>
      <c r="M1004" s="229"/>
      <c r="N1004" s="230"/>
      <c r="O1004" s="230"/>
      <c r="P1004" s="230"/>
      <c r="Q1004" s="230"/>
      <c r="R1004" s="230"/>
      <c r="S1004" s="230"/>
      <c r="T1004" s="231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26" t="s">
        <v>143</v>
      </c>
      <c r="AU1004" s="226" t="s">
        <v>89</v>
      </c>
      <c r="AV1004" s="15" t="s">
        <v>83</v>
      </c>
      <c r="AW1004" s="15" t="s">
        <v>31</v>
      </c>
      <c r="AX1004" s="15" t="s">
        <v>76</v>
      </c>
      <c r="AY1004" s="226" t="s">
        <v>135</v>
      </c>
    </row>
    <row r="1005" s="13" customFormat="1">
      <c r="A1005" s="13"/>
      <c r="B1005" s="203"/>
      <c r="C1005" s="13"/>
      <c r="D1005" s="204" t="s">
        <v>143</v>
      </c>
      <c r="E1005" s="205" t="s">
        <v>1</v>
      </c>
      <c r="F1005" s="206" t="s">
        <v>1890</v>
      </c>
      <c r="G1005" s="13"/>
      <c r="H1005" s="207">
        <v>6.3650000000000002</v>
      </c>
      <c r="I1005" s="208"/>
      <c r="J1005" s="13"/>
      <c r="K1005" s="13"/>
      <c r="L1005" s="203"/>
      <c r="M1005" s="209"/>
      <c r="N1005" s="210"/>
      <c r="O1005" s="210"/>
      <c r="P1005" s="210"/>
      <c r="Q1005" s="210"/>
      <c r="R1005" s="210"/>
      <c r="S1005" s="210"/>
      <c r="T1005" s="21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05" t="s">
        <v>143</v>
      </c>
      <c r="AU1005" s="205" t="s">
        <v>89</v>
      </c>
      <c r="AV1005" s="13" t="s">
        <v>89</v>
      </c>
      <c r="AW1005" s="13" t="s">
        <v>31</v>
      </c>
      <c r="AX1005" s="13" t="s">
        <v>76</v>
      </c>
      <c r="AY1005" s="205" t="s">
        <v>135</v>
      </c>
    </row>
    <row r="1006" s="13" customFormat="1">
      <c r="A1006" s="13"/>
      <c r="B1006" s="203"/>
      <c r="C1006" s="13"/>
      <c r="D1006" s="204" t="s">
        <v>143</v>
      </c>
      <c r="E1006" s="205" t="s">
        <v>1</v>
      </c>
      <c r="F1006" s="206" t="s">
        <v>1891</v>
      </c>
      <c r="G1006" s="13"/>
      <c r="H1006" s="207">
        <v>7.7400000000000002</v>
      </c>
      <c r="I1006" s="208"/>
      <c r="J1006" s="13"/>
      <c r="K1006" s="13"/>
      <c r="L1006" s="203"/>
      <c r="M1006" s="209"/>
      <c r="N1006" s="210"/>
      <c r="O1006" s="210"/>
      <c r="P1006" s="210"/>
      <c r="Q1006" s="210"/>
      <c r="R1006" s="210"/>
      <c r="S1006" s="210"/>
      <c r="T1006" s="21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05" t="s">
        <v>143</v>
      </c>
      <c r="AU1006" s="205" t="s">
        <v>89</v>
      </c>
      <c r="AV1006" s="13" t="s">
        <v>89</v>
      </c>
      <c r="AW1006" s="13" t="s">
        <v>31</v>
      </c>
      <c r="AX1006" s="13" t="s">
        <v>76</v>
      </c>
      <c r="AY1006" s="205" t="s">
        <v>135</v>
      </c>
    </row>
    <row r="1007" s="13" customFormat="1">
      <c r="A1007" s="13"/>
      <c r="B1007" s="203"/>
      <c r="C1007" s="13"/>
      <c r="D1007" s="204" t="s">
        <v>143</v>
      </c>
      <c r="E1007" s="205" t="s">
        <v>1</v>
      </c>
      <c r="F1007" s="206" t="s">
        <v>1892</v>
      </c>
      <c r="G1007" s="13"/>
      <c r="H1007" s="207">
        <v>8.6400000000000006</v>
      </c>
      <c r="I1007" s="208"/>
      <c r="J1007" s="13"/>
      <c r="K1007" s="13"/>
      <c r="L1007" s="203"/>
      <c r="M1007" s="209"/>
      <c r="N1007" s="210"/>
      <c r="O1007" s="210"/>
      <c r="P1007" s="210"/>
      <c r="Q1007" s="210"/>
      <c r="R1007" s="210"/>
      <c r="S1007" s="210"/>
      <c r="T1007" s="21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05" t="s">
        <v>143</v>
      </c>
      <c r="AU1007" s="205" t="s">
        <v>89</v>
      </c>
      <c r="AV1007" s="13" t="s">
        <v>89</v>
      </c>
      <c r="AW1007" s="13" t="s">
        <v>31</v>
      </c>
      <c r="AX1007" s="13" t="s">
        <v>76</v>
      </c>
      <c r="AY1007" s="205" t="s">
        <v>135</v>
      </c>
    </row>
    <row r="1008" s="13" customFormat="1">
      <c r="A1008" s="13"/>
      <c r="B1008" s="203"/>
      <c r="C1008" s="13"/>
      <c r="D1008" s="204" t="s">
        <v>143</v>
      </c>
      <c r="E1008" s="205" t="s">
        <v>1</v>
      </c>
      <c r="F1008" s="206" t="s">
        <v>1893</v>
      </c>
      <c r="G1008" s="13"/>
      <c r="H1008" s="207">
        <v>1.2</v>
      </c>
      <c r="I1008" s="208"/>
      <c r="J1008" s="13"/>
      <c r="K1008" s="13"/>
      <c r="L1008" s="203"/>
      <c r="M1008" s="209"/>
      <c r="N1008" s="210"/>
      <c r="O1008" s="210"/>
      <c r="P1008" s="210"/>
      <c r="Q1008" s="210"/>
      <c r="R1008" s="210"/>
      <c r="S1008" s="210"/>
      <c r="T1008" s="21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05" t="s">
        <v>143</v>
      </c>
      <c r="AU1008" s="205" t="s">
        <v>89</v>
      </c>
      <c r="AV1008" s="13" t="s">
        <v>89</v>
      </c>
      <c r="AW1008" s="13" t="s">
        <v>31</v>
      </c>
      <c r="AX1008" s="13" t="s">
        <v>76</v>
      </c>
      <c r="AY1008" s="205" t="s">
        <v>135</v>
      </c>
    </row>
    <row r="1009" s="13" customFormat="1">
      <c r="A1009" s="13"/>
      <c r="B1009" s="203"/>
      <c r="C1009" s="13"/>
      <c r="D1009" s="204" t="s">
        <v>143</v>
      </c>
      <c r="E1009" s="205" t="s">
        <v>1</v>
      </c>
      <c r="F1009" s="206" t="s">
        <v>1894</v>
      </c>
      <c r="G1009" s="13"/>
      <c r="H1009" s="207">
        <v>7.2599999999999998</v>
      </c>
      <c r="I1009" s="208"/>
      <c r="J1009" s="13"/>
      <c r="K1009" s="13"/>
      <c r="L1009" s="203"/>
      <c r="M1009" s="209"/>
      <c r="N1009" s="210"/>
      <c r="O1009" s="210"/>
      <c r="P1009" s="210"/>
      <c r="Q1009" s="210"/>
      <c r="R1009" s="210"/>
      <c r="S1009" s="210"/>
      <c r="T1009" s="21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05" t="s">
        <v>143</v>
      </c>
      <c r="AU1009" s="205" t="s">
        <v>89</v>
      </c>
      <c r="AV1009" s="13" t="s">
        <v>89</v>
      </c>
      <c r="AW1009" s="13" t="s">
        <v>31</v>
      </c>
      <c r="AX1009" s="13" t="s">
        <v>76</v>
      </c>
      <c r="AY1009" s="205" t="s">
        <v>135</v>
      </c>
    </row>
    <row r="1010" s="13" customFormat="1">
      <c r="A1010" s="13"/>
      <c r="B1010" s="203"/>
      <c r="C1010" s="13"/>
      <c r="D1010" s="204" t="s">
        <v>143</v>
      </c>
      <c r="E1010" s="205" t="s">
        <v>1</v>
      </c>
      <c r="F1010" s="206" t="s">
        <v>1895</v>
      </c>
      <c r="G1010" s="13"/>
      <c r="H1010" s="207">
        <v>12.859999999999999</v>
      </c>
      <c r="I1010" s="208"/>
      <c r="J1010" s="13"/>
      <c r="K1010" s="13"/>
      <c r="L1010" s="203"/>
      <c r="M1010" s="209"/>
      <c r="N1010" s="210"/>
      <c r="O1010" s="210"/>
      <c r="P1010" s="210"/>
      <c r="Q1010" s="210"/>
      <c r="R1010" s="210"/>
      <c r="S1010" s="210"/>
      <c r="T1010" s="21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05" t="s">
        <v>143</v>
      </c>
      <c r="AU1010" s="205" t="s">
        <v>89</v>
      </c>
      <c r="AV1010" s="13" t="s">
        <v>89</v>
      </c>
      <c r="AW1010" s="13" t="s">
        <v>31</v>
      </c>
      <c r="AX1010" s="13" t="s">
        <v>76</v>
      </c>
      <c r="AY1010" s="205" t="s">
        <v>135</v>
      </c>
    </row>
    <row r="1011" s="13" customFormat="1">
      <c r="A1011" s="13"/>
      <c r="B1011" s="203"/>
      <c r="C1011" s="13"/>
      <c r="D1011" s="204" t="s">
        <v>143</v>
      </c>
      <c r="E1011" s="205" t="s">
        <v>1</v>
      </c>
      <c r="F1011" s="206" t="s">
        <v>1896</v>
      </c>
      <c r="G1011" s="13"/>
      <c r="H1011" s="207">
        <v>17.640000000000001</v>
      </c>
      <c r="I1011" s="208"/>
      <c r="J1011" s="13"/>
      <c r="K1011" s="13"/>
      <c r="L1011" s="203"/>
      <c r="M1011" s="209"/>
      <c r="N1011" s="210"/>
      <c r="O1011" s="210"/>
      <c r="P1011" s="210"/>
      <c r="Q1011" s="210"/>
      <c r="R1011" s="210"/>
      <c r="S1011" s="210"/>
      <c r="T1011" s="21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05" t="s">
        <v>143</v>
      </c>
      <c r="AU1011" s="205" t="s">
        <v>89</v>
      </c>
      <c r="AV1011" s="13" t="s">
        <v>89</v>
      </c>
      <c r="AW1011" s="13" t="s">
        <v>31</v>
      </c>
      <c r="AX1011" s="13" t="s">
        <v>76</v>
      </c>
      <c r="AY1011" s="205" t="s">
        <v>135</v>
      </c>
    </row>
    <row r="1012" s="16" customFormat="1">
      <c r="A1012" s="16"/>
      <c r="B1012" s="232"/>
      <c r="C1012" s="16"/>
      <c r="D1012" s="204" t="s">
        <v>143</v>
      </c>
      <c r="E1012" s="233" t="s">
        <v>1</v>
      </c>
      <c r="F1012" s="234" t="s">
        <v>349</v>
      </c>
      <c r="G1012" s="16"/>
      <c r="H1012" s="235">
        <v>61.704999999999998</v>
      </c>
      <c r="I1012" s="236"/>
      <c r="J1012" s="16"/>
      <c r="K1012" s="16"/>
      <c r="L1012" s="232"/>
      <c r="M1012" s="237"/>
      <c r="N1012" s="238"/>
      <c r="O1012" s="238"/>
      <c r="P1012" s="238"/>
      <c r="Q1012" s="238"/>
      <c r="R1012" s="238"/>
      <c r="S1012" s="238"/>
      <c r="T1012" s="239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T1012" s="233" t="s">
        <v>143</v>
      </c>
      <c r="AU1012" s="233" t="s">
        <v>89</v>
      </c>
      <c r="AV1012" s="16" t="s">
        <v>153</v>
      </c>
      <c r="AW1012" s="16" t="s">
        <v>31</v>
      </c>
      <c r="AX1012" s="16" t="s">
        <v>76</v>
      </c>
      <c r="AY1012" s="233" t="s">
        <v>135</v>
      </c>
    </row>
    <row r="1013" s="15" customFormat="1">
      <c r="A1013" s="15"/>
      <c r="B1013" s="225"/>
      <c r="C1013" s="15"/>
      <c r="D1013" s="204" t="s">
        <v>143</v>
      </c>
      <c r="E1013" s="226" t="s">
        <v>1</v>
      </c>
      <c r="F1013" s="227" t="s">
        <v>1211</v>
      </c>
      <c r="G1013" s="15"/>
      <c r="H1013" s="226" t="s">
        <v>1</v>
      </c>
      <c r="I1013" s="228"/>
      <c r="J1013" s="15"/>
      <c r="K1013" s="15"/>
      <c r="L1013" s="225"/>
      <c r="M1013" s="229"/>
      <c r="N1013" s="230"/>
      <c r="O1013" s="230"/>
      <c r="P1013" s="230"/>
      <c r="Q1013" s="230"/>
      <c r="R1013" s="230"/>
      <c r="S1013" s="230"/>
      <c r="T1013" s="231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26" t="s">
        <v>143</v>
      </c>
      <c r="AU1013" s="226" t="s">
        <v>89</v>
      </c>
      <c r="AV1013" s="15" t="s">
        <v>83</v>
      </c>
      <c r="AW1013" s="15" t="s">
        <v>31</v>
      </c>
      <c r="AX1013" s="15" t="s">
        <v>76</v>
      </c>
      <c r="AY1013" s="226" t="s">
        <v>135</v>
      </c>
    </row>
    <row r="1014" s="13" customFormat="1">
      <c r="A1014" s="13"/>
      <c r="B1014" s="203"/>
      <c r="C1014" s="13"/>
      <c r="D1014" s="204" t="s">
        <v>143</v>
      </c>
      <c r="E1014" s="205" t="s">
        <v>1</v>
      </c>
      <c r="F1014" s="206" t="s">
        <v>1897</v>
      </c>
      <c r="G1014" s="13"/>
      <c r="H1014" s="207">
        <v>10.35</v>
      </c>
      <c r="I1014" s="208"/>
      <c r="J1014" s="13"/>
      <c r="K1014" s="13"/>
      <c r="L1014" s="203"/>
      <c r="M1014" s="209"/>
      <c r="N1014" s="210"/>
      <c r="O1014" s="210"/>
      <c r="P1014" s="210"/>
      <c r="Q1014" s="210"/>
      <c r="R1014" s="210"/>
      <c r="S1014" s="210"/>
      <c r="T1014" s="21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05" t="s">
        <v>143</v>
      </c>
      <c r="AU1014" s="205" t="s">
        <v>89</v>
      </c>
      <c r="AV1014" s="13" t="s">
        <v>89</v>
      </c>
      <c r="AW1014" s="13" t="s">
        <v>31</v>
      </c>
      <c r="AX1014" s="13" t="s">
        <v>76</v>
      </c>
      <c r="AY1014" s="205" t="s">
        <v>135</v>
      </c>
    </row>
    <row r="1015" s="13" customFormat="1">
      <c r="A1015" s="13"/>
      <c r="B1015" s="203"/>
      <c r="C1015" s="13"/>
      <c r="D1015" s="204" t="s">
        <v>143</v>
      </c>
      <c r="E1015" s="205" t="s">
        <v>1</v>
      </c>
      <c r="F1015" s="206" t="s">
        <v>1898</v>
      </c>
      <c r="G1015" s="13"/>
      <c r="H1015" s="207">
        <v>9.0700000000000003</v>
      </c>
      <c r="I1015" s="208"/>
      <c r="J1015" s="13"/>
      <c r="K1015" s="13"/>
      <c r="L1015" s="203"/>
      <c r="M1015" s="209"/>
      <c r="N1015" s="210"/>
      <c r="O1015" s="210"/>
      <c r="P1015" s="210"/>
      <c r="Q1015" s="210"/>
      <c r="R1015" s="210"/>
      <c r="S1015" s="210"/>
      <c r="T1015" s="21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05" t="s">
        <v>143</v>
      </c>
      <c r="AU1015" s="205" t="s">
        <v>89</v>
      </c>
      <c r="AV1015" s="13" t="s">
        <v>89</v>
      </c>
      <c r="AW1015" s="13" t="s">
        <v>31</v>
      </c>
      <c r="AX1015" s="13" t="s">
        <v>76</v>
      </c>
      <c r="AY1015" s="205" t="s">
        <v>135</v>
      </c>
    </row>
    <row r="1016" s="13" customFormat="1">
      <c r="A1016" s="13"/>
      <c r="B1016" s="203"/>
      <c r="C1016" s="13"/>
      <c r="D1016" s="204" t="s">
        <v>143</v>
      </c>
      <c r="E1016" s="205" t="s">
        <v>1</v>
      </c>
      <c r="F1016" s="206" t="s">
        <v>1899</v>
      </c>
      <c r="G1016" s="13"/>
      <c r="H1016" s="207">
        <v>11.42</v>
      </c>
      <c r="I1016" s="208"/>
      <c r="J1016" s="13"/>
      <c r="K1016" s="13"/>
      <c r="L1016" s="203"/>
      <c r="M1016" s="209"/>
      <c r="N1016" s="210"/>
      <c r="O1016" s="210"/>
      <c r="P1016" s="210"/>
      <c r="Q1016" s="210"/>
      <c r="R1016" s="210"/>
      <c r="S1016" s="210"/>
      <c r="T1016" s="21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05" t="s">
        <v>143</v>
      </c>
      <c r="AU1016" s="205" t="s">
        <v>89</v>
      </c>
      <c r="AV1016" s="13" t="s">
        <v>89</v>
      </c>
      <c r="AW1016" s="13" t="s">
        <v>31</v>
      </c>
      <c r="AX1016" s="13" t="s">
        <v>76</v>
      </c>
      <c r="AY1016" s="205" t="s">
        <v>135</v>
      </c>
    </row>
    <row r="1017" s="13" customFormat="1">
      <c r="A1017" s="13"/>
      <c r="B1017" s="203"/>
      <c r="C1017" s="13"/>
      <c r="D1017" s="204" t="s">
        <v>143</v>
      </c>
      <c r="E1017" s="205" t="s">
        <v>1</v>
      </c>
      <c r="F1017" s="206" t="s">
        <v>1900</v>
      </c>
      <c r="G1017" s="13"/>
      <c r="H1017" s="207">
        <v>1.425</v>
      </c>
      <c r="I1017" s="208"/>
      <c r="J1017" s="13"/>
      <c r="K1017" s="13"/>
      <c r="L1017" s="203"/>
      <c r="M1017" s="209"/>
      <c r="N1017" s="210"/>
      <c r="O1017" s="210"/>
      <c r="P1017" s="210"/>
      <c r="Q1017" s="210"/>
      <c r="R1017" s="210"/>
      <c r="S1017" s="210"/>
      <c r="T1017" s="21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05" t="s">
        <v>143</v>
      </c>
      <c r="AU1017" s="205" t="s">
        <v>89</v>
      </c>
      <c r="AV1017" s="13" t="s">
        <v>89</v>
      </c>
      <c r="AW1017" s="13" t="s">
        <v>31</v>
      </c>
      <c r="AX1017" s="13" t="s">
        <v>76</v>
      </c>
      <c r="AY1017" s="205" t="s">
        <v>135</v>
      </c>
    </row>
    <row r="1018" s="13" customFormat="1">
      <c r="A1018" s="13"/>
      <c r="B1018" s="203"/>
      <c r="C1018" s="13"/>
      <c r="D1018" s="204" t="s">
        <v>143</v>
      </c>
      <c r="E1018" s="205" t="s">
        <v>1</v>
      </c>
      <c r="F1018" s="206" t="s">
        <v>1901</v>
      </c>
      <c r="G1018" s="13"/>
      <c r="H1018" s="207">
        <v>1.2</v>
      </c>
      <c r="I1018" s="208"/>
      <c r="J1018" s="13"/>
      <c r="K1018" s="13"/>
      <c r="L1018" s="203"/>
      <c r="M1018" s="209"/>
      <c r="N1018" s="210"/>
      <c r="O1018" s="210"/>
      <c r="P1018" s="210"/>
      <c r="Q1018" s="210"/>
      <c r="R1018" s="210"/>
      <c r="S1018" s="210"/>
      <c r="T1018" s="211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05" t="s">
        <v>143</v>
      </c>
      <c r="AU1018" s="205" t="s">
        <v>89</v>
      </c>
      <c r="AV1018" s="13" t="s">
        <v>89</v>
      </c>
      <c r="AW1018" s="13" t="s">
        <v>31</v>
      </c>
      <c r="AX1018" s="13" t="s">
        <v>76</v>
      </c>
      <c r="AY1018" s="205" t="s">
        <v>135</v>
      </c>
    </row>
    <row r="1019" s="13" customFormat="1">
      <c r="A1019" s="13"/>
      <c r="B1019" s="203"/>
      <c r="C1019" s="13"/>
      <c r="D1019" s="204" t="s">
        <v>143</v>
      </c>
      <c r="E1019" s="205" t="s">
        <v>1</v>
      </c>
      <c r="F1019" s="206" t="s">
        <v>1902</v>
      </c>
      <c r="G1019" s="13"/>
      <c r="H1019" s="207">
        <v>7.3099999999999996</v>
      </c>
      <c r="I1019" s="208"/>
      <c r="J1019" s="13"/>
      <c r="K1019" s="13"/>
      <c r="L1019" s="203"/>
      <c r="M1019" s="209"/>
      <c r="N1019" s="210"/>
      <c r="O1019" s="210"/>
      <c r="P1019" s="210"/>
      <c r="Q1019" s="210"/>
      <c r="R1019" s="210"/>
      <c r="S1019" s="210"/>
      <c r="T1019" s="21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05" t="s">
        <v>143</v>
      </c>
      <c r="AU1019" s="205" t="s">
        <v>89</v>
      </c>
      <c r="AV1019" s="13" t="s">
        <v>89</v>
      </c>
      <c r="AW1019" s="13" t="s">
        <v>31</v>
      </c>
      <c r="AX1019" s="13" t="s">
        <v>76</v>
      </c>
      <c r="AY1019" s="205" t="s">
        <v>135</v>
      </c>
    </row>
    <row r="1020" s="13" customFormat="1">
      <c r="A1020" s="13"/>
      <c r="B1020" s="203"/>
      <c r="C1020" s="13"/>
      <c r="D1020" s="204" t="s">
        <v>143</v>
      </c>
      <c r="E1020" s="205" t="s">
        <v>1</v>
      </c>
      <c r="F1020" s="206" t="s">
        <v>1903</v>
      </c>
      <c r="G1020" s="13"/>
      <c r="H1020" s="207">
        <v>13.060000000000001</v>
      </c>
      <c r="I1020" s="208"/>
      <c r="J1020" s="13"/>
      <c r="K1020" s="13"/>
      <c r="L1020" s="203"/>
      <c r="M1020" s="209"/>
      <c r="N1020" s="210"/>
      <c r="O1020" s="210"/>
      <c r="P1020" s="210"/>
      <c r="Q1020" s="210"/>
      <c r="R1020" s="210"/>
      <c r="S1020" s="210"/>
      <c r="T1020" s="21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05" t="s">
        <v>143</v>
      </c>
      <c r="AU1020" s="205" t="s">
        <v>89</v>
      </c>
      <c r="AV1020" s="13" t="s">
        <v>89</v>
      </c>
      <c r="AW1020" s="13" t="s">
        <v>31</v>
      </c>
      <c r="AX1020" s="13" t="s">
        <v>76</v>
      </c>
      <c r="AY1020" s="205" t="s">
        <v>135</v>
      </c>
    </row>
    <row r="1021" s="13" customFormat="1">
      <c r="A1021" s="13"/>
      <c r="B1021" s="203"/>
      <c r="C1021" s="13"/>
      <c r="D1021" s="204" t="s">
        <v>143</v>
      </c>
      <c r="E1021" s="205" t="s">
        <v>1</v>
      </c>
      <c r="F1021" s="206" t="s">
        <v>1904</v>
      </c>
      <c r="G1021" s="13"/>
      <c r="H1021" s="207">
        <v>11.49</v>
      </c>
      <c r="I1021" s="208"/>
      <c r="J1021" s="13"/>
      <c r="K1021" s="13"/>
      <c r="L1021" s="203"/>
      <c r="M1021" s="209"/>
      <c r="N1021" s="210"/>
      <c r="O1021" s="210"/>
      <c r="P1021" s="210"/>
      <c r="Q1021" s="210"/>
      <c r="R1021" s="210"/>
      <c r="S1021" s="210"/>
      <c r="T1021" s="21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05" t="s">
        <v>143</v>
      </c>
      <c r="AU1021" s="205" t="s">
        <v>89</v>
      </c>
      <c r="AV1021" s="13" t="s">
        <v>89</v>
      </c>
      <c r="AW1021" s="13" t="s">
        <v>31</v>
      </c>
      <c r="AX1021" s="13" t="s">
        <v>76</v>
      </c>
      <c r="AY1021" s="205" t="s">
        <v>135</v>
      </c>
    </row>
    <row r="1022" s="13" customFormat="1">
      <c r="A1022" s="13"/>
      <c r="B1022" s="203"/>
      <c r="C1022" s="13"/>
      <c r="D1022" s="204" t="s">
        <v>143</v>
      </c>
      <c r="E1022" s="205" t="s">
        <v>1</v>
      </c>
      <c r="F1022" s="206" t="s">
        <v>1905</v>
      </c>
      <c r="G1022" s="13"/>
      <c r="H1022" s="207">
        <v>1.2</v>
      </c>
      <c r="I1022" s="208"/>
      <c r="J1022" s="13"/>
      <c r="K1022" s="13"/>
      <c r="L1022" s="203"/>
      <c r="M1022" s="209"/>
      <c r="N1022" s="210"/>
      <c r="O1022" s="210"/>
      <c r="P1022" s="210"/>
      <c r="Q1022" s="210"/>
      <c r="R1022" s="210"/>
      <c r="S1022" s="210"/>
      <c r="T1022" s="21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05" t="s">
        <v>143</v>
      </c>
      <c r="AU1022" s="205" t="s">
        <v>89</v>
      </c>
      <c r="AV1022" s="13" t="s">
        <v>89</v>
      </c>
      <c r="AW1022" s="13" t="s">
        <v>31</v>
      </c>
      <c r="AX1022" s="13" t="s">
        <v>76</v>
      </c>
      <c r="AY1022" s="205" t="s">
        <v>135</v>
      </c>
    </row>
    <row r="1023" s="16" customFormat="1">
      <c r="A1023" s="16"/>
      <c r="B1023" s="232"/>
      <c r="C1023" s="16"/>
      <c r="D1023" s="204" t="s">
        <v>143</v>
      </c>
      <c r="E1023" s="233" t="s">
        <v>1</v>
      </c>
      <c r="F1023" s="234" t="s">
        <v>349</v>
      </c>
      <c r="G1023" s="16"/>
      <c r="H1023" s="235">
        <v>66.525000000000006</v>
      </c>
      <c r="I1023" s="236"/>
      <c r="J1023" s="16"/>
      <c r="K1023" s="16"/>
      <c r="L1023" s="232"/>
      <c r="M1023" s="237"/>
      <c r="N1023" s="238"/>
      <c r="O1023" s="238"/>
      <c r="P1023" s="238"/>
      <c r="Q1023" s="238"/>
      <c r="R1023" s="238"/>
      <c r="S1023" s="238"/>
      <c r="T1023" s="239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T1023" s="233" t="s">
        <v>143</v>
      </c>
      <c r="AU1023" s="233" t="s">
        <v>89</v>
      </c>
      <c r="AV1023" s="16" t="s">
        <v>153</v>
      </c>
      <c r="AW1023" s="16" t="s">
        <v>31</v>
      </c>
      <c r="AX1023" s="16" t="s">
        <v>76</v>
      </c>
      <c r="AY1023" s="233" t="s">
        <v>135</v>
      </c>
    </row>
    <row r="1024" s="15" customFormat="1">
      <c r="A1024" s="15"/>
      <c r="B1024" s="225"/>
      <c r="C1024" s="15"/>
      <c r="D1024" s="204" t="s">
        <v>143</v>
      </c>
      <c r="E1024" s="226" t="s">
        <v>1</v>
      </c>
      <c r="F1024" s="227" t="s">
        <v>1249</v>
      </c>
      <c r="G1024" s="15"/>
      <c r="H1024" s="226" t="s">
        <v>1</v>
      </c>
      <c r="I1024" s="228"/>
      <c r="J1024" s="15"/>
      <c r="K1024" s="15"/>
      <c r="L1024" s="225"/>
      <c r="M1024" s="229"/>
      <c r="N1024" s="230"/>
      <c r="O1024" s="230"/>
      <c r="P1024" s="230"/>
      <c r="Q1024" s="230"/>
      <c r="R1024" s="230"/>
      <c r="S1024" s="230"/>
      <c r="T1024" s="231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26" t="s">
        <v>143</v>
      </c>
      <c r="AU1024" s="226" t="s">
        <v>89</v>
      </c>
      <c r="AV1024" s="15" t="s">
        <v>83</v>
      </c>
      <c r="AW1024" s="15" t="s">
        <v>31</v>
      </c>
      <c r="AX1024" s="15" t="s">
        <v>76</v>
      </c>
      <c r="AY1024" s="226" t="s">
        <v>135</v>
      </c>
    </row>
    <row r="1025" s="13" customFormat="1">
      <c r="A1025" s="13"/>
      <c r="B1025" s="203"/>
      <c r="C1025" s="13"/>
      <c r="D1025" s="204" t="s">
        <v>143</v>
      </c>
      <c r="E1025" s="205" t="s">
        <v>1</v>
      </c>
      <c r="F1025" s="206" t="s">
        <v>1906</v>
      </c>
      <c r="G1025" s="13"/>
      <c r="H1025" s="207">
        <v>8</v>
      </c>
      <c r="I1025" s="208"/>
      <c r="J1025" s="13"/>
      <c r="K1025" s="13"/>
      <c r="L1025" s="203"/>
      <c r="M1025" s="209"/>
      <c r="N1025" s="210"/>
      <c r="O1025" s="210"/>
      <c r="P1025" s="210"/>
      <c r="Q1025" s="210"/>
      <c r="R1025" s="210"/>
      <c r="S1025" s="210"/>
      <c r="T1025" s="21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05" t="s">
        <v>143</v>
      </c>
      <c r="AU1025" s="205" t="s">
        <v>89</v>
      </c>
      <c r="AV1025" s="13" t="s">
        <v>89</v>
      </c>
      <c r="AW1025" s="13" t="s">
        <v>31</v>
      </c>
      <c r="AX1025" s="13" t="s">
        <v>76</v>
      </c>
      <c r="AY1025" s="205" t="s">
        <v>135</v>
      </c>
    </row>
    <row r="1026" s="13" customFormat="1">
      <c r="A1026" s="13"/>
      <c r="B1026" s="203"/>
      <c r="C1026" s="13"/>
      <c r="D1026" s="204" t="s">
        <v>143</v>
      </c>
      <c r="E1026" s="205" t="s">
        <v>1</v>
      </c>
      <c r="F1026" s="206" t="s">
        <v>1907</v>
      </c>
      <c r="G1026" s="13"/>
      <c r="H1026" s="207">
        <v>9.8000000000000007</v>
      </c>
      <c r="I1026" s="208"/>
      <c r="J1026" s="13"/>
      <c r="K1026" s="13"/>
      <c r="L1026" s="203"/>
      <c r="M1026" s="209"/>
      <c r="N1026" s="210"/>
      <c r="O1026" s="210"/>
      <c r="P1026" s="210"/>
      <c r="Q1026" s="210"/>
      <c r="R1026" s="210"/>
      <c r="S1026" s="210"/>
      <c r="T1026" s="21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05" t="s">
        <v>143</v>
      </c>
      <c r="AU1026" s="205" t="s">
        <v>89</v>
      </c>
      <c r="AV1026" s="13" t="s">
        <v>89</v>
      </c>
      <c r="AW1026" s="13" t="s">
        <v>31</v>
      </c>
      <c r="AX1026" s="13" t="s">
        <v>76</v>
      </c>
      <c r="AY1026" s="205" t="s">
        <v>135</v>
      </c>
    </row>
    <row r="1027" s="13" customFormat="1">
      <c r="A1027" s="13"/>
      <c r="B1027" s="203"/>
      <c r="C1027" s="13"/>
      <c r="D1027" s="204" t="s">
        <v>143</v>
      </c>
      <c r="E1027" s="205" t="s">
        <v>1</v>
      </c>
      <c r="F1027" s="206" t="s">
        <v>1908</v>
      </c>
      <c r="G1027" s="13"/>
      <c r="H1027" s="207">
        <v>11.1</v>
      </c>
      <c r="I1027" s="208"/>
      <c r="J1027" s="13"/>
      <c r="K1027" s="13"/>
      <c r="L1027" s="203"/>
      <c r="M1027" s="209"/>
      <c r="N1027" s="210"/>
      <c r="O1027" s="210"/>
      <c r="P1027" s="210"/>
      <c r="Q1027" s="210"/>
      <c r="R1027" s="210"/>
      <c r="S1027" s="210"/>
      <c r="T1027" s="21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05" t="s">
        <v>143</v>
      </c>
      <c r="AU1027" s="205" t="s">
        <v>89</v>
      </c>
      <c r="AV1027" s="13" t="s">
        <v>89</v>
      </c>
      <c r="AW1027" s="13" t="s">
        <v>31</v>
      </c>
      <c r="AX1027" s="13" t="s">
        <v>76</v>
      </c>
      <c r="AY1027" s="205" t="s">
        <v>135</v>
      </c>
    </row>
    <row r="1028" s="13" customFormat="1">
      <c r="A1028" s="13"/>
      <c r="B1028" s="203"/>
      <c r="C1028" s="13"/>
      <c r="D1028" s="204" t="s">
        <v>143</v>
      </c>
      <c r="E1028" s="205" t="s">
        <v>1</v>
      </c>
      <c r="F1028" s="206" t="s">
        <v>1909</v>
      </c>
      <c r="G1028" s="13"/>
      <c r="H1028" s="207">
        <v>10.25</v>
      </c>
      <c r="I1028" s="208"/>
      <c r="J1028" s="13"/>
      <c r="K1028" s="13"/>
      <c r="L1028" s="203"/>
      <c r="M1028" s="209"/>
      <c r="N1028" s="210"/>
      <c r="O1028" s="210"/>
      <c r="P1028" s="210"/>
      <c r="Q1028" s="210"/>
      <c r="R1028" s="210"/>
      <c r="S1028" s="210"/>
      <c r="T1028" s="21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05" t="s">
        <v>143</v>
      </c>
      <c r="AU1028" s="205" t="s">
        <v>89</v>
      </c>
      <c r="AV1028" s="13" t="s">
        <v>89</v>
      </c>
      <c r="AW1028" s="13" t="s">
        <v>31</v>
      </c>
      <c r="AX1028" s="13" t="s">
        <v>76</v>
      </c>
      <c r="AY1028" s="205" t="s">
        <v>135</v>
      </c>
    </row>
    <row r="1029" s="13" customFormat="1">
      <c r="A1029" s="13"/>
      <c r="B1029" s="203"/>
      <c r="C1029" s="13"/>
      <c r="D1029" s="204" t="s">
        <v>143</v>
      </c>
      <c r="E1029" s="205" t="s">
        <v>1</v>
      </c>
      <c r="F1029" s="206" t="s">
        <v>1910</v>
      </c>
      <c r="G1029" s="13"/>
      <c r="H1029" s="207">
        <v>0.95999999999999996</v>
      </c>
      <c r="I1029" s="208"/>
      <c r="J1029" s="13"/>
      <c r="K1029" s="13"/>
      <c r="L1029" s="203"/>
      <c r="M1029" s="209"/>
      <c r="N1029" s="210"/>
      <c r="O1029" s="210"/>
      <c r="P1029" s="210"/>
      <c r="Q1029" s="210"/>
      <c r="R1029" s="210"/>
      <c r="S1029" s="210"/>
      <c r="T1029" s="21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05" t="s">
        <v>143</v>
      </c>
      <c r="AU1029" s="205" t="s">
        <v>89</v>
      </c>
      <c r="AV1029" s="13" t="s">
        <v>89</v>
      </c>
      <c r="AW1029" s="13" t="s">
        <v>31</v>
      </c>
      <c r="AX1029" s="13" t="s">
        <v>76</v>
      </c>
      <c r="AY1029" s="205" t="s">
        <v>135</v>
      </c>
    </row>
    <row r="1030" s="13" customFormat="1">
      <c r="A1030" s="13"/>
      <c r="B1030" s="203"/>
      <c r="C1030" s="13"/>
      <c r="D1030" s="204" t="s">
        <v>143</v>
      </c>
      <c r="E1030" s="205" t="s">
        <v>1</v>
      </c>
      <c r="F1030" s="206" t="s">
        <v>1911</v>
      </c>
      <c r="G1030" s="13"/>
      <c r="H1030" s="207">
        <v>1.5</v>
      </c>
      <c r="I1030" s="208"/>
      <c r="J1030" s="13"/>
      <c r="K1030" s="13"/>
      <c r="L1030" s="203"/>
      <c r="M1030" s="209"/>
      <c r="N1030" s="210"/>
      <c r="O1030" s="210"/>
      <c r="P1030" s="210"/>
      <c r="Q1030" s="210"/>
      <c r="R1030" s="210"/>
      <c r="S1030" s="210"/>
      <c r="T1030" s="21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05" t="s">
        <v>143</v>
      </c>
      <c r="AU1030" s="205" t="s">
        <v>89</v>
      </c>
      <c r="AV1030" s="13" t="s">
        <v>89</v>
      </c>
      <c r="AW1030" s="13" t="s">
        <v>31</v>
      </c>
      <c r="AX1030" s="13" t="s">
        <v>76</v>
      </c>
      <c r="AY1030" s="205" t="s">
        <v>135</v>
      </c>
    </row>
    <row r="1031" s="13" customFormat="1">
      <c r="A1031" s="13"/>
      <c r="B1031" s="203"/>
      <c r="C1031" s="13"/>
      <c r="D1031" s="204" t="s">
        <v>143</v>
      </c>
      <c r="E1031" s="205" t="s">
        <v>1</v>
      </c>
      <c r="F1031" s="206" t="s">
        <v>1912</v>
      </c>
      <c r="G1031" s="13"/>
      <c r="H1031" s="207">
        <v>7.29</v>
      </c>
      <c r="I1031" s="208"/>
      <c r="J1031" s="13"/>
      <c r="K1031" s="13"/>
      <c r="L1031" s="203"/>
      <c r="M1031" s="209"/>
      <c r="N1031" s="210"/>
      <c r="O1031" s="210"/>
      <c r="P1031" s="210"/>
      <c r="Q1031" s="210"/>
      <c r="R1031" s="210"/>
      <c r="S1031" s="210"/>
      <c r="T1031" s="21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05" t="s">
        <v>143</v>
      </c>
      <c r="AU1031" s="205" t="s">
        <v>89</v>
      </c>
      <c r="AV1031" s="13" t="s">
        <v>89</v>
      </c>
      <c r="AW1031" s="13" t="s">
        <v>31</v>
      </c>
      <c r="AX1031" s="13" t="s">
        <v>76</v>
      </c>
      <c r="AY1031" s="205" t="s">
        <v>135</v>
      </c>
    </row>
    <row r="1032" s="13" customFormat="1">
      <c r="A1032" s="13"/>
      <c r="B1032" s="203"/>
      <c r="C1032" s="13"/>
      <c r="D1032" s="204" t="s">
        <v>143</v>
      </c>
      <c r="E1032" s="205" t="s">
        <v>1</v>
      </c>
      <c r="F1032" s="206" t="s">
        <v>1913</v>
      </c>
      <c r="G1032" s="13"/>
      <c r="H1032" s="207">
        <v>12.789999999999999</v>
      </c>
      <c r="I1032" s="208"/>
      <c r="J1032" s="13"/>
      <c r="K1032" s="13"/>
      <c r="L1032" s="203"/>
      <c r="M1032" s="209"/>
      <c r="N1032" s="210"/>
      <c r="O1032" s="210"/>
      <c r="P1032" s="210"/>
      <c r="Q1032" s="210"/>
      <c r="R1032" s="210"/>
      <c r="S1032" s="210"/>
      <c r="T1032" s="21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05" t="s">
        <v>143</v>
      </c>
      <c r="AU1032" s="205" t="s">
        <v>89</v>
      </c>
      <c r="AV1032" s="13" t="s">
        <v>89</v>
      </c>
      <c r="AW1032" s="13" t="s">
        <v>31</v>
      </c>
      <c r="AX1032" s="13" t="s">
        <v>76</v>
      </c>
      <c r="AY1032" s="205" t="s">
        <v>135</v>
      </c>
    </row>
    <row r="1033" s="13" customFormat="1">
      <c r="A1033" s="13"/>
      <c r="B1033" s="203"/>
      <c r="C1033" s="13"/>
      <c r="D1033" s="204" t="s">
        <v>143</v>
      </c>
      <c r="E1033" s="205" t="s">
        <v>1</v>
      </c>
      <c r="F1033" s="206" t="s">
        <v>1914</v>
      </c>
      <c r="G1033" s="13"/>
      <c r="H1033" s="207">
        <v>9.1600000000000001</v>
      </c>
      <c r="I1033" s="208"/>
      <c r="J1033" s="13"/>
      <c r="K1033" s="13"/>
      <c r="L1033" s="203"/>
      <c r="M1033" s="209"/>
      <c r="N1033" s="210"/>
      <c r="O1033" s="210"/>
      <c r="P1033" s="210"/>
      <c r="Q1033" s="210"/>
      <c r="R1033" s="210"/>
      <c r="S1033" s="210"/>
      <c r="T1033" s="21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05" t="s">
        <v>143</v>
      </c>
      <c r="AU1033" s="205" t="s">
        <v>89</v>
      </c>
      <c r="AV1033" s="13" t="s">
        <v>89</v>
      </c>
      <c r="AW1033" s="13" t="s">
        <v>31</v>
      </c>
      <c r="AX1033" s="13" t="s">
        <v>76</v>
      </c>
      <c r="AY1033" s="205" t="s">
        <v>135</v>
      </c>
    </row>
    <row r="1034" s="13" customFormat="1">
      <c r="A1034" s="13"/>
      <c r="B1034" s="203"/>
      <c r="C1034" s="13"/>
      <c r="D1034" s="204" t="s">
        <v>143</v>
      </c>
      <c r="E1034" s="205" t="s">
        <v>1</v>
      </c>
      <c r="F1034" s="206" t="s">
        <v>1915</v>
      </c>
      <c r="G1034" s="13"/>
      <c r="H1034" s="207">
        <v>13.16</v>
      </c>
      <c r="I1034" s="208"/>
      <c r="J1034" s="13"/>
      <c r="K1034" s="13"/>
      <c r="L1034" s="203"/>
      <c r="M1034" s="209"/>
      <c r="N1034" s="210"/>
      <c r="O1034" s="210"/>
      <c r="P1034" s="210"/>
      <c r="Q1034" s="210"/>
      <c r="R1034" s="210"/>
      <c r="S1034" s="210"/>
      <c r="T1034" s="21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05" t="s">
        <v>143</v>
      </c>
      <c r="AU1034" s="205" t="s">
        <v>89</v>
      </c>
      <c r="AV1034" s="13" t="s">
        <v>89</v>
      </c>
      <c r="AW1034" s="13" t="s">
        <v>31</v>
      </c>
      <c r="AX1034" s="13" t="s">
        <v>76</v>
      </c>
      <c r="AY1034" s="205" t="s">
        <v>135</v>
      </c>
    </row>
    <row r="1035" s="16" customFormat="1">
      <c r="A1035" s="16"/>
      <c r="B1035" s="232"/>
      <c r="C1035" s="16"/>
      <c r="D1035" s="204" t="s">
        <v>143</v>
      </c>
      <c r="E1035" s="233" t="s">
        <v>1</v>
      </c>
      <c r="F1035" s="234" t="s">
        <v>349</v>
      </c>
      <c r="G1035" s="16"/>
      <c r="H1035" s="235">
        <v>84.010000000000005</v>
      </c>
      <c r="I1035" s="236"/>
      <c r="J1035" s="16"/>
      <c r="K1035" s="16"/>
      <c r="L1035" s="232"/>
      <c r="M1035" s="237"/>
      <c r="N1035" s="238"/>
      <c r="O1035" s="238"/>
      <c r="P1035" s="238"/>
      <c r="Q1035" s="238"/>
      <c r="R1035" s="238"/>
      <c r="S1035" s="238"/>
      <c r="T1035" s="239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T1035" s="233" t="s">
        <v>143</v>
      </c>
      <c r="AU1035" s="233" t="s">
        <v>89</v>
      </c>
      <c r="AV1035" s="16" t="s">
        <v>153</v>
      </c>
      <c r="AW1035" s="16" t="s">
        <v>31</v>
      </c>
      <c r="AX1035" s="16" t="s">
        <v>76</v>
      </c>
      <c r="AY1035" s="233" t="s">
        <v>135</v>
      </c>
    </row>
    <row r="1036" s="14" customFormat="1">
      <c r="A1036" s="14"/>
      <c r="B1036" s="212"/>
      <c r="C1036" s="14"/>
      <c r="D1036" s="204" t="s">
        <v>143</v>
      </c>
      <c r="E1036" s="213" t="s">
        <v>1</v>
      </c>
      <c r="F1036" s="214" t="s">
        <v>152</v>
      </c>
      <c r="G1036" s="14"/>
      <c r="H1036" s="215">
        <v>212.24000000000001</v>
      </c>
      <c r="I1036" s="216"/>
      <c r="J1036" s="14"/>
      <c r="K1036" s="14"/>
      <c r="L1036" s="212"/>
      <c r="M1036" s="217"/>
      <c r="N1036" s="218"/>
      <c r="O1036" s="218"/>
      <c r="P1036" s="218"/>
      <c r="Q1036" s="218"/>
      <c r="R1036" s="218"/>
      <c r="S1036" s="218"/>
      <c r="T1036" s="219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13" t="s">
        <v>143</v>
      </c>
      <c r="AU1036" s="213" t="s">
        <v>89</v>
      </c>
      <c r="AV1036" s="14" t="s">
        <v>141</v>
      </c>
      <c r="AW1036" s="14" t="s">
        <v>31</v>
      </c>
      <c r="AX1036" s="14" t="s">
        <v>76</v>
      </c>
      <c r="AY1036" s="213" t="s">
        <v>135</v>
      </c>
    </row>
    <row r="1037" s="13" customFormat="1">
      <c r="A1037" s="13"/>
      <c r="B1037" s="203"/>
      <c r="C1037" s="13"/>
      <c r="D1037" s="204" t="s">
        <v>143</v>
      </c>
      <c r="E1037" s="205" t="s">
        <v>1</v>
      </c>
      <c r="F1037" s="206" t="s">
        <v>1916</v>
      </c>
      <c r="G1037" s="13"/>
      <c r="H1037" s="207">
        <v>233.464</v>
      </c>
      <c r="I1037" s="208"/>
      <c r="J1037" s="13"/>
      <c r="K1037" s="13"/>
      <c r="L1037" s="203"/>
      <c r="M1037" s="209"/>
      <c r="N1037" s="210"/>
      <c r="O1037" s="210"/>
      <c r="P1037" s="210"/>
      <c r="Q1037" s="210"/>
      <c r="R1037" s="210"/>
      <c r="S1037" s="210"/>
      <c r="T1037" s="211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05" t="s">
        <v>143</v>
      </c>
      <c r="AU1037" s="205" t="s">
        <v>89</v>
      </c>
      <c r="AV1037" s="13" t="s">
        <v>89</v>
      </c>
      <c r="AW1037" s="13" t="s">
        <v>31</v>
      </c>
      <c r="AX1037" s="13" t="s">
        <v>76</v>
      </c>
      <c r="AY1037" s="205" t="s">
        <v>135</v>
      </c>
    </row>
    <row r="1038" s="14" customFormat="1">
      <c r="A1038" s="14"/>
      <c r="B1038" s="212"/>
      <c r="C1038" s="14"/>
      <c r="D1038" s="204" t="s">
        <v>143</v>
      </c>
      <c r="E1038" s="213" t="s">
        <v>957</v>
      </c>
      <c r="F1038" s="214" t="s">
        <v>152</v>
      </c>
      <c r="G1038" s="14"/>
      <c r="H1038" s="215">
        <v>233.464</v>
      </c>
      <c r="I1038" s="216"/>
      <c r="J1038" s="14"/>
      <c r="K1038" s="14"/>
      <c r="L1038" s="212"/>
      <c r="M1038" s="217"/>
      <c r="N1038" s="218"/>
      <c r="O1038" s="218"/>
      <c r="P1038" s="218"/>
      <c r="Q1038" s="218"/>
      <c r="R1038" s="218"/>
      <c r="S1038" s="218"/>
      <c r="T1038" s="219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13" t="s">
        <v>143</v>
      </c>
      <c r="AU1038" s="213" t="s">
        <v>89</v>
      </c>
      <c r="AV1038" s="14" t="s">
        <v>141</v>
      </c>
      <c r="AW1038" s="14" t="s">
        <v>31</v>
      </c>
      <c r="AX1038" s="14" t="s">
        <v>83</v>
      </c>
      <c r="AY1038" s="213" t="s">
        <v>135</v>
      </c>
    </row>
    <row r="1039" s="2" customFormat="1" ht="24.15" customHeight="1">
      <c r="A1039" s="38"/>
      <c r="B1039" s="188"/>
      <c r="C1039" s="240" t="s">
        <v>1511</v>
      </c>
      <c r="D1039" s="240" t="s">
        <v>398</v>
      </c>
      <c r="E1039" s="241" t="s">
        <v>1917</v>
      </c>
      <c r="F1039" s="242" t="s">
        <v>1918</v>
      </c>
      <c r="G1039" s="243" t="s">
        <v>188</v>
      </c>
      <c r="H1039" s="244">
        <v>408.56200000000001</v>
      </c>
      <c r="I1039" s="245"/>
      <c r="J1039" s="246">
        <f>ROUND(I1039*H1039,2)</f>
        <v>0</v>
      </c>
      <c r="K1039" s="247"/>
      <c r="L1039" s="248"/>
      <c r="M1039" s="249" t="s">
        <v>1</v>
      </c>
      <c r="N1039" s="250" t="s">
        <v>42</v>
      </c>
      <c r="O1039" s="82"/>
      <c r="P1039" s="199">
        <f>O1039*H1039</f>
        <v>0</v>
      </c>
      <c r="Q1039" s="199">
        <v>0.00125</v>
      </c>
      <c r="R1039" s="199">
        <f>Q1039*H1039</f>
        <v>0.51070250000000006</v>
      </c>
      <c r="S1039" s="199">
        <v>0</v>
      </c>
      <c r="T1039" s="200">
        <f>S1039*H1039</f>
        <v>0</v>
      </c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R1039" s="201" t="s">
        <v>416</v>
      </c>
      <c r="AT1039" s="201" t="s">
        <v>398</v>
      </c>
      <c r="AU1039" s="201" t="s">
        <v>89</v>
      </c>
      <c r="AY1039" s="19" t="s">
        <v>135</v>
      </c>
      <c r="BE1039" s="202">
        <f>IF(N1039="základná",J1039,0)</f>
        <v>0</v>
      </c>
      <c r="BF1039" s="202">
        <f>IF(N1039="znížená",J1039,0)</f>
        <v>0</v>
      </c>
      <c r="BG1039" s="202">
        <f>IF(N1039="zákl. prenesená",J1039,0)</f>
        <v>0</v>
      </c>
      <c r="BH1039" s="202">
        <f>IF(N1039="zníž. prenesená",J1039,0)</f>
        <v>0</v>
      </c>
      <c r="BI1039" s="202">
        <f>IF(N1039="nulová",J1039,0)</f>
        <v>0</v>
      </c>
      <c r="BJ1039" s="19" t="s">
        <v>89</v>
      </c>
      <c r="BK1039" s="202">
        <f>ROUND(I1039*H1039,2)</f>
        <v>0</v>
      </c>
      <c r="BL1039" s="19" t="s">
        <v>197</v>
      </c>
      <c r="BM1039" s="201" t="s">
        <v>1919</v>
      </c>
    </row>
    <row r="1040" s="13" customFormat="1">
      <c r="A1040" s="13"/>
      <c r="B1040" s="203"/>
      <c r="C1040" s="13"/>
      <c r="D1040" s="204" t="s">
        <v>143</v>
      </c>
      <c r="E1040" s="205" t="s">
        <v>1</v>
      </c>
      <c r="F1040" s="206" t="s">
        <v>1920</v>
      </c>
      <c r="G1040" s="13"/>
      <c r="H1040" s="207">
        <v>408.56200000000001</v>
      </c>
      <c r="I1040" s="208"/>
      <c r="J1040" s="13"/>
      <c r="K1040" s="13"/>
      <c r="L1040" s="203"/>
      <c r="M1040" s="209"/>
      <c r="N1040" s="210"/>
      <c r="O1040" s="210"/>
      <c r="P1040" s="210"/>
      <c r="Q1040" s="210"/>
      <c r="R1040" s="210"/>
      <c r="S1040" s="210"/>
      <c r="T1040" s="211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05" t="s">
        <v>143</v>
      </c>
      <c r="AU1040" s="205" t="s">
        <v>89</v>
      </c>
      <c r="AV1040" s="13" t="s">
        <v>89</v>
      </c>
      <c r="AW1040" s="13" t="s">
        <v>31</v>
      </c>
      <c r="AX1040" s="13" t="s">
        <v>83</v>
      </c>
      <c r="AY1040" s="205" t="s">
        <v>135</v>
      </c>
    </row>
    <row r="1041" s="2" customFormat="1" ht="24.15" customHeight="1">
      <c r="A1041" s="38"/>
      <c r="B1041" s="188"/>
      <c r="C1041" s="189" t="s">
        <v>1921</v>
      </c>
      <c r="D1041" s="189" t="s">
        <v>137</v>
      </c>
      <c r="E1041" s="190" t="s">
        <v>1922</v>
      </c>
      <c r="F1041" s="191" t="s">
        <v>1923</v>
      </c>
      <c r="G1041" s="192" t="s">
        <v>140</v>
      </c>
      <c r="H1041" s="193">
        <v>187.83500000000001</v>
      </c>
      <c r="I1041" s="194"/>
      <c r="J1041" s="195">
        <f>ROUND(I1041*H1041,2)</f>
        <v>0</v>
      </c>
      <c r="K1041" s="196"/>
      <c r="L1041" s="39"/>
      <c r="M1041" s="197" t="s">
        <v>1</v>
      </c>
      <c r="N1041" s="198" t="s">
        <v>42</v>
      </c>
      <c r="O1041" s="82"/>
      <c r="P1041" s="199">
        <f>O1041*H1041</f>
        <v>0</v>
      </c>
      <c r="Q1041" s="199">
        <v>0.0035469999999999998</v>
      </c>
      <c r="R1041" s="199">
        <f>Q1041*H1041</f>
        <v>0.66625074500000003</v>
      </c>
      <c r="S1041" s="199">
        <v>0</v>
      </c>
      <c r="T1041" s="200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01" t="s">
        <v>197</v>
      </c>
      <c r="AT1041" s="201" t="s">
        <v>137</v>
      </c>
      <c r="AU1041" s="201" t="s">
        <v>89</v>
      </c>
      <c r="AY1041" s="19" t="s">
        <v>135</v>
      </c>
      <c r="BE1041" s="202">
        <f>IF(N1041="základná",J1041,0)</f>
        <v>0</v>
      </c>
      <c r="BF1041" s="202">
        <f>IF(N1041="znížená",J1041,0)</f>
        <v>0</v>
      </c>
      <c r="BG1041" s="202">
        <f>IF(N1041="zákl. prenesená",J1041,0)</f>
        <v>0</v>
      </c>
      <c r="BH1041" s="202">
        <f>IF(N1041="zníž. prenesená",J1041,0)</f>
        <v>0</v>
      </c>
      <c r="BI1041" s="202">
        <f>IF(N1041="nulová",J1041,0)</f>
        <v>0</v>
      </c>
      <c r="BJ1041" s="19" t="s">
        <v>89</v>
      </c>
      <c r="BK1041" s="202">
        <f>ROUND(I1041*H1041,2)</f>
        <v>0</v>
      </c>
      <c r="BL1041" s="19" t="s">
        <v>197</v>
      </c>
      <c r="BM1041" s="201" t="s">
        <v>1924</v>
      </c>
    </row>
    <row r="1042" s="15" customFormat="1">
      <c r="A1042" s="15"/>
      <c r="B1042" s="225"/>
      <c r="C1042" s="15"/>
      <c r="D1042" s="204" t="s">
        <v>143</v>
      </c>
      <c r="E1042" s="226" t="s">
        <v>1</v>
      </c>
      <c r="F1042" s="227" t="s">
        <v>1925</v>
      </c>
      <c r="G1042" s="15"/>
      <c r="H1042" s="226" t="s">
        <v>1</v>
      </c>
      <c r="I1042" s="228"/>
      <c r="J1042" s="15"/>
      <c r="K1042" s="15"/>
      <c r="L1042" s="225"/>
      <c r="M1042" s="229"/>
      <c r="N1042" s="230"/>
      <c r="O1042" s="230"/>
      <c r="P1042" s="230"/>
      <c r="Q1042" s="230"/>
      <c r="R1042" s="230"/>
      <c r="S1042" s="230"/>
      <c r="T1042" s="231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26" t="s">
        <v>143</v>
      </c>
      <c r="AU1042" s="226" t="s">
        <v>89</v>
      </c>
      <c r="AV1042" s="15" t="s">
        <v>83</v>
      </c>
      <c r="AW1042" s="15" t="s">
        <v>31</v>
      </c>
      <c r="AX1042" s="15" t="s">
        <v>76</v>
      </c>
      <c r="AY1042" s="226" t="s">
        <v>135</v>
      </c>
    </row>
    <row r="1043" s="13" customFormat="1">
      <c r="A1043" s="13"/>
      <c r="B1043" s="203"/>
      <c r="C1043" s="13"/>
      <c r="D1043" s="204" t="s">
        <v>143</v>
      </c>
      <c r="E1043" s="205" t="s">
        <v>965</v>
      </c>
      <c r="F1043" s="206" t="s">
        <v>1926</v>
      </c>
      <c r="G1043" s="13"/>
      <c r="H1043" s="207">
        <v>27.268999999999998</v>
      </c>
      <c r="I1043" s="208"/>
      <c r="J1043" s="13"/>
      <c r="K1043" s="13"/>
      <c r="L1043" s="203"/>
      <c r="M1043" s="209"/>
      <c r="N1043" s="210"/>
      <c r="O1043" s="210"/>
      <c r="P1043" s="210"/>
      <c r="Q1043" s="210"/>
      <c r="R1043" s="210"/>
      <c r="S1043" s="210"/>
      <c r="T1043" s="21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05" t="s">
        <v>143</v>
      </c>
      <c r="AU1043" s="205" t="s">
        <v>89</v>
      </c>
      <c r="AV1043" s="13" t="s">
        <v>89</v>
      </c>
      <c r="AW1043" s="13" t="s">
        <v>31</v>
      </c>
      <c r="AX1043" s="13" t="s">
        <v>76</v>
      </c>
      <c r="AY1043" s="205" t="s">
        <v>135</v>
      </c>
    </row>
    <row r="1044" s="13" customFormat="1">
      <c r="A1044" s="13"/>
      <c r="B1044" s="203"/>
      <c r="C1044" s="13"/>
      <c r="D1044" s="204" t="s">
        <v>143</v>
      </c>
      <c r="E1044" s="205" t="s">
        <v>967</v>
      </c>
      <c r="F1044" s="206" t="s">
        <v>1927</v>
      </c>
      <c r="G1044" s="13"/>
      <c r="H1044" s="207">
        <v>32.319000000000003</v>
      </c>
      <c r="I1044" s="208"/>
      <c r="J1044" s="13"/>
      <c r="K1044" s="13"/>
      <c r="L1044" s="203"/>
      <c r="M1044" s="209"/>
      <c r="N1044" s="210"/>
      <c r="O1044" s="210"/>
      <c r="P1044" s="210"/>
      <c r="Q1044" s="210"/>
      <c r="R1044" s="210"/>
      <c r="S1044" s="210"/>
      <c r="T1044" s="211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05" t="s">
        <v>143</v>
      </c>
      <c r="AU1044" s="205" t="s">
        <v>89</v>
      </c>
      <c r="AV1044" s="13" t="s">
        <v>89</v>
      </c>
      <c r="AW1044" s="13" t="s">
        <v>31</v>
      </c>
      <c r="AX1044" s="13" t="s">
        <v>76</v>
      </c>
      <c r="AY1044" s="205" t="s">
        <v>135</v>
      </c>
    </row>
    <row r="1045" s="13" customFormat="1">
      <c r="A1045" s="13"/>
      <c r="B1045" s="203"/>
      <c r="C1045" s="13"/>
      <c r="D1045" s="204" t="s">
        <v>143</v>
      </c>
      <c r="E1045" s="205" t="s">
        <v>969</v>
      </c>
      <c r="F1045" s="206" t="s">
        <v>1928</v>
      </c>
      <c r="G1045" s="13"/>
      <c r="H1045" s="207">
        <v>128.24700000000001</v>
      </c>
      <c r="I1045" s="208"/>
      <c r="J1045" s="13"/>
      <c r="K1045" s="13"/>
      <c r="L1045" s="203"/>
      <c r="M1045" s="209"/>
      <c r="N1045" s="210"/>
      <c r="O1045" s="210"/>
      <c r="P1045" s="210"/>
      <c r="Q1045" s="210"/>
      <c r="R1045" s="210"/>
      <c r="S1045" s="210"/>
      <c r="T1045" s="211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05" t="s">
        <v>143</v>
      </c>
      <c r="AU1045" s="205" t="s">
        <v>89</v>
      </c>
      <c r="AV1045" s="13" t="s">
        <v>89</v>
      </c>
      <c r="AW1045" s="13" t="s">
        <v>31</v>
      </c>
      <c r="AX1045" s="13" t="s">
        <v>76</v>
      </c>
      <c r="AY1045" s="205" t="s">
        <v>135</v>
      </c>
    </row>
    <row r="1046" s="14" customFormat="1">
      <c r="A1046" s="14"/>
      <c r="B1046" s="212"/>
      <c r="C1046" s="14"/>
      <c r="D1046" s="204" t="s">
        <v>143</v>
      </c>
      <c r="E1046" s="213" t="s">
        <v>1</v>
      </c>
      <c r="F1046" s="214" t="s">
        <v>152</v>
      </c>
      <c r="G1046" s="14"/>
      <c r="H1046" s="215">
        <v>187.83500000000001</v>
      </c>
      <c r="I1046" s="216"/>
      <c r="J1046" s="14"/>
      <c r="K1046" s="14"/>
      <c r="L1046" s="212"/>
      <c r="M1046" s="217"/>
      <c r="N1046" s="218"/>
      <c r="O1046" s="218"/>
      <c r="P1046" s="218"/>
      <c r="Q1046" s="218"/>
      <c r="R1046" s="218"/>
      <c r="S1046" s="218"/>
      <c r="T1046" s="219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13" t="s">
        <v>143</v>
      </c>
      <c r="AU1046" s="213" t="s">
        <v>89</v>
      </c>
      <c r="AV1046" s="14" t="s">
        <v>141</v>
      </c>
      <c r="AW1046" s="14" t="s">
        <v>31</v>
      </c>
      <c r="AX1046" s="14" t="s">
        <v>83</v>
      </c>
      <c r="AY1046" s="213" t="s">
        <v>135</v>
      </c>
    </row>
    <row r="1047" s="2" customFormat="1" ht="24.15" customHeight="1">
      <c r="A1047" s="38"/>
      <c r="B1047" s="188"/>
      <c r="C1047" s="240" t="s">
        <v>1929</v>
      </c>
      <c r="D1047" s="240" t="s">
        <v>398</v>
      </c>
      <c r="E1047" s="241" t="s">
        <v>1930</v>
      </c>
      <c r="F1047" s="242" t="s">
        <v>1931</v>
      </c>
      <c r="G1047" s="243" t="s">
        <v>140</v>
      </c>
      <c r="H1047" s="244">
        <v>197.227</v>
      </c>
      <c r="I1047" s="245"/>
      <c r="J1047" s="246">
        <f>ROUND(I1047*H1047,2)</f>
        <v>0</v>
      </c>
      <c r="K1047" s="247"/>
      <c r="L1047" s="248"/>
      <c r="M1047" s="249" t="s">
        <v>1</v>
      </c>
      <c r="N1047" s="250" t="s">
        <v>42</v>
      </c>
      <c r="O1047" s="82"/>
      <c r="P1047" s="199">
        <f>O1047*H1047</f>
        <v>0</v>
      </c>
      <c r="Q1047" s="199">
        <v>0.023060000000000001</v>
      </c>
      <c r="R1047" s="199">
        <f>Q1047*H1047</f>
        <v>4.5480546200000003</v>
      </c>
      <c r="S1047" s="199">
        <v>0</v>
      </c>
      <c r="T1047" s="200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01" t="s">
        <v>416</v>
      </c>
      <c r="AT1047" s="201" t="s">
        <v>398</v>
      </c>
      <c r="AU1047" s="201" t="s">
        <v>89</v>
      </c>
      <c r="AY1047" s="19" t="s">
        <v>135</v>
      </c>
      <c r="BE1047" s="202">
        <f>IF(N1047="základná",J1047,0)</f>
        <v>0</v>
      </c>
      <c r="BF1047" s="202">
        <f>IF(N1047="znížená",J1047,0)</f>
        <v>0</v>
      </c>
      <c r="BG1047" s="202">
        <f>IF(N1047="zákl. prenesená",J1047,0)</f>
        <v>0</v>
      </c>
      <c r="BH1047" s="202">
        <f>IF(N1047="zníž. prenesená",J1047,0)</f>
        <v>0</v>
      </c>
      <c r="BI1047" s="202">
        <f>IF(N1047="nulová",J1047,0)</f>
        <v>0</v>
      </c>
      <c r="BJ1047" s="19" t="s">
        <v>89</v>
      </c>
      <c r="BK1047" s="202">
        <f>ROUND(I1047*H1047,2)</f>
        <v>0</v>
      </c>
      <c r="BL1047" s="19" t="s">
        <v>197</v>
      </c>
      <c r="BM1047" s="201" t="s">
        <v>1932</v>
      </c>
    </row>
    <row r="1048" s="13" customFormat="1">
      <c r="A1048" s="13"/>
      <c r="B1048" s="203"/>
      <c r="C1048" s="13"/>
      <c r="D1048" s="204" t="s">
        <v>143</v>
      </c>
      <c r="E1048" s="13"/>
      <c r="F1048" s="206" t="s">
        <v>1933</v>
      </c>
      <c r="G1048" s="13"/>
      <c r="H1048" s="207">
        <v>197.227</v>
      </c>
      <c r="I1048" s="208"/>
      <c r="J1048" s="13"/>
      <c r="K1048" s="13"/>
      <c r="L1048" s="203"/>
      <c r="M1048" s="209"/>
      <c r="N1048" s="210"/>
      <c r="O1048" s="210"/>
      <c r="P1048" s="210"/>
      <c r="Q1048" s="210"/>
      <c r="R1048" s="210"/>
      <c r="S1048" s="210"/>
      <c r="T1048" s="211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05" t="s">
        <v>143</v>
      </c>
      <c r="AU1048" s="205" t="s">
        <v>89</v>
      </c>
      <c r="AV1048" s="13" t="s">
        <v>89</v>
      </c>
      <c r="AW1048" s="13" t="s">
        <v>3</v>
      </c>
      <c r="AX1048" s="13" t="s">
        <v>83</v>
      </c>
      <c r="AY1048" s="205" t="s">
        <v>135</v>
      </c>
    </row>
    <row r="1049" s="2" customFormat="1" ht="16.5" customHeight="1">
      <c r="A1049" s="38"/>
      <c r="B1049" s="188"/>
      <c r="C1049" s="240" t="s">
        <v>1934</v>
      </c>
      <c r="D1049" s="240" t="s">
        <v>398</v>
      </c>
      <c r="E1049" s="241" t="s">
        <v>1935</v>
      </c>
      <c r="F1049" s="242" t="s">
        <v>1936</v>
      </c>
      <c r="G1049" s="243" t="s">
        <v>1411</v>
      </c>
      <c r="H1049" s="244">
        <v>657.423</v>
      </c>
      <c r="I1049" s="245"/>
      <c r="J1049" s="246">
        <f>ROUND(I1049*H1049,2)</f>
        <v>0</v>
      </c>
      <c r="K1049" s="247"/>
      <c r="L1049" s="248"/>
      <c r="M1049" s="249" t="s">
        <v>1</v>
      </c>
      <c r="N1049" s="250" t="s">
        <v>42</v>
      </c>
      <c r="O1049" s="82"/>
      <c r="P1049" s="199">
        <f>O1049*H1049</f>
        <v>0</v>
      </c>
      <c r="Q1049" s="199">
        <v>0.001</v>
      </c>
      <c r="R1049" s="199">
        <f>Q1049*H1049</f>
        <v>0.65742299999999998</v>
      </c>
      <c r="S1049" s="199">
        <v>0</v>
      </c>
      <c r="T1049" s="200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01" t="s">
        <v>416</v>
      </c>
      <c r="AT1049" s="201" t="s">
        <v>398</v>
      </c>
      <c r="AU1049" s="201" t="s">
        <v>89</v>
      </c>
      <c r="AY1049" s="19" t="s">
        <v>135</v>
      </c>
      <c r="BE1049" s="202">
        <f>IF(N1049="základná",J1049,0)</f>
        <v>0</v>
      </c>
      <c r="BF1049" s="202">
        <f>IF(N1049="znížená",J1049,0)</f>
        <v>0</v>
      </c>
      <c r="BG1049" s="202">
        <f>IF(N1049="zákl. prenesená",J1049,0)</f>
        <v>0</v>
      </c>
      <c r="BH1049" s="202">
        <f>IF(N1049="zníž. prenesená",J1049,0)</f>
        <v>0</v>
      </c>
      <c r="BI1049" s="202">
        <f>IF(N1049="nulová",J1049,0)</f>
        <v>0</v>
      </c>
      <c r="BJ1049" s="19" t="s">
        <v>89</v>
      </c>
      <c r="BK1049" s="202">
        <f>ROUND(I1049*H1049,2)</f>
        <v>0</v>
      </c>
      <c r="BL1049" s="19" t="s">
        <v>197</v>
      </c>
      <c r="BM1049" s="201" t="s">
        <v>1937</v>
      </c>
    </row>
    <row r="1050" s="13" customFormat="1">
      <c r="A1050" s="13"/>
      <c r="B1050" s="203"/>
      <c r="C1050" s="13"/>
      <c r="D1050" s="204" t="s">
        <v>143</v>
      </c>
      <c r="E1050" s="13"/>
      <c r="F1050" s="206" t="s">
        <v>1938</v>
      </c>
      <c r="G1050" s="13"/>
      <c r="H1050" s="207">
        <v>657.423</v>
      </c>
      <c r="I1050" s="208"/>
      <c r="J1050" s="13"/>
      <c r="K1050" s="13"/>
      <c r="L1050" s="203"/>
      <c r="M1050" s="209"/>
      <c r="N1050" s="210"/>
      <c r="O1050" s="210"/>
      <c r="P1050" s="210"/>
      <c r="Q1050" s="210"/>
      <c r="R1050" s="210"/>
      <c r="S1050" s="210"/>
      <c r="T1050" s="21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05" t="s">
        <v>143</v>
      </c>
      <c r="AU1050" s="205" t="s">
        <v>89</v>
      </c>
      <c r="AV1050" s="13" t="s">
        <v>89</v>
      </c>
      <c r="AW1050" s="13" t="s">
        <v>3</v>
      </c>
      <c r="AX1050" s="13" t="s">
        <v>83</v>
      </c>
      <c r="AY1050" s="205" t="s">
        <v>135</v>
      </c>
    </row>
    <row r="1051" s="2" customFormat="1" ht="16.5" customHeight="1">
      <c r="A1051" s="38"/>
      <c r="B1051" s="188"/>
      <c r="C1051" s="240" t="s">
        <v>1939</v>
      </c>
      <c r="D1051" s="240" t="s">
        <v>398</v>
      </c>
      <c r="E1051" s="241" t="s">
        <v>1940</v>
      </c>
      <c r="F1051" s="242" t="s">
        <v>1941</v>
      </c>
      <c r="G1051" s="243" t="s">
        <v>1411</v>
      </c>
      <c r="H1051" s="244">
        <v>93.918000000000006</v>
      </c>
      <c r="I1051" s="245"/>
      <c r="J1051" s="246">
        <f>ROUND(I1051*H1051,2)</f>
        <v>0</v>
      </c>
      <c r="K1051" s="247"/>
      <c r="L1051" s="248"/>
      <c r="M1051" s="249" t="s">
        <v>1</v>
      </c>
      <c r="N1051" s="250" t="s">
        <v>42</v>
      </c>
      <c r="O1051" s="82"/>
      <c r="P1051" s="199">
        <f>O1051*H1051</f>
        <v>0</v>
      </c>
      <c r="Q1051" s="199">
        <v>0.001</v>
      </c>
      <c r="R1051" s="199">
        <f>Q1051*H1051</f>
        <v>0.093918000000000001</v>
      </c>
      <c r="S1051" s="199">
        <v>0</v>
      </c>
      <c r="T1051" s="200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01" t="s">
        <v>416</v>
      </c>
      <c r="AT1051" s="201" t="s">
        <v>398</v>
      </c>
      <c r="AU1051" s="201" t="s">
        <v>89</v>
      </c>
      <c r="AY1051" s="19" t="s">
        <v>135</v>
      </c>
      <c r="BE1051" s="202">
        <f>IF(N1051="základná",J1051,0)</f>
        <v>0</v>
      </c>
      <c r="BF1051" s="202">
        <f>IF(N1051="znížená",J1051,0)</f>
        <v>0</v>
      </c>
      <c r="BG1051" s="202">
        <f>IF(N1051="zákl. prenesená",J1051,0)</f>
        <v>0</v>
      </c>
      <c r="BH1051" s="202">
        <f>IF(N1051="zníž. prenesená",J1051,0)</f>
        <v>0</v>
      </c>
      <c r="BI1051" s="202">
        <f>IF(N1051="nulová",J1051,0)</f>
        <v>0</v>
      </c>
      <c r="BJ1051" s="19" t="s">
        <v>89</v>
      </c>
      <c r="BK1051" s="202">
        <f>ROUND(I1051*H1051,2)</f>
        <v>0</v>
      </c>
      <c r="BL1051" s="19" t="s">
        <v>197</v>
      </c>
      <c r="BM1051" s="201" t="s">
        <v>1942</v>
      </c>
    </row>
    <row r="1052" s="13" customFormat="1">
      <c r="A1052" s="13"/>
      <c r="B1052" s="203"/>
      <c r="C1052" s="13"/>
      <c r="D1052" s="204" t="s">
        <v>143</v>
      </c>
      <c r="E1052" s="13"/>
      <c r="F1052" s="206" t="s">
        <v>1943</v>
      </c>
      <c r="G1052" s="13"/>
      <c r="H1052" s="207">
        <v>93.918000000000006</v>
      </c>
      <c r="I1052" s="208"/>
      <c r="J1052" s="13"/>
      <c r="K1052" s="13"/>
      <c r="L1052" s="203"/>
      <c r="M1052" s="209"/>
      <c r="N1052" s="210"/>
      <c r="O1052" s="210"/>
      <c r="P1052" s="210"/>
      <c r="Q1052" s="210"/>
      <c r="R1052" s="210"/>
      <c r="S1052" s="210"/>
      <c r="T1052" s="211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05" t="s">
        <v>143</v>
      </c>
      <c r="AU1052" s="205" t="s">
        <v>89</v>
      </c>
      <c r="AV1052" s="13" t="s">
        <v>89</v>
      </c>
      <c r="AW1052" s="13" t="s">
        <v>3</v>
      </c>
      <c r="AX1052" s="13" t="s">
        <v>83</v>
      </c>
      <c r="AY1052" s="205" t="s">
        <v>135</v>
      </c>
    </row>
    <row r="1053" s="2" customFormat="1" ht="24.15" customHeight="1">
      <c r="A1053" s="38"/>
      <c r="B1053" s="188"/>
      <c r="C1053" s="189" t="s">
        <v>1944</v>
      </c>
      <c r="D1053" s="189" t="s">
        <v>137</v>
      </c>
      <c r="E1053" s="190" t="s">
        <v>1945</v>
      </c>
      <c r="F1053" s="191" t="s">
        <v>1946</v>
      </c>
      <c r="G1053" s="192" t="s">
        <v>208</v>
      </c>
      <c r="H1053" s="220"/>
      <c r="I1053" s="194"/>
      <c r="J1053" s="195">
        <f>ROUND(I1053*H1053,2)</f>
        <v>0</v>
      </c>
      <c r="K1053" s="196"/>
      <c r="L1053" s="39"/>
      <c r="M1053" s="197" t="s">
        <v>1</v>
      </c>
      <c r="N1053" s="198" t="s">
        <v>42</v>
      </c>
      <c r="O1053" s="82"/>
      <c r="P1053" s="199">
        <f>O1053*H1053</f>
        <v>0</v>
      </c>
      <c r="Q1053" s="199">
        <v>0</v>
      </c>
      <c r="R1053" s="199">
        <f>Q1053*H1053</f>
        <v>0</v>
      </c>
      <c r="S1053" s="199">
        <v>0</v>
      </c>
      <c r="T1053" s="200">
        <f>S1053*H1053</f>
        <v>0</v>
      </c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R1053" s="201" t="s">
        <v>197</v>
      </c>
      <c r="AT1053" s="201" t="s">
        <v>137</v>
      </c>
      <c r="AU1053" s="201" t="s">
        <v>89</v>
      </c>
      <c r="AY1053" s="19" t="s">
        <v>135</v>
      </c>
      <c r="BE1053" s="202">
        <f>IF(N1053="základná",J1053,0)</f>
        <v>0</v>
      </c>
      <c r="BF1053" s="202">
        <f>IF(N1053="znížená",J1053,0)</f>
        <v>0</v>
      </c>
      <c r="BG1053" s="202">
        <f>IF(N1053="zákl. prenesená",J1053,0)</f>
        <v>0</v>
      </c>
      <c r="BH1053" s="202">
        <f>IF(N1053="zníž. prenesená",J1053,0)</f>
        <v>0</v>
      </c>
      <c r="BI1053" s="202">
        <f>IF(N1053="nulová",J1053,0)</f>
        <v>0</v>
      </c>
      <c r="BJ1053" s="19" t="s">
        <v>89</v>
      </c>
      <c r="BK1053" s="202">
        <f>ROUND(I1053*H1053,2)</f>
        <v>0</v>
      </c>
      <c r="BL1053" s="19" t="s">
        <v>197</v>
      </c>
      <c r="BM1053" s="201" t="s">
        <v>1947</v>
      </c>
    </row>
    <row r="1054" s="12" customFormat="1" ht="22.8" customHeight="1">
      <c r="A1054" s="12"/>
      <c r="B1054" s="175"/>
      <c r="C1054" s="12"/>
      <c r="D1054" s="176" t="s">
        <v>75</v>
      </c>
      <c r="E1054" s="186" t="s">
        <v>913</v>
      </c>
      <c r="F1054" s="186" t="s">
        <v>914</v>
      </c>
      <c r="G1054" s="12"/>
      <c r="H1054" s="12"/>
      <c r="I1054" s="178"/>
      <c r="J1054" s="187">
        <f>BK1054</f>
        <v>0</v>
      </c>
      <c r="K1054" s="12"/>
      <c r="L1054" s="175"/>
      <c r="M1054" s="180"/>
      <c r="N1054" s="181"/>
      <c r="O1054" s="181"/>
      <c r="P1054" s="182">
        <f>SUM(P1055:P1097)</f>
        <v>0</v>
      </c>
      <c r="Q1054" s="181"/>
      <c r="R1054" s="182">
        <f>SUM(R1055:R1097)</f>
        <v>1.3116848750000001</v>
      </c>
      <c r="S1054" s="181"/>
      <c r="T1054" s="183">
        <f>SUM(T1055:T1097)</f>
        <v>0</v>
      </c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R1054" s="176" t="s">
        <v>89</v>
      </c>
      <c r="AT1054" s="184" t="s">
        <v>75</v>
      </c>
      <c r="AU1054" s="184" t="s">
        <v>83</v>
      </c>
      <c r="AY1054" s="176" t="s">
        <v>135</v>
      </c>
      <c r="BK1054" s="185">
        <f>SUM(BK1055:BK1097)</f>
        <v>0</v>
      </c>
    </row>
    <row r="1055" s="2" customFormat="1" ht="33" customHeight="1">
      <c r="A1055" s="38"/>
      <c r="B1055" s="188"/>
      <c r="C1055" s="189" t="s">
        <v>1948</v>
      </c>
      <c r="D1055" s="189" t="s">
        <v>137</v>
      </c>
      <c r="E1055" s="190" t="s">
        <v>1949</v>
      </c>
      <c r="F1055" s="191" t="s">
        <v>1950</v>
      </c>
      <c r="G1055" s="192" t="s">
        <v>140</v>
      </c>
      <c r="H1055" s="193">
        <v>989.26300000000003</v>
      </c>
      <c r="I1055" s="194"/>
      <c r="J1055" s="195">
        <f>ROUND(I1055*H1055,2)</f>
        <v>0</v>
      </c>
      <c r="K1055" s="196"/>
      <c r="L1055" s="39"/>
      <c r="M1055" s="197" t="s">
        <v>1</v>
      </c>
      <c r="N1055" s="198" t="s">
        <v>42</v>
      </c>
      <c r="O1055" s="82"/>
      <c r="P1055" s="199">
        <f>O1055*H1055</f>
        <v>0</v>
      </c>
      <c r="Q1055" s="199">
        <v>0</v>
      </c>
      <c r="R1055" s="199">
        <f>Q1055*H1055</f>
        <v>0</v>
      </c>
      <c r="S1055" s="199">
        <v>0</v>
      </c>
      <c r="T1055" s="200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01" t="s">
        <v>197</v>
      </c>
      <c r="AT1055" s="201" t="s">
        <v>137</v>
      </c>
      <c r="AU1055" s="201" t="s">
        <v>89</v>
      </c>
      <c r="AY1055" s="19" t="s">
        <v>135</v>
      </c>
      <c r="BE1055" s="202">
        <f>IF(N1055="základná",J1055,0)</f>
        <v>0</v>
      </c>
      <c r="BF1055" s="202">
        <f>IF(N1055="znížená",J1055,0)</f>
        <v>0</v>
      </c>
      <c r="BG1055" s="202">
        <f>IF(N1055="zákl. prenesená",J1055,0)</f>
        <v>0</v>
      </c>
      <c r="BH1055" s="202">
        <f>IF(N1055="zníž. prenesená",J1055,0)</f>
        <v>0</v>
      </c>
      <c r="BI1055" s="202">
        <f>IF(N1055="nulová",J1055,0)</f>
        <v>0</v>
      </c>
      <c r="BJ1055" s="19" t="s">
        <v>89</v>
      </c>
      <c r="BK1055" s="202">
        <f>ROUND(I1055*H1055,2)</f>
        <v>0</v>
      </c>
      <c r="BL1055" s="19" t="s">
        <v>197</v>
      </c>
      <c r="BM1055" s="201" t="s">
        <v>1951</v>
      </c>
    </row>
    <row r="1056" s="13" customFormat="1">
      <c r="A1056" s="13"/>
      <c r="B1056" s="203"/>
      <c r="C1056" s="13"/>
      <c r="D1056" s="204" t="s">
        <v>143</v>
      </c>
      <c r="E1056" s="205" t="s">
        <v>1</v>
      </c>
      <c r="F1056" s="206" t="s">
        <v>1952</v>
      </c>
      <c r="G1056" s="13"/>
      <c r="H1056" s="207">
        <v>989.26300000000003</v>
      </c>
      <c r="I1056" s="208"/>
      <c r="J1056" s="13"/>
      <c r="K1056" s="13"/>
      <c r="L1056" s="203"/>
      <c r="M1056" s="209"/>
      <c r="N1056" s="210"/>
      <c r="O1056" s="210"/>
      <c r="P1056" s="210"/>
      <c r="Q1056" s="210"/>
      <c r="R1056" s="210"/>
      <c r="S1056" s="210"/>
      <c r="T1056" s="21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05" t="s">
        <v>143</v>
      </c>
      <c r="AU1056" s="205" t="s">
        <v>89</v>
      </c>
      <c r="AV1056" s="13" t="s">
        <v>89</v>
      </c>
      <c r="AW1056" s="13" t="s">
        <v>31</v>
      </c>
      <c r="AX1056" s="13" t="s">
        <v>83</v>
      </c>
      <c r="AY1056" s="205" t="s">
        <v>135</v>
      </c>
    </row>
    <row r="1057" s="2" customFormat="1" ht="24.15" customHeight="1">
      <c r="A1057" s="38"/>
      <c r="B1057" s="188"/>
      <c r="C1057" s="189" t="s">
        <v>1953</v>
      </c>
      <c r="D1057" s="189" t="s">
        <v>137</v>
      </c>
      <c r="E1057" s="190" t="s">
        <v>1954</v>
      </c>
      <c r="F1057" s="191" t="s">
        <v>1955</v>
      </c>
      <c r="G1057" s="192" t="s">
        <v>140</v>
      </c>
      <c r="H1057" s="193">
        <v>1381.4559999999999</v>
      </c>
      <c r="I1057" s="194"/>
      <c r="J1057" s="195">
        <f>ROUND(I1057*H1057,2)</f>
        <v>0</v>
      </c>
      <c r="K1057" s="196"/>
      <c r="L1057" s="39"/>
      <c r="M1057" s="197" t="s">
        <v>1</v>
      </c>
      <c r="N1057" s="198" t="s">
        <v>42</v>
      </c>
      <c r="O1057" s="82"/>
      <c r="P1057" s="199">
        <f>O1057*H1057</f>
        <v>0</v>
      </c>
      <c r="Q1057" s="199">
        <v>0</v>
      </c>
      <c r="R1057" s="199">
        <f>Q1057*H1057</f>
        <v>0</v>
      </c>
      <c r="S1057" s="199">
        <v>0</v>
      </c>
      <c r="T1057" s="200">
        <f>S1057*H1057</f>
        <v>0</v>
      </c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R1057" s="201" t="s">
        <v>197</v>
      </c>
      <c r="AT1057" s="201" t="s">
        <v>137</v>
      </c>
      <c r="AU1057" s="201" t="s">
        <v>89</v>
      </c>
      <c r="AY1057" s="19" t="s">
        <v>135</v>
      </c>
      <c r="BE1057" s="202">
        <f>IF(N1057="základná",J1057,0)</f>
        <v>0</v>
      </c>
      <c r="BF1057" s="202">
        <f>IF(N1057="znížená",J1057,0)</f>
        <v>0</v>
      </c>
      <c r="BG1057" s="202">
        <f>IF(N1057="zákl. prenesená",J1057,0)</f>
        <v>0</v>
      </c>
      <c r="BH1057" s="202">
        <f>IF(N1057="zníž. prenesená",J1057,0)</f>
        <v>0</v>
      </c>
      <c r="BI1057" s="202">
        <f>IF(N1057="nulová",J1057,0)</f>
        <v>0</v>
      </c>
      <c r="BJ1057" s="19" t="s">
        <v>89</v>
      </c>
      <c r="BK1057" s="202">
        <f>ROUND(I1057*H1057,2)</f>
        <v>0</v>
      </c>
      <c r="BL1057" s="19" t="s">
        <v>197</v>
      </c>
      <c r="BM1057" s="201" t="s">
        <v>1956</v>
      </c>
    </row>
    <row r="1058" s="13" customFormat="1">
      <c r="A1058" s="13"/>
      <c r="B1058" s="203"/>
      <c r="C1058" s="13"/>
      <c r="D1058" s="204" t="s">
        <v>143</v>
      </c>
      <c r="E1058" s="205" t="s">
        <v>1</v>
      </c>
      <c r="F1058" s="206" t="s">
        <v>1957</v>
      </c>
      <c r="G1058" s="13"/>
      <c r="H1058" s="207">
        <v>1381.4559999999999</v>
      </c>
      <c r="I1058" s="208"/>
      <c r="J1058" s="13"/>
      <c r="K1058" s="13"/>
      <c r="L1058" s="203"/>
      <c r="M1058" s="209"/>
      <c r="N1058" s="210"/>
      <c r="O1058" s="210"/>
      <c r="P1058" s="210"/>
      <c r="Q1058" s="210"/>
      <c r="R1058" s="210"/>
      <c r="S1058" s="210"/>
      <c r="T1058" s="21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05" t="s">
        <v>143</v>
      </c>
      <c r="AU1058" s="205" t="s">
        <v>89</v>
      </c>
      <c r="AV1058" s="13" t="s">
        <v>89</v>
      </c>
      <c r="AW1058" s="13" t="s">
        <v>31</v>
      </c>
      <c r="AX1058" s="13" t="s">
        <v>83</v>
      </c>
      <c r="AY1058" s="205" t="s">
        <v>135</v>
      </c>
    </row>
    <row r="1059" s="2" customFormat="1" ht="21.75" customHeight="1">
      <c r="A1059" s="38"/>
      <c r="B1059" s="188"/>
      <c r="C1059" s="189" t="s">
        <v>1958</v>
      </c>
      <c r="D1059" s="189" t="s">
        <v>137</v>
      </c>
      <c r="E1059" s="190" t="s">
        <v>1959</v>
      </c>
      <c r="F1059" s="191" t="s">
        <v>1960</v>
      </c>
      <c r="G1059" s="192" t="s">
        <v>140</v>
      </c>
      <c r="H1059" s="193">
        <v>1381.4559999999999</v>
      </c>
      <c r="I1059" s="194"/>
      <c r="J1059" s="195">
        <f>ROUND(I1059*H1059,2)</f>
        <v>0</v>
      </c>
      <c r="K1059" s="196"/>
      <c r="L1059" s="39"/>
      <c r="M1059" s="197" t="s">
        <v>1</v>
      </c>
      <c r="N1059" s="198" t="s">
        <v>42</v>
      </c>
      <c r="O1059" s="82"/>
      <c r="P1059" s="199">
        <f>O1059*H1059</f>
        <v>0</v>
      </c>
      <c r="Q1059" s="199">
        <v>0</v>
      </c>
      <c r="R1059" s="199">
        <f>Q1059*H1059</f>
        <v>0</v>
      </c>
      <c r="S1059" s="199">
        <v>0</v>
      </c>
      <c r="T1059" s="200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01" t="s">
        <v>197</v>
      </c>
      <c r="AT1059" s="201" t="s">
        <v>137</v>
      </c>
      <c r="AU1059" s="201" t="s">
        <v>89</v>
      </c>
      <c r="AY1059" s="19" t="s">
        <v>135</v>
      </c>
      <c r="BE1059" s="202">
        <f>IF(N1059="základná",J1059,0)</f>
        <v>0</v>
      </c>
      <c r="BF1059" s="202">
        <f>IF(N1059="znížená",J1059,0)</f>
        <v>0</v>
      </c>
      <c r="BG1059" s="202">
        <f>IF(N1059="zákl. prenesená",J1059,0)</f>
        <v>0</v>
      </c>
      <c r="BH1059" s="202">
        <f>IF(N1059="zníž. prenesená",J1059,0)</f>
        <v>0</v>
      </c>
      <c r="BI1059" s="202">
        <f>IF(N1059="nulová",J1059,0)</f>
        <v>0</v>
      </c>
      <c r="BJ1059" s="19" t="s">
        <v>89</v>
      </c>
      <c r="BK1059" s="202">
        <f>ROUND(I1059*H1059,2)</f>
        <v>0</v>
      </c>
      <c r="BL1059" s="19" t="s">
        <v>197</v>
      </c>
      <c r="BM1059" s="201" t="s">
        <v>1961</v>
      </c>
    </row>
    <row r="1060" s="13" customFormat="1">
      <c r="A1060" s="13"/>
      <c r="B1060" s="203"/>
      <c r="C1060" s="13"/>
      <c r="D1060" s="204" t="s">
        <v>143</v>
      </c>
      <c r="E1060" s="205" t="s">
        <v>1</v>
      </c>
      <c r="F1060" s="206" t="s">
        <v>1957</v>
      </c>
      <c r="G1060" s="13"/>
      <c r="H1060" s="207">
        <v>1381.4559999999999</v>
      </c>
      <c r="I1060" s="208"/>
      <c r="J1060" s="13"/>
      <c r="K1060" s="13"/>
      <c r="L1060" s="203"/>
      <c r="M1060" s="209"/>
      <c r="N1060" s="210"/>
      <c r="O1060" s="210"/>
      <c r="P1060" s="210"/>
      <c r="Q1060" s="210"/>
      <c r="R1060" s="210"/>
      <c r="S1060" s="210"/>
      <c r="T1060" s="21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05" t="s">
        <v>143</v>
      </c>
      <c r="AU1060" s="205" t="s">
        <v>89</v>
      </c>
      <c r="AV1060" s="13" t="s">
        <v>89</v>
      </c>
      <c r="AW1060" s="13" t="s">
        <v>31</v>
      </c>
      <c r="AX1060" s="13" t="s">
        <v>83</v>
      </c>
      <c r="AY1060" s="205" t="s">
        <v>135</v>
      </c>
    </row>
    <row r="1061" s="2" customFormat="1" ht="24.15" customHeight="1">
      <c r="A1061" s="38"/>
      <c r="B1061" s="188"/>
      <c r="C1061" s="189" t="s">
        <v>1962</v>
      </c>
      <c r="D1061" s="189" t="s">
        <v>137</v>
      </c>
      <c r="E1061" s="190" t="s">
        <v>1963</v>
      </c>
      <c r="F1061" s="191" t="s">
        <v>1964</v>
      </c>
      <c r="G1061" s="192" t="s">
        <v>140</v>
      </c>
      <c r="H1061" s="193">
        <v>119.625</v>
      </c>
      <c r="I1061" s="194"/>
      <c r="J1061" s="195">
        <f>ROUND(I1061*H1061,2)</f>
        <v>0</v>
      </c>
      <c r="K1061" s="196"/>
      <c r="L1061" s="39"/>
      <c r="M1061" s="197" t="s">
        <v>1</v>
      </c>
      <c r="N1061" s="198" t="s">
        <v>42</v>
      </c>
      <c r="O1061" s="82"/>
      <c r="P1061" s="199">
        <f>O1061*H1061</f>
        <v>0</v>
      </c>
      <c r="Q1061" s="199">
        <v>0.0044999999999999997</v>
      </c>
      <c r="R1061" s="199">
        <f>Q1061*H1061</f>
        <v>0.53831249999999997</v>
      </c>
      <c r="S1061" s="199">
        <v>0</v>
      </c>
      <c r="T1061" s="200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01" t="s">
        <v>197</v>
      </c>
      <c r="AT1061" s="201" t="s">
        <v>137</v>
      </c>
      <c r="AU1061" s="201" t="s">
        <v>89</v>
      </c>
      <c r="AY1061" s="19" t="s">
        <v>135</v>
      </c>
      <c r="BE1061" s="202">
        <f>IF(N1061="základná",J1061,0)</f>
        <v>0</v>
      </c>
      <c r="BF1061" s="202">
        <f>IF(N1061="znížená",J1061,0)</f>
        <v>0</v>
      </c>
      <c r="BG1061" s="202">
        <f>IF(N1061="zákl. prenesená",J1061,0)</f>
        <v>0</v>
      </c>
      <c r="BH1061" s="202">
        <f>IF(N1061="zníž. prenesená",J1061,0)</f>
        <v>0</v>
      </c>
      <c r="BI1061" s="202">
        <f>IF(N1061="nulová",J1061,0)</f>
        <v>0</v>
      </c>
      <c r="BJ1061" s="19" t="s">
        <v>89</v>
      </c>
      <c r="BK1061" s="202">
        <f>ROUND(I1061*H1061,2)</f>
        <v>0</v>
      </c>
      <c r="BL1061" s="19" t="s">
        <v>197</v>
      </c>
      <c r="BM1061" s="201" t="s">
        <v>1965</v>
      </c>
    </row>
    <row r="1062" s="13" customFormat="1">
      <c r="A1062" s="13"/>
      <c r="B1062" s="203"/>
      <c r="C1062" s="13"/>
      <c r="D1062" s="204" t="s">
        <v>143</v>
      </c>
      <c r="E1062" s="205" t="s">
        <v>1</v>
      </c>
      <c r="F1062" s="206" t="s">
        <v>981</v>
      </c>
      <c r="G1062" s="13"/>
      <c r="H1062" s="207">
        <v>119.625</v>
      </c>
      <c r="I1062" s="208"/>
      <c r="J1062" s="13"/>
      <c r="K1062" s="13"/>
      <c r="L1062" s="203"/>
      <c r="M1062" s="209"/>
      <c r="N1062" s="210"/>
      <c r="O1062" s="210"/>
      <c r="P1062" s="210"/>
      <c r="Q1062" s="210"/>
      <c r="R1062" s="210"/>
      <c r="S1062" s="210"/>
      <c r="T1062" s="211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05" t="s">
        <v>143</v>
      </c>
      <c r="AU1062" s="205" t="s">
        <v>89</v>
      </c>
      <c r="AV1062" s="13" t="s">
        <v>89</v>
      </c>
      <c r="AW1062" s="13" t="s">
        <v>31</v>
      </c>
      <c r="AX1062" s="13" t="s">
        <v>83</v>
      </c>
      <c r="AY1062" s="205" t="s">
        <v>135</v>
      </c>
    </row>
    <row r="1063" s="2" customFormat="1" ht="16.5" customHeight="1">
      <c r="A1063" s="38"/>
      <c r="B1063" s="188"/>
      <c r="C1063" s="189" t="s">
        <v>1966</v>
      </c>
      <c r="D1063" s="189" t="s">
        <v>137</v>
      </c>
      <c r="E1063" s="190" t="s">
        <v>1967</v>
      </c>
      <c r="F1063" s="191" t="s">
        <v>1968</v>
      </c>
      <c r="G1063" s="192" t="s">
        <v>140</v>
      </c>
      <c r="H1063" s="193">
        <v>783.98099999999999</v>
      </c>
      <c r="I1063" s="194"/>
      <c r="J1063" s="195">
        <f>ROUND(I1063*H1063,2)</f>
        <v>0</v>
      </c>
      <c r="K1063" s="196"/>
      <c r="L1063" s="39"/>
      <c r="M1063" s="197" t="s">
        <v>1</v>
      </c>
      <c r="N1063" s="198" t="s">
        <v>42</v>
      </c>
      <c r="O1063" s="82"/>
      <c r="P1063" s="199">
        <f>O1063*H1063</f>
        <v>0</v>
      </c>
      <c r="Q1063" s="199">
        <v>0.00029999999999999997</v>
      </c>
      <c r="R1063" s="199">
        <f>Q1063*H1063</f>
        <v>0.23519429999999997</v>
      </c>
      <c r="S1063" s="199">
        <v>0</v>
      </c>
      <c r="T1063" s="200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01" t="s">
        <v>197</v>
      </c>
      <c r="AT1063" s="201" t="s">
        <v>137</v>
      </c>
      <c r="AU1063" s="201" t="s">
        <v>89</v>
      </c>
      <c r="AY1063" s="19" t="s">
        <v>135</v>
      </c>
      <c r="BE1063" s="202">
        <f>IF(N1063="základná",J1063,0)</f>
        <v>0</v>
      </c>
      <c r="BF1063" s="202">
        <f>IF(N1063="znížená",J1063,0)</f>
        <v>0</v>
      </c>
      <c r="BG1063" s="202">
        <f>IF(N1063="zákl. prenesená",J1063,0)</f>
        <v>0</v>
      </c>
      <c r="BH1063" s="202">
        <f>IF(N1063="zníž. prenesená",J1063,0)</f>
        <v>0</v>
      </c>
      <c r="BI1063" s="202">
        <f>IF(N1063="nulová",J1063,0)</f>
        <v>0</v>
      </c>
      <c r="BJ1063" s="19" t="s">
        <v>89</v>
      </c>
      <c r="BK1063" s="202">
        <f>ROUND(I1063*H1063,2)</f>
        <v>0</v>
      </c>
      <c r="BL1063" s="19" t="s">
        <v>197</v>
      </c>
      <c r="BM1063" s="201" t="s">
        <v>1969</v>
      </c>
    </row>
    <row r="1064" s="13" customFormat="1">
      <c r="A1064" s="13"/>
      <c r="B1064" s="203"/>
      <c r="C1064" s="13"/>
      <c r="D1064" s="204" t="s">
        <v>143</v>
      </c>
      <c r="E1064" s="205" t="s">
        <v>971</v>
      </c>
      <c r="F1064" s="206" t="s">
        <v>1970</v>
      </c>
      <c r="G1064" s="13"/>
      <c r="H1064" s="207">
        <v>568.55700000000002</v>
      </c>
      <c r="I1064" s="208"/>
      <c r="J1064" s="13"/>
      <c r="K1064" s="13"/>
      <c r="L1064" s="203"/>
      <c r="M1064" s="209"/>
      <c r="N1064" s="210"/>
      <c r="O1064" s="210"/>
      <c r="P1064" s="210"/>
      <c r="Q1064" s="210"/>
      <c r="R1064" s="210"/>
      <c r="S1064" s="210"/>
      <c r="T1064" s="211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05" t="s">
        <v>143</v>
      </c>
      <c r="AU1064" s="205" t="s">
        <v>89</v>
      </c>
      <c r="AV1064" s="13" t="s">
        <v>89</v>
      </c>
      <c r="AW1064" s="13" t="s">
        <v>31</v>
      </c>
      <c r="AX1064" s="13" t="s">
        <v>76</v>
      </c>
      <c r="AY1064" s="205" t="s">
        <v>135</v>
      </c>
    </row>
    <row r="1065" s="13" customFormat="1">
      <c r="A1065" s="13"/>
      <c r="B1065" s="203"/>
      <c r="C1065" s="13"/>
      <c r="D1065" s="204" t="s">
        <v>143</v>
      </c>
      <c r="E1065" s="205" t="s">
        <v>973</v>
      </c>
      <c r="F1065" s="206" t="s">
        <v>1971</v>
      </c>
      <c r="G1065" s="13"/>
      <c r="H1065" s="207">
        <v>27.291</v>
      </c>
      <c r="I1065" s="208"/>
      <c r="J1065" s="13"/>
      <c r="K1065" s="13"/>
      <c r="L1065" s="203"/>
      <c r="M1065" s="209"/>
      <c r="N1065" s="210"/>
      <c r="O1065" s="210"/>
      <c r="P1065" s="210"/>
      <c r="Q1065" s="210"/>
      <c r="R1065" s="210"/>
      <c r="S1065" s="210"/>
      <c r="T1065" s="211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05" t="s">
        <v>143</v>
      </c>
      <c r="AU1065" s="205" t="s">
        <v>89</v>
      </c>
      <c r="AV1065" s="13" t="s">
        <v>89</v>
      </c>
      <c r="AW1065" s="13" t="s">
        <v>31</v>
      </c>
      <c r="AX1065" s="13" t="s">
        <v>76</v>
      </c>
      <c r="AY1065" s="205" t="s">
        <v>135</v>
      </c>
    </row>
    <row r="1066" s="13" customFormat="1">
      <c r="A1066" s="13"/>
      <c r="B1066" s="203"/>
      <c r="C1066" s="13"/>
      <c r="D1066" s="204" t="s">
        <v>143</v>
      </c>
      <c r="E1066" s="205" t="s">
        <v>975</v>
      </c>
      <c r="F1066" s="206" t="s">
        <v>1972</v>
      </c>
      <c r="G1066" s="13"/>
      <c r="H1066" s="207">
        <v>188.13300000000001</v>
      </c>
      <c r="I1066" s="208"/>
      <c r="J1066" s="13"/>
      <c r="K1066" s="13"/>
      <c r="L1066" s="203"/>
      <c r="M1066" s="209"/>
      <c r="N1066" s="210"/>
      <c r="O1066" s="210"/>
      <c r="P1066" s="210"/>
      <c r="Q1066" s="210"/>
      <c r="R1066" s="210"/>
      <c r="S1066" s="210"/>
      <c r="T1066" s="211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05" t="s">
        <v>143</v>
      </c>
      <c r="AU1066" s="205" t="s">
        <v>89</v>
      </c>
      <c r="AV1066" s="13" t="s">
        <v>89</v>
      </c>
      <c r="AW1066" s="13" t="s">
        <v>31</v>
      </c>
      <c r="AX1066" s="13" t="s">
        <v>76</v>
      </c>
      <c r="AY1066" s="205" t="s">
        <v>135</v>
      </c>
    </row>
    <row r="1067" s="14" customFormat="1">
      <c r="A1067" s="14"/>
      <c r="B1067" s="212"/>
      <c r="C1067" s="14"/>
      <c r="D1067" s="204" t="s">
        <v>143</v>
      </c>
      <c r="E1067" s="213" t="s">
        <v>1</v>
      </c>
      <c r="F1067" s="214" t="s">
        <v>152</v>
      </c>
      <c r="G1067" s="14"/>
      <c r="H1067" s="215">
        <v>783.98099999999999</v>
      </c>
      <c r="I1067" s="216"/>
      <c r="J1067" s="14"/>
      <c r="K1067" s="14"/>
      <c r="L1067" s="212"/>
      <c r="M1067" s="217"/>
      <c r="N1067" s="218"/>
      <c r="O1067" s="218"/>
      <c r="P1067" s="218"/>
      <c r="Q1067" s="218"/>
      <c r="R1067" s="218"/>
      <c r="S1067" s="218"/>
      <c r="T1067" s="21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13" t="s">
        <v>143</v>
      </c>
      <c r="AU1067" s="213" t="s">
        <v>89</v>
      </c>
      <c r="AV1067" s="14" t="s">
        <v>141</v>
      </c>
      <c r="AW1067" s="14" t="s">
        <v>31</v>
      </c>
      <c r="AX1067" s="14" t="s">
        <v>83</v>
      </c>
      <c r="AY1067" s="213" t="s">
        <v>135</v>
      </c>
    </row>
    <row r="1068" s="2" customFormat="1" ht="16.5" customHeight="1">
      <c r="A1068" s="38"/>
      <c r="B1068" s="188"/>
      <c r="C1068" s="240" t="s">
        <v>1973</v>
      </c>
      <c r="D1068" s="240" t="s">
        <v>398</v>
      </c>
      <c r="E1068" s="241" t="s">
        <v>1974</v>
      </c>
      <c r="F1068" s="242" t="s">
        <v>1975</v>
      </c>
      <c r="G1068" s="243" t="s">
        <v>140</v>
      </c>
      <c r="H1068" s="244">
        <v>807.5</v>
      </c>
      <c r="I1068" s="245"/>
      <c r="J1068" s="246">
        <f>ROUND(I1068*H1068,2)</f>
        <v>0</v>
      </c>
      <c r="K1068" s="247"/>
      <c r="L1068" s="248"/>
      <c r="M1068" s="249" t="s">
        <v>1</v>
      </c>
      <c r="N1068" s="250" t="s">
        <v>42</v>
      </c>
      <c r="O1068" s="82"/>
      <c r="P1068" s="199">
        <f>O1068*H1068</f>
        <v>0</v>
      </c>
      <c r="Q1068" s="199">
        <v>0</v>
      </c>
      <c r="R1068" s="199">
        <f>Q1068*H1068</f>
        <v>0</v>
      </c>
      <c r="S1068" s="199">
        <v>0</v>
      </c>
      <c r="T1068" s="200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01" t="s">
        <v>416</v>
      </c>
      <c r="AT1068" s="201" t="s">
        <v>398</v>
      </c>
      <c r="AU1068" s="201" t="s">
        <v>89</v>
      </c>
      <c r="AY1068" s="19" t="s">
        <v>135</v>
      </c>
      <c r="BE1068" s="202">
        <f>IF(N1068="základná",J1068,0)</f>
        <v>0</v>
      </c>
      <c r="BF1068" s="202">
        <f>IF(N1068="znížená",J1068,0)</f>
        <v>0</v>
      </c>
      <c r="BG1068" s="202">
        <f>IF(N1068="zákl. prenesená",J1068,0)</f>
        <v>0</v>
      </c>
      <c r="BH1068" s="202">
        <f>IF(N1068="zníž. prenesená",J1068,0)</f>
        <v>0</v>
      </c>
      <c r="BI1068" s="202">
        <f>IF(N1068="nulová",J1068,0)</f>
        <v>0</v>
      </c>
      <c r="BJ1068" s="19" t="s">
        <v>89</v>
      </c>
      <c r="BK1068" s="202">
        <f>ROUND(I1068*H1068,2)</f>
        <v>0</v>
      </c>
      <c r="BL1068" s="19" t="s">
        <v>197</v>
      </c>
      <c r="BM1068" s="201" t="s">
        <v>1976</v>
      </c>
    </row>
    <row r="1069" s="13" customFormat="1">
      <c r="A1069" s="13"/>
      <c r="B1069" s="203"/>
      <c r="C1069" s="13"/>
      <c r="D1069" s="204" t="s">
        <v>143</v>
      </c>
      <c r="E1069" s="13"/>
      <c r="F1069" s="206" t="s">
        <v>1977</v>
      </c>
      <c r="G1069" s="13"/>
      <c r="H1069" s="207">
        <v>807.5</v>
      </c>
      <c r="I1069" s="208"/>
      <c r="J1069" s="13"/>
      <c r="K1069" s="13"/>
      <c r="L1069" s="203"/>
      <c r="M1069" s="209"/>
      <c r="N1069" s="210"/>
      <c r="O1069" s="210"/>
      <c r="P1069" s="210"/>
      <c r="Q1069" s="210"/>
      <c r="R1069" s="210"/>
      <c r="S1069" s="210"/>
      <c r="T1069" s="211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05" t="s">
        <v>143</v>
      </c>
      <c r="AU1069" s="205" t="s">
        <v>89</v>
      </c>
      <c r="AV1069" s="13" t="s">
        <v>89</v>
      </c>
      <c r="AW1069" s="13" t="s">
        <v>3</v>
      </c>
      <c r="AX1069" s="13" t="s">
        <v>83</v>
      </c>
      <c r="AY1069" s="205" t="s">
        <v>135</v>
      </c>
    </row>
    <row r="1070" s="2" customFormat="1" ht="24.15" customHeight="1">
      <c r="A1070" s="38"/>
      <c r="B1070" s="188"/>
      <c r="C1070" s="189" t="s">
        <v>1978</v>
      </c>
      <c r="D1070" s="189" t="s">
        <v>137</v>
      </c>
      <c r="E1070" s="190" t="s">
        <v>1979</v>
      </c>
      <c r="F1070" s="191" t="s">
        <v>1980</v>
      </c>
      <c r="G1070" s="192" t="s">
        <v>140</v>
      </c>
      <c r="H1070" s="193">
        <v>75.372</v>
      </c>
      <c r="I1070" s="194"/>
      <c r="J1070" s="195">
        <f>ROUND(I1070*H1070,2)</f>
        <v>0</v>
      </c>
      <c r="K1070" s="196"/>
      <c r="L1070" s="39"/>
      <c r="M1070" s="197" t="s">
        <v>1</v>
      </c>
      <c r="N1070" s="198" t="s">
        <v>42</v>
      </c>
      <c r="O1070" s="82"/>
      <c r="P1070" s="199">
        <f>O1070*H1070</f>
        <v>0</v>
      </c>
      <c r="Q1070" s="199">
        <v>0.00029999999999999997</v>
      </c>
      <c r="R1070" s="199">
        <f>Q1070*H1070</f>
        <v>0.022611599999999999</v>
      </c>
      <c r="S1070" s="199">
        <v>0</v>
      </c>
      <c r="T1070" s="200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01" t="s">
        <v>197</v>
      </c>
      <c r="AT1070" s="201" t="s">
        <v>137</v>
      </c>
      <c r="AU1070" s="201" t="s">
        <v>89</v>
      </c>
      <c r="AY1070" s="19" t="s">
        <v>135</v>
      </c>
      <c r="BE1070" s="202">
        <f>IF(N1070="základná",J1070,0)</f>
        <v>0</v>
      </c>
      <c r="BF1070" s="202">
        <f>IF(N1070="znížená",J1070,0)</f>
        <v>0</v>
      </c>
      <c r="BG1070" s="202">
        <f>IF(N1070="zákl. prenesená",J1070,0)</f>
        <v>0</v>
      </c>
      <c r="BH1070" s="202">
        <f>IF(N1070="zníž. prenesená",J1070,0)</f>
        <v>0</v>
      </c>
      <c r="BI1070" s="202">
        <f>IF(N1070="nulová",J1070,0)</f>
        <v>0</v>
      </c>
      <c r="BJ1070" s="19" t="s">
        <v>89</v>
      </c>
      <c r="BK1070" s="202">
        <f>ROUND(I1070*H1070,2)</f>
        <v>0</v>
      </c>
      <c r="BL1070" s="19" t="s">
        <v>197</v>
      </c>
      <c r="BM1070" s="201" t="s">
        <v>1981</v>
      </c>
    </row>
    <row r="1071" s="13" customFormat="1">
      <c r="A1071" s="13"/>
      <c r="B1071" s="203"/>
      <c r="C1071" s="13"/>
      <c r="D1071" s="204" t="s">
        <v>143</v>
      </c>
      <c r="E1071" s="205" t="s">
        <v>977</v>
      </c>
      <c r="F1071" s="206" t="s">
        <v>1982</v>
      </c>
      <c r="G1071" s="13"/>
      <c r="H1071" s="207">
        <v>75.372</v>
      </c>
      <c r="I1071" s="208"/>
      <c r="J1071" s="13"/>
      <c r="K1071" s="13"/>
      <c r="L1071" s="203"/>
      <c r="M1071" s="209"/>
      <c r="N1071" s="210"/>
      <c r="O1071" s="210"/>
      <c r="P1071" s="210"/>
      <c r="Q1071" s="210"/>
      <c r="R1071" s="210"/>
      <c r="S1071" s="210"/>
      <c r="T1071" s="21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05" t="s">
        <v>143</v>
      </c>
      <c r="AU1071" s="205" t="s">
        <v>89</v>
      </c>
      <c r="AV1071" s="13" t="s">
        <v>89</v>
      </c>
      <c r="AW1071" s="13" t="s">
        <v>31</v>
      </c>
      <c r="AX1071" s="13" t="s">
        <v>76</v>
      </c>
      <c r="AY1071" s="205" t="s">
        <v>135</v>
      </c>
    </row>
    <row r="1072" s="14" customFormat="1">
      <c r="A1072" s="14"/>
      <c r="B1072" s="212"/>
      <c r="C1072" s="14"/>
      <c r="D1072" s="204" t="s">
        <v>143</v>
      </c>
      <c r="E1072" s="213" t="s">
        <v>1</v>
      </c>
      <c r="F1072" s="214" t="s">
        <v>152</v>
      </c>
      <c r="G1072" s="14"/>
      <c r="H1072" s="215">
        <v>75.372</v>
      </c>
      <c r="I1072" s="216"/>
      <c r="J1072" s="14"/>
      <c r="K1072" s="14"/>
      <c r="L1072" s="212"/>
      <c r="M1072" s="217"/>
      <c r="N1072" s="218"/>
      <c r="O1072" s="218"/>
      <c r="P1072" s="218"/>
      <c r="Q1072" s="218"/>
      <c r="R1072" s="218"/>
      <c r="S1072" s="218"/>
      <c r="T1072" s="219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13" t="s">
        <v>143</v>
      </c>
      <c r="AU1072" s="213" t="s">
        <v>89</v>
      </c>
      <c r="AV1072" s="14" t="s">
        <v>141</v>
      </c>
      <c r="AW1072" s="14" t="s">
        <v>31</v>
      </c>
      <c r="AX1072" s="14" t="s">
        <v>83</v>
      </c>
      <c r="AY1072" s="213" t="s">
        <v>135</v>
      </c>
    </row>
    <row r="1073" s="2" customFormat="1" ht="21.75" customHeight="1">
      <c r="A1073" s="38"/>
      <c r="B1073" s="188"/>
      <c r="C1073" s="240" t="s">
        <v>1983</v>
      </c>
      <c r="D1073" s="240" t="s">
        <v>398</v>
      </c>
      <c r="E1073" s="241" t="s">
        <v>1984</v>
      </c>
      <c r="F1073" s="242" t="s">
        <v>1985</v>
      </c>
      <c r="G1073" s="243" t="s">
        <v>140</v>
      </c>
      <c r="H1073" s="244">
        <v>77.632999999999996</v>
      </c>
      <c r="I1073" s="245"/>
      <c r="J1073" s="246">
        <f>ROUND(I1073*H1073,2)</f>
        <v>0</v>
      </c>
      <c r="K1073" s="247"/>
      <c r="L1073" s="248"/>
      <c r="M1073" s="249" t="s">
        <v>1</v>
      </c>
      <c r="N1073" s="250" t="s">
        <v>42</v>
      </c>
      <c r="O1073" s="82"/>
      <c r="P1073" s="199">
        <f>O1073*H1073</f>
        <v>0</v>
      </c>
      <c r="Q1073" s="199">
        <v>0.0018</v>
      </c>
      <c r="R1073" s="199">
        <f>Q1073*H1073</f>
        <v>0.13973939999999999</v>
      </c>
      <c r="S1073" s="199">
        <v>0</v>
      </c>
      <c r="T1073" s="200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01" t="s">
        <v>416</v>
      </c>
      <c r="AT1073" s="201" t="s">
        <v>398</v>
      </c>
      <c r="AU1073" s="201" t="s">
        <v>89</v>
      </c>
      <c r="AY1073" s="19" t="s">
        <v>135</v>
      </c>
      <c r="BE1073" s="202">
        <f>IF(N1073="základná",J1073,0)</f>
        <v>0</v>
      </c>
      <c r="BF1073" s="202">
        <f>IF(N1073="znížená",J1073,0)</f>
        <v>0</v>
      </c>
      <c r="BG1073" s="202">
        <f>IF(N1073="zákl. prenesená",J1073,0)</f>
        <v>0</v>
      </c>
      <c r="BH1073" s="202">
        <f>IF(N1073="zníž. prenesená",J1073,0)</f>
        <v>0</v>
      </c>
      <c r="BI1073" s="202">
        <f>IF(N1073="nulová",J1073,0)</f>
        <v>0</v>
      </c>
      <c r="BJ1073" s="19" t="s">
        <v>89</v>
      </c>
      <c r="BK1073" s="202">
        <f>ROUND(I1073*H1073,2)</f>
        <v>0</v>
      </c>
      <c r="BL1073" s="19" t="s">
        <v>197</v>
      </c>
      <c r="BM1073" s="201" t="s">
        <v>1986</v>
      </c>
    </row>
    <row r="1074" s="13" customFormat="1">
      <c r="A1074" s="13"/>
      <c r="B1074" s="203"/>
      <c r="C1074" s="13"/>
      <c r="D1074" s="204" t="s">
        <v>143</v>
      </c>
      <c r="E1074" s="13"/>
      <c r="F1074" s="206" t="s">
        <v>1987</v>
      </c>
      <c r="G1074" s="13"/>
      <c r="H1074" s="207">
        <v>77.632999999999996</v>
      </c>
      <c r="I1074" s="208"/>
      <c r="J1074" s="13"/>
      <c r="K1074" s="13"/>
      <c r="L1074" s="203"/>
      <c r="M1074" s="209"/>
      <c r="N1074" s="210"/>
      <c r="O1074" s="210"/>
      <c r="P1074" s="210"/>
      <c r="Q1074" s="210"/>
      <c r="R1074" s="210"/>
      <c r="S1074" s="210"/>
      <c r="T1074" s="21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05" t="s">
        <v>143</v>
      </c>
      <c r="AU1074" s="205" t="s">
        <v>89</v>
      </c>
      <c r="AV1074" s="13" t="s">
        <v>89</v>
      </c>
      <c r="AW1074" s="13" t="s">
        <v>3</v>
      </c>
      <c r="AX1074" s="13" t="s">
        <v>83</v>
      </c>
      <c r="AY1074" s="205" t="s">
        <v>135</v>
      </c>
    </row>
    <row r="1075" s="2" customFormat="1" ht="16.5" customHeight="1">
      <c r="A1075" s="38"/>
      <c r="B1075" s="188"/>
      <c r="C1075" s="189" t="s">
        <v>1988</v>
      </c>
      <c r="D1075" s="189" t="s">
        <v>137</v>
      </c>
      <c r="E1075" s="190" t="s">
        <v>1989</v>
      </c>
      <c r="F1075" s="191" t="s">
        <v>1990</v>
      </c>
      <c r="G1075" s="192" t="s">
        <v>160</v>
      </c>
      <c r="H1075" s="193">
        <v>501.13499999999999</v>
      </c>
      <c r="I1075" s="194"/>
      <c r="J1075" s="195">
        <f>ROUND(I1075*H1075,2)</f>
        <v>0</v>
      </c>
      <c r="K1075" s="196"/>
      <c r="L1075" s="39"/>
      <c r="M1075" s="197" t="s">
        <v>1</v>
      </c>
      <c r="N1075" s="198" t="s">
        <v>42</v>
      </c>
      <c r="O1075" s="82"/>
      <c r="P1075" s="199">
        <f>O1075*H1075</f>
        <v>0</v>
      </c>
      <c r="Q1075" s="199">
        <v>4.5000000000000003E-05</v>
      </c>
      <c r="R1075" s="199">
        <f>Q1075*H1075</f>
        <v>0.022551075</v>
      </c>
      <c r="S1075" s="199">
        <v>0</v>
      </c>
      <c r="T1075" s="200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01" t="s">
        <v>197</v>
      </c>
      <c r="AT1075" s="201" t="s">
        <v>137</v>
      </c>
      <c r="AU1075" s="201" t="s">
        <v>89</v>
      </c>
      <c r="AY1075" s="19" t="s">
        <v>135</v>
      </c>
      <c r="BE1075" s="202">
        <f>IF(N1075="základná",J1075,0)</f>
        <v>0</v>
      </c>
      <c r="BF1075" s="202">
        <f>IF(N1075="znížená",J1075,0)</f>
        <v>0</v>
      </c>
      <c r="BG1075" s="202">
        <f>IF(N1075="zákl. prenesená",J1075,0)</f>
        <v>0</v>
      </c>
      <c r="BH1075" s="202">
        <f>IF(N1075="zníž. prenesená",J1075,0)</f>
        <v>0</v>
      </c>
      <c r="BI1075" s="202">
        <f>IF(N1075="nulová",J1075,0)</f>
        <v>0</v>
      </c>
      <c r="BJ1075" s="19" t="s">
        <v>89</v>
      </c>
      <c r="BK1075" s="202">
        <f>ROUND(I1075*H1075,2)</f>
        <v>0</v>
      </c>
      <c r="BL1075" s="19" t="s">
        <v>197</v>
      </c>
      <c r="BM1075" s="201" t="s">
        <v>1991</v>
      </c>
    </row>
    <row r="1076" s="15" customFormat="1">
      <c r="A1076" s="15"/>
      <c r="B1076" s="225"/>
      <c r="C1076" s="15"/>
      <c r="D1076" s="204" t="s">
        <v>143</v>
      </c>
      <c r="E1076" s="226" t="s">
        <v>1</v>
      </c>
      <c r="F1076" s="227" t="s">
        <v>1162</v>
      </c>
      <c r="G1076" s="15"/>
      <c r="H1076" s="226" t="s">
        <v>1</v>
      </c>
      <c r="I1076" s="228"/>
      <c r="J1076" s="15"/>
      <c r="K1076" s="15"/>
      <c r="L1076" s="225"/>
      <c r="M1076" s="229"/>
      <c r="N1076" s="230"/>
      <c r="O1076" s="230"/>
      <c r="P1076" s="230"/>
      <c r="Q1076" s="230"/>
      <c r="R1076" s="230"/>
      <c r="S1076" s="230"/>
      <c r="T1076" s="231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26" t="s">
        <v>143</v>
      </c>
      <c r="AU1076" s="226" t="s">
        <v>89</v>
      </c>
      <c r="AV1076" s="15" t="s">
        <v>83</v>
      </c>
      <c r="AW1076" s="15" t="s">
        <v>31</v>
      </c>
      <c r="AX1076" s="15" t="s">
        <v>76</v>
      </c>
      <c r="AY1076" s="226" t="s">
        <v>135</v>
      </c>
    </row>
    <row r="1077" s="13" customFormat="1">
      <c r="A1077" s="13"/>
      <c r="B1077" s="203"/>
      <c r="C1077" s="13"/>
      <c r="D1077" s="204" t="s">
        <v>143</v>
      </c>
      <c r="E1077" s="205" t="s">
        <v>1</v>
      </c>
      <c r="F1077" s="206" t="s">
        <v>1992</v>
      </c>
      <c r="G1077" s="13"/>
      <c r="H1077" s="207">
        <v>57.829999999999998</v>
      </c>
      <c r="I1077" s="208"/>
      <c r="J1077" s="13"/>
      <c r="K1077" s="13"/>
      <c r="L1077" s="203"/>
      <c r="M1077" s="209"/>
      <c r="N1077" s="210"/>
      <c r="O1077" s="210"/>
      <c r="P1077" s="210"/>
      <c r="Q1077" s="210"/>
      <c r="R1077" s="210"/>
      <c r="S1077" s="210"/>
      <c r="T1077" s="21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05" t="s">
        <v>143</v>
      </c>
      <c r="AU1077" s="205" t="s">
        <v>89</v>
      </c>
      <c r="AV1077" s="13" t="s">
        <v>89</v>
      </c>
      <c r="AW1077" s="13" t="s">
        <v>31</v>
      </c>
      <c r="AX1077" s="13" t="s">
        <v>76</v>
      </c>
      <c r="AY1077" s="205" t="s">
        <v>135</v>
      </c>
    </row>
    <row r="1078" s="13" customFormat="1">
      <c r="A1078" s="13"/>
      <c r="B1078" s="203"/>
      <c r="C1078" s="13"/>
      <c r="D1078" s="204" t="s">
        <v>143</v>
      </c>
      <c r="E1078" s="205" t="s">
        <v>1</v>
      </c>
      <c r="F1078" s="206" t="s">
        <v>1993</v>
      </c>
      <c r="G1078" s="13"/>
      <c r="H1078" s="207">
        <v>-5.165</v>
      </c>
      <c r="I1078" s="208"/>
      <c r="J1078" s="13"/>
      <c r="K1078" s="13"/>
      <c r="L1078" s="203"/>
      <c r="M1078" s="209"/>
      <c r="N1078" s="210"/>
      <c r="O1078" s="210"/>
      <c r="P1078" s="210"/>
      <c r="Q1078" s="210"/>
      <c r="R1078" s="210"/>
      <c r="S1078" s="210"/>
      <c r="T1078" s="21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05" t="s">
        <v>143</v>
      </c>
      <c r="AU1078" s="205" t="s">
        <v>89</v>
      </c>
      <c r="AV1078" s="13" t="s">
        <v>89</v>
      </c>
      <c r="AW1078" s="13" t="s">
        <v>31</v>
      </c>
      <c r="AX1078" s="13" t="s">
        <v>76</v>
      </c>
      <c r="AY1078" s="205" t="s">
        <v>135</v>
      </c>
    </row>
    <row r="1079" s="16" customFormat="1">
      <c r="A1079" s="16"/>
      <c r="B1079" s="232"/>
      <c r="C1079" s="16"/>
      <c r="D1079" s="204" t="s">
        <v>143</v>
      </c>
      <c r="E1079" s="233" t="s">
        <v>1</v>
      </c>
      <c r="F1079" s="234" t="s">
        <v>349</v>
      </c>
      <c r="G1079" s="16"/>
      <c r="H1079" s="235">
        <v>52.664999999999999</v>
      </c>
      <c r="I1079" s="236"/>
      <c r="J1079" s="16"/>
      <c r="K1079" s="16"/>
      <c r="L1079" s="232"/>
      <c r="M1079" s="237"/>
      <c r="N1079" s="238"/>
      <c r="O1079" s="238"/>
      <c r="P1079" s="238"/>
      <c r="Q1079" s="238"/>
      <c r="R1079" s="238"/>
      <c r="S1079" s="238"/>
      <c r="T1079" s="239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T1079" s="233" t="s">
        <v>143</v>
      </c>
      <c r="AU1079" s="233" t="s">
        <v>89</v>
      </c>
      <c r="AV1079" s="16" t="s">
        <v>153</v>
      </c>
      <c r="AW1079" s="16" t="s">
        <v>31</v>
      </c>
      <c r="AX1079" s="16" t="s">
        <v>76</v>
      </c>
      <c r="AY1079" s="233" t="s">
        <v>135</v>
      </c>
    </row>
    <row r="1080" s="15" customFormat="1">
      <c r="A1080" s="15"/>
      <c r="B1080" s="225"/>
      <c r="C1080" s="15"/>
      <c r="D1080" s="204" t="s">
        <v>143</v>
      </c>
      <c r="E1080" s="226" t="s">
        <v>1</v>
      </c>
      <c r="F1080" s="227" t="s">
        <v>1211</v>
      </c>
      <c r="G1080" s="15"/>
      <c r="H1080" s="226" t="s">
        <v>1</v>
      </c>
      <c r="I1080" s="228"/>
      <c r="J1080" s="15"/>
      <c r="K1080" s="15"/>
      <c r="L1080" s="225"/>
      <c r="M1080" s="229"/>
      <c r="N1080" s="230"/>
      <c r="O1080" s="230"/>
      <c r="P1080" s="230"/>
      <c r="Q1080" s="230"/>
      <c r="R1080" s="230"/>
      <c r="S1080" s="230"/>
      <c r="T1080" s="231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26" t="s">
        <v>143</v>
      </c>
      <c r="AU1080" s="226" t="s">
        <v>89</v>
      </c>
      <c r="AV1080" s="15" t="s">
        <v>83</v>
      </c>
      <c r="AW1080" s="15" t="s">
        <v>31</v>
      </c>
      <c r="AX1080" s="15" t="s">
        <v>76</v>
      </c>
      <c r="AY1080" s="226" t="s">
        <v>135</v>
      </c>
    </row>
    <row r="1081" s="13" customFormat="1">
      <c r="A1081" s="13"/>
      <c r="B1081" s="203"/>
      <c r="C1081" s="13"/>
      <c r="D1081" s="204" t="s">
        <v>143</v>
      </c>
      <c r="E1081" s="205" t="s">
        <v>1</v>
      </c>
      <c r="F1081" s="206" t="s">
        <v>1994</v>
      </c>
      <c r="G1081" s="13"/>
      <c r="H1081" s="207">
        <v>137.11000000000001</v>
      </c>
      <c r="I1081" s="208"/>
      <c r="J1081" s="13"/>
      <c r="K1081" s="13"/>
      <c r="L1081" s="203"/>
      <c r="M1081" s="209"/>
      <c r="N1081" s="210"/>
      <c r="O1081" s="210"/>
      <c r="P1081" s="210"/>
      <c r="Q1081" s="210"/>
      <c r="R1081" s="210"/>
      <c r="S1081" s="210"/>
      <c r="T1081" s="21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05" t="s">
        <v>143</v>
      </c>
      <c r="AU1081" s="205" t="s">
        <v>89</v>
      </c>
      <c r="AV1081" s="13" t="s">
        <v>89</v>
      </c>
      <c r="AW1081" s="13" t="s">
        <v>31</v>
      </c>
      <c r="AX1081" s="13" t="s">
        <v>76</v>
      </c>
      <c r="AY1081" s="205" t="s">
        <v>135</v>
      </c>
    </row>
    <row r="1082" s="13" customFormat="1">
      <c r="A1082" s="13"/>
      <c r="B1082" s="203"/>
      <c r="C1082" s="13"/>
      <c r="D1082" s="204" t="s">
        <v>143</v>
      </c>
      <c r="E1082" s="205" t="s">
        <v>1</v>
      </c>
      <c r="F1082" s="206" t="s">
        <v>1995</v>
      </c>
      <c r="G1082" s="13"/>
      <c r="H1082" s="207">
        <v>105.75</v>
      </c>
      <c r="I1082" s="208"/>
      <c r="J1082" s="13"/>
      <c r="K1082" s="13"/>
      <c r="L1082" s="203"/>
      <c r="M1082" s="209"/>
      <c r="N1082" s="210"/>
      <c r="O1082" s="210"/>
      <c r="P1082" s="210"/>
      <c r="Q1082" s="210"/>
      <c r="R1082" s="210"/>
      <c r="S1082" s="210"/>
      <c r="T1082" s="21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05" t="s">
        <v>143</v>
      </c>
      <c r="AU1082" s="205" t="s">
        <v>89</v>
      </c>
      <c r="AV1082" s="13" t="s">
        <v>89</v>
      </c>
      <c r="AW1082" s="13" t="s">
        <v>31</v>
      </c>
      <c r="AX1082" s="13" t="s">
        <v>76</v>
      </c>
      <c r="AY1082" s="205" t="s">
        <v>135</v>
      </c>
    </row>
    <row r="1083" s="16" customFormat="1">
      <c r="A1083" s="16"/>
      <c r="B1083" s="232"/>
      <c r="C1083" s="16"/>
      <c r="D1083" s="204" t="s">
        <v>143</v>
      </c>
      <c r="E1083" s="233" t="s">
        <v>1</v>
      </c>
      <c r="F1083" s="234" t="s">
        <v>349</v>
      </c>
      <c r="G1083" s="16"/>
      <c r="H1083" s="235">
        <v>242.86000000000001</v>
      </c>
      <c r="I1083" s="236"/>
      <c r="J1083" s="16"/>
      <c r="K1083" s="16"/>
      <c r="L1083" s="232"/>
      <c r="M1083" s="237"/>
      <c r="N1083" s="238"/>
      <c r="O1083" s="238"/>
      <c r="P1083" s="238"/>
      <c r="Q1083" s="238"/>
      <c r="R1083" s="238"/>
      <c r="S1083" s="238"/>
      <c r="T1083" s="239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33" t="s">
        <v>143</v>
      </c>
      <c r="AU1083" s="233" t="s">
        <v>89</v>
      </c>
      <c r="AV1083" s="16" t="s">
        <v>153</v>
      </c>
      <c r="AW1083" s="16" t="s">
        <v>31</v>
      </c>
      <c r="AX1083" s="16" t="s">
        <v>76</v>
      </c>
      <c r="AY1083" s="233" t="s">
        <v>135</v>
      </c>
    </row>
    <row r="1084" s="15" customFormat="1">
      <c r="A1084" s="15"/>
      <c r="B1084" s="225"/>
      <c r="C1084" s="15"/>
      <c r="D1084" s="204" t="s">
        <v>143</v>
      </c>
      <c r="E1084" s="226" t="s">
        <v>1</v>
      </c>
      <c r="F1084" s="227" t="s">
        <v>1249</v>
      </c>
      <c r="G1084" s="15"/>
      <c r="H1084" s="226" t="s">
        <v>1</v>
      </c>
      <c r="I1084" s="228"/>
      <c r="J1084" s="15"/>
      <c r="K1084" s="15"/>
      <c r="L1084" s="225"/>
      <c r="M1084" s="229"/>
      <c r="N1084" s="230"/>
      <c r="O1084" s="230"/>
      <c r="P1084" s="230"/>
      <c r="Q1084" s="230"/>
      <c r="R1084" s="230"/>
      <c r="S1084" s="230"/>
      <c r="T1084" s="231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26" t="s">
        <v>143</v>
      </c>
      <c r="AU1084" s="226" t="s">
        <v>89</v>
      </c>
      <c r="AV1084" s="15" t="s">
        <v>83</v>
      </c>
      <c r="AW1084" s="15" t="s">
        <v>31</v>
      </c>
      <c r="AX1084" s="15" t="s">
        <v>76</v>
      </c>
      <c r="AY1084" s="226" t="s">
        <v>135</v>
      </c>
    </row>
    <row r="1085" s="13" customFormat="1">
      <c r="A1085" s="13"/>
      <c r="B1085" s="203"/>
      <c r="C1085" s="13"/>
      <c r="D1085" s="204" t="s">
        <v>143</v>
      </c>
      <c r="E1085" s="205" t="s">
        <v>1</v>
      </c>
      <c r="F1085" s="206" t="s">
        <v>1996</v>
      </c>
      <c r="G1085" s="13"/>
      <c r="H1085" s="207">
        <v>106.95999999999999</v>
      </c>
      <c r="I1085" s="208"/>
      <c r="J1085" s="13"/>
      <c r="K1085" s="13"/>
      <c r="L1085" s="203"/>
      <c r="M1085" s="209"/>
      <c r="N1085" s="210"/>
      <c r="O1085" s="210"/>
      <c r="P1085" s="210"/>
      <c r="Q1085" s="210"/>
      <c r="R1085" s="210"/>
      <c r="S1085" s="210"/>
      <c r="T1085" s="211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05" t="s">
        <v>143</v>
      </c>
      <c r="AU1085" s="205" t="s">
        <v>89</v>
      </c>
      <c r="AV1085" s="13" t="s">
        <v>89</v>
      </c>
      <c r="AW1085" s="13" t="s">
        <v>31</v>
      </c>
      <c r="AX1085" s="13" t="s">
        <v>76</v>
      </c>
      <c r="AY1085" s="205" t="s">
        <v>135</v>
      </c>
    </row>
    <row r="1086" s="13" customFormat="1">
      <c r="A1086" s="13"/>
      <c r="B1086" s="203"/>
      <c r="C1086" s="13"/>
      <c r="D1086" s="204" t="s">
        <v>143</v>
      </c>
      <c r="E1086" s="205" t="s">
        <v>1</v>
      </c>
      <c r="F1086" s="206" t="s">
        <v>1997</v>
      </c>
      <c r="G1086" s="13"/>
      <c r="H1086" s="207">
        <v>69</v>
      </c>
      <c r="I1086" s="208"/>
      <c r="J1086" s="13"/>
      <c r="K1086" s="13"/>
      <c r="L1086" s="203"/>
      <c r="M1086" s="209"/>
      <c r="N1086" s="210"/>
      <c r="O1086" s="210"/>
      <c r="P1086" s="210"/>
      <c r="Q1086" s="210"/>
      <c r="R1086" s="210"/>
      <c r="S1086" s="210"/>
      <c r="T1086" s="211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05" t="s">
        <v>143</v>
      </c>
      <c r="AU1086" s="205" t="s">
        <v>89</v>
      </c>
      <c r="AV1086" s="13" t="s">
        <v>89</v>
      </c>
      <c r="AW1086" s="13" t="s">
        <v>31</v>
      </c>
      <c r="AX1086" s="13" t="s">
        <v>76</v>
      </c>
      <c r="AY1086" s="205" t="s">
        <v>135</v>
      </c>
    </row>
    <row r="1087" s="13" customFormat="1">
      <c r="A1087" s="13"/>
      <c r="B1087" s="203"/>
      <c r="C1087" s="13"/>
      <c r="D1087" s="204" t="s">
        <v>143</v>
      </c>
      <c r="E1087" s="205" t="s">
        <v>1</v>
      </c>
      <c r="F1087" s="206" t="s">
        <v>1998</v>
      </c>
      <c r="G1087" s="13"/>
      <c r="H1087" s="207">
        <v>29.649999999999999</v>
      </c>
      <c r="I1087" s="208"/>
      <c r="J1087" s="13"/>
      <c r="K1087" s="13"/>
      <c r="L1087" s="203"/>
      <c r="M1087" s="209"/>
      <c r="N1087" s="210"/>
      <c r="O1087" s="210"/>
      <c r="P1087" s="210"/>
      <c r="Q1087" s="210"/>
      <c r="R1087" s="210"/>
      <c r="S1087" s="210"/>
      <c r="T1087" s="21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05" t="s">
        <v>143</v>
      </c>
      <c r="AU1087" s="205" t="s">
        <v>89</v>
      </c>
      <c r="AV1087" s="13" t="s">
        <v>89</v>
      </c>
      <c r="AW1087" s="13" t="s">
        <v>31</v>
      </c>
      <c r="AX1087" s="13" t="s">
        <v>76</v>
      </c>
      <c r="AY1087" s="205" t="s">
        <v>135</v>
      </c>
    </row>
    <row r="1088" s="16" customFormat="1">
      <c r="A1088" s="16"/>
      <c r="B1088" s="232"/>
      <c r="C1088" s="16"/>
      <c r="D1088" s="204" t="s">
        <v>143</v>
      </c>
      <c r="E1088" s="233" t="s">
        <v>1</v>
      </c>
      <c r="F1088" s="234" t="s">
        <v>349</v>
      </c>
      <c r="G1088" s="16"/>
      <c r="H1088" s="235">
        <v>205.61000000000001</v>
      </c>
      <c r="I1088" s="236"/>
      <c r="J1088" s="16"/>
      <c r="K1088" s="16"/>
      <c r="L1088" s="232"/>
      <c r="M1088" s="237"/>
      <c r="N1088" s="238"/>
      <c r="O1088" s="238"/>
      <c r="P1088" s="238"/>
      <c r="Q1088" s="238"/>
      <c r="R1088" s="238"/>
      <c r="S1088" s="238"/>
      <c r="T1088" s="239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T1088" s="233" t="s">
        <v>143</v>
      </c>
      <c r="AU1088" s="233" t="s">
        <v>89</v>
      </c>
      <c r="AV1088" s="16" t="s">
        <v>153</v>
      </c>
      <c r="AW1088" s="16" t="s">
        <v>31</v>
      </c>
      <c r="AX1088" s="16" t="s">
        <v>76</v>
      </c>
      <c r="AY1088" s="233" t="s">
        <v>135</v>
      </c>
    </row>
    <row r="1089" s="14" customFormat="1">
      <c r="A1089" s="14"/>
      <c r="B1089" s="212"/>
      <c r="C1089" s="14"/>
      <c r="D1089" s="204" t="s">
        <v>143</v>
      </c>
      <c r="E1089" s="213" t="s">
        <v>1</v>
      </c>
      <c r="F1089" s="214" t="s">
        <v>152</v>
      </c>
      <c r="G1089" s="14"/>
      <c r="H1089" s="215">
        <v>501.13499999999999</v>
      </c>
      <c r="I1089" s="216"/>
      <c r="J1089" s="14"/>
      <c r="K1089" s="14"/>
      <c r="L1089" s="212"/>
      <c r="M1089" s="217"/>
      <c r="N1089" s="218"/>
      <c r="O1089" s="218"/>
      <c r="P1089" s="218"/>
      <c r="Q1089" s="218"/>
      <c r="R1089" s="218"/>
      <c r="S1089" s="218"/>
      <c r="T1089" s="219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13" t="s">
        <v>143</v>
      </c>
      <c r="AU1089" s="213" t="s">
        <v>89</v>
      </c>
      <c r="AV1089" s="14" t="s">
        <v>141</v>
      </c>
      <c r="AW1089" s="14" t="s">
        <v>31</v>
      </c>
      <c r="AX1089" s="14" t="s">
        <v>83</v>
      </c>
      <c r="AY1089" s="213" t="s">
        <v>135</v>
      </c>
    </row>
    <row r="1090" s="2" customFormat="1" ht="16.5" customHeight="1">
      <c r="A1090" s="38"/>
      <c r="B1090" s="188"/>
      <c r="C1090" s="240" t="s">
        <v>1999</v>
      </c>
      <c r="D1090" s="240" t="s">
        <v>398</v>
      </c>
      <c r="E1090" s="241" t="s">
        <v>2000</v>
      </c>
      <c r="F1090" s="242" t="s">
        <v>2001</v>
      </c>
      <c r="G1090" s="243" t="s">
        <v>140</v>
      </c>
      <c r="H1090" s="244">
        <v>51.116</v>
      </c>
      <c r="I1090" s="245"/>
      <c r="J1090" s="246">
        <f>ROUND(I1090*H1090,2)</f>
        <v>0</v>
      </c>
      <c r="K1090" s="247"/>
      <c r="L1090" s="248"/>
      <c r="M1090" s="249" t="s">
        <v>1</v>
      </c>
      <c r="N1090" s="250" t="s">
        <v>42</v>
      </c>
      <c r="O1090" s="82"/>
      <c r="P1090" s="199">
        <f>O1090*H1090</f>
        <v>0</v>
      </c>
      <c r="Q1090" s="199">
        <v>0.0030000000000000001</v>
      </c>
      <c r="R1090" s="199">
        <f>Q1090*H1090</f>
        <v>0.15334800000000001</v>
      </c>
      <c r="S1090" s="199">
        <v>0</v>
      </c>
      <c r="T1090" s="200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01" t="s">
        <v>416</v>
      </c>
      <c r="AT1090" s="201" t="s">
        <v>398</v>
      </c>
      <c r="AU1090" s="201" t="s">
        <v>89</v>
      </c>
      <c r="AY1090" s="19" t="s">
        <v>135</v>
      </c>
      <c r="BE1090" s="202">
        <f>IF(N1090="základná",J1090,0)</f>
        <v>0</v>
      </c>
      <c r="BF1090" s="202">
        <f>IF(N1090="znížená",J1090,0)</f>
        <v>0</v>
      </c>
      <c r="BG1090" s="202">
        <f>IF(N1090="zákl. prenesená",J1090,0)</f>
        <v>0</v>
      </c>
      <c r="BH1090" s="202">
        <f>IF(N1090="zníž. prenesená",J1090,0)</f>
        <v>0</v>
      </c>
      <c r="BI1090" s="202">
        <f>IF(N1090="nulová",J1090,0)</f>
        <v>0</v>
      </c>
      <c r="BJ1090" s="19" t="s">
        <v>89</v>
      </c>
      <c r="BK1090" s="202">
        <f>ROUND(I1090*H1090,2)</f>
        <v>0</v>
      </c>
      <c r="BL1090" s="19" t="s">
        <v>197</v>
      </c>
      <c r="BM1090" s="201" t="s">
        <v>2002</v>
      </c>
    </row>
    <row r="1091" s="13" customFormat="1">
      <c r="A1091" s="13"/>
      <c r="B1091" s="203"/>
      <c r="C1091" s="13"/>
      <c r="D1091" s="204" t="s">
        <v>143</v>
      </c>
      <c r="E1091" s="13"/>
      <c r="F1091" s="206" t="s">
        <v>2003</v>
      </c>
      <c r="G1091" s="13"/>
      <c r="H1091" s="207">
        <v>51.116</v>
      </c>
      <c r="I1091" s="208"/>
      <c r="J1091" s="13"/>
      <c r="K1091" s="13"/>
      <c r="L1091" s="203"/>
      <c r="M1091" s="209"/>
      <c r="N1091" s="210"/>
      <c r="O1091" s="210"/>
      <c r="P1091" s="210"/>
      <c r="Q1091" s="210"/>
      <c r="R1091" s="210"/>
      <c r="S1091" s="210"/>
      <c r="T1091" s="21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05" t="s">
        <v>143</v>
      </c>
      <c r="AU1091" s="205" t="s">
        <v>89</v>
      </c>
      <c r="AV1091" s="13" t="s">
        <v>89</v>
      </c>
      <c r="AW1091" s="13" t="s">
        <v>3</v>
      </c>
      <c r="AX1091" s="13" t="s">
        <v>83</v>
      </c>
      <c r="AY1091" s="205" t="s">
        <v>135</v>
      </c>
    </row>
    <row r="1092" s="2" customFormat="1" ht="16.5" customHeight="1">
      <c r="A1092" s="38"/>
      <c r="B1092" s="188"/>
      <c r="C1092" s="189" t="s">
        <v>2004</v>
      </c>
      <c r="D1092" s="189" t="s">
        <v>137</v>
      </c>
      <c r="E1092" s="190" t="s">
        <v>2005</v>
      </c>
      <c r="F1092" s="191" t="s">
        <v>2006</v>
      </c>
      <c r="G1092" s="192" t="s">
        <v>140</v>
      </c>
      <c r="H1092" s="193">
        <v>128.98599999999999</v>
      </c>
      <c r="I1092" s="194"/>
      <c r="J1092" s="195">
        <f>ROUND(I1092*H1092,2)</f>
        <v>0</v>
      </c>
      <c r="K1092" s="196"/>
      <c r="L1092" s="39"/>
      <c r="M1092" s="197" t="s">
        <v>1</v>
      </c>
      <c r="N1092" s="198" t="s">
        <v>42</v>
      </c>
      <c r="O1092" s="82"/>
      <c r="P1092" s="199">
        <f>O1092*H1092</f>
        <v>0</v>
      </c>
      <c r="Q1092" s="199">
        <v>0.00050000000000000001</v>
      </c>
      <c r="R1092" s="199">
        <f>Q1092*H1092</f>
        <v>0.064492999999999995</v>
      </c>
      <c r="S1092" s="199">
        <v>0</v>
      </c>
      <c r="T1092" s="200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01" t="s">
        <v>197</v>
      </c>
      <c r="AT1092" s="201" t="s">
        <v>137</v>
      </c>
      <c r="AU1092" s="201" t="s">
        <v>89</v>
      </c>
      <c r="AY1092" s="19" t="s">
        <v>135</v>
      </c>
      <c r="BE1092" s="202">
        <f>IF(N1092="základná",J1092,0)</f>
        <v>0</v>
      </c>
      <c r="BF1092" s="202">
        <f>IF(N1092="znížená",J1092,0)</f>
        <v>0</v>
      </c>
      <c r="BG1092" s="202">
        <f>IF(N1092="zákl. prenesená",J1092,0)</f>
        <v>0</v>
      </c>
      <c r="BH1092" s="202">
        <f>IF(N1092="zníž. prenesená",J1092,0)</f>
        <v>0</v>
      </c>
      <c r="BI1092" s="202">
        <f>IF(N1092="nulová",J1092,0)</f>
        <v>0</v>
      </c>
      <c r="BJ1092" s="19" t="s">
        <v>89</v>
      </c>
      <c r="BK1092" s="202">
        <f>ROUND(I1092*H1092,2)</f>
        <v>0</v>
      </c>
      <c r="BL1092" s="19" t="s">
        <v>197</v>
      </c>
      <c r="BM1092" s="201" t="s">
        <v>2007</v>
      </c>
    </row>
    <row r="1093" s="13" customFormat="1">
      <c r="A1093" s="13"/>
      <c r="B1093" s="203"/>
      <c r="C1093" s="13"/>
      <c r="D1093" s="204" t="s">
        <v>143</v>
      </c>
      <c r="E1093" s="205" t="s">
        <v>979</v>
      </c>
      <c r="F1093" s="206" t="s">
        <v>2008</v>
      </c>
      <c r="G1093" s="13"/>
      <c r="H1093" s="207">
        <v>128.98599999999999</v>
      </c>
      <c r="I1093" s="208"/>
      <c r="J1093" s="13"/>
      <c r="K1093" s="13"/>
      <c r="L1093" s="203"/>
      <c r="M1093" s="209"/>
      <c r="N1093" s="210"/>
      <c r="O1093" s="210"/>
      <c r="P1093" s="210"/>
      <c r="Q1093" s="210"/>
      <c r="R1093" s="210"/>
      <c r="S1093" s="210"/>
      <c r="T1093" s="211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05" t="s">
        <v>143</v>
      </c>
      <c r="AU1093" s="205" t="s">
        <v>89</v>
      </c>
      <c r="AV1093" s="13" t="s">
        <v>89</v>
      </c>
      <c r="AW1093" s="13" t="s">
        <v>31</v>
      </c>
      <c r="AX1093" s="13" t="s">
        <v>76</v>
      </c>
      <c r="AY1093" s="205" t="s">
        <v>135</v>
      </c>
    </row>
    <row r="1094" s="14" customFormat="1">
      <c r="A1094" s="14"/>
      <c r="B1094" s="212"/>
      <c r="C1094" s="14"/>
      <c r="D1094" s="204" t="s">
        <v>143</v>
      </c>
      <c r="E1094" s="213" t="s">
        <v>1</v>
      </c>
      <c r="F1094" s="214" t="s">
        <v>152</v>
      </c>
      <c r="G1094" s="14"/>
      <c r="H1094" s="215">
        <v>128.98599999999999</v>
      </c>
      <c r="I1094" s="216"/>
      <c r="J1094" s="14"/>
      <c r="K1094" s="14"/>
      <c r="L1094" s="212"/>
      <c r="M1094" s="217"/>
      <c r="N1094" s="218"/>
      <c r="O1094" s="218"/>
      <c r="P1094" s="218"/>
      <c r="Q1094" s="218"/>
      <c r="R1094" s="218"/>
      <c r="S1094" s="218"/>
      <c r="T1094" s="219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13" t="s">
        <v>143</v>
      </c>
      <c r="AU1094" s="213" t="s">
        <v>89</v>
      </c>
      <c r="AV1094" s="14" t="s">
        <v>141</v>
      </c>
      <c r="AW1094" s="14" t="s">
        <v>31</v>
      </c>
      <c r="AX1094" s="14" t="s">
        <v>83</v>
      </c>
      <c r="AY1094" s="213" t="s">
        <v>135</v>
      </c>
    </row>
    <row r="1095" s="2" customFormat="1" ht="33" customHeight="1">
      <c r="A1095" s="38"/>
      <c r="B1095" s="188"/>
      <c r="C1095" s="240" t="s">
        <v>2009</v>
      </c>
      <c r="D1095" s="240" t="s">
        <v>398</v>
      </c>
      <c r="E1095" s="241" t="s">
        <v>2010</v>
      </c>
      <c r="F1095" s="242" t="s">
        <v>2011</v>
      </c>
      <c r="G1095" s="243" t="s">
        <v>140</v>
      </c>
      <c r="H1095" s="244">
        <v>135.435</v>
      </c>
      <c r="I1095" s="245"/>
      <c r="J1095" s="246">
        <f>ROUND(I1095*H1095,2)</f>
        <v>0</v>
      </c>
      <c r="K1095" s="247"/>
      <c r="L1095" s="248"/>
      <c r="M1095" s="249" t="s">
        <v>1</v>
      </c>
      <c r="N1095" s="250" t="s">
        <v>42</v>
      </c>
      <c r="O1095" s="82"/>
      <c r="P1095" s="199">
        <f>O1095*H1095</f>
        <v>0</v>
      </c>
      <c r="Q1095" s="199">
        <v>0.001</v>
      </c>
      <c r="R1095" s="199">
        <f>Q1095*H1095</f>
        <v>0.135435</v>
      </c>
      <c r="S1095" s="199">
        <v>0</v>
      </c>
      <c r="T1095" s="200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01" t="s">
        <v>416</v>
      </c>
      <c r="AT1095" s="201" t="s">
        <v>398</v>
      </c>
      <c r="AU1095" s="201" t="s">
        <v>89</v>
      </c>
      <c r="AY1095" s="19" t="s">
        <v>135</v>
      </c>
      <c r="BE1095" s="202">
        <f>IF(N1095="základná",J1095,0)</f>
        <v>0</v>
      </c>
      <c r="BF1095" s="202">
        <f>IF(N1095="znížená",J1095,0)</f>
        <v>0</v>
      </c>
      <c r="BG1095" s="202">
        <f>IF(N1095="zákl. prenesená",J1095,0)</f>
        <v>0</v>
      </c>
      <c r="BH1095" s="202">
        <f>IF(N1095="zníž. prenesená",J1095,0)</f>
        <v>0</v>
      </c>
      <c r="BI1095" s="202">
        <f>IF(N1095="nulová",J1095,0)</f>
        <v>0</v>
      </c>
      <c r="BJ1095" s="19" t="s">
        <v>89</v>
      </c>
      <c r="BK1095" s="202">
        <f>ROUND(I1095*H1095,2)</f>
        <v>0</v>
      </c>
      <c r="BL1095" s="19" t="s">
        <v>197</v>
      </c>
      <c r="BM1095" s="201" t="s">
        <v>2012</v>
      </c>
    </row>
    <row r="1096" s="13" customFormat="1">
      <c r="A1096" s="13"/>
      <c r="B1096" s="203"/>
      <c r="C1096" s="13"/>
      <c r="D1096" s="204" t="s">
        <v>143</v>
      </c>
      <c r="E1096" s="13"/>
      <c r="F1096" s="206" t="s">
        <v>2013</v>
      </c>
      <c r="G1096" s="13"/>
      <c r="H1096" s="207">
        <v>135.435</v>
      </c>
      <c r="I1096" s="208"/>
      <c r="J1096" s="13"/>
      <c r="K1096" s="13"/>
      <c r="L1096" s="203"/>
      <c r="M1096" s="209"/>
      <c r="N1096" s="210"/>
      <c r="O1096" s="210"/>
      <c r="P1096" s="210"/>
      <c r="Q1096" s="210"/>
      <c r="R1096" s="210"/>
      <c r="S1096" s="210"/>
      <c r="T1096" s="21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05" t="s">
        <v>143</v>
      </c>
      <c r="AU1096" s="205" t="s">
        <v>89</v>
      </c>
      <c r="AV1096" s="13" t="s">
        <v>89</v>
      </c>
      <c r="AW1096" s="13" t="s">
        <v>3</v>
      </c>
      <c r="AX1096" s="13" t="s">
        <v>83</v>
      </c>
      <c r="AY1096" s="205" t="s">
        <v>135</v>
      </c>
    </row>
    <row r="1097" s="2" customFormat="1" ht="24.15" customHeight="1">
      <c r="A1097" s="38"/>
      <c r="B1097" s="188"/>
      <c r="C1097" s="189" t="s">
        <v>1522</v>
      </c>
      <c r="D1097" s="189" t="s">
        <v>137</v>
      </c>
      <c r="E1097" s="190" t="s">
        <v>931</v>
      </c>
      <c r="F1097" s="191" t="s">
        <v>932</v>
      </c>
      <c r="G1097" s="192" t="s">
        <v>208</v>
      </c>
      <c r="H1097" s="220"/>
      <c r="I1097" s="194"/>
      <c r="J1097" s="195">
        <f>ROUND(I1097*H1097,2)</f>
        <v>0</v>
      </c>
      <c r="K1097" s="196"/>
      <c r="L1097" s="39"/>
      <c r="M1097" s="197" t="s">
        <v>1</v>
      </c>
      <c r="N1097" s="198" t="s">
        <v>42</v>
      </c>
      <c r="O1097" s="82"/>
      <c r="P1097" s="199">
        <f>O1097*H1097</f>
        <v>0</v>
      </c>
      <c r="Q1097" s="199">
        <v>0</v>
      </c>
      <c r="R1097" s="199">
        <f>Q1097*H1097</f>
        <v>0</v>
      </c>
      <c r="S1097" s="199">
        <v>0</v>
      </c>
      <c r="T1097" s="200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201" t="s">
        <v>197</v>
      </c>
      <c r="AT1097" s="201" t="s">
        <v>137</v>
      </c>
      <c r="AU1097" s="201" t="s">
        <v>89</v>
      </c>
      <c r="AY1097" s="19" t="s">
        <v>135</v>
      </c>
      <c r="BE1097" s="202">
        <f>IF(N1097="základná",J1097,0)</f>
        <v>0</v>
      </c>
      <c r="BF1097" s="202">
        <f>IF(N1097="znížená",J1097,0)</f>
        <v>0</v>
      </c>
      <c r="BG1097" s="202">
        <f>IF(N1097="zákl. prenesená",J1097,0)</f>
        <v>0</v>
      </c>
      <c r="BH1097" s="202">
        <f>IF(N1097="zníž. prenesená",J1097,0)</f>
        <v>0</v>
      </c>
      <c r="BI1097" s="202">
        <f>IF(N1097="nulová",J1097,0)</f>
        <v>0</v>
      </c>
      <c r="BJ1097" s="19" t="s">
        <v>89</v>
      </c>
      <c r="BK1097" s="202">
        <f>ROUND(I1097*H1097,2)</f>
        <v>0</v>
      </c>
      <c r="BL1097" s="19" t="s">
        <v>197</v>
      </c>
      <c r="BM1097" s="201" t="s">
        <v>2014</v>
      </c>
    </row>
    <row r="1098" s="12" customFormat="1" ht="22.8" customHeight="1">
      <c r="A1098" s="12"/>
      <c r="B1098" s="175"/>
      <c r="C1098" s="12"/>
      <c r="D1098" s="176" t="s">
        <v>75</v>
      </c>
      <c r="E1098" s="186" t="s">
        <v>2015</v>
      </c>
      <c r="F1098" s="186" t="s">
        <v>2016</v>
      </c>
      <c r="G1098" s="12"/>
      <c r="H1098" s="12"/>
      <c r="I1098" s="178"/>
      <c r="J1098" s="187">
        <f>BK1098</f>
        <v>0</v>
      </c>
      <c r="K1098" s="12"/>
      <c r="L1098" s="175"/>
      <c r="M1098" s="180"/>
      <c r="N1098" s="181"/>
      <c r="O1098" s="181"/>
      <c r="P1098" s="182">
        <f>SUM(P1099:P1108)</f>
        <v>0</v>
      </c>
      <c r="Q1098" s="181"/>
      <c r="R1098" s="182">
        <f>SUM(R1099:R1108)</f>
        <v>1.51906824</v>
      </c>
      <c r="S1098" s="181"/>
      <c r="T1098" s="183">
        <f>SUM(T1099:T1108)</f>
        <v>0</v>
      </c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R1098" s="176" t="s">
        <v>89</v>
      </c>
      <c r="AT1098" s="184" t="s">
        <v>75</v>
      </c>
      <c r="AU1098" s="184" t="s">
        <v>83</v>
      </c>
      <c r="AY1098" s="176" t="s">
        <v>135</v>
      </c>
      <c r="BK1098" s="185">
        <f>SUM(BK1099:BK1108)</f>
        <v>0</v>
      </c>
    </row>
    <row r="1099" s="2" customFormat="1" ht="44.25" customHeight="1">
      <c r="A1099" s="38"/>
      <c r="B1099" s="188"/>
      <c r="C1099" s="189" t="s">
        <v>2017</v>
      </c>
      <c r="D1099" s="189" t="s">
        <v>137</v>
      </c>
      <c r="E1099" s="190" t="s">
        <v>2018</v>
      </c>
      <c r="F1099" s="191" t="s">
        <v>2019</v>
      </c>
      <c r="G1099" s="192" t="s">
        <v>140</v>
      </c>
      <c r="H1099" s="193">
        <v>64.5</v>
      </c>
      <c r="I1099" s="194"/>
      <c r="J1099" s="195">
        <f>ROUND(I1099*H1099,2)</f>
        <v>0</v>
      </c>
      <c r="K1099" s="196"/>
      <c r="L1099" s="39"/>
      <c r="M1099" s="197" t="s">
        <v>1</v>
      </c>
      <c r="N1099" s="198" t="s">
        <v>42</v>
      </c>
      <c r="O1099" s="82"/>
      <c r="P1099" s="199">
        <f>O1099*H1099</f>
        <v>0</v>
      </c>
      <c r="Q1099" s="199">
        <v>0.00662</v>
      </c>
      <c r="R1099" s="199">
        <f>Q1099*H1099</f>
        <v>0.42698999999999998</v>
      </c>
      <c r="S1099" s="199">
        <v>0</v>
      </c>
      <c r="T1099" s="200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01" t="s">
        <v>197</v>
      </c>
      <c r="AT1099" s="201" t="s">
        <v>137</v>
      </c>
      <c r="AU1099" s="201" t="s">
        <v>89</v>
      </c>
      <c r="AY1099" s="19" t="s">
        <v>135</v>
      </c>
      <c r="BE1099" s="202">
        <f>IF(N1099="základná",J1099,0)</f>
        <v>0</v>
      </c>
      <c r="BF1099" s="202">
        <f>IF(N1099="znížená",J1099,0)</f>
        <v>0</v>
      </c>
      <c r="BG1099" s="202">
        <f>IF(N1099="zákl. prenesená",J1099,0)</f>
        <v>0</v>
      </c>
      <c r="BH1099" s="202">
        <f>IF(N1099="zníž. prenesená",J1099,0)</f>
        <v>0</v>
      </c>
      <c r="BI1099" s="202">
        <f>IF(N1099="nulová",J1099,0)</f>
        <v>0</v>
      </c>
      <c r="BJ1099" s="19" t="s">
        <v>89</v>
      </c>
      <c r="BK1099" s="202">
        <f>ROUND(I1099*H1099,2)</f>
        <v>0</v>
      </c>
      <c r="BL1099" s="19" t="s">
        <v>197</v>
      </c>
      <c r="BM1099" s="201" t="s">
        <v>2020</v>
      </c>
    </row>
    <row r="1100" s="2" customFormat="1" ht="37.8" customHeight="1">
      <c r="A1100" s="38"/>
      <c r="B1100" s="188"/>
      <c r="C1100" s="189" t="s">
        <v>1528</v>
      </c>
      <c r="D1100" s="189" t="s">
        <v>137</v>
      </c>
      <c r="E1100" s="190" t="s">
        <v>2021</v>
      </c>
      <c r="F1100" s="191" t="s">
        <v>2022</v>
      </c>
      <c r="G1100" s="192" t="s">
        <v>140</v>
      </c>
      <c r="H1100" s="193">
        <v>119.625</v>
      </c>
      <c r="I1100" s="194"/>
      <c r="J1100" s="195">
        <f>ROUND(I1100*H1100,2)</f>
        <v>0</v>
      </c>
      <c r="K1100" s="196"/>
      <c r="L1100" s="39"/>
      <c r="M1100" s="197" t="s">
        <v>1</v>
      </c>
      <c r="N1100" s="198" t="s">
        <v>42</v>
      </c>
      <c r="O1100" s="82"/>
      <c r="P1100" s="199">
        <f>O1100*H1100</f>
        <v>0</v>
      </c>
      <c r="Q1100" s="199">
        <v>0.0083999999999999995</v>
      </c>
      <c r="R1100" s="199">
        <f>Q1100*H1100</f>
        <v>1.00485</v>
      </c>
      <c r="S1100" s="199">
        <v>0</v>
      </c>
      <c r="T1100" s="200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01" t="s">
        <v>197</v>
      </c>
      <c r="AT1100" s="201" t="s">
        <v>137</v>
      </c>
      <c r="AU1100" s="201" t="s">
        <v>89</v>
      </c>
      <c r="AY1100" s="19" t="s">
        <v>135</v>
      </c>
      <c r="BE1100" s="202">
        <f>IF(N1100="základná",J1100,0)</f>
        <v>0</v>
      </c>
      <c r="BF1100" s="202">
        <f>IF(N1100="znížená",J1100,0)</f>
        <v>0</v>
      </c>
      <c r="BG1100" s="202">
        <f>IF(N1100="zákl. prenesená",J1100,0)</f>
        <v>0</v>
      </c>
      <c r="BH1100" s="202">
        <f>IF(N1100="zníž. prenesená",J1100,0)</f>
        <v>0</v>
      </c>
      <c r="BI1100" s="202">
        <f>IF(N1100="nulová",J1100,0)</f>
        <v>0</v>
      </c>
      <c r="BJ1100" s="19" t="s">
        <v>89</v>
      </c>
      <c r="BK1100" s="202">
        <f>ROUND(I1100*H1100,2)</f>
        <v>0</v>
      </c>
      <c r="BL1100" s="19" t="s">
        <v>197</v>
      </c>
      <c r="BM1100" s="201" t="s">
        <v>2023</v>
      </c>
    </row>
    <row r="1101" s="15" customFormat="1">
      <c r="A1101" s="15"/>
      <c r="B1101" s="225"/>
      <c r="C1101" s="15"/>
      <c r="D1101" s="204" t="s">
        <v>143</v>
      </c>
      <c r="E1101" s="226" t="s">
        <v>1</v>
      </c>
      <c r="F1101" s="227" t="s">
        <v>2024</v>
      </c>
      <c r="G1101" s="15"/>
      <c r="H1101" s="226" t="s">
        <v>1</v>
      </c>
      <c r="I1101" s="228"/>
      <c r="J1101" s="15"/>
      <c r="K1101" s="15"/>
      <c r="L1101" s="225"/>
      <c r="M1101" s="229"/>
      <c r="N1101" s="230"/>
      <c r="O1101" s="230"/>
      <c r="P1101" s="230"/>
      <c r="Q1101" s="230"/>
      <c r="R1101" s="230"/>
      <c r="S1101" s="230"/>
      <c r="T1101" s="231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26" t="s">
        <v>143</v>
      </c>
      <c r="AU1101" s="226" t="s">
        <v>89</v>
      </c>
      <c r="AV1101" s="15" t="s">
        <v>83</v>
      </c>
      <c r="AW1101" s="15" t="s">
        <v>31</v>
      </c>
      <c r="AX1101" s="15" t="s">
        <v>76</v>
      </c>
      <c r="AY1101" s="226" t="s">
        <v>135</v>
      </c>
    </row>
    <row r="1102" s="13" customFormat="1">
      <c r="A1102" s="13"/>
      <c r="B1102" s="203"/>
      <c r="C1102" s="13"/>
      <c r="D1102" s="204" t="s">
        <v>143</v>
      </c>
      <c r="E1102" s="205" t="s">
        <v>1</v>
      </c>
      <c r="F1102" s="206" t="s">
        <v>2025</v>
      </c>
      <c r="G1102" s="13"/>
      <c r="H1102" s="207">
        <v>119.625</v>
      </c>
      <c r="I1102" s="208"/>
      <c r="J1102" s="13"/>
      <c r="K1102" s="13"/>
      <c r="L1102" s="203"/>
      <c r="M1102" s="209"/>
      <c r="N1102" s="210"/>
      <c r="O1102" s="210"/>
      <c r="P1102" s="210"/>
      <c r="Q1102" s="210"/>
      <c r="R1102" s="210"/>
      <c r="S1102" s="210"/>
      <c r="T1102" s="21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05" t="s">
        <v>143</v>
      </c>
      <c r="AU1102" s="205" t="s">
        <v>89</v>
      </c>
      <c r="AV1102" s="13" t="s">
        <v>89</v>
      </c>
      <c r="AW1102" s="13" t="s">
        <v>31</v>
      </c>
      <c r="AX1102" s="13" t="s">
        <v>76</v>
      </c>
      <c r="AY1102" s="205" t="s">
        <v>135</v>
      </c>
    </row>
    <row r="1103" s="14" customFormat="1">
      <c r="A1103" s="14"/>
      <c r="B1103" s="212"/>
      <c r="C1103" s="14"/>
      <c r="D1103" s="204" t="s">
        <v>143</v>
      </c>
      <c r="E1103" s="213" t="s">
        <v>981</v>
      </c>
      <c r="F1103" s="214" t="s">
        <v>152</v>
      </c>
      <c r="G1103" s="14"/>
      <c r="H1103" s="215">
        <v>119.625</v>
      </c>
      <c r="I1103" s="216"/>
      <c r="J1103" s="14"/>
      <c r="K1103" s="14"/>
      <c r="L1103" s="212"/>
      <c r="M1103" s="217"/>
      <c r="N1103" s="218"/>
      <c r="O1103" s="218"/>
      <c r="P1103" s="218"/>
      <c r="Q1103" s="218"/>
      <c r="R1103" s="218"/>
      <c r="S1103" s="218"/>
      <c r="T1103" s="219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13" t="s">
        <v>143</v>
      </c>
      <c r="AU1103" s="213" t="s">
        <v>89</v>
      </c>
      <c r="AV1103" s="14" t="s">
        <v>141</v>
      </c>
      <c r="AW1103" s="14" t="s">
        <v>31</v>
      </c>
      <c r="AX1103" s="14" t="s">
        <v>83</v>
      </c>
      <c r="AY1103" s="213" t="s">
        <v>135</v>
      </c>
    </row>
    <row r="1104" s="2" customFormat="1" ht="55.5" customHeight="1">
      <c r="A1104" s="38"/>
      <c r="B1104" s="188"/>
      <c r="C1104" s="189" t="s">
        <v>2026</v>
      </c>
      <c r="D1104" s="189" t="s">
        <v>137</v>
      </c>
      <c r="E1104" s="190" t="s">
        <v>2027</v>
      </c>
      <c r="F1104" s="191" t="s">
        <v>2028</v>
      </c>
      <c r="G1104" s="192" t="s">
        <v>140</v>
      </c>
      <c r="H1104" s="193">
        <v>46.398000000000003</v>
      </c>
      <c r="I1104" s="194"/>
      <c r="J1104" s="195">
        <f>ROUND(I1104*H1104,2)</f>
        <v>0</v>
      </c>
      <c r="K1104" s="196"/>
      <c r="L1104" s="39"/>
      <c r="M1104" s="197" t="s">
        <v>1</v>
      </c>
      <c r="N1104" s="198" t="s">
        <v>42</v>
      </c>
      <c r="O1104" s="82"/>
      <c r="P1104" s="199">
        <f>O1104*H1104</f>
        <v>0</v>
      </c>
      <c r="Q1104" s="199">
        <v>0.0018799999999999999</v>
      </c>
      <c r="R1104" s="199">
        <f>Q1104*H1104</f>
        <v>0.087228239999999999</v>
      </c>
      <c r="S1104" s="199">
        <v>0</v>
      </c>
      <c r="T1104" s="200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01" t="s">
        <v>197</v>
      </c>
      <c r="AT1104" s="201" t="s">
        <v>137</v>
      </c>
      <c r="AU1104" s="201" t="s">
        <v>89</v>
      </c>
      <c r="AY1104" s="19" t="s">
        <v>135</v>
      </c>
      <c r="BE1104" s="202">
        <f>IF(N1104="základná",J1104,0)</f>
        <v>0</v>
      </c>
      <c r="BF1104" s="202">
        <f>IF(N1104="znížená",J1104,0)</f>
        <v>0</v>
      </c>
      <c r="BG1104" s="202">
        <f>IF(N1104="zákl. prenesená",J1104,0)</f>
        <v>0</v>
      </c>
      <c r="BH1104" s="202">
        <f>IF(N1104="zníž. prenesená",J1104,0)</f>
        <v>0</v>
      </c>
      <c r="BI1104" s="202">
        <f>IF(N1104="nulová",J1104,0)</f>
        <v>0</v>
      </c>
      <c r="BJ1104" s="19" t="s">
        <v>89</v>
      </c>
      <c r="BK1104" s="202">
        <f>ROUND(I1104*H1104,2)</f>
        <v>0</v>
      </c>
      <c r="BL1104" s="19" t="s">
        <v>197</v>
      </c>
      <c r="BM1104" s="201" t="s">
        <v>2029</v>
      </c>
    </row>
    <row r="1105" s="15" customFormat="1">
      <c r="A1105" s="15"/>
      <c r="B1105" s="225"/>
      <c r="C1105" s="15"/>
      <c r="D1105" s="204" t="s">
        <v>143</v>
      </c>
      <c r="E1105" s="226" t="s">
        <v>1</v>
      </c>
      <c r="F1105" s="227" t="s">
        <v>2030</v>
      </c>
      <c r="G1105" s="15"/>
      <c r="H1105" s="226" t="s">
        <v>1</v>
      </c>
      <c r="I1105" s="228"/>
      <c r="J1105" s="15"/>
      <c r="K1105" s="15"/>
      <c r="L1105" s="225"/>
      <c r="M1105" s="229"/>
      <c r="N1105" s="230"/>
      <c r="O1105" s="230"/>
      <c r="P1105" s="230"/>
      <c r="Q1105" s="230"/>
      <c r="R1105" s="230"/>
      <c r="S1105" s="230"/>
      <c r="T1105" s="231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26" t="s">
        <v>143</v>
      </c>
      <c r="AU1105" s="226" t="s">
        <v>89</v>
      </c>
      <c r="AV1105" s="15" t="s">
        <v>83</v>
      </c>
      <c r="AW1105" s="15" t="s">
        <v>31</v>
      </c>
      <c r="AX1105" s="15" t="s">
        <v>76</v>
      </c>
      <c r="AY1105" s="226" t="s">
        <v>135</v>
      </c>
    </row>
    <row r="1106" s="13" customFormat="1">
      <c r="A1106" s="13"/>
      <c r="B1106" s="203"/>
      <c r="C1106" s="13"/>
      <c r="D1106" s="204" t="s">
        <v>143</v>
      </c>
      <c r="E1106" s="205" t="s">
        <v>1</v>
      </c>
      <c r="F1106" s="206" t="s">
        <v>918</v>
      </c>
      <c r="G1106" s="13"/>
      <c r="H1106" s="207">
        <v>46.398000000000003</v>
      </c>
      <c r="I1106" s="208"/>
      <c r="J1106" s="13"/>
      <c r="K1106" s="13"/>
      <c r="L1106" s="203"/>
      <c r="M1106" s="209"/>
      <c r="N1106" s="210"/>
      <c r="O1106" s="210"/>
      <c r="P1106" s="210"/>
      <c r="Q1106" s="210"/>
      <c r="R1106" s="210"/>
      <c r="S1106" s="210"/>
      <c r="T1106" s="211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05" t="s">
        <v>143</v>
      </c>
      <c r="AU1106" s="205" t="s">
        <v>89</v>
      </c>
      <c r="AV1106" s="13" t="s">
        <v>89</v>
      </c>
      <c r="AW1106" s="13" t="s">
        <v>31</v>
      </c>
      <c r="AX1106" s="13" t="s">
        <v>76</v>
      </c>
      <c r="AY1106" s="205" t="s">
        <v>135</v>
      </c>
    </row>
    <row r="1107" s="14" customFormat="1">
      <c r="A1107" s="14"/>
      <c r="B1107" s="212"/>
      <c r="C1107" s="14"/>
      <c r="D1107" s="204" t="s">
        <v>143</v>
      </c>
      <c r="E1107" s="213" t="s">
        <v>983</v>
      </c>
      <c r="F1107" s="214" t="s">
        <v>152</v>
      </c>
      <c r="G1107" s="14"/>
      <c r="H1107" s="215">
        <v>46.398000000000003</v>
      </c>
      <c r="I1107" s="216"/>
      <c r="J1107" s="14"/>
      <c r="K1107" s="14"/>
      <c r="L1107" s="212"/>
      <c r="M1107" s="217"/>
      <c r="N1107" s="218"/>
      <c r="O1107" s="218"/>
      <c r="P1107" s="218"/>
      <c r="Q1107" s="218"/>
      <c r="R1107" s="218"/>
      <c r="S1107" s="218"/>
      <c r="T1107" s="219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13" t="s">
        <v>143</v>
      </c>
      <c r="AU1107" s="213" t="s">
        <v>89</v>
      </c>
      <c r="AV1107" s="14" t="s">
        <v>141</v>
      </c>
      <c r="AW1107" s="14" t="s">
        <v>31</v>
      </c>
      <c r="AX1107" s="14" t="s">
        <v>83</v>
      </c>
      <c r="AY1107" s="213" t="s">
        <v>135</v>
      </c>
    </row>
    <row r="1108" s="2" customFormat="1" ht="24.15" customHeight="1">
      <c r="A1108" s="38"/>
      <c r="B1108" s="188"/>
      <c r="C1108" s="189" t="s">
        <v>1534</v>
      </c>
      <c r="D1108" s="189" t="s">
        <v>137</v>
      </c>
      <c r="E1108" s="190" t="s">
        <v>2031</v>
      </c>
      <c r="F1108" s="191" t="s">
        <v>2032</v>
      </c>
      <c r="G1108" s="192" t="s">
        <v>208</v>
      </c>
      <c r="H1108" s="220"/>
      <c r="I1108" s="194"/>
      <c r="J1108" s="195">
        <f>ROUND(I1108*H1108,2)</f>
        <v>0</v>
      </c>
      <c r="K1108" s="196"/>
      <c r="L1108" s="39"/>
      <c r="M1108" s="197" t="s">
        <v>1</v>
      </c>
      <c r="N1108" s="198" t="s">
        <v>42</v>
      </c>
      <c r="O1108" s="82"/>
      <c r="P1108" s="199">
        <f>O1108*H1108</f>
        <v>0</v>
      </c>
      <c r="Q1108" s="199">
        <v>0</v>
      </c>
      <c r="R1108" s="199">
        <f>Q1108*H1108</f>
        <v>0</v>
      </c>
      <c r="S1108" s="199">
        <v>0</v>
      </c>
      <c r="T1108" s="200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01" t="s">
        <v>197</v>
      </c>
      <c r="AT1108" s="201" t="s">
        <v>137</v>
      </c>
      <c r="AU1108" s="201" t="s">
        <v>89</v>
      </c>
      <c r="AY1108" s="19" t="s">
        <v>135</v>
      </c>
      <c r="BE1108" s="202">
        <f>IF(N1108="základná",J1108,0)</f>
        <v>0</v>
      </c>
      <c r="BF1108" s="202">
        <f>IF(N1108="znížená",J1108,0)</f>
        <v>0</v>
      </c>
      <c r="BG1108" s="202">
        <f>IF(N1108="zákl. prenesená",J1108,0)</f>
        <v>0</v>
      </c>
      <c r="BH1108" s="202">
        <f>IF(N1108="zníž. prenesená",J1108,0)</f>
        <v>0</v>
      </c>
      <c r="BI1108" s="202">
        <f>IF(N1108="nulová",J1108,0)</f>
        <v>0</v>
      </c>
      <c r="BJ1108" s="19" t="s">
        <v>89</v>
      </c>
      <c r="BK1108" s="202">
        <f>ROUND(I1108*H1108,2)</f>
        <v>0</v>
      </c>
      <c r="BL1108" s="19" t="s">
        <v>197</v>
      </c>
      <c r="BM1108" s="201" t="s">
        <v>2033</v>
      </c>
    </row>
    <row r="1109" s="12" customFormat="1" ht="22.8" customHeight="1">
      <c r="A1109" s="12"/>
      <c r="B1109" s="175"/>
      <c r="C1109" s="12"/>
      <c r="D1109" s="176" t="s">
        <v>75</v>
      </c>
      <c r="E1109" s="186" t="s">
        <v>2034</v>
      </c>
      <c r="F1109" s="186" t="s">
        <v>2035</v>
      </c>
      <c r="G1109" s="12"/>
      <c r="H1109" s="12"/>
      <c r="I1109" s="178"/>
      <c r="J1109" s="187">
        <f>BK1109</f>
        <v>0</v>
      </c>
      <c r="K1109" s="12"/>
      <c r="L1109" s="175"/>
      <c r="M1109" s="180"/>
      <c r="N1109" s="181"/>
      <c r="O1109" s="181"/>
      <c r="P1109" s="182">
        <f>SUM(P1110:P1164)</f>
        <v>0</v>
      </c>
      <c r="Q1109" s="181"/>
      <c r="R1109" s="182">
        <f>SUM(R1110:R1164)</f>
        <v>13.128012043999998</v>
      </c>
      <c r="S1109" s="181"/>
      <c r="T1109" s="183">
        <f>SUM(T1110:T1164)</f>
        <v>0</v>
      </c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R1109" s="176" t="s">
        <v>89</v>
      </c>
      <c r="AT1109" s="184" t="s">
        <v>75</v>
      </c>
      <c r="AU1109" s="184" t="s">
        <v>83</v>
      </c>
      <c r="AY1109" s="176" t="s">
        <v>135</v>
      </c>
      <c r="BK1109" s="185">
        <f>SUM(BK1110:BK1164)</f>
        <v>0</v>
      </c>
    </row>
    <row r="1110" s="2" customFormat="1" ht="33" customHeight="1">
      <c r="A1110" s="38"/>
      <c r="B1110" s="188"/>
      <c r="C1110" s="189" t="s">
        <v>2036</v>
      </c>
      <c r="D1110" s="189" t="s">
        <v>137</v>
      </c>
      <c r="E1110" s="190" t="s">
        <v>2037</v>
      </c>
      <c r="F1110" s="191" t="s">
        <v>2038</v>
      </c>
      <c r="G1110" s="192" t="s">
        <v>140</v>
      </c>
      <c r="H1110" s="193">
        <v>454.697</v>
      </c>
      <c r="I1110" s="194"/>
      <c r="J1110" s="195">
        <f>ROUND(I1110*H1110,2)</f>
        <v>0</v>
      </c>
      <c r="K1110" s="196"/>
      <c r="L1110" s="39"/>
      <c r="M1110" s="197" t="s">
        <v>1</v>
      </c>
      <c r="N1110" s="198" t="s">
        <v>42</v>
      </c>
      <c r="O1110" s="82"/>
      <c r="P1110" s="199">
        <f>O1110*H1110</f>
        <v>0</v>
      </c>
      <c r="Q1110" s="199">
        <v>0.0034520000000000002</v>
      </c>
      <c r="R1110" s="199">
        <f>Q1110*H1110</f>
        <v>1.5696140440000002</v>
      </c>
      <c r="S1110" s="199">
        <v>0</v>
      </c>
      <c r="T1110" s="200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01" t="s">
        <v>197</v>
      </c>
      <c r="AT1110" s="201" t="s">
        <v>137</v>
      </c>
      <c r="AU1110" s="201" t="s">
        <v>89</v>
      </c>
      <c r="AY1110" s="19" t="s">
        <v>135</v>
      </c>
      <c r="BE1110" s="202">
        <f>IF(N1110="základná",J1110,0)</f>
        <v>0</v>
      </c>
      <c r="BF1110" s="202">
        <f>IF(N1110="znížená",J1110,0)</f>
        <v>0</v>
      </c>
      <c r="BG1110" s="202">
        <f>IF(N1110="zákl. prenesená",J1110,0)</f>
        <v>0</v>
      </c>
      <c r="BH1110" s="202">
        <f>IF(N1110="zníž. prenesená",J1110,0)</f>
        <v>0</v>
      </c>
      <c r="BI1110" s="202">
        <f>IF(N1110="nulová",J1110,0)</f>
        <v>0</v>
      </c>
      <c r="BJ1110" s="19" t="s">
        <v>89</v>
      </c>
      <c r="BK1110" s="202">
        <f>ROUND(I1110*H1110,2)</f>
        <v>0</v>
      </c>
      <c r="BL1110" s="19" t="s">
        <v>197</v>
      </c>
      <c r="BM1110" s="201" t="s">
        <v>2039</v>
      </c>
    </row>
    <row r="1111" s="15" customFormat="1">
      <c r="A1111" s="15"/>
      <c r="B1111" s="225"/>
      <c r="C1111" s="15"/>
      <c r="D1111" s="204" t="s">
        <v>143</v>
      </c>
      <c r="E1111" s="226" t="s">
        <v>1</v>
      </c>
      <c r="F1111" s="227" t="s">
        <v>1162</v>
      </c>
      <c r="G1111" s="15"/>
      <c r="H1111" s="226" t="s">
        <v>1</v>
      </c>
      <c r="I1111" s="228"/>
      <c r="J1111" s="15"/>
      <c r="K1111" s="15"/>
      <c r="L1111" s="225"/>
      <c r="M1111" s="229"/>
      <c r="N1111" s="230"/>
      <c r="O1111" s="230"/>
      <c r="P1111" s="230"/>
      <c r="Q1111" s="230"/>
      <c r="R1111" s="230"/>
      <c r="S1111" s="230"/>
      <c r="T1111" s="231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26" t="s">
        <v>143</v>
      </c>
      <c r="AU1111" s="226" t="s">
        <v>89</v>
      </c>
      <c r="AV1111" s="15" t="s">
        <v>83</v>
      </c>
      <c r="AW1111" s="15" t="s">
        <v>31</v>
      </c>
      <c r="AX1111" s="15" t="s">
        <v>76</v>
      </c>
      <c r="AY1111" s="226" t="s">
        <v>135</v>
      </c>
    </row>
    <row r="1112" s="13" customFormat="1">
      <c r="A1112" s="13"/>
      <c r="B1112" s="203"/>
      <c r="C1112" s="13"/>
      <c r="D1112" s="204" t="s">
        <v>143</v>
      </c>
      <c r="E1112" s="205" t="s">
        <v>1</v>
      </c>
      <c r="F1112" s="206" t="s">
        <v>2040</v>
      </c>
      <c r="G1112" s="13"/>
      <c r="H1112" s="207">
        <v>15.098000000000001</v>
      </c>
      <c r="I1112" s="208"/>
      <c r="J1112" s="13"/>
      <c r="K1112" s="13"/>
      <c r="L1112" s="203"/>
      <c r="M1112" s="209"/>
      <c r="N1112" s="210"/>
      <c r="O1112" s="210"/>
      <c r="P1112" s="210"/>
      <c r="Q1112" s="210"/>
      <c r="R1112" s="210"/>
      <c r="S1112" s="210"/>
      <c r="T1112" s="211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05" t="s">
        <v>143</v>
      </c>
      <c r="AU1112" s="205" t="s">
        <v>89</v>
      </c>
      <c r="AV1112" s="13" t="s">
        <v>89</v>
      </c>
      <c r="AW1112" s="13" t="s">
        <v>31</v>
      </c>
      <c r="AX1112" s="13" t="s">
        <v>76</v>
      </c>
      <c r="AY1112" s="205" t="s">
        <v>135</v>
      </c>
    </row>
    <row r="1113" s="13" customFormat="1">
      <c r="A1113" s="13"/>
      <c r="B1113" s="203"/>
      <c r="C1113" s="13"/>
      <c r="D1113" s="204" t="s">
        <v>143</v>
      </c>
      <c r="E1113" s="205" t="s">
        <v>1</v>
      </c>
      <c r="F1113" s="206" t="s">
        <v>2041</v>
      </c>
      <c r="G1113" s="13"/>
      <c r="H1113" s="207">
        <v>16.254000000000001</v>
      </c>
      <c r="I1113" s="208"/>
      <c r="J1113" s="13"/>
      <c r="K1113" s="13"/>
      <c r="L1113" s="203"/>
      <c r="M1113" s="209"/>
      <c r="N1113" s="210"/>
      <c r="O1113" s="210"/>
      <c r="P1113" s="210"/>
      <c r="Q1113" s="210"/>
      <c r="R1113" s="210"/>
      <c r="S1113" s="210"/>
      <c r="T1113" s="21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05" t="s">
        <v>143</v>
      </c>
      <c r="AU1113" s="205" t="s">
        <v>89</v>
      </c>
      <c r="AV1113" s="13" t="s">
        <v>89</v>
      </c>
      <c r="AW1113" s="13" t="s">
        <v>31</v>
      </c>
      <c r="AX1113" s="13" t="s">
        <v>76</v>
      </c>
      <c r="AY1113" s="205" t="s">
        <v>135</v>
      </c>
    </row>
    <row r="1114" s="13" customFormat="1">
      <c r="A1114" s="13"/>
      <c r="B1114" s="203"/>
      <c r="C1114" s="13"/>
      <c r="D1114" s="204" t="s">
        <v>143</v>
      </c>
      <c r="E1114" s="205" t="s">
        <v>1</v>
      </c>
      <c r="F1114" s="206" t="s">
        <v>2042</v>
      </c>
      <c r="G1114" s="13"/>
      <c r="H1114" s="207">
        <v>15.728999999999999</v>
      </c>
      <c r="I1114" s="208"/>
      <c r="J1114" s="13"/>
      <c r="K1114" s="13"/>
      <c r="L1114" s="203"/>
      <c r="M1114" s="209"/>
      <c r="N1114" s="210"/>
      <c r="O1114" s="210"/>
      <c r="P1114" s="210"/>
      <c r="Q1114" s="210"/>
      <c r="R1114" s="210"/>
      <c r="S1114" s="210"/>
      <c r="T1114" s="211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05" t="s">
        <v>143</v>
      </c>
      <c r="AU1114" s="205" t="s">
        <v>89</v>
      </c>
      <c r="AV1114" s="13" t="s">
        <v>89</v>
      </c>
      <c r="AW1114" s="13" t="s">
        <v>31</v>
      </c>
      <c r="AX1114" s="13" t="s">
        <v>76</v>
      </c>
      <c r="AY1114" s="205" t="s">
        <v>135</v>
      </c>
    </row>
    <row r="1115" s="13" customFormat="1">
      <c r="A1115" s="13"/>
      <c r="B1115" s="203"/>
      <c r="C1115" s="13"/>
      <c r="D1115" s="204" t="s">
        <v>143</v>
      </c>
      <c r="E1115" s="205" t="s">
        <v>1</v>
      </c>
      <c r="F1115" s="206" t="s">
        <v>2043</v>
      </c>
      <c r="G1115" s="13"/>
      <c r="H1115" s="207">
        <v>1.05</v>
      </c>
      <c r="I1115" s="208"/>
      <c r="J1115" s="13"/>
      <c r="K1115" s="13"/>
      <c r="L1115" s="203"/>
      <c r="M1115" s="209"/>
      <c r="N1115" s="210"/>
      <c r="O1115" s="210"/>
      <c r="P1115" s="210"/>
      <c r="Q1115" s="210"/>
      <c r="R1115" s="210"/>
      <c r="S1115" s="210"/>
      <c r="T1115" s="21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05" t="s">
        <v>143</v>
      </c>
      <c r="AU1115" s="205" t="s">
        <v>89</v>
      </c>
      <c r="AV1115" s="13" t="s">
        <v>89</v>
      </c>
      <c r="AW1115" s="13" t="s">
        <v>31</v>
      </c>
      <c r="AX1115" s="13" t="s">
        <v>76</v>
      </c>
      <c r="AY1115" s="205" t="s">
        <v>135</v>
      </c>
    </row>
    <row r="1116" s="13" customFormat="1">
      <c r="A1116" s="13"/>
      <c r="B1116" s="203"/>
      <c r="C1116" s="13"/>
      <c r="D1116" s="204" t="s">
        <v>143</v>
      </c>
      <c r="E1116" s="205" t="s">
        <v>1</v>
      </c>
      <c r="F1116" s="206" t="s">
        <v>2044</v>
      </c>
      <c r="G1116" s="13"/>
      <c r="H1116" s="207">
        <v>2.52</v>
      </c>
      <c r="I1116" s="208"/>
      <c r="J1116" s="13"/>
      <c r="K1116" s="13"/>
      <c r="L1116" s="203"/>
      <c r="M1116" s="209"/>
      <c r="N1116" s="210"/>
      <c r="O1116" s="210"/>
      <c r="P1116" s="210"/>
      <c r="Q1116" s="210"/>
      <c r="R1116" s="210"/>
      <c r="S1116" s="210"/>
      <c r="T1116" s="211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05" t="s">
        <v>143</v>
      </c>
      <c r="AU1116" s="205" t="s">
        <v>89</v>
      </c>
      <c r="AV1116" s="13" t="s">
        <v>89</v>
      </c>
      <c r="AW1116" s="13" t="s">
        <v>31</v>
      </c>
      <c r="AX1116" s="13" t="s">
        <v>76</v>
      </c>
      <c r="AY1116" s="205" t="s">
        <v>135</v>
      </c>
    </row>
    <row r="1117" s="13" customFormat="1">
      <c r="A1117" s="13"/>
      <c r="B1117" s="203"/>
      <c r="C1117" s="13"/>
      <c r="D1117" s="204" t="s">
        <v>143</v>
      </c>
      <c r="E1117" s="205" t="s">
        <v>1</v>
      </c>
      <c r="F1117" s="206" t="s">
        <v>2045</v>
      </c>
      <c r="G1117" s="13"/>
      <c r="H1117" s="207">
        <v>15.35</v>
      </c>
      <c r="I1117" s="208"/>
      <c r="J1117" s="13"/>
      <c r="K1117" s="13"/>
      <c r="L1117" s="203"/>
      <c r="M1117" s="209"/>
      <c r="N1117" s="210"/>
      <c r="O1117" s="210"/>
      <c r="P1117" s="210"/>
      <c r="Q1117" s="210"/>
      <c r="R1117" s="210"/>
      <c r="S1117" s="210"/>
      <c r="T1117" s="21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05" t="s">
        <v>143</v>
      </c>
      <c r="AU1117" s="205" t="s">
        <v>89</v>
      </c>
      <c r="AV1117" s="13" t="s">
        <v>89</v>
      </c>
      <c r="AW1117" s="13" t="s">
        <v>31</v>
      </c>
      <c r="AX1117" s="13" t="s">
        <v>76</v>
      </c>
      <c r="AY1117" s="205" t="s">
        <v>135</v>
      </c>
    </row>
    <row r="1118" s="13" customFormat="1">
      <c r="A1118" s="13"/>
      <c r="B1118" s="203"/>
      <c r="C1118" s="13"/>
      <c r="D1118" s="204" t="s">
        <v>143</v>
      </c>
      <c r="E1118" s="205" t="s">
        <v>1</v>
      </c>
      <c r="F1118" s="206" t="s">
        <v>2046</v>
      </c>
      <c r="G1118" s="13"/>
      <c r="H1118" s="207">
        <v>24.591000000000001</v>
      </c>
      <c r="I1118" s="208"/>
      <c r="J1118" s="13"/>
      <c r="K1118" s="13"/>
      <c r="L1118" s="203"/>
      <c r="M1118" s="209"/>
      <c r="N1118" s="210"/>
      <c r="O1118" s="210"/>
      <c r="P1118" s="210"/>
      <c r="Q1118" s="210"/>
      <c r="R1118" s="210"/>
      <c r="S1118" s="210"/>
      <c r="T1118" s="211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05" t="s">
        <v>143</v>
      </c>
      <c r="AU1118" s="205" t="s">
        <v>89</v>
      </c>
      <c r="AV1118" s="13" t="s">
        <v>89</v>
      </c>
      <c r="AW1118" s="13" t="s">
        <v>31</v>
      </c>
      <c r="AX1118" s="13" t="s">
        <v>76</v>
      </c>
      <c r="AY1118" s="205" t="s">
        <v>135</v>
      </c>
    </row>
    <row r="1119" s="13" customFormat="1">
      <c r="A1119" s="13"/>
      <c r="B1119" s="203"/>
      <c r="C1119" s="13"/>
      <c r="D1119" s="204" t="s">
        <v>143</v>
      </c>
      <c r="E1119" s="205" t="s">
        <v>1</v>
      </c>
      <c r="F1119" s="206" t="s">
        <v>2047</v>
      </c>
      <c r="G1119" s="13"/>
      <c r="H1119" s="207">
        <v>1.05</v>
      </c>
      <c r="I1119" s="208"/>
      <c r="J1119" s="13"/>
      <c r="K1119" s="13"/>
      <c r="L1119" s="203"/>
      <c r="M1119" s="209"/>
      <c r="N1119" s="210"/>
      <c r="O1119" s="210"/>
      <c r="P1119" s="210"/>
      <c r="Q1119" s="210"/>
      <c r="R1119" s="210"/>
      <c r="S1119" s="210"/>
      <c r="T1119" s="211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05" t="s">
        <v>143</v>
      </c>
      <c r="AU1119" s="205" t="s">
        <v>89</v>
      </c>
      <c r="AV1119" s="13" t="s">
        <v>89</v>
      </c>
      <c r="AW1119" s="13" t="s">
        <v>31</v>
      </c>
      <c r="AX1119" s="13" t="s">
        <v>76</v>
      </c>
      <c r="AY1119" s="205" t="s">
        <v>135</v>
      </c>
    </row>
    <row r="1120" s="13" customFormat="1">
      <c r="A1120" s="13"/>
      <c r="B1120" s="203"/>
      <c r="C1120" s="13"/>
      <c r="D1120" s="204" t="s">
        <v>143</v>
      </c>
      <c r="E1120" s="205" t="s">
        <v>1</v>
      </c>
      <c r="F1120" s="206" t="s">
        <v>2048</v>
      </c>
      <c r="G1120" s="13"/>
      <c r="H1120" s="207">
        <v>34.732999999999997</v>
      </c>
      <c r="I1120" s="208"/>
      <c r="J1120" s="13"/>
      <c r="K1120" s="13"/>
      <c r="L1120" s="203"/>
      <c r="M1120" s="209"/>
      <c r="N1120" s="210"/>
      <c r="O1120" s="210"/>
      <c r="P1120" s="210"/>
      <c r="Q1120" s="210"/>
      <c r="R1120" s="210"/>
      <c r="S1120" s="210"/>
      <c r="T1120" s="21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05" t="s">
        <v>143</v>
      </c>
      <c r="AU1120" s="205" t="s">
        <v>89</v>
      </c>
      <c r="AV1120" s="13" t="s">
        <v>89</v>
      </c>
      <c r="AW1120" s="13" t="s">
        <v>31</v>
      </c>
      <c r="AX1120" s="13" t="s">
        <v>76</v>
      </c>
      <c r="AY1120" s="205" t="s">
        <v>135</v>
      </c>
    </row>
    <row r="1121" s="13" customFormat="1">
      <c r="A1121" s="13"/>
      <c r="B1121" s="203"/>
      <c r="C1121" s="13"/>
      <c r="D1121" s="204" t="s">
        <v>143</v>
      </c>
      <c r="E1121" s="205" t="s">
        <v>1</v>
      </c>
      <c r="F1121" s="206" t="s">
        <v>2049</v>
      </c>
      <c r="G1121" s="13"/>
      <c r="H1121" s="207">
        <v>1.05</v>
      </c>
      <c r="I1121" s="208"/>
      <c r="J1121" s="13"/>
      <c r="K1121" s="13"/>
      <c r="L1121" s="203"/>
      <c r="M1121" s="209"/>
      <c r="N1121" s="210"/>
      <c r="O1121" s="210"/>
      <c r="P1121" s="210"/>
      <c r="Q1121" s="210"/>
      <c r="R1121" s="210"/>
      <c r="S1121" s="210"/>
      <c r="T1121" s="21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05" t="s">
        <v>143</v>
      </c>
      <c r="AU1121" s="205" t="s">
        <v>89</v>
      </c>
      <c r="AV1121" s="13" t="s">
        <v>89</v>
      </c>
      <c r="AW1121" s="13" t="s">
        <v>31</v>
      </c>
      <c r="AX1121" s="13" t="s">
        <v>76</v>
      </c>
      <c r="AY1121" s="205" t="s">
        <v>135</v>
      </c>
    </row>
    <row r="1122" s="16" customFormat="1">
      <c r="A1122" s="16"/>
      <c r="B1122" s="232"/>
      <c r="C1122" s="16"/>
      <c r="D1122" s="204" t="s">
        <v>143</v>
      </c>
      <c r="E1122" s="233" t="s">
        <v>1</v>
      </c>
      <c r="F1122" s="234" t="s">
        <v>349</v>
      </c>
      <c r="G1122" s="16"/>
      <c r="H1122" s="235">
        <v>127.425</v>
      </c>
      <c r="I1122" s="236"/>
      <c r="J1122" s="16"/>
      <c r="K1122" s="16"/>
      <c r="L1122" s="232"/>
      <c r="M1122" s="237"/>
      <c r="N1122" s="238"/>
      <c r="O1122" s="238"/>
      <c r="P1122" s="238"/>
      <c r="Q1122" s="238"/>
      <c r="R1122" s="238"/>
      <c r="S1122" s="238"/>
      <c r="T1122" s="239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T1122" s="233" t="s">
        <v>143</v>
      </c>
      <c r="AU1122" s="233" t="s">
        <v>89</v>
      </c>
      <c r="AV1122" s="16" t="s">
        <v>153</v>
      </c>
      <c r="AW1122" s="16" t="s">
        <v>31</v>
      </c>
      <c r="AX1122" s="16" t="s">
        <v>76</v>
      </c>
      <c r="AY1122" s="233" t="s">
        <v>135</v>
      </c>
    </row>
    <row r="1123" s="15" customFormat="1">
      <c r="A1123" s="15"/>
      <c r="B1123" s="225"/>
      <c r="C1123" s="15"/>
      <c r="D1123" s="204" t="s">
        <v>143</v>
      </c>
      <c r="E1123" s="226" t="s">
        <v>1</v>
      </c>
      <c r="F1123" s="227" t="s">
        <v>1211</v>
      </c>
      <c r="G1123" s="15"/>
      <c r="H1123" s="226" t="s">
        <v>1</v>
      </c>
      <c r="I1123" s="228"/>
      <c r="J1123" s="15"/>
      <c r="K1123" s="15"/>
      <c r="L1123" s="225"/>
      <c r="M1123" s="229"/>
      <c r="N1123" s="230"/>
      <c r="O1123" s="230"/>
      <c r="P1123" s="230"/>
      <c r="Q1123" s="230"/>
      <c r="R1123" s="230"/>
      <c r="S1123" s="230"/>
      <c r="T1123" s="231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T1123" s="226" t="s">
        <v>143</v>
      </c>
      <c r="AU1123" s="226" t="s">
        <v>89</v>
      </c>
      <c r="AV1123" s="15" t="s">
        <v>83</v>
      </c>
      <c r="AW1123" s="15" t="s">
        <v>31</v>
      </c>
      <c r="AX1123" s="15" t="s">
        <v>76</v>
      </c>
      <c r="AY1123" s="226" t="s">
        <v>135</v>
      </c>
    </row>
    <row r="1124" s="13" customFormat="1">
      <c r="A1124" s="13"/>
      <c r="B1124" s="203"/>
      <c r="C1124" s="13"/>
      <c r="D1124" s="204" t="s">
        <v>143</v>
      </c>
      <c r="E1124" s="205" t="s">
        <v>1</v>
      </c>
      <c r="F1124" s="206" t="s">
        <v>2050</v>
      </c>
      <c r="G1124" s="13"/>
      <c r="H1124" s="207">
        <v>19.32</v>
      </c>
      <c r="I1124" s="208"/>
      <c r="J1124" s="13"/>
      <c r="K1124" s="13"/>
      <c r="L1124" s="203"/>
      <c r="M1124" s="209"/>
      <c r="N1124" s="210"/>
      <c r="O1124" s="210"/>
      <c r="P1124" s="210"/>
      <c r="Q1124" s="210"/>
      <c r="R1124" s="210"/>
      <c r="S1124" s="210"/>
      <c r="T1124" s="211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05" t="s">
        <v>143</v>
      </c>
      <c r="AU1124" s="205" t="s">
        <v>89</v>
      </c>
      <c r="AV1124" s="13" t="s">
        <v>89</v>
      </c>
      <c r="AW1124" s="13" t="s">
        <v>31</v>
      </c>
      <c r="AX1124" s="13" t="s">
        <v>76</v>
      </c>
      <c r="AY1124" s="205" t="s">
        <v>135</v>
      </c>
    </row>
    <row r="1125" s="13" customFormat="1">
      <c r="A1125" s="13"/>
      <c r="B1125" s="203"/>
      <c r="C1125" s="13"/>
      <c r="D1125" s="204" t="s">
        <v>143</v>
      </c>
      <c r="E1125" s="205" t="s">
        <v>1</v>
      </c>
      <c r="F1125" s="206" t="s">
        <v>2051</v>
      </c>
      <c r="G1125" s="13"/>
      <c r="H1125" s="207">
        <v>1.05</v>
      </c>
      <c r="I1125" s="208"/>
      <c r="J1125" s="13"/>
      <c r="K1125" s="13"/>
      <c r="L1125" s="203"/>
      <c r="M1125" s="209"/>
      <c r="N1125" s="210"/>
      <c r="O1125" s="210"/>
      <c r="P1125" s="210"/>
      <c r="Q1125" s="210"/>
      <c r="R1125" s="210"/>
      <c r="S1125" s="210"/>
      <c r="T1125" s="21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05" t="s">
        <v>143</v>
      </c>
      <c r="AU1125" s="205" t="s">
        <v>89</v>
      </c>
      <c r="AV1125" s="13" t="s">
        <v>89</v>
      </c>
      <c r="AW1125" s="13" t="s">
        <v>31</v>
      </c>
      <c r="AX1125" s="13" t="s">
        <v>76</v>
      </c>
      <c r="AY1125" s="205" t="s">
        <v>135</v>
      </c>
    </row>
    <row r="1126" s="13" customFormat="1">
      <c r="A1126" s="13"/>
      <c r="B1126" s="203"/>
      <c r="C1126" s="13"/>
      <c r="D1126" s="204" t="s">
        <v>143</v>
      </c>
      <c r="E1126" s="205" t="s">
        <v>1</v>
      </c>
      <c r="F1126" s="206" t="s">
        <v>2052</v>
      </c>
      <c r="G1126" s="13"/>
      <c r="H1126" s="207">
        <v>19.047000000000001</v>
      </c>
      <c r="I1126" s="208"/>
      <c r="J1126" s="13"/>
      <c r="K1126" s="13"/>
      <c r="L1126" s="203"/>
      <c r="M1126" s="209"/>
      <c r="N1126" s="210"/>
      <c r="O1126" s="210"/>
      <c r="P1126" s="210"/>
      <c r="Q1126" s="210"/>
      <c r="R1126" s="210"/>
      <c r="S1126" s="210"/>
      <c r="T1126" s="211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05" t="s">
        <v>143</v>
      </c>
      <c r="AU1126" s="205" t="s">
        <v>89</v>
      </c>
      <c r="AV1126" s="13" t="s">
        <v>89</v>
      </c>
      <c r="AW1126" s="13" t="s">
        <v>31</v>
      </c>
      <c r="AX1126" s="13" t="s">
        <v>76</v>
      </c>
      <c r="AY1126" s="205" t="s">
        <v>135</v>
      </c>
    </row>
    <row r="1127" s="13" customFormat="1">
      <c r="A1127" s="13"/>
      <c r="B1127" s="203"/>
      <c r="C1127" s="13"/>
      <c r="D1127" s="204" t="s">
        <v>143</v>
      </c>
      <c r="E1127" s="205" t="s">
        <v>1</v>
      </c>
      <c r="F1127" s="206" t="s">
        <v>2053</v>
      </c>
      <c r="G1127" s="13"/>
      <c r="H1127" s="207">
        <v>21.567</v>
      </c>
      <c r="I1127" s="208"/>
      <c r="J1127" s="13"/>
      <c r="K1127" s="13"/>
      <c r="L1127" s="203"/>
      <c r="M1127" s="209"/>
      <c r="N1127" s="210"/>
      <c r="O1127" s="210"/>
      <c r="P1127" s="210"/>
      <c r="Q1127" s="210"/>
      <c r="R1127" s="210"/>
      <c r="S1127" s="210"/>
      <c r="T1127" s="211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05" t="s">
        <v>143</v>
      </c>
      <c r="AU1127" s="205" t="s">
        <v>89</v>
      </c>
      <c r="AV1127" s="13" t="s">
        <v>89</v>
      </c>
      <c r="AW1127" s="13" t="s">
        <v>31</v>
      </c>
      <c r="AX1127" s="13" t="s">
        <v>76</v>
      </c>
      <c r="AY1127" s="205" t="s">
        <v>135</v>
      </c>
    </row>
    <row r="1128" s="13" customFormat="1">
      <c r="A1128" s="13"/>
      <c r="B1128" s="203"/>
      <c r="C1128" s="13"/>
      <c r="D1128" s="204" t="s">
        <v>143</v>
      </c>
      <c r="E1128" s="205" t="s">
        <v>1</v>
      </c>
      <c r="F1128" s="206" t="s">
        <v>2054</v>
      </c>
      <c r="G1128" s="13"/>
      <c r="H1128" s="207">
        <v>1.05</v>
      </c>
      <c r="I1128" s="208"/>
      <c r="J1128" s="13"/>
      <c r="K1128" s="13"/>
      <c r="L1128" s="203"/>
      <c r="M1128" s="209"/>
      <c r="N1128" s="210"/>
      <c r="O1128" s="210"/>
      <c r="P1128" s="210"/>
      <c r="Q1128" s="210"/>
      <c r="R1128" s="210"/>
      <c r="S1128" s="210"/>
      <c r="T1128" s="211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05" t="s">
        <v>143</v>
      </c>
      <c r="AU1128" s="205" t="s">
        <v>89</v>
      </c>
      <c r="AV1128" s="13" t="s">
        <v>89</v>
      </c>
      <c r="AW1128" s="13" t="s">
        <v>31</v>
      </c>
      <c r="AX1128" s="13" t="s">
        <v>76</v>
      </c>
      <c r="AY1128" s="205" t="s">
        <v>135</v>
      </c>
    </row>
    <row r="1129" s="13" customFormat="1">
      <c r="A1129" s="13"/>
      <c r="B1129" s="203"/>
      <c r="C1129" s="13"/>
      <c r="D1129" s="204" t="s">
        <v>143</v>
      </c>
      <c r="E1129" s="205" t="s">
        <v>1</v>
      </c>
      <c r="F1129" s="206" t="s">
        <v>2055</v>
      </c>
      <c r="G1129" s="13"/>
      <c r="H1129" s="207">
        <v>2.9929999999999999</v>
      </c>
      <c r="I1129" s="208"/>
      <c r="J1129" s="13"/>
      <c r="K1129" s="13"/>
      <c r="L1129" s="203"/>
      <c r="M1129" s="209"/>
      <c r="N1129" s="210"/>
      <c r="O1129" s="210"/>
      <c r="P1129" s="210"/>
      <c r="Q1129" s="210"/>
      <c r="R1129" s="210"/>
      <c r="S1129" s="210"/>
      <c r="T1129" s="21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05" t="s">
        <v>143</v>
      </c>
      <c r="AU1129" s="205" t="s">
        <v>89</v>
      </c>
      <c r="AV1129" s="13" t="s">
        <v>89</v>
      </c>
      <c r="AW1129" s="13" t="s">
        <v>31</v>
      </c>
      <c r="AX1129" s="13" t="s">
        <v>76</v>
      </c>
      <c r="AY1129" s="205" t="s">
        <v>135</v>
      </c>
    </row>
    <row r="1130" s="13" customFormat="1">
      <c r="A1130" s="13"/>
      <c r="B1130" s="203"/>
      <c r="C1130" s="13"/>
      <c r="D1130" s="204" t="s">
        <v>143</v>
      </c>
      <c r="E1130" s="205" t="s">
        <v>1</v>
      </c>
      <c r="F1130" s="206" t="s">
        <v>2056</v>
      </c>
      <c r="G1130" s="13"/>
      <c r="H1130" s="207">
        <v>2.52</v>
      </c>
      <c r="I1130" s="208"/>
      <c r="J1130" s="13"/>
      <c r="K1130" s="13"/>
      <c r="L1130" s="203"/>
      <c r="M1130" s="209"/>
      <c r="N1130" s="210"/>
      <c r="O1130" s="210"/>
      <c r="P1130" s="210"/>
      <c r="Q1130" s="210"/>
      <c r="R1130" s="210"/>
      <c r="S1130" s="210"/>
      <c r="T1130" s="211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05" t="s">
        <v>143</v>
      </c>
      <c r="AU1130" s="205" t="s">
        <v>89</v>
      </c>
      <c r="AV1130" s="13" t="s">
        <v>89</v>
      </c>
      <c r="AW1130" s="13" t="s">
        <v>31</v>
      </c>
      <c r="AX1130" s="13" t="s">
        <v>76</v>
      </c>
      <c r="AY1130" s="205" t="s">
        <v>135</v>
      </c>
    </row>
    <row r="1131" s="13" customFormat="1">
      <c r="A1131" s="13"/>
      <c r="B1131" s="203"/>
      <c r="C1131" s="13"/>
      <c r="D1131" s="204" t="s">
        <v>143</v>
      </c>
      <c r="E1131" s="205" t="s">
        <v>1</v>
      </c>
      <c r="F1131" s="206" t="s">
        <v>2057</v>
      </c>
      <c r="G1131" s="13"/>
      <c r="H1131" s="207">
        <v>15.351000000000001</v>
      </c>
      <c r="I1131" s="208"/>
      <c r="J1131" s="13"/>
      <c r="K1131" s="13"/>
      <c r="L1131" s="203"/>
      <c r="M1131" s="209"/>
      <c r="N1131" s="210"/>
      <c r="O1131" s="210"/>
      <c r="P1131" s="210"/>
      <c r="Q1131" s="210"/>
      <c r="R1131" s="210"/>
      <c r="S1131" s="210"/>
      <c r="T1131" s="211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05" t="s">
        <v>143</v>
      </c>
      <c r="AU1131" s="205" t="s">
        <v>89</v>
      </c>
      <c r="AV1131" s="13" t="s">
        <v>89</v>
      </c>
      <c r="AW1131" s="13" t="s">
        <v>31</v>
      </c>
      <c r="AX1131" s="13" t="s">
        <v>76</v>
      </c>
      <c r="AY1131" s="205" t="s">
        <v>135</v>
      </c>
    </row>
    <row r="1132" s="13" customFormat="1">
      <c r="A1132" s="13"/>
      <c r="B1132" s="203"/>
      <c r="C1132" s="13"/>
      <c r="D1132" s="204" t="s">
        <v>143</v>
      </c>
      <c r="E1132" s="205" t="s">
        <v>1</v>
      </c>
      <c r="F1132" s="206" t="s">
        <v>2058</v>
      </c>
      <c r="G1132" s="13"/>
      <c r="H1132" s="207">
        <v>25.010999999999999</v>
      </c>
      <c r="I1132" s="208"/>
      <c r="J1132" s="13"/>
      <c r="K1132" s="13"/>
      <c r="L1132" s="203"/>
      <c r="M1132" s="209"/>
      <c r="N1132" s="210"/>
      <c r="O1132" s="210"/>
      <c r="P1132" s="210"/>
      <c r="Q1132" s="210"/>
      <c r="R1132" s="210"/>
      <c r="S1132" s="210"/>
      <c r="T1132" s="21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05" t="s">
        <v>143</v>
      </c>
      <c r="AU1132" s="205" t="s">
        <v>89</v>
      </c>
      <c r="AV1132" s="13" t="s">
        <v>89</v>
      </c>
      <c r="AW1132" s="13" t="s">
        <v>31</v>
      </c>
      <c r="AX1132" s="13" t="s">
        <v>76</v>
      </c>
      <c r="AY1132" s="205" t="s">
        <v>135</v>
      </c>
    </row>
    <row r="1133" s="13" customFormat="1">
      <c r="A1133" s="13"/>
      <c r="B1133" s="203"/>
      <c r="C1133" s="13"/>
      <c r="D1133" s="204" t="s">
        <v>143</v>
      </c>
      <c r="E1133" s="205" t="s">
        <v>1</v>
      </c>
      <c r="F1133" s="206" t="s">
        <v>2059</v>
      </c>
      <c r="G1133" s="13"/>
      <c r="H1133" s="207">
        <v>1.05</v>
      </c>
      <c r="I1133" s="208"/>
      <c r="J1133" s="13"/>
      <c r="K1133" s="13"/>
      <c r="L1133" s="203"/>
      <c r="M1133" s="209"/>
      <c r="N1133" s="210"/>
      <c r="O1133" s="210"/>
      <c r="P1133" s="210"/>
      <c r="Q1133" s="210"/>
      <c r="R1133" s="210"/>
      <c r="S1133" s="210"/>
      <c r="T1133" s="21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05" t="s">
        <v>143</v>
      </c>
      <c r="AU1133" s="205" t="s">
        <v>89</v>
      </c>
      <c r="AV1133" s="13" t="s">
        <v>89</v>
      </c>
      <c r="AW1133" s="13" t="s">
        <v>31</v>
      </c>
      <c r="AX1133" s="13" t="s">
        <v>76</v>
      </c>
      <c r="AY1133" s="205" t="s">
        <v>135</v>
      </c>
    </row>
    <row r="1134" s="13" customFormat="1">
      <c r="A1134" s="13"/>
      <c r="B1134" s="203"/>
      <c r="C1134" s="13"/>
      <c r="D1134" s="204" t="s">
        <v>143</v>
      </c>
      <c r="E1134" s="205" t="s">
        <v>1</v>
      </c>
      <c r="F1134" s="206" t="s">
        <v>2060</v>
      </c>
      <c r="G1134" s="13"/>
      <c r="H1134" s="207">
        <v>21.713999999999999</v>
      </c>
      <c r="I1134" s="208"/>
      <c r="J1134" s="13"/>
      <c r="K1134" s="13"/>
      <c r="L1134" s="203"/>
      <c r="M1134" s="209"/>
      <c r="N1134" s="210"/>
      <c r="O1134" s="210"/>
      <c r="P1134" s="210"/>
      <c r="Q1134" s="210"/>
      <c r="R1134" s="210"/>
      <c r="S1134" s="210"/>
      <c r="T1134" s="21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05" t="s">
        <v>143</v>
      </c>
      <c r="AU1134" s="205" t="s">
        <v>89</v>
      </c>
      <c r="AV1134" s="13" t="s">
        <v>89</v>
      </c>
      <c r="AW1134" s="13" t="s">
        <v>31</v>
      </c>
      <c r="AX1134" s="13" t="s">
        <v>76</v>
      </c>
      <c r="AY1134" s="205" t="s">
        <v>135</v>
      </c>
    </row>
    <row r="1135" s="13" customFormat="1">
      <c r="A1135" s="13"/>
      <c r="B1135" s="203"/>
      <c r="C1135" s="13"/>
      <c r="D1135" s="204" t="s">
        <v>143</v>
      </c>
      <c r="E1135" s="205" t="s">
        <v>1</v>
      </c>
      <c r="F1135" s="206" t="s">
        <v>2061</v>
      </c>
      <c r="G1135" s="13"/>
      <c r="H1135" s="207">
        <v>1.05</v>
      </c>
      <c r="I1135" s="208"/>
      <c r="J1135" s="13"/>
      <c r="K1135" s="13"/>
      <c r="L1135" s="203"/>
      <c r="M1135" s="209"/>
      <c r="N1135" s="210"/>
      <c r="O1135" s="210"/>
      <c r="P1135" s="210"/>
      <c r="Q1135" s="210"/>
      <c r="R1135" s="210"/>
      <c r="S1135" s="210"/>
      <c r="T1135" s="211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05" t="s">
        <v>143</v>
      </c>
      <c r="AU1135" s="205" t="s">
        <v>89</v>
      </c>
      <c r="AV1135" s="13" t="s">
        <v>89</v>
      </c>
      <c r="AW1135" s="13" t="s">
        <v>31</v>
      </c>
      <c r="AX1135" s="13" t="s">
        <v>76</v>
      </c>
      <c r="AY1135" s="205" t="s">
        <v>135</v>
      </c>
    </row>
    <row r="1136" s="13" customFormat="1">
      <c r="A1136" s="13"/>
      <c r="B1136" s="203"/>
      <c r="C1136" s="13"/>
      <c r="D1136" s="204" t="s">
        <v>143</v>
      </c>
      <c r="E1136" s="205" t="s">
        <v>1</v>
      </c>
      <c r="F1136" s="206" t="s">
        <v>2062</v>
      </c>
      <c r="G1136" s="13"/>
      <c r="H1136" s="207">
        <v>2.52</v>
      </c>
      <c r="I1136" s="208"/>
      <c r="J1136" s="13"/>
      <c r="K1136" s="13"/>
      <c r="L1136" s="203"/>
      <c r="M1136" s="209"/>
      <c r="N1136" s="210"/>
      <c r="O1136" s="210"/>
      <c r="P1136" s="210"/>
      <c r="Q1136" s="210"/>
      <c r="R1136" s="210"/>
      <c r="S1136" s="210"/>
      <c r="T1136" s="21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05" t="s">
        <v>143</v>
      </c>
      <c r="AU1136" s="205" t="s">
        <v>89</v>
      </c>
      <c r="AV1136" s="13" t="s">
        <v>89</v>
      </c>
      <c r="AW1136" s="13" t="s">
        <v>31</v>
      </c>
      <c r="AX1136" s="13" t="s">
        <v>76</v>
      </c>
      <c r="AY1136" s="205" t="s">
        <v>135</v>
      </c>
    </row>
    <row r="1137" s="16" customFormat="1">
      <c r="A1137" s="16"/>
      <c r="B1137" s="232"/>
      <c r="C1137" s="16"/>
      <c r="D1137" s="204" t="s">
        <v>143</v>
      </c>
      <c r="E1137" s="233" t="s">
        <v>1</v>
      </c>
      <c r="F1137" s="234" t="s">
        <v>349</v>
      </c>
      <c r="G1137" s="16"/>
      <c r="H1137" s="235">
        <v>134.243</v>
      </c>
      <c r="I1137" s="236"/>
      <c r="J1137" s="16"/>
      <c r="K1137" s="16"/>
      <c r="L1137" s="232"/>
      <c r="M1137" s="237"/>
      <c r="N1137" s="238"/>
      <c r="O1137" s="238"/>
      <c r="P1137" s="238"/>
      <c r="Q1137" s="238"/>
      <c r="R1137" s="238"/>
      <c r="S1137" s="238"/>
      <c r="T1137" s="239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T1137" s="233" t="s">
        <v>143</v>
      </c>
      <c r="AU1137" s="233" t="s">
        <v>89</v>
      </c>
      <c r="AV1137" s="16" t="s">
        <v>153</v>
      </c>
      <c r="AW1137" s="16" t="s">
        <v>31</v>
      </c>
      <c r="AX1137" s="16" t="s">
        <v>76</v>
      </c>
      <c r="AY1137" s="233" t="s">
        <v>135</v>
      </c>
    </row>
    <row r="1138" s="15" customFormat="1">
      <c r="A1138" s="15"/>
      <c r="B1138" s="225"/>
      <c r="C1138" s="15"/>
      <c r="D1138" s="204" t="s">
        <v>143</v>
      </c>
      <c r="E1138" s="226" t="s">
        <v>1</v>
      </c>
      <c r="F1138" s="227" t="s">
        <v>1249</v>
      </c>
      <c r="G1138" s="15"/>
      <c r="H1138" s="226" t="s">
        <v>1</v>
      </c>
      <c r="I1138" s="228"/>
      <c r="J1138" s="15"/>
      <c r="K1138" s="15"/>
      <c r="L1138" s="225"/>
      <c r="M1138" s="229"/>
      <c r="N1138" s="230"/>
      <c r="O1138" s="230"/>
      <c r="P1138" s="230"/>
      <c r="Q1138" s="230"/>
      <c r="R1138" s="230"/>
      <c r="S1138" s="230"/>
      <c r="T1138" s="231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26" t="s">
        <v>143</v>
      </c>
      <c r="AU1138" s="226" t="s">
        <v>89</v>
      </c>
      <c r="AV1138" s="15" t="s">
        <v>83</v>
      </c>
      <c r="AW1138" s="15" t="s">
        <v>31</v>
      </c>
      <c r="AX1138" s="15" t="s">
        <v>76</v>
      </c>
      <c r="AY1138" s="226" t="s">
        <v>135</v>
      </c>
    </row>
    <row r="1139" s="13" customFormat="1">
      <c r="A1139" s="13"/>
      <c r="B1139" s="203"/>
      <c r="C1139" s="13"/>
      <c r="D1139" s="204" t="s">
        <v>143</v>
      </c>
      <c r="E1139" s="205" t="s">
        <v>1</v>
      </c>
      <c r="F1139" s="206" t="s">
        <v>2063</v>
      </c>
      <c r="G1139" s="13"/>
      <c r="H1139" s="207">
        <v>16.904</v>
      </c>
      <c r="I1139" s="208"/>
      <c r="J1139" s="13"/>
      <c r="K1139" s="13"/>
      <c r="L1139" s="203"/>
      <c r="M1139" s="209"/>
      <c r="N1139" s="210"/>
      <c r="O1139" s="210"/>
      <c r="P1139" s="210"/>
      <c r="Q1139" s="210"/>
      <c r="R1139" s="210"/>
      <c r="S1139" s="210"/>
      <c r="T1139" s="21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05" t="s">
        <v>143</v>
      </c>
      <c r="AU1139" s="205" t="s">
        <v>89</v>
      </c>
      <c r="AV1139" s="13" t="s">
        <v>89</v>
      </c>
      <c r="AW1139" s="13" t="s">
        <v>31</v>
      </c>
      <c r="AX1139" s="13" t="s">
        <v>76</v>
      </c>
      <c r="AY1139" s="205" t="s">
        <v>135</v>
      </c>
    </row>
    <row r="1140" s="13" customFormat="1">
      <c r="A1140" s="13"/>
      <c r="B1140" s="203"/>
      <c r="C1140" s="13"/>
      <c r="D1140" s="204" t="s">
        <v>143</v>
      </c>
      <c r="E1140" s="205" t="s">
        <v>1</v>
      </c>
      <c r="F1140" s="206" t="s">
        <v>2064</v>
      </c>
      <c r="G1140" s="13"/>
      <c r="H1140" s="207">
        <v>20.684000000000001</v>
      </c>
      <c r="I1140" s="208"/>
      <c r="J1140" s="13"/>
      <c r="K1140" s="13"/>
      <c r="L1140" s="203"/>
      <c r="M1140" s="209"/>
      <c r="N1140" s="210"/>
      <c r="O1140" s="210"/>
      <c r="P1140" s="210"/>
      <c r="Q1140" s="210"/>
      <c r="R1140" s="210"/>
      <c r="S1140" s="210"/>
      <c r="T1140" s="211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05" t="s">
        <v>143</v>
      </c>
      <c r="AU1140" s="205" t="s">
        <v>89</v>
      </c>
      <c r="AV1140" s="13" t="s">
        <v>89</v>
      </c>
      <c r="AW1140" s="13" t="s">
        <v>31</v>
      </c>
      <c r="AX1140" s="13" t="s">
        <v>76</v>
      </c>
      <c r="AY1140" s="205" t="s">
        <v>135</v>
      </c>
    </row>
    <row r="1141" s="13" customFormat="1">
      <c r="A1141" s="13"/>
      <c r="B1141" s="203"/>
      <c r="C1141" s="13"/>
      <c r="D1141" s="204" t="s">
        <v>143</v>
      </c>
      <c r="E1141" s="205" t="s">
        <v>1</v>
      </c>
      <c r="F1141" s="206" t="s">
        <v>2065</v>
      </c>
      <c r="G1141" s="13"/>
      <c r="H1141" s="207">
        <v>20.895</v>
      </c>
      <c r="I1141" s="208"/>
      <c r="J1141" s="13"/>
      <c r="K1141" s="13"/>
      <c r="L1141" s="203"/>
      <c r="M1141" s="209"/>
      <c r="N1141" s="210"/>
      <c r="O1141" s="210"/>
      <c r="P1141" s="210"/>
      <c r="Q1141" s="210"/>
      <c r="R1141" s="210"/>
      <c r="S1141" s="210"/>
      <c r="T1141" s="21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05" t="s">
        <v>143</v>
      </c>
      <c r="AU1141" s="205" t="s">
        <v>89</v>
      </c>
      <c r="AV1141" s="13" t="s">
        <v>89</v>
      </c>
      <c r="AW1141" s="13" t="s">
        <v>31</v>
      </c>
      <c r="AX1141" s="13" t="s">
        <v>76</v>
      </c>
      <c r="AY1141" s="205" t="s">
        <v>135</v>
      </c>
    </row>
    <row r="1142" s="13" customFormat="1">
      <c r="A1142" s="13"/>
      <c r="B1142" s="203"/>
      <c r="C1142" s="13"/>
      <c r="D1142" s="204" t="s">
        <v>143</v>
      </c>
      <c r="E1142" s="205" t="s">
        <v>1</v>
      </c>
      <c r="F1142" s="206" t="s">
        <v>2066</v>
      </c>
      <c r="G1142" s="13"/>
      <c r="H1142" s="207">
        <v>1.05</v>
      </c>
      <c r="I1142" s="208"/>
      <c r="J1142" s="13"/>
      <c r="K1142" s="13"/>
      <c r="L1142" s="203"/>
      <c r="M1142" s="209"/>
      <c r="N1142" s="210"/>
      <c r="O1142" s="210"/>
      <c r="P1142" s="210"/>
      <c r="Q1142" s="210"/>
      <c r="R1142" s="210"/>
      <c r="S1142" s="210"/>
      <c r="T1142" s="21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05" t="s">
        <v>143</v>
      </c>
      <c r="AU1142" s="205" t="s">
        <v>89</v>
      </c>
      <c r="AV1142" s="13" t="s">
        <v>89</v>
      </c>
      <c r="AW1142" s="13" t="s">
        <v>31</v>
      </c>
      <c r="AX1142" s="13" t="s">
        <v>76</v>
      </c>
      <c r="AY1142" s="205" t="s">
        <v>135</v>
      </c>
    </row>
    <row r="1143" s="13" customFormat="1">
      <c r="A1143" s="13"/>
      <c r="B1143" s="203"/>
      <c r="C1143" s="13"/>
      <c r="D1143" s="204" t="s">
        <v>143</v>
      </c>
      <c r="E1143" s="205" t="s">
        <v>1</v>
      </c>
      <c r="F1143" s="206" t="s">
        <v>2067</v>
      </c>
      <c r="G1143" s="13"/>
      <c r="H1143" s="207">
        <v>19.213999999999999</v>
      </c>
      <c r="I1143" s="208"/>
      <c r="J1143" s="13"/>
      <c r="K1143" s="13"/>
      <c r="L1143" s="203"/>
      <c r="M1143" s="209"/>
      <c r="N1143" s="210"/>
      <c r="O1143" s="210"/>
      <c r="P1143" s="210"/>
      <c r="Q1143" s="210"/>
      <c r="R1143" s="210"/>
      <c r="S1143" s="210"/>
      <c r="T1143" s="21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05" t="s">
        <v>143</v>
      </c>
      <c r="AU1143" s="205" t="s">
        <v>89</v>
      </c>
      <c r="AV1143" s="13" t="s">
        <v>89</v>
      </c>
      <c r="AW1143" s="13" t="s">
        <v>31</v>
      </c>
      <c r="AX1143" s="13" t="s">
        <v>76</v>
      </c>
      <c r="AY1143" s="205" t="s">
        <v>135</v>
      </c>
    </row>
    <row r="1144" s="13" customFormat="1">
      <c r="A1144" s="13"/>
      <c r="B1144" s="203"/>
      <c r="C1144" s="13"/>
      <c r="D1144" s="204" t="s">
        <v>143</v>
      </c>
      <c r="E1144" s="205" t="s">
        <v>1</v>
      </c>
      <c r="F1144" s="206" t="s">
        <v>2068</v>
      </c>
      <c r="G1144" s="13"/>
      <c r="H1144" s="207">
        <v>1.05</v>
      </c>
      <c r="I1144" s="208"/>
      <c r="J1144" s="13"/>
      <c r="K1144" s="13"/>
      <c r="L1144" s="203"/>
      <c r="M1144" s="209"/>
      <c r="N1144" s="210"/>
      <c r="O1144" s="210"/>
      <c r="P1144" s="210"/>
      <c r="Q1144" s="210"/>
      <c r="R1144" s="210"/>
      <c r="S1144" s="210"/>
      <c r="T1144" s="21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05" t="s">
        <v>143</v>
      </c>
      <c r="AU1144" s="205" t="s">
        <v>89</v>
      </c>
      <c r="AV1144" s="13" t="s">
        <v>89</v>
      </c>
      <c r="AW1144" s="13" t="s">
        <v>31</v>
      </c>
      <c r="AX1144" s="13" t="s">
        <v>76</v>
      </c>
      <c r="AY1144" s="205" t="s">
        <v>135</v>
      </c>
    </row>
    <row r="1145" s="13" customFormat="1">
      <c r="A1145" s="13"/>
      <c r="B1145" s="203"/>
      <c r="C1145" s="13"/>
      <c r="D1145" s="204" t="s">
        <v>143</v>
      </c>
      <c r="E1145" s="205" t="s">
        <v>1</v>
      </c>
      <c r="F1145" s="206" t="s">
        <v>2069</v>
      </c>
      <c r="G1145" s="13"/>
      <c r="H1145" s="207">
        <v>2.016</v>
      </c>
      <c r="I1145" s="208"/>
      <c r="J1145" s="13"/>
      <c r="K1145" s="13"/>
      <c r="L1145" s="203"/>
      <c r="M1145" s="209"/>
      <c r="N1145" s="210"/>
      <c r="O1145" s="210"/>
      <c r="P1145" s="210"/>
      <c r="Q1145" s="210"/>
      <c r="R1145" s="210"/>
      <c r="S1145" s="210"/>
      <c r="T1145" s="21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05" t="s">
        <v>143</v>
      </c>
      <c r="AU1145" s="205" t="s">
        <v>89</v>
      </c>
      <c r="AV1145" s="13" t="s">
        <v>89</v>
      </c>
      <c r="AW1145" s="13" t="s">
        <v>31</v>
      </c>
      <c r="AX1145" s="13" t="s">
        <v>76</v>
      </c>
      <c r="AY1145" s="205" t="s">
        <v>135</v>
      </c>
    </row>
    <row r="1146" s="13" customFormat="1">
      <c r="A1146" s="13"/>
      <c r="B1146" s="203"/>
      <c r="C1146" s="13"/>
      <c r="D1146" s="204" t="s">
        <v>143</v>
      </c>
      <c r="E1146" s="205" t="s">
        <v>1</v>
      </c>
      <c r="F1146" s="206" t="s">
        <v>2070</v>
      </c>
      <c r="G1146" s="13"/>
      <c r="H1146" s="207">
        <v>3.1499999999999999</v>
      </c>
      <c r="I1146" s="208"/>
      <c r="J1146" s="13"/>
      <c r="K1146" s="13"/>
      <c r="L1146" s="203"/>
      <c r="M1146" s="209"/>
      <c r="N1146" s="210"/>
      <c r="O1146" s="210"/>
      <c r="P1146" s="210"/>
      <c r="Q1146" s="210"/>
      <c r="R1146" s="210"/>
      <c r="S1146" s="210"/>
      <c r="T1146" s="211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05" t="s">
        <v>143</v>
      </c>
      <c r="AU1146" s="205" t="s">
        <v>89</v>
      </c>
      <c r="AV1146" s="13" t="s">
        <v>89</v>
      </c>
      <c r="AW1146" s="13" t="s">
        <v>31</v>
      </c>
      <c r="AX1146" s="13" t="s">
        <v>76</v>
      </c>
      <c r="AY1146" s="205" t="s">
        <v>135</v>
      </c>
    </row>
    <row r="1147" s="13" customFormat="1">
      <c r="A1147" s="13"/>
      <c r="B1147" s="203"/>
      <c r="C1147" s="13"/>
      <c r="D1147" s="204" t="s">
        <v>143</v>
      </c>
      <c r="E1147" s="205" t="s">
        <v>1</v>
      </c>
      <c r="F1147" s="206" t="s">
        <v>2071</v>
      </c>
      <c r="G1147" s="13"/>
      <c r="H1147" s="207">
        <v>15.413</v>
      </c>
      <c r="I1147" s="208"/>
      <c r="J1147" s="13"/>
      <c r="K1147" s="13"/>
      <c r="L1147" s="203"/>
      <c r="M1147" s="209"/>
      <c r="N1147" s="210"/>
      <c r="O1147" s="210"/>
      <c r="P1147" s="210"/>
      <c r="Q1147" s="210"/>
      <c r="R1147" s="210"/>
      <c r="S1147" s="210"/>
      <c r="T1147" s="21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05" t="s">
        <v>143</v>
      </c>
      <c r="AU1147" s="205" t="s">
        <v>89</v>
      </c>
      <c r="AV1147" s="13" t="s">
        <v>89</v>
      </c>
      <c r="AW1147" s="13" t="s">
        <v>31</v>
      </c>
      <c r="AX1147" s="13" t="s">
        <v>76</v>
      </c>
      <c r="AY1147" s="205" t="s">
        <v>135</v>
      </c>
    </row>
    <row r="1148" s="13" customFormat="1">
      <c r="A1148" s="13"/>
      <c r="B1148" s="203"/>
      <c r="C1148" s="13"/>
      <c r="D1148" s="204" t="s">
        <v>143</v>
      </c>
      <c r="E1148" s="205" t="s">
        <v>1</v>
      </c>
      <c r="F1148" s="206" t="s">
        <v>2072</v>
      </c>
      <c r="G1148" s="13"/>
      <c r="H1148" s="207">
        <v>24.443999999999999</v>
      </c>
      <c r="I1148" s="208"/>
      <c r="J1148" s="13"/>
      <c r="K1148" s="13"/>
      <c r="L1148" s="203"/>
      <c r="M1148" s="209"/>
      <c r="N1148" s="210"/>
      <c r="O1148" s="210"/>
      <c r="P1148" s="210"/>
      <c r="Q1148" s="210"/>
      <c r="R1148" s="210"/>
      <c r="S1148" s="210"/>
      <c r="T1148" s="21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05" t="s">
        <v>143</v>
      </c>
      <c r="AU1148" s="205" t="s">
        <v>89</v>
      </c>
      <c r="AV1148" s="13" t="s">
        <v>89</v>
      </c>
      <c r="AW1148" s="13" t="s">
        <v>31</v>
      </c>
      <c r="AX1148" s="13" t="s">
        <v>76</v>
      </c>
      <c r="AY1148" s="205" t="s">
        <v>135</v>
      </c>
    </row>
    <row r="1149" s="13" customFormat="1">
      <c r="A1149" s="13"/>
      <c r="B1149" s="203"/>
      <c r="C1149" s="13"/>
      <c r="D1149" s="204" t="s">
        <v>143</v>
      </c>
      <c r="E1149" s="205" t="s">
        <v>1</v>
      </c>
      <c r="F1149" s="206" t="s">
        <v>2073</v>
      </c>
      <c r="G1149" s="13"/>
      <c r="H1149" s="207">
        <v>1.05</v>
      </c>
      <c r="I1149" s="208"/>
      <c r="J1149" s="13"/>
      <c r="K1149" s="13"/>
      <c r="L1149" s="203"/>
      <c r="M1149" s="209"/>
      <c r="N1149" s="210"/>
      <c r="O1149" s="210"/>
      <c r="P1149" s="210"/>
      <c r="Q1149" s="210"/>
      <c r="R1149" s="210"/>
      <c r="S1149" s="210"/>
      <c r="T1149" s="211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05" t="s">
        <v>143</v>
      </c>
      <c r="AU1149" s="205" t="s">
        <v>89</v>
      </c>
      <c r="AV1149" s="13" t="s">
        <v>89</v>
      </c>
      <c r="AW1149" s="13" t="s">
        <v>31</v>
      </c>
      <c r="AX1149" s="13" t="s">
        <v>76</v>
      </c>
      <c r="AY1149" s="205" t="s">
        <v>135</v>
      </c>
    </row>
    <row r="1150" s="13" customFormat="1">
      <c r="A1150" s="13"/>
      <c r="B1150" s="203"/>
      <c r="C1150" s="13"/>
      <c r="D1150" s="204" t="s">
        <v>143</v>
      </c>
      <c r="E1150" s="205" t="s">
        <v>1</v>
      </c>
      <c r="F1150" s="206" t="s">
        <v>2074</v>
      </c>
      <c r="G1150" s="13"/>
      <c r="H1150" s="207">
        <v>19.236000000000001</v>
      </c>
      <c r="I1150" s="208"/>
      <c r="J1150" s="13"/>
      <c r="K1150" s="13"/>
      <c r="L1150" s="203"/>
      <c r="M1150" s="209"/>
      <c r="N1150" s="210"/>
      <c r="O1150" s="210"/>
      <c r="P1150" s="210"/>
      <c r="Q1150" s="210"/>
      <c r="R1150" s="210"/>
      <c r="S1150" s="210"/>
      <c r="T1150" s="211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05" t="s">
        <v>143</v>
      </c>
      <c r="AU1150" s="205" t="s">
        <v>89</v>
      </c>
      <c r="AV1150" s="13" t="s">
        <v>89</v>
      </c>
      <c r="AW1150" s="13" t="s">
        <v>31</v>
      </c>
      <c r="AX1150" s="13" t="s">
        <v>76</v>
      </c>
      <c r="AY1150" s="205" t="s">
        <v>135</v>
      </c>
    </row>
    <row r="1151" s="13" customFormat="1">
      <c r="A1151" s="13"/>
      <c r="B1151" s="203"/>
      <c r="C1151" s="13"/>
      <c r="D1151" s="204" t="s">
        <v>143</v>
      </c>
      <c r="E1151" s="205" t="s">
        <v>1</v>
      </c>
      <c r="F1151" s="206" t="s">
        <v>2075</v>
      </c>
      <c r="G1151" s="13"/>
      <c r="H1151" s="207">
        <v>25.221</v>
      </c>
      <c r="I1151" s="208"/>
      <c r="J1151" s="13"/>
      <c r="K1151" s="13"/>
      <c r="L1151" s="203"/>
      <c r="M1151" s="209"/>
      <c r="N1151" s="210"/>
      <c r="O1151" s="210"/>
      <c r="P1151" s="210"/>
      <c r="Q1151" s="210"/>
      <c r="R1151" s="210"/>
      <c r="S1151" s="210"/>
      <c r="T1151" s="21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05" t="s">
        <v>143</v>
      </c>
      <c r="AU1151" s="205" t="s">
        <v>89</v>
      </c>
      <c r="AV1151" s="13" t="s">
        <v>89</v>
      </c>
      <c r="AW1151" s="13" t="s">
        <v>31</v>
      </c>
      <c r="AX1151" s="13" t="s">
        <v>76</v>
      </c>
      <c r="AY1151" s="205" t="s">
        <v>135</v>
      </c>
    </row>
    <row r="1152" s="13" customFormat="1">
      <c r="A1152" s="13"/>
      <c r="B1152" s="203"/>
      <c r="C1152" s="13"/>
      <c r="D1152" s="204" t="s">
        <v>143</v>
      </c>
      <c r="E1152" s="205" t="s">
        <v>1</v>
      </c>
      <c r="F1152" s="206" t="s">
        <v>2076</v>
      </c>
      <c r="G1152" s="13"/>
      <c r="H1152" s="207">
        <v>1.05</v>
      </c>
      <c r="I1152" s="208"/>
      <c r="J1152" s="13"/>
      <c r="K1152" s="13"/>
      <c r="L1152" s="203"/>
      <c r="M1152" s="209"/>
      <c r="N1152" s="210"/>
      <c r="O1152" s="210"/>
      <c r="P1152" s="210"/>
      <c r="Q1152" s="210"/>
      <c r="R1152" s="210"/>
      <c r="S1152" s="210"/>
      <c r="T1152" s="21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05" t="s">
        <v>143</v>
      </c>
      <c r="AU1152" s="205" t="s">
        <v>89</v>
      </c>
      <c r="AV1152" s="13" t="s">
        <v>89</v>
      </c>
      <c r="AW1152" s="13" t="s">
        <v>31</v>
      </c>
      <c r="AX1152" s="13" t="s">
        <v>76</v>
      </c>
      <c r="AY1152" s="205" t="s">
        <v>135</v>
      </c>
    </row>
    <row r="1153" s="16" customFormat="1">
      <c r="A1153" s="16"/>
      <c r="B1153" s="232"/>
      <c r="C1153" s="16"/>
      <c r="D1153" s="204" t="s">
        <v>143</v>
      </c>
      <c r="E1153" s="233" t="s">
        <v>1</v>
      </c>
      <c r="F1153" s="234" t="s">
        <v>349</v>
      </c>
      <c r="G1153" s="16"/>
      <c r="H1153" s="235">
        <v>171.37700000000001</v>
      </c>
      <c r="I1153" s="236"/>
      <c r="J1153" s="16"/>
      <c r="K1153" s="16"/>
      <c r="L1153" s="232"/>
      <c r="M1153" s="237"/>
      <c r="N1153" s="238"/>
      <c r="O1153" s="238"/>
      <c r="P1153" s="238"/>
      <c r="Q1153" s="238"/>
      <c r="R1153" s="238"/>
      <c r="S1153" s="238"/>
      <c r="T1153" s="239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T1153" s="233" t="s">
        <v>143</v>
      </c>
      <c r="AU1153" s="233" t="s">
        <v>89</v>
      </c>
      <c r="AV1153" s="16" t="s">
        <v>153</v>
      </c>
      <c r="AW1153" s="16" t="s">
        <v>31</v>
      </c>
      <c r="AX1153" s="16" t="s">
        <v>76</v>
      </c>
      <c r="AY1153" s="233" t="s">
        <v>135</v>
      </c>
    </row>
    <row r="1154" s="14" customFormat="1">
      <c r="A1154" s="14"/>
      <c r="B1154" s="212"/>
      <c r="C1154" s="14"/>
      <c r="D1154" s="204" t="s">
        <v>143</v>
      </c>
      <c r="E1154" s="213" t="s">
        <v>1</v>
      </c>
      <c r="F1154" s="214" t="s">
        <v>152</v>
      </c>
      <c r="G1154" s="14"/>
      <c r="H1154" s="215">
        <v>433.04500000000002</v>
      </c>
      <c r="I1154" s="216"/>
      <c r="J1154" s="14"/>
      <c r="K1154" s="14"/>
      <c r="L1154" s="212"/>
      <c r="M1154" s="217"/>
      <c r="N1154" s="218"/>
      <c r="O1154" s="218"/>
      <c r="P1154" s="218"/>
      <c r="Q1154" s="218"/>
      <c r="R1154" s="218"/>
      <c r="S1154" s="218"/>
      <c r="T1154" s="219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13" t="s">
        <v>143</v>
      </c>
      <c r="AU1154" s="213" t="s">
        <v>89</v>
      </c>
      <c r="AV1154" s="14" t="s">
        <v>141</v>
      </c>
      <c r="AW1154" s="14" t="s">
        <v>31</v>
      </c>
      <c r="AX1154" s="14" t="s">
        <v>76</v>
      </c>
      <c r="AY1154" s="213" t="s">
        <v>135</v>
      </c>
    </row>
    <row r="1155" s="13" customFormat="1">
      <c r="A1155" s="13"/>
      <c r="B1155" s="203"/>
      <c r="C1155" s="13"/>
      <c r="D1155" s="204" t="s">
        <v>143</v>
      </c>
      <c r="E1155" s="205" t="s">
        <v>1</v>
      </c>
      <c r="F1155" s="206" t="s">
        <v>2077</v>
      </c>
      <c r="G1155" s="13"/>
      <c r="H1155" s="207">
        <v>454.697</v>
      </c>
      <c r="I1155" s="208"/>
      <c r="J1155" s="13"/>
      <c r="K1155" s="13"/>
      <c r="L1155" s="203"/>
      <c r="M1155" s="209"/>
      <c r="N1155" s="210"/>
      <c r="O1155" s="210"/>
      <c r="P1155" s="210"/>
      <c r="Q1155" s="210"/>
      <c r="R1155" s="210"/>
      <c r="S1155" s="210"/>
      <c r="T1155" s="211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05" t="s">
        <v>143</v>
      </c>
      <c r="AU1155" s="205" t="s">
        <v>89</v>
      </c>
      <c r="AV1155" s="13" t="s">
        <v>89</v>
      </c>
      <c r="AW1155" s="13" t="s">
        <v>31</v>
      </c>
      <c r="AX1155" s="13" t="s">
        <v>76</v>
      </c>
      <c r="AY1155" s="205" t="s">
        <v>135</v>
      </c>
    </row>
    <row r="1156" s="14" customFormat="1">
      <c r="A1156" s="14"/>
      <c r="B1156" s="212"/>
      <c r="C1156" s="14"/>
      <c r="D1156" s="204" t="s">
        <v>143</v>
      </c>
      <c r="E1156" s="213" t="s">
        <v>954</v>
      </c>
      <c r="F1156" s="214" t="s">
        <v>152</v>
      </c>
      <c r="G1156" s="14"/>
      <c r="H1156" s="215">
        <v>454.697</v>
      </c>
      <c r="I1156" s="216"/>
      <c r="J1156" s="14"/>
      <c r="K1156" s="14"/>
      <c r="L1156" s="212"/>
      <c r="M1156" s="217"/>
      <c r="N1156" s="218"/>
      <c r="O1156" s="218"/>
      <c r="P1156" s="218"/>
      <c r="Q1156" s="218"/>
      <c r="R1156" s="218"/>
      <c r="S1156" s="218"/>
      <c r="T1156" s="219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13" t="s">
        <v>143</v>
      </c>
      <c r="AU1156" s="213" t="s">
        <v>89</v>
      </c>
      <c r="AV1156" s="14" t="s">
        <v>141</v>
      </c>
      <c r="AW1156" s="14" t="s">
        <v>31</v>
      </c>
      <c r="AX1156" s="14" t="s">
        <v>83</v>
      </c>
      <c r="AY1156" s="213" t="s">
        <v>135</v>
      </c>
    </row>
    <row r="1157" s="2" customFormat="1" ht="24.15" customHeight="1">
      <c r="A1157" s="38"/>
      <c r="B1157" s="188"/>
      <c r="C1157" s="240" t="s">
        <v>1546</v>
      </c>
      <c r="D1157" s="240" t="s">
        <v>398</v>
      </c>
      <c r="E1157" s="241" t="s">
        <v>2078</v>
      </c>
      <c r="F1157" s="242" t="s">
        <v>2079</v>
      </c>
      <c r="G1157" s="243" t="s">
        <v>140</v>
      </c>
      <c r="H1157" s="244">
        <v>463.791</v>
      </c>
      <c r="I1157" s="245"/>
      <c r="J1157" s="246">
        <f>ROUND(I1157*H1157,2)</f>
        <v>0</v>
      </c>
      <c r="K1157" s="247"/>
      <c r="L1157" s="248"/>
      <c r="M1157" s="249" t="s">
        <v>1</v>
      </c>
      <c r="N1157" s="250" t="s">
        <v>42</v>
      </c>
      <c r="O1157" s="82"/>
      <c r="P1157" s="199">
        <f>O1157*H1157</f>
        <v>0</v>
      </c>
      <c r="Q1157" s="199">
        <v>0.021000000000000001</v>
      </c>
      <c r="R1157" s="199">
        <f>Q1157*H1157</f>
        <v>9.739611</v>
      </c>
      <c r="S1157" s="199">
        <v>0</v>
      </c>
      <c r="T1157" s="200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01" t="s">
        <v>416</v>
      </c>
      <c r="AT1157" s="201" t="s">
        <v>398</v>
      </c>
      <c r="AU1157" s="201" t="s">
        <v>89</v>
      </c>
      <c r="AY1157" s="19" t="s">
        <v>135</v>
      </c>
      <c r="BE1157" s="202">
        <f>IF(N1157="základná",J1157,0)</f>
        <v>0</v>
      </c>
      <c r="BF1157" s="202">
        <f>IF(N1157="znížená",J1157,0)</f>
        <v>0</v>
      </c>
      <c r="BG1157" s="202">
        <f>IF(N1157="zákl. prenesená",J1157,0)</f>
        <v>0</v>
      </c>
      <c r="BH1157" s="202">
        <f>IF(N1157="zníž. prenesená",J1157,0)</f>
        <v>0</v>
      </c>
      <c r="BI1157" s="202">
        <f>IF(N1157="nulová",J1157,0)</f>
        <v>0</v>
      </c>
      <c r="BJ1157" s="19" t="s">
        <v>89</v>
      </c>
      <c r="BK1157" s="202">
        <f>ROUND(I1157*H1157,2)</f>
        <v>0</v>
      </c>
      <c r="BL1157" s="19" t="s">
        <v>197</v>
      </c>
      <c r="BM1157" s="201" t="s">
        <v>2080</v>
      </c>
    </row>
    <row r="1158" s="13" customFormat="1">
      <c r="A1158" s="13"/>
      <c r="B1158" s="203"/>
      <c r="C1158" s="13"/>
      <c r="D1158" s="204" t="s">
        <v>143</v>
      </c>
      <c r="E1158" s="205" t="s">
        <v>1</v>
      </c>
      <c r="F1158" s="206" t="s">
        <v>2081</v>
      </c>
      <c r="G1158" s="13"/>
      <c r="H1158" s="207">
        <v>463.791</v>
      </c>
      <c r="I1158" s="208"/>
      <c r="J1158" s="13"/>
      <c r="K1158" s="13"/>
      <c r="L1158" s="203"/>
      <c r="M1158" s="209"/>
      <c r="N1158" s="210"/>
      <c r="O1158" s="210"/>
      <c r="P1158" s="210"/>
      <c r="Q1158" s="210"/>
      <c r="R1158" s="210"/>
      <c r="S1158" s="210"/>
      <c r="T1158" s="21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05" t="s">
        <v>143</v>
      </c>
      <c r="AU1158" s="205" t="s">
        <v>89</v>
      </c>
      <c r="AV1158" s="13" t="s">
        <v>89</v>
      </c>
      <c r="AW1158" s="13" t="s">
        <v>31</v>
      </c>
      <c r="AX1158" s="13" t="s">
        <v>76</v>
      </c>
      <c r="AY1158" s="205" t="s">
        <v>135</v>
      </c>
    </row>
    <row r="1159" s="14" customFormat="1">
      <c r="A1159" s="14"/>
      <c r="B1159" s="212"/>
      <c r="C1159" s="14"/>
      <c r="D1159" s="204" t="s">
        <v>143</v>
      </c>
      <c r="E1159" s="213" t="s">
        <v>1</v>
      </c>
      <c r="F1159" s="214" t="s">
        <v>152</v>
      </c>
      <c r="G1159" s="14"/>
      <c r="H1159" s="215">
        <v>463.791</v>
      </c>
      <c r="I1159" s="216"/>
      <c r="J1159" s="14"/>
      <c r="K1159" s="14"/>
      <c r="L1159" s="212"/>
      <c r="M1159" s="217"/>
      <c r="N1159" s="218"/>
      <c r="O1159" s="218"/>
      <c r="P1159" s="218"/>
      <c r="Q1159" s="218"/>
      <c r="R1159" s="218"/>
      <c r="S1159" s="218"/>
      <c r="T1159" s="219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13" t="s">
        <v>143</v>
      </c>
      <c r="AU1159" s="213" t="s">
        <v>89</v>
      </c>
      <c r="AV1159" s="14" t="s">
        <v>141</v>
      </c>
      <c r="AW1159" s="14" t="s">
        <v>31</v>
      </c>
      <c r="AX1159" s="14" t="s">
        <v>83</v>
      </c>
      <c r="AY1159" s="213" t="s">
        <v>135</v>
      </c>
    </row>
    <row r="1160" s="2" customFormat="1" ht="16.5" customHeight="1">
      <c r="A1160" s="38"/>
      <c r="B1160" s="188"/>
      <c r="C1160" s="240" t="s">
        <v>2082</v>
      </c>
      <c r="D1160" s="240" t="s">
        <v>398</v>
      </c>
      <c r="E1160" s="241" t="s">
        <v>1935</v>
      </c>
      <c r="F1160" s="242" t="s">
        <v>1936</v>
      </c>
      <c r="G1160" s="243" t="s">
        <v>1411</v>
      </c>
      <c r="H1160" s="244">
        <v>1591.4390000000001</v>
      </c>
      <c r="I1160" s="245"/>
      <c r="J1160" s="246">
        <f>ROUND(I1160*H1160,2)</f>
        <v>0</v>
      </c>
      <c r="K1160" s="247"/>
      <c r="L1160" s="248"/>
      <c r="M1160" s="249" t="s">
        <v>1</v>
      </c>
      <c r="N1160" s="250" t="s">
        <v>42</v>
      </c>
      <c r="O1160" s="82"/>
      <c r="P1160" s="199">
        <f>O1160*H1160</f>
        <v>0</v>
      </c>
      <c r="Q1160" s="199">
        <v>0.001</v>
      </c>
      <c r="R1160" s="199">
        <f>Q1160*H1160</f>
        <v>1.5914390000000001</v>
      </c>
      <c r="S1160" s="199">
        <v>0</v>
      </c>
      <c r="T1160" s="200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01" t="s">
        <v>416</v>
      </c>
      <c r="AT1160" s="201" t="s">
        <v>398</v>
      </c>
      <c r="AU1160" s="201" t="s">
        <v>89</v>
      </c>
      <c r="AY1160" s="19" t="s">
        <v>135</v>
      </c>
      <c r="BE1160" s="202">
        <f>IF(N1160="základná",J1160,0)</f>
        <v>0</v>
      </c>
      <c r="BF1160" s="202">
        <f>IF(N1160="znížená",J1160,0)</f>
        <v>0</v>
      </c>
      <c r="BG1160" s="202">
        <f>IF(N1160="zákl. prenesená",J1160,0)</f>
        <v>0</v>
      </c>
      <c r="BH1160" s="202">
        <f>IF(N1160="zníž. prenesená",J1160,0)</f>
        <v>0</v>
      </c>
      <c r="BI1160" s="202">
        <f>IF(N1160="nulová",J1160,0)</f>
        <v>0</v>
      </c>
      <c r="BJ1160" s="19" t="s">
        <v>89</v>
      </c>
      <c r="BK1160" s="202">
        <f>ROUND(I1160*H1160,2)</f>
        <v>0</v>
      </c>
      <c r="BL1160" s="19" t="s">
        <v>197</v>
      </c>
      <c r="BM1160" s="201" t="s">
        <v>2083</v>
      </c>
    </row>
    <row r="1161" s="13" customFormat="1">
      <c r="A1161" s="13"/>
      <c r="B1161" s="203"/>
      <c r="C1161" s="13"/>
      <c r="D1161" s="204" t="s">
        <v>143</v>
      </c>
      <c r="E1161" s="13"/>
      <c r="F1161" s="206" t="s">
        <v>2084</v>
      </c>
      <c r="G1161" s="13"/>
      <c r="H1161" s="207">
        <v>1591.4390000000001</v>
      </c>
      <c r="I1161" s="208"/>
      <c r="J1161" s="13"/>
      <c r="K1161" s="13"/>
      <c r="L1161" s="203"/>
      <c r="M1161" s="209"/>
      <c r="N1161" s="210"/>
      <c r="O1161" s="210"/>
      <c r="P1161" s="210"/>
      <c r="Q1161" s="210"/>
      <c r="R1161" s="210"/>
      <c r="S1161" s="210"/>
      <c r="T1161" s="211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05" t="s">
        <v>143</v>
      </c>
      <c r="AU1161" s="205" t="s">
        <v>89</v>
      </c>
      <c r="AV1161" s="13" t="s">
        <v>89</v>
      </c>
      <c r="AW1161" s="13" t="s">
        <v>3</v>
      </c>
      <c r="AX1161" s="13" t="s">
        <v>83</v>
      </c>
      <c r="AY1161" s="205" t="s">
        <v>135</v>
      </c>
    </row>
    <row r="1162" s="2" customFormat="1" ht="16.5" customHeight="1">
      <c r="A1162" s="38"/>
      <c r="B1162" s="188"/>
      <c r="C1162" s="240" t="s">
        <v>1550</v>
      </c>
      <c r="D1162" s="240" t="s">
        <v>398</v>
      </c>
      <c r="E1162" s="241" t="s">
        <v>1940</v>
      </c>
      <c r="F1162" s="242" t="s">
        <v>1941</v>
      </c>
      <c r="G1162" s="243" t="s">
        <v>1411</v>
      </c>
      <c r="H1162" s="244">
        <v>227.34800000000001</v>
      </c>
      <c r="I1162" s="245"/>
      <c r="J1162" s="246">
        <f>ROUND(I1162*H1162,2)</f>
        <v>0</v>
      </c>
      <c r="K1162" s="247"/>
      <c r="L1162" s="248"/>
      <c r="M1162" s="249" t="s">
        <v>1</v>
      </c>
      <c r="N1162" s="250" t="s">
        <v>42</v>
      </c>
      <c r="O1162" s="82"/>
      <c r="P1162" s="199">
        <f>O1162*H1162</f>
        <v>0</v>
      </c>
      <c r="Q1162" s="199">
        <v>0.001</v>
      </c>
      <c r="R1162" s="199">
        <f>Q1162*H1162</f>
        <v>0.22734800000000002</v>
      </c>
      <c r="S1162" s="199">
        <v>0</v>
      </c>
      <c r="T1162" s="200">
        <f>S1162*H1162</f>
        <v>0</v>
      </c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R1162" s="201" t="s">
        <v>416</v>
      </c>
      <c r="AT1162" s="201" t="s">
        <v>398</v>
      </c>
      <c r="AU1162" s="201" t="s">
        <v>89</v>
      </c>
      <c r="AY1162" s="19" t="s">
        <v>135</v>
      </c>
      <c r="BE1162" s="202">
        <f>IF(N1162="základná",J1162,0)</f>
        <v>0</v>
      </c>
      <c r="BF1162" s="202">
        <f>IF(N1162="znížená",J1162,0)</f>
        <v>0</v>
      </c>
      <c r="BG1162" s="202">
        <f>IF(N1162="zákl. prenesená",J1162,0)</f>
        <v>0</v>
      </c>
      <c r="BH1162" s="202">
        <f>IF(N1162="zníž. prenesená",J1162,0)</f>
        <v>0</v>
      </c>
      <c r="BI1162" s="202">
        <f>IF(N1162="nulová",J1162,0)</f>
        <v>0</v>
      </c>
      <c r="BJ1162" s="19" t="s">
        <v>89</v>
      </c>
      <c r="BK1162" s="202">
        <f>ROUND(I1162*H1162,2)</f>
        <v>0</v>
      </c>
      <c r="BL1162" s="19" t="s">
        <v>197</v>
      </c>
      <c r="BM1162" s="201" t="s">
        <v>2085</v>
      </c>
    </row>
    <row r="1163" s="13" customFormat="1">
      <c r="A1163" s="13"/>
      <c r="B1163" s="203"/>
      <c r="C1163" s="13"/>
      <c r="D1163" s="204" t="s">
        <v>143</v>
      </c>
      <c r="E1163" s="13"/>
      <c r="F1163" s="206" t="s">
        <v>2086</v>
      </c>
      <c r="G1163" s="13"/>
      <c r="H1163" s="207">
        <v>227.34800000000001</v>
      </c>
      <c r="I1163" s="208"/>
      <c r="J1163" s="13"/>
      <c r="K1163" s="13"/>
      <c r="L1163" s="203"/>
      <c r="M1163" s="209"/>
      <c r="N1163" s="210"/>
      <c r="O1163" s="210"/>
      <c r="P1163" s="210"/>
      <c r="Q1163" s="210"/>
      <c r="R1163" s="210"/>
      <c r="S1163" s="210"/>
      <c r="T1163" s="211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05" t="s">
        <v>143</v>
      </c>
      <c r="AU1163" s="205" t="s">
        <v>89</v>
      </c>
      <c r="AV1163" s="13" t="s">
        <v>89</v>
      </c>
      <c r="AW1163" s="13" t="s">
        <v>3</v>
      </c>
      <c r="AX1163" s="13" t="s">
        <v>83</v>
      </c>
      <c r="AY1163" s="205" t="s">
        <v>135</v>
      </c>
    </row>
    <row r="1164" s="2" customFormat="1" ht="24.15" customHeight="1">
      <c r="A1164" s="38"/>
      <c r="B1164" s="188"/>
      <c r="C1164" s="189" t="s">
        <v>2087</v>
      </c>
      <c r="D1164" s="189" t="s">
        <v>137</v>
      </c>
      <c r="E1164" s="190" t="s">
        <v>2088</v>
      </c>
      <c r="F1164" s="191" t="s">
        <v>2089</v>
      </c>
      <c r="G1164" s="192" t="s">
        <v>208</v>
      </c>
      <c r="H1164" s="220"/>
      <c r="I1164" s="194"/>
      <c r="J1164" s="195">
        <f>ROUND(I1164*H1164,2)</f>
        <v>0</v>
      </c>
      <c r="K1164" s="196"/>
      <c r="L1164" s="39"/>
      <c r="M1164" s="197" t="s">
        <v>1</v>
      </c>
      <c r="N1164" s="198" t="s">
        <v>42</v>
      </c>
      <c r="O1164" s="82"/>
      <c r="P1164" s="199">
        <f>O1164*H1164</f>
        <v>0</v>
      </c>
      <c r="Q1164" s="199">
        <v>0</v>
      </c>
      <c r="R1164" s="199">
        <f>Q1164*H1164</f>
        <v>0</v>
      </c>
      <c r="S1164" s="199">
        <v>0</v>
      </c>
      <c r="T1164" s="200">
        <f>S1164*H1164</f>
        <v>0</v>
      </c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R1164" s="201" t="s">
        <v>197</v>
      </c>
      <c r="AT1164" s="201" t="s">
        <v>137</v>
      </c>
      <c r="AU1164" s="201" t="s">
        <v>89</v>
      </c>
      <c r="AY1164" s="19" t="s">
        <v>135</v>
      </c>
      <c r="BE1164" s="202">
        <f>IF(N1164="základná",J1164,0)</f>
        <v>0</v>
      </c>
      <c r="BF1164" s="202">
        <f>IF(N1164="znížená",J1164,0)</f>
        <v>0</v>
      </c>
      <c r="BG1164" s="202">
        <f>IF(N1164="zákl. prenesená",J1164,0)</f>
        <v>0</v>
      </c>
      <c r="BH1164" s="202">
        <f>IF(N1164="zníž. prenesená",J1164,0)</f>
        <v>0</v>
      </c>
      <c r="BI1164" s="202">
        <f>IF(N1164="nulová",J1164,0)</f>
        <v>0</v>
      </c>
      <c r="BJ1164" s="19" t="s">
        <v>89</v>
      </c>
      <c r="BK1164" s="202">
        <f>ROUND(I1164*H1164,2)</f>
        <v>0</v>
      </c>
      <c r="BL1164" s="19" t="s">
        <v>197</v>
      </c>
      <c r="BM1164" s="201" t="s">
        <v>2090</v>
      </c>
    </row>
    <row r="1165" s="12" customFormat="1" ht="22.8" customHeight="1">
      <c r="A1165" s="12"/>
      <c r="B1165" s="175"/>
      <c r="C1165" s="12"/>
      <c r="D1165" s="176" t="s">
        <v>75</v>
      </c>
      <c r="E1165" s="186" t="s">
        <v>598</v>
      </c>
      <c r="F1165" s="186" t="s">
        <v>599</v>
      </c>
      <c r="G1165" s="12"/>
      <c r="H1165" s="12"/>
      <c r="I1165" s="178"/>
      <c r="J1165" s="187">
        <f>BK1165</f>
        <v>0</v>
      </c>
      <c r="K1165" s="12"/>
      <c r="L1165" s="175"/>
      <c r="M1165" s="180"/>
      <c r="N1165" s="181"/>
      <c r="O1165" s="181"/>
      <c r="P1165" s="182">
        <f>SUM(P1166:P1170)</f>
        <v>0</v>
      </c>
      <c r="Q1165" s="181"/>
      <c r="R1165" s="182">
        <f>SUM(R1166:R1170)</f>
        <v>0.015834113280000003</v>
      </c>
      <c r="S1165" s="181"/>
      <c r="T1165" s="183">
        <f>SUM(T1166:T1170)</f>
        <v>0</v>
      </c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R1165" s="176" t="s">
        <v>89</v>
      </c>
      <c r="AT1165" s="184" t="s">
        <v>75</v>
      </c>
      <c r="AU1165" s="184" t="s">
        <v>83</v>
      </c>
      <c r="AY1165" s="176" t="s">
        <v>135</v>
      </c>
      <c r="BK1165" s="185">
        <f>SUM(BK1166:BK1170)</f>
        <v>0</v>
      </c>
    </row>
    <row r="1166" s="2" customFormat="1" ht="24.15" customHeight="1">
      <c r="A1166" s="38"/>
      <c r="B1166" s="188"/>
      <c r="C1166" s="189" t="s">
        <v>1554</v>
      </c>
      <c r="D1166" s="189" t="s">
        <v>137</v>
      </c>
      <c r="E1166" s="190" t="s">
        <v>601</v>
      </c>
      <c r="F1166" s="191" t="s">
        <v>602</v>
      </c>
      <c r="G1166" s="192" t="s">
        <v>140</v>
      </c>
      <c r="H1166" s="193">
        <v>51.624000000000002</v>
      </c>
      <c r="I1166" s="194"/>
      <c r="J1166" s="195">
        <f>ROUND(I1166*H1166,2)</f>
        <v>0</v>
      </c>
      <c r="K1166" s="196"/>
      <c r="L1166" s="39"/>
      <c r="M1166" s="197" t="s">
        <v>1</v>
      </c>
      <c r="N1166" s="198" t="s">
        <v>42</v>
      </c>
      <c r="O1166" s="82"/>
      <c r="P1166" s="199">
        <f>O1166*H1166</f>
        <v>0</v>
      </c>
      <c r="Q1166" s="199">
        <v>0</v>
      </c>
      <c r="R1166" s="199">
        <f>Q1166*H1166</f>
        <v>0</v>
      </c>
      <c r="S1166" s="199">
        <v>0</v>
      </c>
      <c r="T1166" s="200">
        <f>S1166*H1166</f>
        <v>0</v>
      </c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R1166" s="201" t="s">
        <v>197</v>
      </c>
      <c r="AT1166" s="201" t="s">
        <v>137</v>
      </c>
      <c r="AU1166" s="201" t="s">
        <v>89</v>
      </c>
      <c r="AY1166" s="19" t="s">
        <v>135</v>
      </c>
      <c r="BE1166" s="202">
        <f>IF(N1166="základná",J1166,0)</f>
        <v>0</v>
      </c>
      <c r="BF1166" s="202">
        <f>IF(N1166="znížená",J1166,0)</f>
        <v>0</v>
      </c>
      <c r="BG1166" s="202">
        <f>IF(N1166="zákl. prenesená",J1166,0)</f>
        <v>0</v>
      </c>
      <c r="BH1166" s="202">
        <f>IF(N1166="zníž. prenesená",J1166,0)</f>
        <v>0</v>
      </c>
      <c r="BI1166" s="202">
        <f>IF(N1166="nulová",J1166,0)</f>
        <v>0</v>
      </c>
      <c r="BJ1166" s="19" t="s">
        <v>89</v>
      </c>
      <c r="BK1166" s="202">
        <f>ROUND(I1166*H1166,2)</f>
        <v>0</v>
      </c>
      <c r="BL1166" s="19" t="s">
        <v>197</v>
      </c>
      <c r="BM1166" s="201" t="s">
        <v>2091</v>
      </c>
    </row>
    <row r="1167" s="2" customFormat="1" ht="21.75" customHeight="1">
      <c r="A1167" s="38"/>
      <c r="B1167" s="188"/>
      <c r="C1167" s="189" t="s">
        <v>2092</v>
      </c>
      <c r="D1167" s="189" t="s">
        <v>137</v>
      </c>
      <c r="E1167" s="190" t="s">
        <v>605</v>
      </c>
      <c r="F1167" s="191" t="s">
        <v>606</v>
      </c>
      <c r="G1167" s="192" t="s">
        <v>140</v>
      </c>
      <c r="H1167" s="193">
        <v>51.624000000000002</v>
      </c>
      <c r="I1167" s="194"/>
      <c r="J1167" s="195">
        <f>ROUND(I1167*H1167,2)</f>
        <v>0</v>
      </c>
      <c r="K1167" s="196"/>
      <c r="L1167" s="39"/>
      <c r="M1167" s="197" t="s">
        <v>1</v>
      </c>
      <c r="N1167" s="198" t="s">
        <v>42</v>
      </c>
      <c r="O1167" s="82"/>
      <c r="P1167" s="199">
        <f>O1167*H1167</f>
        <v>0</v>
      </c>
      <c r="Q1167" s="199">
        <v>6.3540000000000005E-05</v>
      </c>
      <c r="R1167" s="199">
        <f>Q1167*H1167</f>
        <v>0.0032801889600000004</v>
      </c>
      <c r="S1167" s="199">
        <v>0</v>
      </c>
      <c r="T1167" s="200">
        <f>S1167*H1167</f>
        <v>0</v>
      </c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R1167" s="201" t="s">
        <v>197</v>
      </c>
      <c r="AT1167" s="201" t="s">
        <v>137</v>
      </c>
      <c r="AU1167" s="201" t="s">
        <v>89</v>
      </c>
      <c r="AY1167" s="19" t="s">
        <v>135</v>
      </c>
      <c r="BE1167" s="202">
        <f>IF(N1167="základná",J1167,0)</f>
        <v>0</v>
      </c>
      <c r="BF1167" s="202">
        <f>IF(N1167="znížená",J1167,0)</f>
        <v>0</v>
      </c>
      <c r="BG1167" s="202">
        <f>IF(N1167="zákl. prenesená",J1167,0)</f>
        <v>0</v>
      </c>
      <c r="BH1167" s="202">
        <f>IF(N1167="zníž. prenesená",J1167,0)</f>
        <v>0</v>
      </c>
      <c r="BI1167" s="202">
        <f>IF(N1167="nulová",J1167,0)</f>
        <v>0</v>
      </c>
      <c r="BJ1167" s="19" t="s">
        <v>89</v>
      </c>
      <c r="BK1167" s="202">
        <f>ROUND(I1167*H1167,2)</f>
        <v>0</v>
      </c>
      <c r="BL1167" s="19" t="s">
        <v>197</v>
      </c>
      <c r="BM1167" s="201" t="s">
        <v>2093</v>
      </c>
    </row>
    <row r="1168" s="2" customFormat="1" ht="24.15" customHeight="1">
      <c r="A1168" s="38"/>
      <c r="B1168" s="188"/>
      <c r="C1168" s="189" t="s">
        <v>1557</v>
      </c>
      <c r="D1168" s="189" t="s">
        <v>137</v>
      </c>
      <c r="E1168" s="190" t="s">
        <v>609</v>
      </c>
      <c r="F1168" s="191" t="s">
        <v>610</v>
      </c>
      <c r="G1168" s="192" t="s">
        <v>140</v>
      </c>
      <c r="H1168" s="193">
        <v>51.624000000000002</v>
      </c>
      <c r="I1168" s="194"/>
      <c r="J1168" s="195">
        <f>ROUND(I1168*H1168,2)</f>
        <v>0</v>
      </c>
      <c r="K1168" s="196"/>
      <c r="L1168" s="39"/>
      <c r="M1168" s="197" t="s">
        <v>1</v>
      </c>
      <c r="N1168" s="198" t="s">
        <v>42</v>
      </c>
      <c r="O1168" s="82"/>
      <c r="P1168" s="199">
        <f>O1168*H1168</f>
        <v>0</v>
      </c>
      <c r="Q1168" s="199">
        <v>8.1340000000000004E-05</v>
      </c>
      <c r="R1168" s="199">
        <f>Q1168*H1168</f>
        <v>0.0041990961600000005</v>
      </c>
      <c r="S1168" s="199">
        <v>0</v>
      </c>
      <c r="T1168" s="200">
        <f>S1168*H1168</f>
        <v>0</v>
      </c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R1168" s="201" t="s">
        <v>197</v>
      </c>
      <c r="AT1168" s="201" t="s">
        <v>137</v>
      </c>
      <c r="AU1168" s="201" t="s">
        <v>89</v>
      </c>
      <c r="AY1168" s="19" t="s">
        <v>135</v>
      </c>
      <c r="BE1168" s="202">
        <f>IF(N1168="základná",J1168,0)</f>
        <v>0</v>
      </c>
      <c r="BF1168" s="202">
        <f>IF(N1168="znížená",J1168,0)</f>
        <v>0</v>
      </c>
      <c r="BG1168" s="202">
        <f>IF(N1168="zákl. prenesená",J1168,0)</f>
        <v>0</v>
      </c>
      <c r="BH1168" s="202">
        <f>IF(N1168="zníž. prenesená",J1168,0)</f>
        <v>0</v>
      </c>
      <c r="BI1168" s="202">
        <f>IF(N1168="nulová",J1168,0)</f>
        <v>0</v>
      </c>
      <c r="BJ1168" s="19" t="s">
        <v>89</v>
      </c>
      <c r="BK1168" s="202">
        <f>ROUND(I1168*H1168,2)</f>
        <v>0</v>
      </c>
      <c r="BL1168" s="19" t="s">
        <v>197</v>
      </c>
      <c r="BM1168" s="201" t="s">
        <v>2094</v>
      </c>
    </row>
    <row r="1169" s="2" customFormat="1" ht="33" customHeight="1">
      <c r="A1169" s="38"/>
      <c r="B1169" s="188"/>
      <c r="C1169" s="189" t="s">
        <v>2095</v>
      </c>
      <c r="D1169" s="189" t="s">
        <v>137</v>
      </c>
      <c r="E1169" s="190" t="s">
        <v>613</v>
      </c>
      <c r="F1169" s="191" t="s">
        <v>614</v>
      </c>
      <c r="G1169" s="192" t="s">
        <v>140</v>
      </c>
      <c r="H1169" s="193">
        <v>51.624000000000002</v>
      </c>
      <c r="I1169" s="194"/>
      <c r="J1169" s="195">
        <f>ROUND(I1169*H1169,2)</f>
        <v>0</v>
      </c>
      <c r="K1169" s="196"/>
      <c r="L1169" s="39"/>
      <c r="M1169" s="197" t="s">
        <v>1</v>
      </c>
      <c r="N1169" s="198" t="s">
        <v>42</v>
      </c>
      <c r="O1169" s="82"/>
      <c r="P1169" s="199">
        <f>O1169*H1169</f>
        <v>0</v>
      </c>
      <c r="Q1169" s="199">
        <v>0.00016184000000000001</v>
      </c>
      <c r="R1169" s="199">
        <f>Q1169*H1169</f>
        <v>0.008354828160000001</v>
      </c>
      <c r="S1169" s="199">
        <v>0</v>
      </c>
      <c r="T1169" s="200">
        <f>S1169*H1169</f>
        <v>0</v>
      </c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R1169" s="201" t="s">
        <v>197</v>
      </c>
      <c r="AT1169" s="201" t="s">
        <v>137</v>
      </c>
      <c r="AU1169" s="201" t="s">
        <v>89</v>
      </c>
      <c r="AY1169" s="19" t="s">
        <v>135</v>
      </c>
      <c r="BE1169" s="202">
        <f>IF(N1169="základná",J1169,0)</f>
        <v>0</v>
      </c>
      <c r="BF1169" s="202">
        <f>IF(N1169="znížená",J1169,0)</f>
        <v>0</v>
      </c>
      <c r="BG1169" s="202">
        <f>IF(N1169="zákl. prenesená",J1169,0)</f>
        <v>0</v>
      </c>
      <c r="BH1169" s="202">
        <f>IF(N1169="zníž. prenesená",J1169,0)</f>
        <v>0</v>
      </c>
      <c r="BI1169" s="202">
        <f>IF(N1169="nulová",J1169,0)</f>
        <v>0</v>
      </c>
      <c r="BJ1169" s="19" t="s">
        <v>89</v>
      </c>
      <c r="BK1169" s="202">
        <f>ROUND(I1169*H1169,2)</f>
        <v>0</v>
      </c>
      <c r="BL1169" s="19" t="s">
        <v>197</v>
      </c>
      <c r="BM1169" s="201" t="s">
        <v>2096</v>
      </c>
    </row>
    <row r="1170" s="13" customFormat="1">
      <c r="A1170" s="13"/>
      <c r="B1170" s="203"/>
      <c r="C1170" s="13"/>
      <c r="D1170" s="204" t="s">
        <v>143</v>
      </c>
      <c r="E1170" s="205" t="s">
        <v>1</v>
      </c>
      <c r="F1170" s="206" t="s">
        <v>2097</v>
      </c>
      <c r="G1170" s="13"/>
      <c r="H1170" s="207">
        <v>51.624000000000002</v>
      </c>
      <c r="I1170" s="208"/>
      <c r="J1170" s="13"/>
      <c r="K1170" s="13"/>
      <c r="L1170" s="203"/>
      <c r="M1170" s="209"/>
      <c r="N1170" s="210"/>
      <c r="O1170" s="210"/>
      <c r="P1170" s="210"/>
      <c r="Q1170" s="210"/>
      <c r="R1170" s="210"/>
      <c r="S1170" s="210"/>
      <c r="T1170" s="21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05" t="s">
        <v>143</v>
      </c>
      <c r="AU1170" s="205" t="s">
        <v>89</v>
      </c>
      <c r="AV1170" s="13" t="s">
        <v>89</v>
      </c>
      <c r="AW1170" s="13" t="s">
        <v>31</v>
      </c>
      <c r="AX1170" s="13" t="s">
        <v>83</v>
      </c>
      <c r="AY1170" s="205" t="s">
        <v>135</v>
      </c>
    </row>
    <row r="1171" s="12" customFormat="1" ht="22.8" customHeight="1">
      <c r="A1171" s="12"/>
      <c r="B1171" s="175"/>
      <c r="C1171" s="12"/>
      <c r="D1171" s="176" t="s">
        <v>75</v>
      </c>
      <c r="E1171" s="186" t="s">
        <v>617</v>
      </c>
      <c r="F1171" s="186" t="s">
        <v>618</v>
      </c>
      <c r="G1171" s="12"/>
      <c r="H1171" s="12"/>
      <c r="I1171" s="178"/>
      <c r="J1171" s="187">
        <f>BK1171</f>
        <v>0</v>
      </c>
      <c r="K1171" s="12"/>
      <c r="L1171" s="175"/>
      <c r="M1171" s="180"/>
      <c r="N1171" s="181"/>
      <c r="O1171" s="181"/>
      <c r="P1171" s="182">
        <f>SUM(P1172:P1180)</f>
        <v>0</v>
      </c>
      <c r="Q1171" s="181"/>
      <c r="R1171" s="182">
        <f>SUM(R1172:R1180)</f>
        <v>1.52001723654</v>
      </c>
      <c r="S1171" s="181"/>
      <c r="T1171" s="183">
        <f>SUM(T1172:T1180)</f>
        <v>0</v>
      </c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R1171" s="176" t="s">
        <v>89</v>
      </c>
      <c r="AT1171" s="184" t="s">
        <v>75</v>
      </c>
      <c r="AU1171" s="184" t="s">
        <v>83</v>
      </c>
      <c r="AY1171" s="176" t="s">
        <v>135</v>
      </c>
      <c r="BK1171" s="185">
        <f>SUM(BK1172:BK1180)</f>
        <v>0</v>
      </c>
    </row>
    <row r="1172" s="2" customFormat="1" ht="24.15" customHeight="1">
      <c r="A1172" s="38"/>
      <c r="B1172" s="188"/>
      <c r="C1172" s="189" t="s">
        <v>1561</v>
      </c>
      <c r="D1172" s="189" t="s">
        <v>137</v>
      </c>
      <c r="E1172" s="190" t="s">
        <v>620</v>
      </c>
      <c r="F1172" s="191" t="s">
        <v>621</v>
      </c>
      <c r="G1172" s="192" t="s">
        <v>140</v>
      </c>
      <c r="H1172" s="193">
        <v>175.97</v>
      </c>
      <c r="I1172" s="194"/>
      <c r="J1172" s="195">
        <f>ROUND(I1172*H1172,2)</f>
        <v>0</v>
      </c>
      <c r="K1172" s="196"/>
      <c r="L1172" s="39"/>
      <c r="M1172" s="197" t="s">
        <v>1</v>
      </c>
      <c r="N1172" s="198" t="s">
        <v>42</v>
      </c>
      <c r="O1172" s="82"/>
      <c r="P1172" s="199">
        <f>O1172*H1172</f>
        <v>0</v>
      </c>
      <c r="Q1172" s="199">
        <v>0.000156</v>
      </c>
      <c r="R1172" s="199">
        <f>Q1172*H1172</f>
        <v>0.027451319999999998</v>
      </c>
      <c r="S1172" s="199">
        <v>0</v>
      </c>
      <c r="T1172" s="200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01" t="s">
        <v>197</v>
      </c>
      <c r="AT1172" s="201" t="s">
        <v>137</v>
      </c>
      <c r="AU1172" s="201" t="s">
        <v>89</v>
      </c>
      <c r="AY1172" s="19" t="s">
        <v>135</v>
      </c>
      <c r="BE1172" s="202">
        <f>IF(N1172="základná",J1172,0)</f>
        <v>0</v>
      </c>
      <c r="BF1172" s="202">
        <f>IF(N1172="znížená",J1172,0)</f>
        <v>0</v>
      </c>
      <c r="BG1172" s="202">
        <f>IF(N1172="zákl. prenesená",J1172,0)</f>
        <v>0</v>
      </c>
      <c r="BH1172" s="202">
        <f>IF(N1172="zníž. prenesená",J1172,0)</f>
        <v>0</v>
      </c>
      <c r="BI1172" s="202">
        <f>IF(N1172="nulová",J1172,0)</f>
        <v>0</v>
      </c>
      <c r="BJ1172" s="19" t="s">
        <v>89</v>
      </c>
      <c r="BK1172" s="202">
        <f>ROUND(I1172*H1172,2)</f>
        <v>0</v>
      </c>
      <c r="BL1172" s="19" t="s">
        <v>197</v>
      </c>
      <c r="BM1172" s="201" t="s">
        <v>2098</v>
      </c>
    </row>
    <row r="1173" s="2" customFormat="1" ht="24.15" customHeight="1">
      <c r="A1173" s="38"/>
      <c r="B1173" s="188"/>
      <c r="C1173" s="189" t="s">
        <v>2099</v>
      </c>
      <c r="D1173" s="189" t="s">
        <v>137</v>
      </c>
      <c r="E1173" s="190" t="s">
        <v>624</v>
      </c>
      <c r="F1173" s="191" t="s">
        <v>625</v>
      </c>
      <c r="G1173" s="192" t="s">
        <v>140</v>
      </c>
      <c r="H1173" s="193">
        <v>1333.7000000000001</v>
      </c>
      <c r="I1173" s="194"/>
      <c r="J1173" s="195">
        <f>ROUND(I1173*H1173,2)</f>
        <v>0</v>
      </c>
      <c r="K1173" s="196"/>
      <c r="L1173" s="39"/>
      <c r="M1173" s="197" t="s">
        <v>1</v>
      </c>
      <c r="N1173" s="198" t="s">
        <v>42</v>
      </c>
      <c r="O1173" s="82"/>
      <c r="P1173" s="199">
        <f>O1173*H1173</f>
        <v>0</v>
      </c>
      <c r="Q1173" s="199">
        <v>1.9999999999999999E-06</v>
      </c>
      <c r="R1173" s="199">
        <f>Q1173*H1173</f>
        <v>0.0026673999999999999</v>
      </c>
      <c r="S1173" s="199">
        <v>0</v>
      </c>
      <c r="T1173" s="200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01" t="s">
        <v>197</v>
      </c>
      <c r="AT1173" s="201" t="s">
        <v>137</v>
      </c>
      <c r="AU1173" s="201" t="s">
        <v>89</v>
      </c>
      <c r="AY1173" s="19" t="s">
        <v>135</v>
      </c>
      <c r="BE1173" s="202">
        <f>IF(N1173="základná",J1173,0)</f>
        <v>0</v>
      </c>
      <c r="BF1173" s="202">
        <f>IF(N1173="znížená",J1173,0)</f>
        <v>0</v>
      </c>
      <c r="BG1173" s="202">
        <f>IF(N1173="zákl. prenesená",J1173,0)</f>
        <v>0</v>
      </c>
      <c r="BH1173" s="202">
        <f>IF(N1173="zníž. prenesená",J1173,0)</f>
        <v>0</v>
      </c>
      <c r="BI1173" s="202">
        <f>IF(N1173="nulová",J1173,0)</f>
        <v>0</v>
      </c>
      <c r="BJ1173" s="19" t="s">
        <v>89</v>
      </c>
      <c r="BK1173" s="202">
        <f>ROUND(I1173*H1173,2)</f>
        <v>0</v>
      </c>
      <c r="BL1173" s="19" t="s">
        <v>197</v>
      </c>
      <c r="BM1173" s="201" t="s">
        <v>2100</v>
      </c>
    </row>
    <row r="1174" s="13" customFormat="1">
      <c r="A1174" s="13"/>
      <c r="B1174" s="203"/>
      <c r="C1174" s="13"/>
      <c r="D1174" s="204" t="s">
        <v>143</v>
      </c>
      <c r="E1174" s="205" t="s">
        <v>1</v>
      </c>
      <c r="F1174" s="206" t="s">
        <v>985</v>
      </c>
      <c r="G1174" s="13"/>
      <c r="H1174" s="207">
        <v>1333.7000000000001</v>
      </c>
      <c r="I1174" s="208"/>
      <c r="J1174" s="13"/>
      <c r="K1174" s="13"/>
      <c r="L1174" s="203"/>
      <c r="M1174" s="209"/>
      <c r="N1174" s="210"/>
      <c r="O1174" s="210"/>
      <c r="P1174" s="210"/>
      <c r="Q1174" s="210"/>
      <c r="R1174" s="210"/>
      <c r="S1174" s="210"/>
      <c r="T1174" s="21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05" t="s">
        <v>143</v>
      </c>
      <c r="AU1174" s="205" t="s">
        <v>89</v>
      </c>
      <c r="AV1174" s="13" t="s">
        <v>89</v>
      </c>
      <c r="AW1174" s="13" t="s">
        <v>31</v>
      </c>
      <c r="AX1174" s="13" t="s">
        <v>83</v>
      </c>
      <c r="AY1174" s="205" t="s">
        <v>135</v>
      </c>
    </row>
    <row r="1175" s="2" customFormat="1" ht="24.15" customHeight="1">
      <c r="A1175" s="38"/>
      <c r="B1175" s="188"/>
      <c r="C1175" s="189" t="s">
        <v>1564</v>
      </c>
      <c r="D1175" s="189" t="s">
        <v>137</v>
      </c>
      <c r="E1175" s="190" t="s">
        <v>629</v>
      </c>
      <c r="F1175" s="191" t="s">
        <v>630</v>
      </c>
      <c r="G1175" s="192" t="s">
        <v>140</v>
      </c>
      <c r="H1175" s="193">
        <v>3954.2930000000001</v>
      </c>
      <c r="I1175" s="194"/>
      <c r="J1175" s="195">
        <f>ROUND(I1175*H1175,2)</f>
        <v>0</v>
      </c>
      <c r="K1175" s="196"/>
      <c r="L1175" s="39"/>
      <c r="M1175" s="197" t="s">
        <v>1</v>
      </c>
      <c r="N1175" s="198" t="s">
        <v>42</v>
      </c>
      <c r="O1175" s="82"/>
      <c r="P1175" s="199">
        <f>O1175*H1175</f>
        <v>0</v>
      </c>
      <c r="Q1175" s="199">
        <v>3.4800000000000001E-06</v>
      </c>
      <c r="R1175" s="199">
        <f>Q1175*H1175</f>
        <v>0.013760939640000001</v>
      </c>
      <c r="S1175" s="199">
        <v>0</v>
      </c>
      <c r="T1175" s="200">
        <f>S1175*H1175</f>
        <v>0</v>
      </c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R1175" s="201" t="s">
        <v>197</v>
      </c>
      <c r="AT1175" s="201" t="s">
        <v>137</v>
      </c>
      <c r="AU1175" s="201" t="s">
        <v>89</v>
      </c>
      <c r="AY1175" s="19" t="s">
        <v>135</v>
      </c>
      <c r="BE1175" s="202">
        <f>IF(N1175="základná",J1175,0)</f>
        <v>0</v>
      </c>
      <c r="BF1175" s="202">
        <f>IF(N1175="znížená",J1175,0)</f>
        <v>0</v>
      </c>
      <c r="BG1175" s="202">
        <f>IF(N1175="zákl. prenesená",J1175,0)</f>
        <v>0</v>
      </c>
      <c r="BH1175" s="202">
        <f>IF(N1175="zníž. prenesená",J1175,0)</f>
        <v>0</v>
      </c>
      <c r="BI1175" s="202">
        <f>IF(N1175="nulová",J1175,0)</f>
        <v>0</v>
      </c>
      <c r="BJ1175" s="19" t="s">
        <v>89</v>
      </c>
      <c r="BK1175" s="202">
        <f>ROUND(I1175*H1175,2)</f>
        <v>0</v>
      </c>
      <c r="BL1175" s="19" t="s">
        <v>197</v>
      </c>
      <c r="BM1175" s="201" t="s">
        <v>2101</v>
      </c>
    </row>
    <row r="1176" s="13" customFormat="1">
      <c r="A1176" s="13"/>
      <c r="B1176" s="203"/>
      <c r="C1176" s="13"/>
      <c r="D1176" s="204" t="s">
        <v>143</v>
      </c>
      <c r="E1176" s="205" t="s">
        <v>1</v>
      </c>
      <c r="F1176" s="206" t="s">
        <v>2102</v>
      </c>
      <c r="G1176" s="13"/>
      <c r="H1176" s="207">
        <v>3954.2930000000001</v>
      </c>
      <c r="I1176" s="208"/>
      <c r="J1176" s="13"/>
      <c r="K1176" s="13"/>
      <c r="L1176" s="203"/>
      <c r="M1176" s="209"/>
      <c r="N1176" s="210"/>
      <c r="O1176" s="210"/>
      <c r="P1176" s="210"/>
      <c r="Q1176" s="210"/>
      <c r="R1176" s="210"/>
      <c r="S1176" s="210"/>
      <c r="T1176" s="21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05" t="s">
        <v>143</v>
      </c>
      <c r="AU1176" s="205" t="s">
        <v>89</v>
      </c>
      <c r="AV1176" s="13" t="s">
        <v>89</v>
      </c>
      <c r="AW1176" s="13" t="s">
        <v>31</v>
      </c>
      <c r="AX1176" s="13" t="s">
        <v>83</v>
      </c>
      <c r="AY1176" s="205" t="s">
        <v>135</v>
      </c>
    </row>
    <row r="1177" s="2" customFormat="1" ht="24.15" customHeight="1">
      <c r="A1177" s="38"/>
      <c r="B1177" s="188"/>
      <c r="C1177" s="189" t="s">
        <v>2103</v>
      </c>
      <c r="D1177" s="189" t="s">
        <v>137</v>
      </c>
      <c r="E1177" s="190" t="s">
        <v>634</v>
      </c>
      <c r="F1177" s="191" t="s">
        <v>635</v>
      </c>
      <c r="G1177" s="192" t="s">
        <v>140</v>
      </c>
      <c r="H1177" s="193">
        <v>3954.2930000000001</v>
      </c>
      <c r="I1177" s="194"/>
      <c r="J1177" s="195">
        <f>ROUND(I1177*H1177,2)</f>
        <v>0</v>
      </c>
      <c r="K1177" s="196"/>
      <c r="L1177" s="39"/>
      <c r="M1177" s="197" t="s">
        <v>1</v>
      </c>
      <c r="N1177" s="198" t="s">
        <v>42</v>
      </c>
      <c r="O1177" s="82"/>
      <c r="P1177" s="199">
        <f>O1177*H1177</f>
        <v>0</v>
      </c>
      <c r="Q1177" s="199">
        <v>9.7499999999999998E-05</v>
      </c>
      <c r="R1177" s="199">
        <f>Q1177*H1177</f>
        <v>0.38554356750000002</v>
      </c>
      <c r="S1177" s="199">
        <v>0</v>
      </c>
      <c r="T1177" s="200">
        <f>S1177*H1177</f>
        <v>0</v>
      </c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R1177" s="201" t="s">
        <v>197</v>
      </c>
      <c r="AT1177" s="201" t="s">
        <v>137</v>
      </c>
      <c r="AU1177" s="201" t="s">
        <v>89</v>
      </c>
      <c r="AY1177" s="19" t="s">
        <v>135</v>
      </c>
      <c r="BE1177" s="202">
        <f>IF(N1177="základná",J1177,0)</f>
        <v>0</v>
      </c>
      <c r="BF1177" s="202">
        <f>IF(N1177="znížená",J1177,0)</f>
        <v>0</v>
      </c>
      <c r="BG1177" s="202">
        <f>IF(N1177="zákl. prenesená",J1177,0)</f>
        <v>0</v>
      </c>
      <c r="BH1177" s="202">
        <f>IF(N1177="zníž. prenesená",J1177,0)</f>
        <v>0</v>
      </c>
      <c r="BI1177" s="202">
        <f>IF(N1177="nulová",J1177,0)</f>
        <v>0</v>
      </c>
      <c r="BJ1177" s="19" t="s">
        <v>89</v>
      </c>
      <c r="BK1177" s="202">
        <f>ROUND(I1177*H1177,2)</f>
        <v>0</v>
      </c>
      <c r="BL1177" s="19" t="s">
        <v>197</v>
      </c>
      <c r="BM1177" s="201" t="s">
        <v>2104</v>
      </c>
    </row>
    <row r="1178" s="13" customFormat="1">
      <c r="A1178" s="13"/>
      <c r="B1178" s="203"/>
      <c r="C1178" s="13"/>
      <c r="D1178" s="204" t="s">
        <v>143</v>
      </c>
      <c r="E1178" s="205" t="s">
        <v>1</v>
      </c>
      <c r="F1178" s="206" t="s">
        <v>2102</v>
      </c>
      <c r="G1178" s="13"/>
      <c r="H1178" s="207">
        <v>3954.2930000000001</v>
      </c>
      <c r="I1178" s="208"/>
      <c r="J1178" s="13"/>
      <c r="K1178" s="13"/>
      <c r="L1178" s="203"/>
      <c r="M1178" s="209"/>
      <c r="N1178" s="210"/>
      <c r="O1178" s="210"/>
      <c r="P1178" s="210"/>
      <c r="Q1178" s="210"/>
      <c r="R1178" s="210"/>
      <c r="S1178" s="210"/>
      <c r="T1178" s="21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05" t="s">
        <v>143</v>
      </c>
      <c r="AU1178" s="205" t="s">
        <v>89</v>
      </c>
      <c r="AV1178" s="13" t="s">
        <v>89</v>
      </c>
      <c r="AW1178" s="13" t="s">
        <v>31</v>
      </c>
      <c r="AX1178" s="13" t="s">
        <v>83</v>
      </c>
      <c r="AY1178" s="205" t="s">
        <v>135</v>
      </c>
    </row>
    <row r="1179" s="2" customFormat="1" ht="33" customHeight="1">
      <c r="A1179" s="38"/>
      <c r="B1179" s="188"/>
      <c r="C1179" s="189" t="s">
        <v>1568</v>
      </c>
      <c r="D1179" s="189" t="s">
        <v>137</v>
      </c>
      <c r="E1179" s="190" t="s">
        <v>638</v>
      </c>
      <c r="F1179" s="191" t="s">
        <v>639</v>
      </c>
      <c r="G1179" s="192" t="s">
        <v>140</v>
      </c>
      <c r="H1179" s="193">
        <v>3954.2930000000001</v>
      </c>
      <c r="I1179" s="194"/>
      <c r="J1179" s="195">
        <f>ROUND(I1179*H1179,2)</f>
        <v>0</v>
      </c>
      <c r="K1179" s="196"/>
      <c r="L1179" s="39"/>
      <c r="M1179" s="197" t="s">
        <v>1</v>
      </c>
      <c r="N1179" s="198" t="s">
        <v>42</v>
      </c>
      <c r="O1179" s="82"/>
      <c r="P1179" s="199">
        <f>O1179*H1179</f>
        <v>0</v>
      </c>
      <c r="Q1179" s="199">
        <v>0.00027579999999999998</v>
      </c>
      <c r="R1179" s="199">
        <f>Q1179*H1179</f>
        <v>1.0905940094</v>
      </c>
      <c r="S1179" s="199">
        <v>0</v>
      </c>
      <c r="T1179" s="200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01" t="s">
        <v>197</v>
      </c>
      <c r="AT1179" s="201" t="s">
        <v>137</v>
      </c>
      <c r="AU1179" s="201" t="s">
        <v>89</v>
      </c>
      <c r="AY1179" s="19" t="s">
        <v>135</v>
      </c>
      <c r="BE1179" s="202">
        <f>IF(N1179="základná",J1179,0)</f>
        <v>0</v>
      </c>
      <c r="BF1179" s="202">
        <f>IF(N1179="znížená",J1179,0)</f>
        <v>0</v>
      </c>
      <c r="BG1179" s="202">
        <f>IF(N1179="zákl. prenesená",J1179,0)</f>
        <v>0</v>
      </c>
      <c r="BH1179" s="202">
        <f>IF(N1179="zníž. prenesená",J1179,0)</f>
        <v>0</v>
      </c>
      <c r="BI1179" s="202">
        <f>IF(N1179="nulová",J1179,0)</f>
        <v>0</v>
      </c>
      <c r="BJ1179" s="19" t="s">
        <v>89</v>
      </c>
      <c r="BK1179" s="202">
        <f>ROUND(I1179*H1179,2)</f>
        <v>0</v>
      </c>
      <c r="BL1179" s="19" t="s">
        <v>197</v>
      </c>
      <c r="BM1179" s="201" t="s">
        <v>2105</v>
      </c>
    </row>
    <row r="1180" s="13" customFormat="1">
      <c r="A1180" s="13"/>
      <c r="B1180" s="203"/>
      <c r="C1180" s="13"/>
      <c r="D1180" s="204" t="s">
        <v>143</v>
      </c>
      <c r="E1180" s="205" t="s">
        <v>1</v>
      </c>
      <c r="F1180" s="206" t="s">
        <v>2102</v>
      </c>
      <c r="G1180" s="13"/>
      <c r="H1180" s="207">
        <v>3954.2930000000001</v>
      </c>
      <c r="I1180" s="208"/>
      <c r="J1180" s="13"/>
      <c r="K1180" s="13"/>
      <c r="L1180" s="203"/>
      <c r="M1180" s="209"/>
      <c r="N1180" s="210"/>
      <c r="O1180" s="210"/>
      <c r="P1180" s="210"/>
      <c r="Q1180" s="210"/>
      <c r="R1180" s="210"/>
      <c r="S1180" s="210"/>
      <c r="T1180" s="211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05" t="s">
        <v>143</v>
      </c>
      <c r="AU1180" s="205" t="s">
        <v>89</v>
      </c>
      <c r="AV1180" s="13" t="s">
        <v>89</v>
      </c>
      <c r="AW1180" s="13" t="s">
        <v>31</v>
      </c>
      <c r="AX1180" s="13" t="s">
        <v>83</v>
      </c>
      <c r="AY1180" s="205" t="s">
        <v>135</v>
      </c>
    </row>
    <row r="1181" s="12" customFormat="1" ht="25.92" customHeight="1">
      <c r="A1181" s="12"/>
      <c r="B1181" s="175"/>
      <c r="C1181" s="12"/>
      <c r="D1181" s="176" t="s">
        <v>75</v>
      </c>
      <c r="E1181" s="177" t="s">
        <v>398</v>
      </c>
      <c r="F1181" s="177" t="s">
        <v>641</v>
      </c>
      <c r="G1181" s="12"/>
      <c r="H1181" s="12"/>
      <c r="I1181" s="178"/>
      <c r="J1181" s="179">
        <f>BK1181</f>
        <v>0</v>
      </c>
      <c r="K1181" s="12"/>
      <c r="L1181" s="175"/>
      <c r="M1181" s="180"/>
      <c r="N1181" s="181"/>
      <c r="O1181" s="181"/>
      <c r="P1181" s="182">
        <f>P1182</f>
        <v>0</v>
      </c>
      <c r="Q1181" s="181"/>
      <c r="R1181" s="182">
        <f>R1182</f>
        <v>0</v>
      </c>
      <c r="S1181" s="181"/>
      <c r="T1181" s="183">
        <f>T1182</f>
        <v>0</v>
      </c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R1181" s="176" t="s">
        <v>153</v>
      </c>
      <c r="AT1181" s="184" t="s">
        <v>75</v>
      </c>
      <c r="AU1181" s="184" t="s">
        <v>76</v>
      </c>
      <c r="AY1181" s="176" t="s">
        <v>135</v>
      </c>
      <c r="BK1181" s="185">
        <f>BK1182</f>
        <v>0</v>
      </c>
    </row>
    <row r="1182" s="12" customFormat="1" ht="22.8" customHeight="1">
      <c r="A1182" s="12"/>
      <c r="B1182" s="175"/>
      <c r="C1182" s="12"/>
      <c r="D1182" s="176" t="s">
        <v>75</v>
      </c>
      <c r="E1182" s="186" t="s">
        <v>642</v>
      </c>
      <c r="F1182" s="186" t="s">
        <v>643</v>
      </c>
      <c r="G1182" s="12"/>
      <c r="H1182" s="12"/>
      <c r="I1182" s="178"/>
      <c r="J1182" s="187">
        <f>BK1182</f>
        <v>0</v>
      </c>
      <c r="K1182" s="12"/>
      <c r="L1182" s="175"/>
      <c r="M1182" s="180"/>
      <c r="N1182" s="181"/>
      <c r="O1182" s="181"/>
      <c r="P1182" s="182">
        <f>SUM(P1183:P1185)</f>
        <v>0</v>
      </c>
      <c r="Q1182" s="181"/>
      <c r="R1182" s="182">
        <f>SUM(R1183:R1185)</f>
        <v>0</v>
      </c>
      <c r="S1182" s="181"/>
      <c r="T1182" s="183">
        <f>SUM(T1183:T1185)</f>
        <v>0</v>
      </c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R1182" s="176" t="s">
        <v>153</v>
      </c>
      <c r="AT1182" s="184" t="s">
        <v>75</v>
      </c>
      <c r="AU1182" s="184" t="s">
        <v>83</v>
      </c>
      <c r="AY1182" s="176" t="s">
        <v>135</v>
      </c>
      <c r="BK1182" s="185">
        <f>SUM(BK1183:BK1185)</f>
        <v>0</v>
      </c>
    </row>
    <row r="1183" s="2" customFormat="1" ht="16.5" customHeight="1">
      <c r="A1183" s="38"/>
      <c r="B1183" s="188"/>
      <c r="C1183" s="189" t="s">
        <v>2106</v>
      </c>
      <c r="D1183" s="189" t="s">
        <v>137</v>
      </c>
      <c r="E1183" s="190" t="s">
        <v>2107</v>
      </c>
      <c r="F1183" s="191" t="s">
        <v>646</v>
      </c>
      <c r="G1183" s="192" t="s">
        <v>647</v>
      </c>
      <c r="H1183" s="193">
        <v>1</v>
      </c>
      <c r="I1183" s="194"/>
      <c r="J1183" s="195">
        <f>ROUND(I1183*H1183,2)</f>
        <v>0</v>
      </c>
      <c r="K1183" s="196"/>
      <c r="L1183" s="39"/>
      <c r="M1183" s="197" t="s">
        <v>1</v>
      </c>
      <c r="N1183" s="198" t="s">
        <v>42</v>
      </c>
      <c r="O1183" s="82"/>
      <c r="P1183" s="199">
        <f>O1183*H1183</f>
        <v>0</v>
      </c>
      <c r="Q1183" s="199">
        <v>0</v>
      </c>
      <c r="R1183" s="199">
        <f>Q1183*H1183</f>
        <v>0</v>
      </c>
      <c r="S1183" s="199">
        <v>0</v>
      </c>
      <c r="T1183" s="200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01" t="s">
        <v>564</v>
      </c>
      <c r="AT1183" s="201" t="s">
        <v>137</v>
      </c>
      <c r="AU1183" s="201" t="s">
        <v>89</v>
      </c>
      <c r="AY1183" s="19" t="s">
        <v>135</v>
      </c>
      <c r="BE1183" s="202">
        <f>IF(N1183="základná",J1183,0)</f>
        <v>0</v>
      </c>
      <c r="BF1183" s="202">
        <f>IF(N1183="znížená",J1183,0)</f>
        <v>0</v>
      </c>
      <c r="BG1183" s="202">
        <f>IF(N1183="zákl. prenesená",J1183,0)</f>
        <v>0</v>
      </c>
      <c r="BH1183" s="202">
        <f>IF(N1183="zníž. prenesená",J1183,0)</f>
        <v>0</v>
      </c>
      <c r="BI1183" s="202">
        <f>IF(N1183="nulová",J1183,0)</f>
        <v>0</v>
      </c>
      <c r="BJ1183" s="19" t="s">
        <v>89</v>
      </c>
      <c r="BK1183" s="202">
        <f>ROUND(I1183*H1183,2)</f>
        <v>0</v>
      </c>
      <c r="BL1183" s="19" t="s">
        <v>564</v>
      </c>
      <c r="BM1183" s="201" t="s">
        <v>2108</v>
      </c>
    </row>
    <row r="1184" s="2" customFormat="1" ht="24.15" customHeight="1">
      <c r="A1184" s="38"/>
      <c r="B1184" s="188"/>
      <c r="C1184" s="189" t="s">
        <v>1571</v>
      </c>
      <c r="D1184" s="189" t="s">
        <v>137</v>
      </c>
      <c r="E1184" s="190" t="s">
        <v>2109</v>
      </c>
      <c r="F1184" s="191" t="s">
        <v>2110</v>
      </c>
      <c r="G1184" s="192" t="s">
        <v>583</v>
      </c>
      <c r="H1184" s="193">
        <v>1</v>
      </c>
      <c r="I1184" s="194"/>
      <c r="J1184" s="195">
        <f>ROUND(I1184*H1184,2)</f>
        <v>0</v>
      </c>
      <c r="K1184" s="196"/>
      <c r="L1184" s="39"/>
      <c r="M1184" s="197" t="s">
        <v>1</v>
      </c>
      <c r="N1184" s="198" t="s">
        <v>42</v>
      </c>
      <c r="O1184" s="82"/>
      <c r="P1184" s="199">
        <f>O1184*H1184</f>
        <v>0</v>
      </c>
      <c r="Q1184" s="199">
        <v>0</v>
      </c>
      <c r="R1184" s="199">
        <f>Q1184*H1184</f>
        <v>0</v>
      </c>
      <c r="S1184" s="199">
        <v>0</v>
      </c>
      <c r="T1184" s="200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01" t="s">
        <v>564</v>
      </c>
      <c r="AT1184" s="201" t="s">
        <v>137</v>
      </c>
      <c r="AU1184" s="201" t="s">
        <v>89</v>
      </c>
      <c r="AY1184" s="19" t="s">
        <v>135</v>
      </c>
      <c r="BE1184" s="202">
        <f>IF(N1184="základná",J1184,0)</f>
        <v>0</v>
      </c>
      <c r="BF1184" s="202">
        <f>IF(N1184="znížená",J1184,0)</f>
        <v>0</v>
      </c>
      <c r="BG1184" s="202">
        <f>IF(N1184="zákl. prenesená",J1184,0)</f>
        <v>0</v>
      </c>
      <c r="BH1184" s="202">
        <f>IF(N1184="zníž. prenesená",J1184,0)</f>
        <v>0</v>
      </c>
      <c r="BI1184" s="202">
        <f>IF(N1184="nulová",J1184,0)</f>
        <v>0</v>
      </c>
      <c r="BJ1184" s="19" t="s">
        <v>89</v>
      </c>
      <c r="BK1184" s="202">
        <f>ROUND(I1184*H1184,2)</f>
        <v>0</v>
      </c>
      <c r="BL1184" s="19" t="s">
        <v>564</v>
      </c>
      <c r="BM1184" s="201" t="s">
        <v>2111</v>
      </c>
    </row>
    <row r="1185" s="2" customFormat="1" ht="16.5" customHeight="1">
      <c r="A1185" s="38"/>
      <c r="B1185" s="188"/>
      <c r="C1185" s="189" t="s">
        <v>2112</v>
      </c>
      <c r="D1185" s="189" t="s">
        <v>137</v>
      </c>
      <c r="E1185" s="190" t="s">
        <v>2113</v>
      </c>
      <c r="F1185" s="191" t="s">
        <v>2114</v>
      </c>
      <c r="G1185" s="192" t="s">
        <v>583</v>
      </c>
      <c r="H1185" s="193">
        <v>1</v>
      </c>
      <c r="I1185" s="194"/>
      <c r="J1185" s="195">
        <f>ROUND(I1185*H1185,2)</f>
        <v>0</v>
      </c>
      <c r="K1185" s="196"/>
      <c r="L1185" s="39"/>
      <c r="M1185" s="197" t="s">
        <v>1</v>
      </c>
      <c r="N1185" s="198" t="s">
        <v>42</v>
      </c>
      <c r="O1185" s="82"/>
      <c r="P1185" s="199">
        <f>O1185*H1185</f>
        <v>0</v>
      </c>
      <c r="Q1185" s="199">
        <v>0</v>
      </c>
      <c r="R1185" s="199">
        <f>Q1185*H1185</f>
        <v>0</v>
      </c>
      <c r="S1185" s="199">
        <v>0</v>
      </c>
      <c r="T1185" s="200">
        <f>S1185*H1185</f>
        <v>0</v>
      </c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R1185" s="201" t="s">
        <v>564</v>
      </c>
      <c r="AT1185" s="201" t="s">
        <v>137</v>
      </c>
      <c r="AU1185" s="201" t="s">
        <v>89</v>
      </c>
      <c r="AY1185" s="19" t="s">
        <v>135</v>
      </c>
      <c r="BE1185" s="202">
        <f>IF(N1185="základná",J1185,0)</f>
        <v>0</v>
      </c>
      <c r="BF1185" s="202">
        <f>IF(N1185="znížená",J1185,0)</f>
        <v>0</v>
      </c>
      <c r="BG1185" s="202">
        <f>IF(N1185="zákl. prenesená",J1185,0)</f>
        <v>0</v>
      </c>
      <c r="BH1185" s="202">
        <f>IF(N1185="zníž. prenesená",J1185,0)</f>
        <v>0</v>
      </c>
      <c r="BI1185" s="202">
        <f>IF(N1185="nulová",J1185,0)</f>
        <v>0</v>
      </c>
      <c r="BJ1185" s="19" t="s">
        <v>89</v>
      </c>
      <c r="BK1185" s="202">
        <f>ROUND(I1185*H1185,2)</f>
        <v>0</v>
      </c>
      <c r="BL1185" s="19" t="s">
        <v>564</v>
      </c>
      <c r="BM1185" s="201" t="s">
        <v>2115</v>
      </c>
    </row>
    <row r="1186" s="12" customFormat="1" ht="25.92" customHeight="1">
      <c r="A1186" s="12"/>
      <c r="B1186" s="175"/>
      <c r="C1186" s="12"/>
      <c r="D1186" s="176" t="s">
        <v>75</v>
      </c>
      <c r="E1186" s="177" t="s">
        <v>2116</v>
      </c>
      <c r="F1186" s="177" t="s">
        <v>2117</v>
      </c>
      <c r="G1186" s="12"/>
      <c r="H1186" s="12"/>
      <c r="I1186" s="178"/>
      <c r="J1186" s="179">
        <f>BK1186</f>
        <v>0</v>
      </c>
      <c r="K1186" s="12"/>
      <c r="L1186" s="175"/>
      <c r="M1186" s="180"/>
      <c r="N1186" s="181"/>
      <c r="O1186" s="181"/>
      <c r="P1186" s="182">
        <f>SUM(P1187:P1191)</f>
        <v>0</v>
      </c>
      <c r="Q1186" s="181"/>
      <c r="R1186" s="182">
        <f>SUM(R1187:R1191)</f>
        <v>0</v>
      </c>
      <c r="S1186" s="181"/>
      <c r="T1186" s="183">
        <f>SUM(T1187:T1191)</f>
        <v>0</v>
      </c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R1186" s="176" t="s">
        <v>163</v>
      </c>
      <c r="AT1186" s="184" t="s">
        <v>75</v>
      </c>
      <c r="AU1186" s="184" t="s">
        <v>76</v>
      </c>
      <c r="AY1186" s="176" t="s">
        <v>135</v>
      </c>
      <c r="BK1186" s="185">
        <f>SUM(BK1187:BK1191)</f>
        <v>0</v>
      </c>
    </row>
    <row r="1187" s="2" customFormat="1" ht="21.75" customHeight="1">
      <c r="A1187" s="38"/>
      <c r="B1187" s="188"/>
      <c r="C1187" s="189" t="s">
        <v>2118</v>
      </c>
      <c r="D1187" s="189" t="s">
        <v>137</v>
      </c>
      <c r="E1187" s="190" t="s">
        <v>2119</v>
      </c>
      <c r="F1187" s="191" t="s">
        <v>2120</v>
      </c>
      <c r="G1187" s="192" t="s">
        <v>188</v>
      </c>
      <c r="H1187" s="193">
        <v>9</v>
      </c>
      <c r="I1187" s="194"/>
      <c r="J1187" s="195">
        <f>ROUND(I1187*H1187,2)</f>
        <v>0</v>
      </c>
      <c r="K1187" s="196"/>
      <c r="L1187" s="39"/>
      <c r="M1187" s="197" t="s">
        <v>1</v>
      </c>
      <c r="N1187" s="198" t="s">
        <v>42</v>
      </c>
      <c r="O1187" s="82"/>
      <c r="P1187" s="199">
        <f>O1187*H1187</f>
        <v>0</v>
      </c>
      <c r="Q1187" s="199">
        <v>0</v>
      </c>
      <c r="R1187" s="199">
        <f>Q1187*H1187</f>
        <v>0</v>
      </c>
      <c r="S1187" s="199">
        <v>0</v>
      </c>
      <c r="T1187" s="200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01" t="s">
        <v>141</v>
      </c>
      <c r="AT1187" s="201" t="s">
        <v>137</v>
      </c>
      <c r="AU1187" s="201" t="s">
        <v>83</v>
      </c>
      <c r="AY1187" s="19" t="s">
        <v>135</v>
      </c>
      <c r="BE1187" s="202">
        <f>IF(N1187="základná",J1187,0)</f>
        <v>0</v>
      </c>
      <c r="BF1187" s="202">
        <f>IF(N1187="znížená",J1187,0)</f>
        <v>0</v>
      </c>
      <c r="BG1187" s="202">
        <f>IF(N1187="zákl. prenesená",J1187,0)</f>
        <v>0</v>
      </c>
      <c r="BH1187" s="202">
        <f>IF(N1187="zníž. prenesená",J1187,0)</f>
        <v>0</v>
      </c>
      <c r="BI1187" s="202">
        <f>IF(N1187="nulová",J1187,0)</f>
        <v>0</v>
      </c>
      <c r="BJ1187" s="19" t="s">
        <v>89</v>
      </c>
      <c r="BK1187" s="202">
        <f>ROUND(I1187*H1187,2)</f>
        <v>0</v>
      </c>
      <c r="BL1187" s="19" t="s">
        <v>141</v>
      </c>
      <c r="BM1187" s="201" t="s">
        <v>2121</v>
      </c>
    </row>
    <row r="1188" s="13" customFormat="1">
      <c r="A1188" s="13"/>
      <c r="B1188" s="203"/>
      <c r="C1188" s="13"/>
      <c r="D1188" s="204" t="s">
        <v>143</v>
      </c>
      <c r="E1188" s="205" t="s">
        <v>1</v>
      </c>
      <c r="F1188" s="206" t="s">
        <v>2122</v>
      </c>
      <c r="G1188" s="13"/>
      <c r="H1188" s="207">
        <v>9</v>
      </c>
      <c r="I1188" s="208"/>
      <c r="J1188" s="13"/>
      <c r="K1188" s="13"/>
      <c r="L1188" s="203"/>
      <c r="M1188" s="209"/>
      <c r="N1188" s="210"/>
      <c r="O1188" s="210"/>
      <c r="P1188" s="210"/>
      <c r="Q1188" s="210"/>
      <c r="R1188" s="210"/>
      <c r="S1188" s="210"/>
      <c r="T1188" s="211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05" t="s">
        <v>143</v>
      </c>
      <c r="AU1188" s="205" t="s">
        <v>83</v>
      </c>
      <c r="AV1188" s="13" t="s">
        <v>89</v>
      </c>
      <c r="AW1188" s="13" t="s">
        <v>31</v>
      </c>
      <c r="AX1188" s="13" t="s">
        <v>83</v>
      </c>
      <c r="AY1188" s="205" t="s">
        <v>135</v>
      </c>
    </row>
    <row r="1189" s="2" customFormat="1" ht="21.75" customHeight="1">
      <c r="A1189" s="38"/>
      <c r="B1189" s="188"/>
      <c r="C1189" s="189" t="s">
        <v>2123</v>
      </c>
      <c r="D1189" s="189" t="s">
        <v>137</v>
      </c>
      <c r="E1189" s="190" t="s">
        <v>2124</v>
      </c>
      <c r="F1189" s="191" t="s">
        <v>2125</v>
      </c>
      <c r="G1189" s="192" t="s">
        <v>1872</v>
      </c>
      <c r="H1189" s="193">
        <v>1</v>
      </c>
      <c r="I1189" s="194"/>
      <c r="J1189" s="195">
        <f>ROUND(I1189*H1189,2)</f>
        <v>0</v>
      </c>
      <c r="K1189" s="196"/>
      <c r="L1189" s="39"/>
      <c r="M1189" s="197" t="s">
        <v>1</v>
      </c>
      <c r="N1189" s="198" t="s">
        <v>42</v>
      </c>
      <c r="O1189" s="82"/>
      <c r="P1189" s="199">
        <f>O1189*H1189</f>
        <v>0</v>
      </c>
      <c r="Q1189" s="199">
        <v>0</v>
      </c>
      <c r="R1189" s="199">
        <f>Q1189*H1189</f>
        <v>0</v>
      </c>
      <c r="S1189" s="199">
        <v>0</v>
      </c>
      <c r="T1189" s="200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01" t="s">
        <v>141</v>
      </c>
      <c r="AT1189" s="201" t="s">
        <v>137</v>
      </c>
      <c r="AU1189" s="201" t="s">
        <v>83</v>
      </c>
      <c r="AY1189" s="19" t="s">
        <v>135</v>
      </c>
      <c r="BE1189" s="202">
        <f>IF(N1189="základná",J1189,0)</f>
        <v>0</v>
      </c>
      <c r="BF1189" s="202">
        <f>IF(N1189="znížená",J1189,0)</f>
        <v>0</v>
      </c>
      <c r="BG1189" s="202">
        <f>IF(N1189="zákl. prenesená",J1189,0)</f>
        <v>0</v>
      </c>
      <c r="BH1189" s="202">
        <f>IF(N1189="zníž. prenesená",J1189,0)</f>
        <v>0</v>
      </c>
      <c r="BI1189" s="202">
        <f>IF(N1189="nulová",J1189,0)</f>
        <v>0</v>
      </c>
      <c r="BJ1189" s="19" t="s">
        <v>89</v>
      </c>
      <c r="BK1189" s="202">
        <f>ROUND(I1189*H1189,2)</f>
        <v>0</v>
      </c>
      <c r="BL1189" s="19" t="s">
        <v>141</v>
      </c>
      <c r="BM1189" s="201" t="s">
        <v>2126</v>
      </c>
    </row>
    <row r="1190" s="2" customFormat="1" ht="16.5" customHeight="1">
      <c r="A1190" s="38"/>
      <c r="B1190" s="188"/>
      <c r="C1190" s="189" t="s">
        <v>2127</v>
      </c>
      <c r="D1190" s="189" t="s">
        <v>137</v>
      </c>
      <c r="E1190" s="190" t="s">
        <v>2128</v>
      </c>
      <c r="F1190" s="191" t="s">
        <v>2129</v>
      </c>
      <c r="G1190" s="192" t="s">
        <v>1872</v>
      </c>
      <c r="H1190" s="193">
        <v>1</v>
      </c>
      <c r="I1190" s="194"/>
      <c r="J1190" s="195">
        <f>ROUND(I1190*H1190,2)</f>
        <v>0</v>
      </c>
      <c r="K1190" s="196"/>
      <c r="L1190" s="39"/>
      <c r="M1190" s="197" t="s">
        <v>1</v>
      </c>
      <c r="N1190" s="198" t="s">
        <v>42</v>
      </c>
      <c r="O1190" s="82"/>
      <c r="P1190" s="199">
        <f>O1190*H1190</f>
        <v>0</v>
      </c>
      <c r="Q1190" s="199">
        <v>0</v>
      </c>
      <c r="R1190" s="199">
        <f>Q1190*H1190</f>
        <v>0</v>
      </c>
      <c r="S1190" s="199">
        <v>0</v>
      </c>
      <c r="T1190" s="200">
        <f>S1190*H1190</f>
        <v>0</v>
      </c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R1190" s="201" t="s">
        <v>141</v>
      </c>
      <c r="AT1190" s="201" t="s">
        <v>137</v>
      </c>
      <c r="AU1190" s="201" t="s">
        <v>83</v>
      </c>
      <c r="AY1190" s="19" t="s">
        <v>135</v>
      </c>
      <c r="BE1190" s="202">
        <f>IF(N1190="základná",J1190,0)</f>
        <v>0</v>
      </c>
      <c r="BF1190" s="202">
        <f>IF(N1190="znížená",J1190,0)</f>
        <v>0</v>
      </c>
      <c r="BG1190" s="202">
        <f>IF(N1190="zákl. prenesená",J1190,0)</f>
        <v>0</v>
      </c>
      <c r="BH1190" s="202">
        <f>IF(N1190="zníž. prenesená",J1190,0)</f>
        <v>0</v>
      </c>
      <c r="BI1190" s="202">
        <f>IF(N1190="nulová",J1190,0)</f>
        <v>0</v>
      </c>
      <c r="BJ1190" s="19" t="s">
        <v>89</v>
      </c>
      <c r="BK1190" s="202">
        <f>ROUND(I1190*H1190,2)</f>
        <v>0</v>
      </c>
      <c r="BL1190" s="19" t="s">
        <v>141</v>
      </c>
      <c r="BM1190" s="201" t="s">
        <v>2130</v>
      </c>
    </row>
    <row r="1191" s="2" customFormat="1" ht="24.15" customHeight="1">
      <c r="A1191" s="38"/>
      <c r="B1191" s="188"/>
      <c r="C1191" s="189" t="s">
        <v>2131</v>
      </c>
      <c r="D1191" s="189" t="s">
        <v>137</v>
      </c>
      <c r="E1191" s="190" t="s">
        <v>2132</v>
      </c>
      <c r="F1191" s="191" t="s">
        <v>2133</v>
      </c>
      <c r="G1191" s="192" t="s">
        <v>1872</v>
      </c>
      <c r="H1191" s="193">
        <v>1</v>
      </c>
      <c r="I1191" s="194"/>
      <c r="J1191" s="195">
        <f>ROUND(I1191*H1191,2)</f>
        <v>0</v>
      </c>
      <c r="K1191" s="196"/>
      <c r="L1191" s="39"/>
      <c r="M1191" s="251" t="s">
        <v>1</v>
      </c>
      <c r="N1191" s="252" t="s">
        <v>42</v>
      </c>
      <c r="O1191" s="253"/>
      <c r="P1191" s="254">
        <f>O1191*H1191</f>
        <v>0</v>
      </c>
      <c r="Q1191" s="254">
        <v>0</v>
      </c>
      <c r="R1191" s="254">
        <f>Q1191*H1191</f>
        <v>0</v>
      </c>
      <c r="S1191" s="254">
        <v>0</v>
      </c>
      <c r="T1191" s="255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01" t="s">
        <v>141</v>
      </c>
      <c r="AT1191" s="201" t="s">
        <v>137</v>
      </c>
      <c r="AU1191" s="201" t="s">
        <v>83</v>
      </c>
      <c r="AY1191" s="19" t="s">
        <v>135</v>
      </c>
      <c r="BE1191" s="202">
        <f>IF(N1191="základná",J1191,0)</f>
        <v>0</v>
      </c>
      <c r="BF1191" s="202">
        <f>IF(N1191="znížená",J1191,0)</f>
        <v>0</v>
      </c>
      <c r="BG1191" s="202">
        <f>IF(N1191="zákl. prenesená",J1191,0)</f>
        <v>0</v>
      </c>
      <c r="BH1191" s="202">
        <f>IF(N1191="zníž. prenesená",J1191,0)</f>
        <v>0</v>
      </c>
      <c r="BI1191" s="202">
        <f>IF(N1191="nulová",J1191,0)</f>
        <v>0</v>
      </c>
      <c r="BJ1191" s="19" t="s">
        <v>89</v>
      </c>
      <c r="BK1191" s="202">
        <f>ROUND(I1191*H1191,2)</f>
        <v>0</v>
      </c>
      <c r="BL1191" s="19" t="s">
        <v>141</v>
      </c>
      <c r="BM1191" s="201" t="s">
        <v>2134</v>
      </c>
    </row>
    <row r="1192" s="2" customFormat="1" ht="6.96" customHeight="1">
      <c r="A1192" s="38"/>
      <c r="B1192" s="65"/>
      <c r="C1192" s="66"/>
      <c r="D1192" s="66"/>
      <c r="E1192" s="66"/>
      <c r="F1192" s="66"/>
      <c r="G1192" s="66"/>
      <c r="H1192" s="66"/>
      <c r="I1192" s="66"/>
      <c r="J1192" s="66"/>
      <c r="K1192" s="66"/>
      <c r="L1192" s="39"/>
      <c r="M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</row>
  </sheetData>
  <autoFilter ref="C148:K1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20"/>
      <c r="C3" s="21"/>
      <c r="D3" s="21"/>
      <c r="E3" s="21"/>
      <c r="F3" s="21"/>
      <c r="G3" s="21"/>
      <c r="H3" s="22"/>
    </row>
    <row r="4" s="1" customFormat="1" ht="24.96" customHeight="1">
      <c r="B4" s="22"/>
      <c r="C4" s="23" t="s">
        <v>2135</v>
      </c>
      <c r="H4" s="22"/>
    </row>
    <row r="5" s="1" customFormat="1" ht="12" customHeight="1">
      <c r="B5" s="22"/>
      <c r="C5" s="26" t="s">
        <v>12</v>
      </c>
      <c r="D5" s="36" t="s">
        <v>13</v>
      </c>
      <c r="E5" s="1"/>
      <c r="F5" s="1"/>
      <c r="H5" s="22"/>
    </row>
    <row r="6" s="1" customFormat="1" ht="36.96" customHeight="1">
      <c r="B6" s="22"/>
      <c r="C6" s="29" t="s">
        <v>15</v>
      </c>
      <c r="D6" s="30" t="s">
        <v>16</v>
      </c>
      <c r="E6" s="1"/>
      <c r="F6" s="1"/>
      <c r="H6" s="22"/>
    </row>
    <row r="7" s="1" customFormat="1" ht="16.5" customHeight="1">
      <c r="B7" s="22"/>
      <c r="C7" s="32" t="s">
        <v>21</v>
      </c>
      <c r="D7" s="74" t="str">
        <f>'Rekapitulácia stavby'!AN8</f>
        <v>10. 7. 2022</v>
      </c>
      <c r="H7" s="22"/>
    </row>
    <row r="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="11" customFormat="1" ht="29.28" customHeight="1">
      <c r="A9" s="164"/>
      <c r="B9" s="165"/>
      <c r="C9" s="166" t="s">
        <v>57</v>
      </c>
      <c r="D9" s="167" t="s">
        <v>58</v>
      </c>
      <c r="E9" s="167" t="s">
        <v>123</v>
      </c>
      <c r="F9" s="168" t="s">
        <v>2136</v>
      </c>
      <c r="G9" s="164"/>
      <c r="H9" s="165"/>
    </row>
    <row r="10" s="2" customFormat="1" ht="26.4" customHeight="1">
      <c r="A10" s="38"/>
      <c r="B10" s="39"/>
      <c r="C10" s="257" t="s">
        <v>2137</v>
      </c>
      <c r="D10" s="257" t="s">
        <v>87</v>
      </c>
      <c r="E10" s="38"/>
      <c r="F10" s="38"/>
      <c r="G10" s="38"/>
      <c r="H10" s="39"/>
    </row>
    <row r="11" s="2" customFormat="1" ht="16.8" customHeight="1">
      <c r="A11" s="38"/>
      <c r="B11" s="39"/>
      <c r="C11" s="258" t="s">
        <v>649</v>
      </c>
      <c r="D11" s="259" t="s">
        <v>1</v>
      </c>
      <c r="E11" s="260" t="s">
        <v>1</v>
      </c>
      <c r="F11" s="261">
        <v>56.887999999999998</v>
      </c>
      <c r="G11" s="38"/>
      <c r="H11" s="39"/>
    </row>
    <row r="12" s="2" customFormat="1" ht="16.8" customHeight="1">
      <c r="A12" s="38"/>
      <c r="B12" s="39"/>
      <c r="C12" s="258" t="s">
        <v>250</v>
      </c>
      <c r="D12" s="259" t="s">
        <v>1</v>
      </c>
      <c r="E12" s="260" t="s">
        <v>1</v>
      </c>
      <c r="F12" s="261">
        <v>563.072</v>
      </c>
      <c r="G12" s="38"/>
      <c r="H12" s="39"/>
    </row>
    <row r="13" s="2" customFormat="1" ht="16.8" customHeight="1">
      <c r="A13" s="38"/>
      <c r="B13" s="39"/>
      <c r="C13" s="258" t="s">
        <v>651</v>
      </c>
      <c r="D13" s="259" t="s">
        <v>1</v>
      </c>
      <c r="E13" s="260" t="s">
        <v>1</v>
      </c>
      <c r="F13" s="261">
        <v>757</v>
      </c>
      <c r="G13" s="38"/>
      <c r="H13" s="39"/>
    </row>
    <row r="14" s="2" customFormat="1" ht="16.8" customHeight="1">
      <c r="A14" s="38"/>
      <c r="B14" s="39"/>
      <c r="C14" s="262" t="s">
        <v>1</v>
      </c>
      <c r="D14" s="262" t="s">
        <v>903</v>
      </c>
      <c r="E14" s="19" t="s">
        <v>1</v>
      </c>
      <c r="F14" s="263">
        <v>0</v>
      </c>
      <c r="G14" s="38"/>
      <c r="H14" s="39"/>
    </row>
    <row r="15" s="2" customFormat="1" ht="16.8" customHeight="1">
      <c r="A15" s="38"/>
      <c r="B15" s="39"/>
      <c r="C15" s="262" t="s">
        <v>1</v>
      </c>
      <c r="D15" s="262" t="s">
        <v>904</v>
      </c>
      <c r="E15" s="19" t="s">
        <v>1</v>
      </c>
      <c r="F15" s="263">
        <v>757</v>
      </c>
      <c r="G15" s="38"/>
      <c r="H15" s="39"/>
    </row>
    <row r="16" s="2" customFormat="1" ht="16.8" customHeight="1">
      <c r="A16" s="38"/>
      <c r="B16" s="39"/>
      <c r="C16" s="262" t="s">
        <v>651</v>
      </c>
      <c r="D16" s="262" t="s">
        <v>152</v>
      </c>
      <c r="E16" s="19" t="s">
        <v>1</v>
      </c>
      <c r="F16" s="263">
        <v>757</v>
      </c>
      <c r="G16" s="38"/>
      <c r="H16" s="39"/>
    </row>
    <row r="17" s="2" customFormat="1" ht="16.8" customHeight="1">
      <c r="A17" s="38"/>
      <c r="B17" s="39"/>
      <c r="C17" s="258" t="s">
        <v>2138</v>
      </c>
      <c r="D17" s="259" t="s">
        <v>1</v>
      </c>
      <c r="E17" s="260" t="s">
        <v>1</v>
      </c>
      <c r="F17" s="261">
        <v>303.64999999999998</v>
      </c>
      <c r="G17" s="38"/>
      <c r="H17" s="39"/>
    </row>
    <row r="18" s="2" customFormat="1" ht="16.8" customHeight="1">
      <c r="A18" s="38"/>
      <c r="B18" s="39"/>
      <c r="C18" s="258" t="s">
        <v>2139</v>
      </c>
      <c r="D18" s="259" t="s">
        <v>1</v>
      </c>
      <c r="E18" s="260" t="s">
        <v>1</v>
      </c>
      <c r="F18" s="261">
        <v>98</v>
      </c>
      <c r="G18" s="38"/>
      <c r="H18" s="39"/>
    </row>
    <row r="19" s="2" customFormat="1" ht="26.4" customHeight="1">
      <c r="A19" s="38"/>
      <c r="B19" s="39"/>
      <c r="C19" s="257" t="s">
        <v>2140</v>
      </c>
      <c r="D19" s="257" t="s">
        <v>92</v>
      </c>
      <c r="E19" s="38"/>
      <c r="F19" s="38"/>
      <c r="G19" s="38"/>
      <c r="H19" s="39"/>
    </row>
    <row r="20" s="2" customFormat="1" ht="16.8" customHeight="1">
      <c r="A20" s="38"/>
      <c r="B20" s="39"/>
      <c r="C20" s="258" t="s">
        <v>244</v>
      </c>
      <c r="D20" s="259" t="s">
        <v>1</v>
      </c>
      <c r="E20" s="260" t="s">
        <v>1</v>
      </c>
      <c r="F20" s="261">
        <v>542.74800000000005</v>
      </c>
      <c r="G20" s="38"/>
      <c r="H20" s="39"/>
    </row>
    <row r="21" s="2" customFormat="1" ht="16.8" customHeight="1">
      <c r="A21" s="38"/>
      <c r="B21" s="39"/>
      <c r="C21" s="262" t="s">
        <v>1</v>
      </c>
      <c r="D21" s="262" t="s">
        <v>344</v>
      </c>
      <c r="E21" s="19" t="s">
        <v>1</v>
      </c>
      <c r="F21" s="263">
        <v>0</v>
      </c>
      <c r="G21" s="38"/>
      <c r="H21" s="39"/>
    </row>
    <row r="22" s="2" customFormat="1" ht="16.8" customHeight="1">
      <c r="A22" s="38"/>
      <c r="B22" s="39"/>
      <c r="C22" s="262" t="s">
        <v>1</v>
      </c>
      <c r="D22" s="262" t="s">
        <v>345</v>
      </c>
      <c r="E22" s="19" t="s">
        <v>1</v>
      </c>
      <c r="F22" s="263">
        <v>786.90899999999999</v>
      </c>
      <c r="G22" s="38"/>
      <c r="H22" s="39"/>
    </row>
    <row r="23" s="2" customFormat="1" ht="16.8" customHeight="1">
      <c r="A23" s="38"/>
      <c r="B23" s="39"/>
      <c r="C23" s="262" t="s">
        <v>1</v>
      </c>
      <c r="D23" s="262" t="s">
        <v>346</v>
      </c>
      <c r="E23" s="19" t="s">
        <v>1</v>
      </c>
      <c r="F23" s="263">
        <v>0</v>
      </c>
      <c r="G23" s="38"/>
      <c r="H23" s="39"/>
    </row>
    <row r="24" s="2" customFormat="1" ht="16.8" customHeight="1">
      <c r="A24" s="38"/>
      <c r="B24" s="39"/>
      <c r="C24" s="262" t="s">
        <v>1</v>
      </c>
      <c r="D24" s="262" t="s">
        <v>347</v>
      </c>
      <c r="E24" s="19" t="s">
        <v>1</v>
      </c>
      <c r="F24" s="263">
        <v>-137.22300000000001</v>
      </c>
      <c r="G24" s="38"/>
      <c r="H24" s="39"/>
    </row>
    <row r="25" s="2" customFormat="1" ht="16.8" customHeight="1">
      <c r="A25" s="38"/>
      <c r="B25" s="39"/>
      <c r="C25" s="262" t="s">
        <v>1</v>
      </c>
      <c r="D25" s="262" t="s">
        <v>348</v>
      </c>
      <c r="E25" s="19" t="s">
        <v>1</v>
      </c>
      <c r="F25" s="263">
        <v>-106.938</v>
      </c>
      <c r="G25" s="38"/>
      <c r="H25" s="39"/>
    </row>
    <row r="26" s="2" customFormat="1" ht="16.8" customHeight="1">
      <c r="A26" s="38"/>
      <c r="B26" s="39"/>
      <c r="C26" s="262" t="s">
        <v>244</v>
      </c>
      <c r="D26" s="262" t="s">
        <v>349</v>
      </c>
      <c r="E26" s="19" t="s">
        <v>1</v>
      </c>
      <c r="F26" s="263">
        <v>542.74800000000005</v>
      </c>
      <c r="G26" s="38"/>
      <c r="H26" s="39"/>
    </row>
    <row r="27" s="2" customFormat="1" ht="16.8" customHeight="1">
      <c r="A27" s="38"/>
      <c r="B27" s="39"/>
      <c r="C27" s="264" t="s">
        <v>2141</v>
      </c>
      <c r="D27" s="38"/>
      <c r="E27" s="38"/>
      <c r="F27" s="38"/>
      <c r="G27" s="38"/>
      <c r="H27" s="39"/>
    </row>
    <row r="28" s="2" customFormat="1">
      <c r="A28" s="38"/>
      <c r="B28" s="39"/>
      <c r="C28" s="262" t="s">
        <v>341</v>
      </c>
      <c r="D28" s="262" t="s">
        <v>342</v>
      </c>
      <c r="E28" s="19" t="s">
        <v>140</v>
      </c>
      <c r="F28" s="263">
        <v>542.74800000000005</v>
      </c>
      <c r="G28" s="38"/>
      <c r="H28" s="39"/>
    </row>
    <row r="29" s="2" customFormat="1">
      <c r="A29" s="38"/>
      <c r="B29" s="39"/>
      <c r="C29" s="262" t="s">
        <v>317</v>
      </c>
      <c r="D29" s="262" t="s">
        <v>318</v>
      </c>
      <c r="E29" s="19" t="s">
        <v>140</v>
      </c>
      <c r="F29" s="263">
        <v>641.67399999999998</v>
      </c>
      <c r="G29" s="38"/>
      <c r="H29" s="39"/>
    </row>
    <row r="30" s="2" customFormat="1" ht="16.8" customHeight="1">
      <c r="A30" s="38"/>
      <c r="B30" s="39"/>
      <c r="C30" s="262" t="s">
        <v>321</v>
      </c>
      <c r="D30" s="262" t="s">
        <v>322</v>
      </c>
      <c r="E30" s="19" t="s">
        <v>140</v>
      </c>
      <c r="F30" s="263">
        <v>641.67399999999998</v>
      </c>
      <c r="G30" s="38"/>
      <c r="H30" s="39"/>
    </row>
    <row r="31" s="2" customFormat="1" ht="16.8" customHeight="1">
      <c r="A31" s="38"/>
      <c r="B31" s="39"/>
      <c r="C31" s="262" t="s">
        <v>324</v>
      </c>
      <c r="D31" s="262" t="s">
        <v>325</v>
      </c>
      <c r="E31" s="19" t="s">
        <v>140</v>
      </c>
      <c r="F31" s="263">
        <v>633.02999999999997</v>
      </c>
      <c r="G31" s="38"/>
      <c r="H31" s="39"/>
    </row>
    <row r="32" s="2" customFormat="1" ht="16.8" customHeight="1">
      <c r="A32" s="38"/>
      <c r="B32" s="39"/>
      <c r="C32" s="258" t="s">
        <v>246</v>
      </c>
      <c r="D32" s="259" t="s">
        <v>1</v>
      </c>
      <c r="E32" s="260" t="s">
        <v>1</v>
      </c>
      <c r="F32" s="261">
        <v>98.926000000000002</v>
      </c>
      <c r="G32" s="38"/>
      <c r="H32" s="39"/>
    </row>
    <row r="33" s="2" customFormat="1" ht="16.8" customHeight="1">
      <c r="A33" s="38"/>
      <c r="B33" s="39"/>
      <c r="C33" s="262" t="s">
        <v>1</v>
      </c>
      <c r="D33" s="262" t="s">
        <v>338</v>
      </c>
      <c r="E33" s="19" t="s">
        <v>1</v>
      </c>
      <c r="F33" s="263">
        <v>0</v>
      </c>
      <c r="G33" s="38"/>
      <c r="H33" s="39"/>
    </row>
    <row r="34" s="2" customFormat="1" ht="16.8" customHeight="1">
      <c r="A34" s="38"/>
      <c r="B34" s="39"/>
      <c r="C34" s="262" t="s">
        <v>1</v>
      </c>
      <c r="D34" s="262" t="s">
        <v>339</v>
      </c>
      <c r="E34" s="19" t="s">
        <v>1</v>
      </c>
      <c r="F34" s="263">
        <v>98.926000000000002</v>
      </c>
      <c r="G34" s="38"/>
      <c r="H34" s="39"/>
    </row>
    <row r="35" s="2" customFormat="1" ht="16.8" customHeight="1">
      <c r="A35" s="38"/>
      <c r="B35" s="39"/>
      <c r="C35" s="262" t="s">
        <v>246</v>
      </c>
      <c r="D35" s="262" t="s">
        <v>152</v>
      </c>
      <c r="E35" s="19" t="s">
        <v>1</v>
      </c>
      <c r="F35" s="263">
        <v>98.926000000000002</v>
      </c>
      <c r="G35" s="38"/>
      <c r="H35" s="39"/>
    </row>
    <row r="36" s="2" customFormat="1" ht="16.8" customHeight="1">
      <c r="A36" s="38"/>
      <c r="B36" s="39"/>
      <c r="C36" s="264" t="s">
        <v>2141</v>
      </c>
      <c r="D36" s="38"/>
      <c r="E36" s="38"/>
      <c r="F36" s="38"/>
      <c r="G36" s="38"/>
      <c r="H36" s="39"/>
    </row>
    <row r="37" s="2" customFormat="1">
      <c r="A37" s="38"/>
      <c r="B37" s="39"/>
      <c r="C37" s="262" t="s">
        <v>335</v>
      </c>
      <c r="D37" s="262" t="s">
        <v>336</v>
      </c>
      <c r="E37" s="19" t="s">
        <v>140</v>
      </c>
      <c r="F37" s="263">
        <v>98.926000000000002</v>
      </c>
      <c r="G37" s="38"/>
      <c r="H37" s="39"/>
    </row>
    <row r="38" s="2" customFormat="1">
      <c r="A38" s="38"/>
      <c r="B38" s="39"/>
      <c r="C38" s="262" t="s">
        <v>317</v>
      </c>
      <c r="D38" s="262" t="s">
        <v>318</v>
      </c>
      <c r="E38" s="19" t="s">
        <v>140</v>
      </c>
      <c r="F38" s="263">
        <v>641.67399999999998</v>
      </c>
      <c r="G38" s="38"/>
      <c r="H38" s="39"/>
    </row>
    <row r="39" s="2" customFormat="1" ht="16.8" customHeight="1">
      <c r="A39" s="38"/>
      <c r="B39" s="39"/>
      <c r="C39" s="262" t="s">
        <v>321</v>
      </c>
      <c r="D39" s="262" t="s">
        <v>322</v>
      </c>
      <c r="E39" s="19" t="s">
        <v>140</v>
      </c>
      <c r="F39" s="263">
        <v>641.67399999999998</v>
      </c>
      <c r="G39" s="38"/>
      <c r="H39" s="39"/>
    </row>
    <row r="40" s="2" customFormat="1" ht="16.8" customHeight="1">
      <c r="A40" s="38"/>
      <c r="B40" s="39"/>
      <c r="C40" s="262" t="s">
        <v>324</v>
      </c>
      <c r="D40" s="262" t="s">
        <v>325</v>
      </c>
      <c r="E40" s="19" t="s">
        <v>140</v>
      </c>
      <c r="F40" s="263">
        <v>633.02999999999997</v>
      </c>
      <c r="G40" s="38"/>
      <c r="H40" s="39"/>
    </row>
    <row r="41" s="2" customFormat="1" ht="16.8" customHeight="1">
      <c r="A41" s="38"/>
      <c r="B41" s="39"/>
      <c r="C41" s="258" t="s">
        <v>952</v>
      </c>
      <c r="D41" s="259" t="s">
        <v>1</v>
      </c>
      <c r="E41" s="260" t="s">
        <v>1</v>
      </c>
      <c r="F41" s="261">
        <v>4.1829999999999998</v>
      </c>
      <c r="G41" s="38"/>
      <c r="H41" s="39"/>
    </row>
    <row r="42" s="2" customFormat="1" ht="16.8" customHeight="1">
      <c r="A42" s="38"/>
      <c r="B42" s="39"/>
      <c r="C42" s="258" t="s">
        <v>954</v>
      </c>
      <c r="D42" s="259" t="s">
        <v>1</v>
      </c>
      <c r="E42" s="260" t="s">
        <v>1</v>
      </c>
      <c r="F42" s="261">
        <v>433.04500000000002</v>
      </c>
      <c r="G42" s="38"/>
      <c r="H42" s="39"/>
    </row>
    <row r="43" s="2" customFormat="1" ht="16.8" customHeight="1">
      <c r="A43" s="38"/>
      <c r="B43" s="39"/>
      <c r="C43" s="258" t="s">
        <v>248</v>
      </c>
      <c r="D43" s="259" t="s">
        <v>1</v>
      </c>
      <c r="E43" s="260" t="s">
        <v>1</v>
      </c>
      <c r="F43" s="261">
        <v>1824.069</v>
      </c>
      <c r="G43" s="38"/>
      <c r="H43" s="39"/>
    </row>
    <row r="44" s="2" customFormat="1" ht="16.8" customHeight="1">
      <c r="A44" s="38"/>
      <c r="B44" s="39"/>
      <c r="C44" s="262" t="s">
        <v>1</v>
      </c>
      <c r="D44" s="262" t="s">
        <v>406</v>
      </c>
      <c r="E44" s="19" t="s">
        <v>1</v>
      </c>
      <c r="F44" s="263">
        <v>1824.069</v>
      </c>
      <c r="G44" s="38"/>
      <c r="H44" s="39"/>
    </row>
    <row r="45" s="2" customFormat="1" ht="16.8" customHeight="1">
      <c r="A45" s="38"/>
      <c r="B45" s="39"/>
      <c r="C45" s="262" t="s">
        <v>248</v>
      </c>
      <c r="D45" s="262" t="s">
        <v>152</v>
      </c>
      <c r="E45" s="19" t="s">
        <v>1</v>
      </c>
      <c r="F45" s="263">
        <v>1824.069</v>
      </c>
      <c r="G45" s="38"/>
      <c r="H45" s="39"/>
    </row>
    <row r="46" s="2" customFormat="1" ht="16.8" customHeight="1">
      <c r="A46" s="38"/>
      <c r="B46" s="39"/>
      <c r="C46" s="264" t="s">
        <v>2141</v>
      </c>
      <c r="D46" s="38"/>
      <c r="E46" s="38"/>
      <c r="F46" s="38"/>
      <c r="G46" s="38"/>
      <c r="H46" s="39"/>
    </row>
    <row r="47" s="2" customFormat="1">
      <c r="A47" s="38"/>
      <c r="B47" s="39"/>
      <c r="C47" s="262" t="s">
        <v>403</v>
      </c>
      <c r="D47" s="262" t="s">
        <v>404</v>
      </c>
      <c r="E47" s="19" t="s">
        <v>140</v>
      </c>
      <c r="F47" s="263">
        <v>1824.069</v>
      </c>
      <c r="G47" s="38"/>
      <c r="H47" s="39"/>
    </row>
    <row r="48" s="2" customFormat="1">
      <c r="A48" s="38"/>
      <c r="B48" s="39"/>
      <c r="C48" s="262" t="s">
        <v>408</v>
      </c>
      <c r="D48" s="262" t="s">
        <v>409</v>
      </c>
      <c r="E48" s="19" t="s">
        <v>140</v>
      </c>
      <c r="F48" s="263">
        <v>9120.3449999999993</v>
      </c>
      <c r="G48" s="38"/>
      <c r="H48" s="39"/>
    </row>
    <row r="49" s="2" customFormat="1">
      <c r="A49" s="38"/>
      <c r="B49" s="39"/>
      <c r="C49" s="262" t="s">
        <v>413</v>
      </c>
      <c r="D49" s="262" t="s">
        <v>414</v>
      </c>
      <c r="E49" s="19" t="s">
        <v>140</v>
      </c>
      <c r="F49" s="263">
        <v>1824.069</v>
      </c>
      <c r="G49" s="38"/>
      <c r="H49" s="39"/>
    </row>
    <row r="50" s="2" customFormat="1" ht="16.8" customHeight="1">
      <c r="A50" s="38"/>
      <c r="B50" s="39"/>
      <c r="C50" s="258" t="s">
        <v>250</v>
      </c>
      <c r="D50" s="259" t="s">
        <v>1</v>
      </c>
      <c r="E50" s="260" t="s">
        <v>1</v>
      </c>
      <c r="F50" s="261">
        <v>563.072</v>
      </c>
      <c r="G50" s="38"/>
      <c r="H50" s="39"/>
    </row>
    <row r="51" s="2" customFormat="1" ht="16.8" customHeight="1">
      <c r="A51" s="38"/>
      <c r="B51" s="39"/>
      <c r="C51" s="262" t="s">
        <v>1</v>
      </c>
      <c r="D51" s="262" t="s">
        <v>363</v>
      </c>
      <c r="E51" s="19" t="s">
        <v>1</v>
      </c>
      <c r="F51" s="263">
        <v>563.072</v>
      </c>
      <c r="G51" s="38"/>
      <c r="H51" s="39"/>
    </row>
    <row r="52" s="2" customFormat="1" ht="16.8" customHeight="1">
      <c r="A52" s="38"/>
      <c r="B52" s="39"/>
      <c r="C52" s="262" t="s">
        <v>250</v>
      </c>
      <c r="D52" s="262" t="s">
        <v>152</v>
      </c>
      <c r="E52" s="19" t="s">
        <v>1</v>
      </c>
      <c r="F52" s="263">
        <v>563.072</v>
      </c>
      <c r="G52" s="38"/>
      <c r="H52" s="39"/>
    </row>
    <row r="53" s="2" customFormat="1" ht="16.8" customHeight="1">
      <c r="A53" s="38"/>
      <c r="B53" s="39"/>
      <c r="C53" s="264" t="s">
        <v>2141</v>
      </c>
      <c r="D53" s="38"/>
      <c r="E53" s="38"/>
      <c r="F53" s="38"/>
      <c r="G53" s="38"/>
      <c r="H53" s="39"/>
    </row>
    <row r="54" s="2" customFormat="1" ht="16.8" customHeight="1">
      <c r="A54" s="38"/>
      <c r="B54" s="39"/>
      <c r="C54" s="262" t="s">
        <v>356</v>
      </c>
      <c r="D54" s="262" t="s">
        <v>357</v>
      </c>
      <c r="E54" s="19" t="s">
        <v>140</v>
      </c>
      <c r="F54" s="263">
        <v>563.072</v>
      </c>
      <c r="G54" s="38"/>
      <c r="H54" s="39"/>
    </row>
    <row r="55" s="2" customFormat="1" ht="16.8" customHeight="1">
      <c r="A55" s="38"/>
      <c r="B55" s="39"/>
      <c r="C55" s="262" t="s">
        <v>350</v>
      </c>
      <c r="D55" s="262" t="s">
        <v>351</v>
      </c>
      <c r="E55" s="19" t="s">
        <v>140</v>
      </c>
      <c r="F55" s="263">
        <v>563.072</v>
      </c>
      <c r="G55" s="38"/>
      <c r="H55" s="39"/>
    </row>
    <row r="56" s="2" customFormat="1" ht="16.8" customHeight="1">
      <c r="A56" s="38"/>
      <c r="B56" s="39"/>
      <c r="C56" s="262" t="s">
        <v>353</v>
      </c>
      <c r="D56" s="262" t="s">
        <v>354</v>
      </c>
      <c r="E56" s="19" t="s">
        <v>140</v>
      </c>
      <c r="F56" s="263">
        <v>563.072</v>
      </c>
      <c r="G56" s="38"/>
      <c r="H56" s="39"/>
    </row>
    <row r="57" s="2" customFormat="1" ht="16.8" customHeight="1">
      <c r="A57" s="38"/>
      <c r="B57" s="39"/>
      <c r="C57" s="262" t="s">
        <v>375</v>
      </c>
      <c r="D57" s="262" t="s">
        <v>376</v>
      </c>
      <c r="E57" s="19" t="s">
        <v>140</v>
      </c>
      <c r="F57" s="263">
        <v>563.072</v>
      </c>
      <c r="G57" s="38"/>
      <c r="H57" s="39"/>
    </row>
    <row r="58" s="2" customFormat="1" ht="16.8" customHeight="1">
      <c r="A58" s="38"/>
      <c r="B58" s="39"/>
      <c r="C58" s="262" t="s">
        <v>379</v>
      </c>
      <c r="D58" s="262" t="s">
        <v>380</v>
      </c>
      <c r="E58" s="19" t="s">
        <v>140</v>
      </c>
      <c r="F58" s="263">
        <v>563.072</v>
      </c>
      <c r="G58" s="38"/>
      <c r="H58" s="39"/>
    </row>
    <row r="59" s="2" customFormat="1" ht="16.8" customHeight="1">
      <c r="A59" s="38"/>
      <c r="B59" s="39"/>
      <c r="C59" s="262" t="s">
        <v>634</v>
      </c>
      <c r="D59" s="262" t="s">
        <v>635</v>
      </c>
      <c r="E59" s="19" t="s">
        <v>140</v>
      </c>
      <c r="F59" s="263">
        <v>1965.942</v>
      </c>
      <c r="G59" s="38"/>
      <c r="H59" s="39"/>
    </row>
    <row r="60" s="2" customFormat="1" ht="16.8" customHeight="1">
      <c r="A60" s="38"/>
      <c r="B60" s="39"/>
      <c r="C60" s="262" t="s">
        <v>629</v>
      </c>
      <c r="D60" s="262" t="s">
        <v>630</v>
      </c>
      <c r="E60" s="19" t="s">
        <v>140</v>
      </c>
      <c r="F60" s="263">
        <v>1965.942</v>
      </c>
      <c r="G60" s="38"/>
      <c r="H60" s="39"/>
    </row>
    <row r="61" s="2" customFormat="1">
      <c r="A61" s="38"/>
      <c r="B61" s="39"/>
      <c r="C61" s="262" t="s">
        <v>638</v>
      </c>
      <c r="D61" s="262" t="s">
        <v>639</v>
      </c>
      <c r="E61" s="19" t="s">
        <v>140</v>
      </c>
      <c r="F61" s="263">
        <v>1965.942</v>
      </c>
      <c r="G61" s="38"/>
      <c r="H61" s="39"/>
    </row>
    <row r="62" s="2" customFormat="1" ht="16.8" customHeight="1">
      <c r="A62" s="38"/>
      <c r="B62" s="39"/>
      <c r="C62" s="258" t="s">
        <v>2142</v>
      </c>
      <c r="D62" s="259" t="s">
        <v>1</v>
      </c>
      <c r="E62" s="260" t="s">
        <v>1</v>
      </c>
      <c r="F62" s="261">
        <v>2869.819</v>
      </c>
      <c r="G62" s="38"/>
      <c r="H62" s="39"/>
    </row>
    <row r="63" s="2" customFormat="1" ht="16.8" customHeight="1">
      <c r="A63" s="38"/>
      <c r="B63" s="39"/>
      <c r="C63" s="258" t="s">
        <v>961</v>
      </c>
      <c r="D63" s="259" t="s">
        <v>1</v>
      </c>
      <c r="E63" s="260" t="s">
        <v>1</v>
      </c>
      <c r="F63" s="261">
        <v>1333.7850000000001</v>
      </c>
      <c r="G63" s="38"/>
      <c r="H63" s="39"/>
    </row>
    <row r="64" s="2" customFormat="1" ht="16.8" customHeight="1">
      <c r="A64" s="38"/>
      <c r="B64" s="39"/>
      <c r="C64" s="258" t="s">
        <v>985</v>
      </c>
      <c r="D64" s="259" t="s">
        <v>1</v>
      </c>
      <c r="E64" s="260" t="s">
        <v>1</v>
      </c>
      <c r="F64" s="261">
        <v>1333.7000000000001</v>
      </c>
      <c r="G64" s="38"/>
      <c r="H64" s="39"/>
    </row>
    <row r="65" s="2" customFormat="1" ht="16.8" customHeight="1">
      <c r="A65" s="38"/>
      <c r="B65" s="39"/>
      <c r="C65" s="262" t="s">
        <v>985</v>
      </c>
      <c r="D65" s="262" t="s">
        <v>1383</v>
      </c>
      <c r="E65" s="19" t="s">
        <v>1</v>
      </c>
      <c r="F65" s="263">
        <v>1333.7000000000001</v>
      </c>
      <c r="G65" s="38"/>
      <c r="H65" s="39"/>
    </row>
    <row r="66" s="2" customFormat="1" ht="16.8" customHeight="1">
      <c r="A66" s="38"/>
      <c r="B66" s="39"/>
      <c r="C66" s="258" t="s">
        <v>252</v>
      </c>
      <c r="D66" s="259" t="s">
        <v>1</v>
      </c>
      <c r="E66" s="260" t="s">
        <v>1</v>
      </c>
      <c r="F66" s="261">
        <v>32.261000000000003</v>
      </c>
      <c r="G66" s="38"/>
      <c r="H66" s="39"/>
    </row>
    <row r="67" s="2" customFormat="1" ht="16.8" customHeight="1">
      <c r="A67" s="38"/>
      <c r="B67" s="39"/>
      <c r="C67" s="262" t="s">
        <v>1</v>
      </c>
      <c r="D67" s="262" t="s">
        <v>275</v>
      </c>
      <c r="E67" s="19" t="s">
        <v>1</v>
      </c>
      <c r="F67" s="263">
        <v>0</v>
      </c>
      <c r="G67" s="38"/>
      <c r="H67" s="39"/>
    </row>
    <row r="68" s="2" customFormat="1" ht="16.8" customHeight="1">
      <c r="A68" s="38"/>
      <c r="B68" s="39"/>
      <c r="C68" s="262" t="s">
        <v>1</v>
      </c>
      <c r="D68" s="262" t="s">
        <v>276</v>
      </c>
      <c r="E68" s="19" t="s">
        <v>1</v>
      </c>
      <c r="F68" s="263">
        <v>32.261000000000003</v>
      </c>
      <c r="G68" s="38"/>
      <c r="H68" s="39"/>
    </row>
    <row r="69" s="2" customFormat="1" ht="16.8" customHeight="1">
      <c r="A69" s="38"/>
      <c r="B69" s="39"/>
      <c r="C69" s="262" t="s">
        <v>252</v>
      </c>
      <c r="D69" s="262" t="s">
        <v>152</v>
      </c>
      <c r="E69" s="19" t="s">
        <v>1</v>
      </c>
      <c r="F69" s="263">
        <v>32.261000000000003</v>
      </c>
      <c r="G69" s="38"/>
      <c r="H69" s="39"/>
    </row>
    <row r="70" s="2" customFormat="1" ht="16.8" customHeight="1">
      <c r="A70" s="38"/>
      <c r="B70" s="39"/>
      <c r="C70" s="264" t="s">
        <v>2141</v>
      </c>
      <c r="D70" s="38"/>
      <c r="E70" s="38"/>
      <c r="F70" s="38"/>
      <c r="G70" s="38"/>
      <c r="H70" s="39"/>
    </row>
    <row r="71" s="2" customFormat="1" ht="16.8" customHeight="1">
      <c r="A71" s="38"/>
      <c r="B71" s="39"/>
      <c r="C71" s="262" t="s">
        <v>272</v>
      </c>
      <c r="D71" s="262" t="s">
        <v>273</v>
      </c>
      <c r="E71" s="19" t="s">
        <v>149</v>
      </c>
      <c r="F71" s="263">
        <v>32.261000000000003</v>
      </c>
      <c r="G71" s="38"/>
      <c r="H71" s="39"/>
    </row>
    <row r="72" s="2" customFormat="1" ht="16.8" customHeight="1">
      <c r="A72" s="38"/>
      <c r="B72" s="39"/>
      <c r="C72" s="262" t="s">
        <v>277</v>
      </c>
      <c r="D72" s="262" t="s">
        <v>278</v>
      </c>
      <c r="E72" s="19" t="s">
        <v>149</v>
      </c>
      <c r="F72" s="263">
        <v>9.6780000000000008</v>
      </c>
      <c r="G72" s="38"/>
      <c r="H72" s="39"/>
    </row>
    <row r="73" s="2" customFormat="1">
      <c r="A73" s="38"/>
      <c r="B73" s="39"/>
      <c r="C73" s="262" t="s">
        <v>281</v>
      </c>
      <c r="D73" s="262" t="s">
        <v>282</v>
      </c>
      <c r="E73" s="19" t="s">
        <v>149</v>
      </c>
      <c r="F73" s="263">
        <v>7.4450000000000003</v>
      </c>
      <c r="G73" s="38"/>
      <c r="H73" s="39"/>
    </row>
    <row r="74" s="2" customFormat="1">
      <c r="A74" s="38"/>
      <c r="B74" s="39"/>
      <c r="C74" s="262" t="s">
        <v>285</v>
      </c>
      <c r="D74" s="262" t="s">
        <v>286</v>
      </c>
      <c r="E74" s="19" t="s">
        <v>149</v>
      </c>
      <c r="F74" s="263">
        <v>74.450000000000003</v>
      </c>
      <c r="G74" s="38"/>
      <c r="H74" s="39"/>
    </row>
    <row r="75" s="2" customFormat="1" ht="16.8" customHeight="1">
      <c r="A75" s="38"/>
      <c r="B75" s="39"/>
      <c r="C75" s="262" t="s">
        <v>289</v>
      </c>
      <c r="D75" s="262" t="s">
        <v>290</v>
      </c>
      <c r="E75" s="19" t="s">
        <v>149</v>
      </c>
      <c r="F75" s="263">
        <v>32.261000000000003</v>
      </c>
      <c r="G75" s="38"/>
      <c r="H75" s="39"/>
    </row>
    <row r="76" s="2" customFormat="1" ht="16.8" customHeight="1">
      <c r="A76" s="38"/>
      <c r="B76" s="39"/>
      <c r="C76" s="262" t="s">
        <v>292</v>
      </c>
      <c r="D76" s="262" t="s">
        <v>293</v>
      </c>
      <c r="E76" s="19" t="s">
        <v>149</v>
      </c>
      <c r="F76" s="263">
        <v>7.4450000000000003</v>
      </c>
      <c r="G76" s="38"/>
      <c r="H76" s="39"/>
    </row>
    <row r="77" s="2" customFormat="1" ht="16.8" customHeight="1">
      <c r="A77" s="38"/>
      <c r="B77" s="39"/>
      <c r="C77" s="262" t="s">
        <v>295</v>
      </c>
      <c r="D77" s="262" t="s">
        <v>296</v>
      </c>
      <c r="E77" s="19" t="s">
        <v>149</v>
      </c>
      <c r="F77" s="263">
        <v>7.4450000000000003</v>
      </c>
      <c r="G77" s="38"/>
      <c r="H77" s="39"/>
    </row>
    <row r="78" s="2" customFormat="1" ht="16.8" customHeight="1">
      <c r="A78" s="38"/>
      <c r="B78" s="39"/>
      <c r="C78" s="262" t="s">
        <v>298</v>
      </c>
      <c r="D78" s="262" t="s">
        <v>299</v>
      </c>
      <c r="E78" s="19" t="s">
        <v>171</v>
      </c>
      <c r="F78" s="263">
        <v>11.912000000000001</v>
      </c>
      <c r="G78" s="38"/>
      <c r="H78" s="39"/>
    </row>
    <row r="79" s="2" customFormat="1" ht="16.8" customHeight="1">
      <c r="A79" s="38"/>
      <c r="B79" s="39"/>
      <c r="C79" s="258" t="s">
        <v>988</v>
      </c>
      <c r="D79" s="259" t="s">
        <v>1</v>
      </c>
      <c r="E79" s="260" t="s">
        <v>1</v>
      </c>
      <c r="F79" s="261">
        <v>77.870000000000005</v>
      </c>
      <c r="G79" s="38"/>
      <c r="H79" s="39"/>
    </row>
    <row r="80" s="2" customFormat="1" ht="16.8" customHeight="1">
      <c r="A80" s="38"/>
      <c r="B80" s="39"/>
      <c r="C80" s="258" t="s">
        <v>254</v>
      </c>
      <c r="D80" s="259" t="s">
        <v>1</v>
      </c>
      <c r="E80" s="260" t="s">
        <v>1</v>
      </c>
      <c r="F80" s="261">
        <v>701.43499999999995</v>
      </c>
      <c r="G80" s="38"/>
      <c r="H80" s="39"/>
    </row>
    <row r="81" s="2" customFormat="1" ht="16.8" customHeight="1">
      <c r="A81" s="38"/>
      <c r="B81" s="39"/>
      <c r="C81" s="262" t="s">
        <v>1</v>
      </c>
      <c r="D81" s="262" t="s">
        <v>495</v>
      </c>
      <c r="E81" s="19" t="s">
        <v>1</v>
      </c>
      <c r="F81" s="263">
        <v>701.43499999999995</v>
      </c>
      <c r="G81" s="38"/>
      <c r="H81" s="39"/>
    </row>
    <row r="82" s="2" customFormat="1" ht="16.8" customHeight="1">
      <c r="A82" s="38"/>
      <c r="B82" s="39"/>
      <c r="C82" s="262" t="s">
        <v>254</v>
      </c>
      <c r="D82" s="262" t="s">
        <v>152</v>
      </c>
      <c r="E82" s="19" t="s">
        <v>1</v>
      </c>
      <c r="F82" s="263">
        <v>701.43499999999995</v>
      </c>
      <c r="G82" s="38"/>
      <c r="H82" s="39"/>
    </row>
    <row r="83" s="2" customFormat="1" ht="16.8" customHeight="1">
      <c r="A83" s="38"/>
      <c r="B83" s="39"/>
      <c r="C83" s="264" t="s">
        <v>2141</v>
      </c>
      <c r="D83" s="38"/>
      <c r="E83" s="38"/>
      <c r="F83" s="38"/>
      <c r="G83" s="38"/>
      <c r="H83" s="39"/>
    </row>
    <row r="84" s="2" customFormat="1">
      <c r="A84" s="38"/>
      <c r="B84" s="39"/>
      <c r="C84" s="262" t="s">
        <v>492</v>
      </c>
      <c r="D84" s="262" t="s">
        <v>493</v>
      </c>
      <c r="E84" s="19" t="s">
        <v>140</v>
      </c>
      <c r="F84" s="263">
        <v>701.43499999999995</v>
      </c>
      <c r="G84" s="38"/>
      <c r="H84" s="39"/>
    </row>
    <row r="85" s="2" customFormat="1" ht="16.8" customHeight="1">
      <c r="A85" s="38"/>
      <c r="B85" s="39"/>
      <c r="C85" s="262" t="s">
        <v>634</v>
      </c>
      <c r="D85" s="262" t="s">
        <v>635</v>
      </c>
      <c r="E85" s="19" t="s">
        <v>140</v>
      </c>
      <c r="F85" s="263">
        <v>1965.942</v>
      </c>
      <c r="G85" s="38"/>
      <c r="H85" s="39"/>
    </row>
    <row r="86" s="2" customFormat="1" ht="16.8" customHeight="1">
      <c r="A86" s="38"/>
      <c r="B86" s="39"/>
      <c r="C86" s="262" t="s">
        <v>629</v>
      </c>
      <c r="D86" s="262" t="s">
        <v>630</v>
      </c>
      <c r="E86" s="19" t="s">
        <v>140</v>
      </c>
      <c r="F86" s="263">
        <v>1965.942</v>
      </c>
      <c r="G86" s="38"/>
      <c r="H86" s="39"/>
    </row>
    <row r="87" s="2" customFormat="1">
      <c r="A87" s="38"/>
      <c r="B87" s="39"/>
      <c r="C87" s="262" t="s">
        <v>638</v>
      </c>
      <c r="D87" s="262" t="s">
        <v>639</v>
      </c>
      <c r="E87" s="19" t="s">
        <v>140</v>
      </c>
      <c r="F87" s="263">
        <v>1965.942</v>
      </c>
      <c r="G87" s="38"/>
      <c r="H87" s="39"/>
    </row>
    <row r="88" s="2" customFormat="1" ht="16.8" customHeight="1">
      <c r="A88" s="38"/>
      <c r="B88" s="39"/>
      <c r="C88" s="258" t="s">
        <v>256</v>
      </c>
      <c r="D88" s="259" t="s">
        <v>1</v>
      </c>
      <c r="E88" s="260" t="s">
        <v>1</v>
      </c>
      <c r="F88" s="261">
        <v>45.316000000000002</v>
      </c>
      <c r="G88" s="38"/>
      <c r="H88" s="39"/>
    </row>
    <row r="89" s="2" customFormat="1" ht="16.8" customHeight="1">
      <c r="A89" s="38"/>
      <c r="B89" s="39"/>
      <c r="C89" s="262" t="s">
        <v>1</v>
      </c>
      <c r="D89" s="262" t="s">
        <v>332</v>
      </c>
      <c r="E89" s="19" t="s">
        <v>1</v>
      </c>
      <c r="F89" s="263">
        <v>0</v>
      </c>
      <c r="G89" s="38"/>
      <c r="H89" s="39"/>
    </row>
    <row r="90" s="2" customFormat="1">
      <c r="A90" s="38"/>
      <c r="B90" s="39"/>
      <c r="C90" s="262" t="s">
        <v>1</v>
      </c>
      <c r="D90" s="262" t="s">
        <v>333</v>
      </c>
      <c r="E90" s="19" t="s">
        <v>1</v>
      </c>
      <c r="F90" s="263">
        <v>24.988</v>
      </c>
      <c r="G90" s="38"/>
      <c r="H90" s="39"/>
    </row>
    <row r="91" s="2" customFormat="1">
      <c r="A91" s="38"/>
      <c r="B91" s="39"/>
      <c r="C91" s="262" t="s">
        <v>1</v>
      </c>
      <c r="D91" s="262" t="s">
        <v>334</v>
      </c>
      <c r="E91" s="19" t="s">
        <v>1</v>
      </c>
      <c r="F91" s="263">
        <v>20.327999999999999</v>
      </c>
      <c r="G91" s="38"/>
      <c r="H91" s="39"/>
    </row>
    <row r="92" s="2" customFormat="1" ht="16.8" customHeight="1">
      <c r="A92" s="38"/>
      <c r="B92" s="39"/>
      <c r="C92" s="262" t="s">
        <v>256</v>
      </c>
      <c r="D92" s="262" t="s">
        <v>152</v>
      </c>
      <c r="E92" s="19" t="s">
        <v>1</v>
      </c>
      <c r="F92" s="263">
        <v>45.316000000000002</v>
      </c>
      <c r="G92" s="38"/>
      <c r="H92" s="39"/>
    </row>
    <row r="93" s="2" customFormat="1" ht="16.8" customHeight="1">
      <c r="A93" s="38"/>
      <c r="B93" s="39"/>
      <c r="C93" s="264" t="s">
        <v>2141</v>
      </c>
      <c r="D93" s="38"/>
      <c r="E93" s="38"/>
      <c r="F93" s="38"/>
      <c r="G93" s="38"/>
      <c r="H93" s="39"/>
    </row>
    <row r="94" s="2" customFormat="1" ht="16.8" customHeight="1">
      <c r="A94" s="38"/>
      <c r="B94" s="39"/>
      <c r="C94" s="262" t="s">
        <v>329</v>
      </c>
      <c r="D94" s="262" t="s">
        <v>330</v>
      </c>
      <c r="E94" s="19" t="s">
        <v>140</v>
      </c>
      <c r="F94" s="263">
        <v>45.316000000000002</v>
      </c>
      <c r="G94" s="38"/>
      <c r="H94" s="39"/>
    </row>
    <row r="95" s="2" customFormat="1" ht="16.8" customHeight="1">
      <c r="A95" s="38"/>
      <c r="B95" s="39"/>
      <c r="C95" s="262" t="s">
        <v>324</v>
      </c>
      <c r="D95" s="262" t="s">
        <v>325</v>
      </c>
      <c r="E95" s="19" t="s">
        <v>140</v>
      </c>
      <c r="F95" s="263">
        <v>633.02999999999997</v>
      </c>
      <c r="G95" s="38"/>
      <c r="H95" s="39"/>
    </row>
    <row r="96" s="2" customFormat="1" ht="16.8" customHeight="1">
      <c r="A96" s="38"/>
      <c r="B96" s="39"/>
      <c r="C96" s="258" t="s">
        <v>258</v>
      </c>
      <c r="D96" s="259" t="s">
        <v>1</v>
      </c>
      <c r="E96" s="260" t="s">
        <v>1</v>
      </c>
      <c r="F96" s="261">
        <v>24.815999999999999</v>
      </c>
      <c r="G96" s="38"/>
      <c r="H96" s="39"/>
    </row>
    <row r="97" s="2" customFormat="1" ht="16.8" customHeight="1">
      <c r="A97" s="38"/>
      <c r="B97" s="39"/>
      <c r="C97" s="262" t="s">
        <v>1</v>
      </c>
      <c r="D97" s="262" t="s">
        <v>275</v>
      </c>
      <c r="E97" s="19" t="s">
        <v>1</v>
      </c>
      <c r="F97" s="263">
        <v>0</v>
      </c>
      <c r="G97" s="38"/>
      <c r="H97" s="39"/>
    </row>
    <row r="98" s="2" customFormat="1" ht="16.8" customHeight="1">
      <c r="A98" s="38"/>
      <c r="B98" s="39"/>
      <c r="C98" s="262" t="s">
        <v>1</v>
      </c>
      <c r="D98" s="262" t="s">
        <v>305</v>
      </c>
      <c r="E98" s="19" t="s">
        <v>1</v>
      </c>
      <c r="F98" s="263">
        <v>24.815999999999999</v>
      </c>
      <c r="G98" s="38"/>
      <c r="H98" s="39"/>
    </row>
    <row r="99" s="2" customFormat="1" ht="16.8" customHeight="1">
      <c r="A99" s="38"/>
      <c r="B99" s="39"/>
      <c r="C99" s="262" t="s">
        <v>258</v>
      </c>
      <c r="D99" s="262" t="s">
        <v>152</v>
      </c>
      <c r="E99" s="19" t="s">
        <v>1</v>
      </c>
      <c r="F99" s="263">
        <v>24.815999999999999</v>
      </c>
      <c r="G99" s="38"/>
      <c r="H99" s="39"/>
    </row>
    <row r="100" s="2" customFormat="1" ht="16.8" customHeight="1">
      <c r="A100" s="38"/>
      <c r="B100" s="39"/>
      <c r="C100" s="264" t="s">
        <v>2141</v>
      </c>
      <c r="D100" s="38"/>
      <c r="E100" s="38"/>
      <c r="F100" s="38"/>
      <c r="G100" s="38"/>
      <c r="H100" s="39"/>
    </row>
    <row r="101" s="2" customFormat="1">
      <c r="A101" s="38"/>
      <c r="B101" s="39"/>
      <c r="C101" s="262" t="s">
        <v>302</v>
      </c>
      <c r="D101" s="262" t="s">
        <v>303</v>
      </c>
      <c r="E101" s="19" t="s">
        <v>149</v>
      </c>
      <c r="F101" s="263">
        <v>24.815999999999999</v>
      </c>
      <c r="G101" s="38"/>
      <c r="H101" s="39"/>
    </row>
    <row r="102" s="2" customFormat="1">
      <c r="A102" s="38"/>
      <c r="B102" s="39"/>
      <c r="C102" s="262" t="s">
        <v>281</v>
      </c>
      <c r="D102" s="262" t="s">
        <v>282</v>
      </c>
      <c r="E102" s="19" t="s">
        <v>149</v>
      </c>
      <c r="F102" s="263">
        <v>7.4450000000000003</v>
      </c>
      <c r="G102" s="38"/>
      <c r="H102" s="39"/>
    </row>
    <row r="103" s="2" customFormat="1">
      <c r="A103" s="38"/>
      <c r="B103" s="39"/>
      <c r="C103" s="262" t="s">
        <v>285</v>
      </c>
      <c r="D103" s="262" t="s">
        <v>286</v>
      </c>
      <c r="E103" s="19" t="s">
        <v>149</v>
      </c>
      <c r="F103" s="263">
        <v>74.450000000000003</v>
      </c>
      <c r="G103" s="38"/>
      <c r="H103" s="39"/>
    </row>
    <row r="104" s="2" customFormat="1" ht="16.8" customHeight="1">
      <c r="A104" s="38"/>
      <c r="B104" s="39"/>
      <c r="C104" s="262" t="s">
        <v>292</v>
      </c>
      <c r="D104" s="262" t="s">
        <v>293</v>
      </c>
      <c r="E104" s="19" t="s">
        <v>149</v>
      </c>
      <c r="F104" s="263">
        <v>7.4450000000000003</v>
      </c>
      <c r="G104" s="38"/>
      <c r="H104" s="39"/>
    </row>
    <row r="105" s="2" customFormat="1" ht="16.8" customHeight="1">
      <c r="A105" s="38"/>
      <c r="B105" s="39"/>
      <c r="C105" s="262" t="s">
        <v>295</v>
      </c>
      <c r="D105" s="262" t="s">
        <v>296</v>
      </c>
      <c r="E105" s="19" t="s">
        <v>149</v>
      </c>
      <c r="F105" s="263">
        <v>7.4450000000000003</v>
      </c>
      <c r="G105" s="38"/>
      <c r="H105" s="39"/>
    </row>
    <row r="106" s="2" customFormat="1" ht="16.8" customHeight="1">
      <c r="A106" s="38"/>
      <c r="B106" s="39"/>
      <c r="C106" s="262" t="s">
        <v>298</v>
      </c>
      <c r="D106" s="262" t="s">
        <v>299</v>
      </c>
      <c r="E106" s="19" t="s">
        <v>171</v>
      </c>
      <c r="F106" s="263">
        <v>11.912000000000001</v>
      </c>
      <c r="G106" s="38"/>
      <c r="H106" s="39"/>
    </row>
    <row r="107" s="2" customFormat="1" ht="26.4" customHeight="1">
      <c r="A107" s="38"/>
      <c r="B107" s="39"/>
      <c r="C107" s="257" t="s">
        <v>2143</v>
      </c>
      <c r="D107" s="257" t="s">
        <v>98</v>
      </c>
      <c r="E107" s="38"/>
      <c r="F107" s="38"/>
      <c r="G107" s="38"/>
      <c r="H107" s="39"/>
    </row>
    <row r="108" s="2" customFormat="1" ht="16.8" customHeight="1">
      <c r="A108" s="38"/>
      <c r="B108" s="39"/>
      <c r="C108" s="258" t="s">
        <v>649</v>
      </c>
      <c r="D108" s="259" t="s">
        <v>1</v>
      </c>
      <c r="E108" s="260" t="s">
        <v>1</v>
      </c>
      <c r="F108" s="261">
        <v>27.748000000000001</v>
      </c>
      <c r="G108" s="38"/>
      <c r="H108" s="39"/>
    </row>
    <row r="109" s="2" customFormat="1" ht="16.8" customHeight="1">
      <c r="A109" s="38"/>
      <c r="B109" s="39"/>
      <c r="C109" s="262" t="s">
        <v>649</v>
      </c>
      <c r="D109" s="262" t="s">
        <v>875</v>
      </c>
      <c r="E109" s="19" t="s">
        <v>1</v>
      </c>
      <c r="F109" s="263">
        <v>27.748000000000001</v>
      </c>
      <c r="G109" s="38"/>
      <c r="H109" s="39"/>
    </row>
    <row r="110" s="2" customFormat="1" ht="16.8" customHeight="1">
      <c r="A110" s="38"/>
      <c r="B110" s="39"/>
      <c r="C110" s="264" t="s">
        <v>2141</v>
      </c>
      <c r="D110" s="38"/>
      <c r="E110" s="38"/>
      <c r="F110" s="38"/>
      <c r="G110" s="38"/>
      <c r="H110" s="39"/>
    </row>
    <row r="111" s="2" customFormat="1">
      <c r="A111" s="38"/>
      <c r="B111" s="39"/>
      <c r="C111" s="262" t="s">
        <v>873</v>
      </c>
      <c r="D111" s="262" t="s">
        <v>874</v>
      </c>
      <c r="E111" s="19" t="s">
        <v>171</v>
      </c>
      <c r="F111" s="263">
        <v>27.748000000000001</v>
      </c>
      <c r="G111" s="38"/>
      <c r="H111" s="39"/>
    </row>
    <row r="112" s="2" customFormat="1" ht="16.8" customHeight="1">
      <c r="A112" s="38"/>
      <c r="B112" s="39"/>
      <c r="C112" s="262" t="s">
        <v>182</v>
      </c>
      <c r="D112" s="262" t="s">
        <v>183</v>
      </c>
      <c r="E112" s="19" t="s">
        <v>171</v>
      </c>
      <c r="F112" s="263">
        <v>313.64699999999999</v>
      </c>
      <c r="G112" s="38"/>
      <c r="H112" s="39"/>
    </row>
    <row r="113" s="2" customFormat="1" ht="16.8" customHeight="1">
      <c r="A113" s="38"/>
      <c r="B113" s="39"/>
      <c r="C113" s="258" t="s">
        <v>651</v>
      </c>
      <c r="D113" s="259" t="s">
        <v>1</v>
      </c>
      <c r="E113" s="260" t="s">
        <v>1</v>
      </c>
      <c r="F113" s="261">
        <v>757</v>
      </c>
      <c r="G113" s="38"/>
      <c r="H113" s="39"/>
    </row>
    <row r="114" s="2" customFormat="1" ht="16.8" customHeight="1">
      <c r="A114" s="38"/>
      <c r="B114" s="39"/>
      <c r="C114" s="262" t="s">
        <v>1</v>
      </c>
      <c r="D114" s="262" t="s">
        <v>903</v>
      </c>
      <c r="E114" s="19" t="s">
        <v>1</v>
      </c>
      <c r="F114" s="263">
        <v>0</v>
      </c>
      <c r="G114" s="38"/>
      <c r="H114" s="39"/>
    </row>
    <row r="115" s="2" customFormat="1" ht="16.8" customHeight="1">
      <c r="A115" s="38"/>
      <c r="B115" s="39"/>
      <c r="C115" s="262" t="s">
        <v>1</v>
      </c>
      <c r="D115" s="262" t="s">
        <v>904</v>
      </c>
      <c r="E115" s="19" t="s">
        <v>1</v>
      </c>
      <c r="F115" s="263">
        <v>757</v>
      </c>
      <c r="G115" s="38"/>
      <c r="H115" s="39"/>
    </row>
    <row r="116" s="2" customFormat="1" ht="16.8" customHeight="1">
      <c r="A116" s="38"/>
      <c r="B116" s="39"/>
      <c r="C116" s="262" t="s">
        <v>651</v>
      </c>
      <c r="D116" s="262" t="s">
        <v>152</v>
      </c>
      <c r="E116" s="19" t="s">
        <v>1</v>
      </c>
      <c r="F116" s="263">
        <v>757</v>
      </c>
      <c r="G116" s="38"/>
      <c r="H116" s="39"/>
    </row>
    <row r="117" s="2" customFormat="1" ht="16.8" customHeight="1">
      <c r="A117" s="38"/>
      <c r="B117" s="39"/>
      <c r="C117" s="264" t="s">
        <v>2141</v>
      </c>
      <c r="D117" s="38"/>
      <c r="E117" s="38"/>
      <c r="F117" s="38"/>
      <c r="G117" s="38"/>
      <c r="H117" s="39"/>
    </row>
    <row r="118" s="2" customFormat="1">
      <c r="A118" s="38"/>
      <c r="B118" s="39"/>
      <c r="C118" s="262" t="s">
        <v>900</v>
      </c>
      <c r="D118" s="262" t="s">
        <v>901</v>
      </c>
      <c r="E118" s="19" t="s">
        <v>140</v>
      </c>
      <c r="F118" s="263">
        <v>757</v>
      </c>
      <c r="G118" s="38"/>
      <c r="H118" s="39"/>
    </row>
    <row r="119" s="2" customFormat="1">
      <c r="A119" s="38"/>
      <c r="B119" s="39"/>
      <c r="C119" s="262" t="s">
        <v>880</v>
      </c>
      <c r="D119" s="262" t="s">
        <v>881</v>
      </c>
      <c r="E119" s="19" t="s">
        <v>140</v>
      </c>
      <c r="F119" s="263">
        <v>757</v>
      </c>
      <c r="G119" s="38"/>
      <c r="H119" s="39"/>
    </row>
    <row r="120" s="2" customFormat="1" ht="16.8" customHeight="1">
      <c r="A120" s="38"/>
      <c r="B120" s="39"/>
      <c r="C120" s="262" t="s">
        <v>936</v>
      </c>
      <c r="D120" s="262" t="s">
        <v>937</v>
      </c>
      <c r="E120" s="19" t="s">
        <v>140</v>
      </c>
      <c r="F120" s="263">
        <v>757</v>
      </c>
      <c r="G120" s="38"/>
      <c r="H120" s="39"/>
    </row>
    <row r="121" s="2" customFormat="1">
      <c r="A121" s="38"/>
      <c r="B121" s="39"/>
      <c r="C121" s="262" t="s">
        <v>700</v>
      </c>
      <c r="D121" s="262" t="s">
        <v>701</v>
      </c>
      <c r="E121" s="19" t="s">
        <v>140</v>
      </c>
      <c r="F121" s="263">
        <v>757</v>
      </c>
      <c r="G121" s="38"/>
      <c r="H121" s="39"/>
    </row>
    <row r="122" s="2" customFormat="1" ht="26.4" customHeight="1">
      <c r="A122" s="38"/>
      <c r="B122" s="39"/>
      <c r="C122" s="257" t="s">
        <v>2144</v>
      </c>
      <c r="D122" s="257" t="s">
        <v>101</v>
      </c>
      <c r="E122" s="38"/>
      <c r="F122" s="38"/>
      <c r="G122" s="38"/>
      <c r="H122" s="39"/>
    </row>
    <row r="123" s="2" customFormat="1" ht="16.8" customHeight="1">
      <c r="A123" s="38"/>
      <c r="B123" s="39"/>
      <c r="C123" s="258" t="s">
        <v>939</v>
      </c>
      <c r="D123" s="259" t="s">
        <v>1</v>
      </c>
      <c r="E123" s="260" t="s">
        <v>1</v>
      </c>
      <c r="F123" s="261">
        <v>5.6680000000000001</v>
      </c>
      <c r="G123" s="38"/>
      <c r="H123" s="39"/>
    </row>
    <row r="124" s="2" customFormat="1" ht="16.8" customHeight="1">
      <c r="A124" s="38"/>
      <c r="B124" s="39"/>
      <c r="C124" s="262" t="s">
        <v>1</v>
      </c>
      <c r="D124" s="262" t="s">
        <v>1044</v>
      </c>
      <c r="E124" s="19" t="s">
        <v>1</v>
      </c>
      <c r="F124" s="263">
        <v>5.6680000000000001</v>
      </c>
      <c r="G124" s="38"/>
      <c r="H124" s="39"/>
    </row>
    <row r="125" s="2" customFormat="1" ht="16.8" customHeight="1">
      <c r="A125" s="38"/>
      <c r="B125" s="39"/>
      <c r="C125" s="262" t="s">
        <v>939</v>
      </c>
      <c r="D125" s="262" t="s">
        <v>152</v>
      </c>
      <c r="E125" s="19" t="s">
        <v>1</v>
      </c>
      <c r="F125" s="263">
        <v>5.6680000000000001</v>
      </c>
      <c r="G125" s="38"/>
      <c r="H125" s="39"/>
    </row>
    <row r="126" s="2" customFormat="1" ht="16.8" customHeight="1">
      <c r="A126" s="38"/>
      <c r="B126" s="39"/>
      <c r="C126" s="264" t="s">
        <v>2141</v>
      </c>
      <c r="D126" s="38"/>
      <c r="E126" s="38"/>
      <c r="F126" s="38"/>
      <c r="G126" s="38"/>
      <c r="H126" s="39"/>
    </row>
    <row r="127" s="2" customFormat="1" ht="16.8" customHeight="1">
      <c r="A127" s="38"/>
      <c r="B127" s="39"/>
      <c r="C127" s="262" t="s">
        <v>1042</v>
      </c>
      <c r="D127" s="262" t="s">
        <v>1043</v>
      </c>
      <c r="E127" s="19" t="s">
        <v>140</v>
      </c>
      <c r="F127" s="263">
        <v>5.6680000000000001</v>
      </c>
      <c r="G127" s="38"/>
      <c r="H127" s="39"/>
    </row>
    <row r="128" s="2" customFormat="1" ht="16.8" customHeight="1">
      <c r="A128" s="38"/>
      <c r="B128" s="39"/>
      <c r="C128" s="262" t="s">
        <v>1045</v>
      </c>
      <c r="D128" s="262" t="s">
        <v>1046</v>
      </c>
      <c r="E128" s="19" t="s">
        <v>140</v>
      </c>
      <c r="F128" s="263">
        <v>5.6680000000000001</v>
      </c>
      <c r="G128" s="38"/>
      <c r="H128" s="39"/>
    </row>
    <row r="129" s="2" customFormat="1" ht="16.8" customHeight="1">
      <c r="A129" s="38"/>
      <c r="B129" s="39"/>
      <c r="C129" s="258" t="s">
        <v>244</v>
      </c>
      <c r="D129" s="259" t="s">
        <v>1</v>
      </c>
      <c r="E129" s="260" t="s">
        <v>1</v>
      </c>
      <c r="F129" s="261">
        <v>499.03100000000001</v>
      </c>
      <c r="G129" s="38"/>
      <c r="H129" s="39"/>
    </row>
    <row r="130" s="2" customFormat="1" ht="16.8" customHeight="1">
      <c r="A130" s="38"/>
      <c r="B130" s="39"/>
      <c r="C130" s="262" t="s">
        <v>1</v>
      </c>
      <c r="D130" s="262" t="s">
        <v>1120</v>
      </c>
      <c r="E130" s="19" t="s">
        <v>1</v>
      </c>
      <c r="F130" s="263">
        <v>0</v>
      </c>
      <c r="G130" s="38"/>
      <c r="H130" s="39"/>
    </row>
    <row r="131" s="2" customFormat="1" ht="16.8" customHeight="1">
      <c r="A131" s="38"/>
      <c r="B131" s="39"/>
      <c r="C131" s="262" t="s">
        <v>1</v>
      </c>
      <c r="D131" s="262" t="s">
        <v>1121</v>
      </c>
      <c r="E131" s="19" t="s">
        <v>1</v>
      </c>
      <c r="F131" s="263">
        <v>745.322</v>
      </c>
      <c r="G131" s="38"/>
      <c r="H131" s="39"/>
    </row>
    <row r="132" s="2" customFormat="1" ht="16.8" customHeight="1">
      <c r="A132" s="38"/>
      <c r="B132" s="39"/>
      <c r="C132" s="262" t="s">
        <v>1</v>
      </c>
      <c r="D132" s="262" t="s">
        <v>1122</v>
      </c>
      <c r="E132" s="19" t="s">
        <v>1</v>
      </c>
      <c r="F132" s="263">
        <v>-70.320999999999998</v>
      </c>
      <c r="G132" s="38"/>
      <c r="H132" s="39"/>
    </row>
    <row r="133" s="2" customFormat="1" ht="16.8" customHeight="1">
      <c r="A133" s="38"/>
      <c r="B133" s="39"/>
      <c r="C133" s="262" t="s">
        <v>1</v>
      </c>
      <c r="D133" s="262" t="s">
        <v>346</v>
      </c>
      <c r="E133" s="19" t="s">
        <v>1</v>
      </c>
      <c r="F133" s="263">
        <v>0</v>
      </c>
      <c r="G133" s="38"/>
      <c r="H133" s="39"/>
    </row>
    <row r="134" s="2" customFormat="1" ht="16.8" customHeight="1">
      <c r="A134" s="38"/>
      <c r="B134" s="39"/>
      <c r="C134" s="262" t="s">
        <v>1</v>
      </c>
      <c r="D134" s="262" t="s">
        <v>1123</v>
      </c>
      <c r="E134" s="19" t="s">
        <v>1</v>
      </c>
      <c r="F134" s="263">
        <v>-65.018000000000001</v>
      </c>
      <c r="G134" s="38"/>
      <c r="H134" s="39"/>
    </row>
    <row r="135" s="2" customFormat="1" ht="16.8" customHeight="1">
      <c r="A135" s="38"/>
      <c r="B135" s="39"/>
      <c r="C135" s="262" t="s">
        <v>1</v>
      </c>
      <c r="D135" s="262" t="s">
        <v>1124</v>
      </c>
      <c r="E135" s="19" t="s">
        <v>1</v>
      </c>
      <c r="F135" s="263">
        <v>-55.475999999999999</v>
      </c>
      <c r="G135" s="38"/>
      <c r="H135" s="39"/>
    </row>
    <row r="136" s="2" customFormat="1" ht="16.8" customHeight="1">
      <c r="A136" s="38"/>
      <c r="B136" s="39"/>
      <c r="C136" s="262" t="s">
        <v>1</v>
      </c>
      <c r="D136" s="262" t="s">
        <v>1125</v>
      </c>
      <c r="E136" s="19" t="s">
        <v>1</v>
      </c>
      <c r="F136" s="263">
        <v>-55.475999999999999</v>
      </c>
      <c r="G136" s="38"/>
      <c r="H136" s="39"/>
    </row>
    <row r="137" s="2" customFormat="1" ht="16.8" customHeight="1">
      <c r="A137" s="38"/>
      <c r="B137" s="39"/>
      <c r="C137" s="262" t="s">
        <v>244</v>
      </c>
      <c r="D137" s="262" t="s">
        <v>349</v>
      </c>
      <c r="E137" s="19" t="s">
        <v>1</v>
      </c>
      <c r="F137" s="263">
        <v>499.03100000000001</v>
      </c>
      <c r="G137" s="38"/>
      <c r="H137" s="39"/>
    </row>
    <row r="138" s="2" customFormat="1" ht="16.8" customHeight="1">
      <c r="A138" s="38"/>
      <c r="B138" s="39"/>
      <c r="C138" s="264" t="s">
        <v>2141</v>
      </c>
      <c r="D138" s="38"/>
      <c r="E138" s="38"/>
      <c r="F138" s="38"/>
      <c r="G138" s="38"/>
      <c r="H138" s="39"/>
    </row>
    <row r="139" s="2" customFormat="1">
      <c r="A139" s="38"/>
      <c r="B139" s="39"/>
      <c r="C139" s="262" t="s">
        <v>341</v>
      </c>
      <c r="D139" s="262" t="s">
        <v>342</v>
      </c>
      <c r="E139" s="19" t="s">
        <v>140</v>
      </c>
      <c r="F139" s="263">
        <v>707.07000000000005</v>
      </c>
      <c r="G139" s="38"/>
      <c r="H139" s="39"/>
    </row>
    <row r="140" s="2" customFormat="1" ht="16.8" customHeight="1">
      <c r="A140" s="38"/>
      <c r="B140" s="39"/>
      <c r="C140" s="262" t="s">
        <v>321</v>
      </c>
      <c r="D140" s="262" t="s">
        <v>322</v>
      </c>
      <c r="E140" s="19" t="s">
        <v>140</v>
      </c>
      <c r="F140" s="263">
        <v>803.94299999999998</v>
      </c>
      <c r="G140" s="38"/>
      <c r="H140" s="39"/>
    </row>
    <row r="141" s="2" customFormat="1" ht="16.8" customHeight="1">
      <c r="A141" s="38"/>
      <c r="B141" s="39"/>
      <c r="C141" s="262" t="s">
        <v>324</v>
      </c>
      <c r="D141" s="262" t="s">
        <v>325</v>
      </c>
      <c r="E141" s="19" t="s">
        <v>140</v>
      </c>
      <c r="F141" s="263">
        <v>948.75900000000001</v>
      </c>
      <c r="G141" s="38"/>
      <c r="H141" s="39"/>
    </row>
    <row r="142" s="2" customFormat="1" ht="16.8" customHeight="1">
      <c r="A142" s="38"/>
      <c r="B142" s="39"/>
      <c r="C142" s="258" t="s">
        <v>942</v>
      </c>
      <c r="D142" s="259" t="s">
        <v>1</v>
      </c>
      <c r="E142" s="260" t="s">
        <v>1</v>
      </c>
      <c r="F142" s="261">
        <v>70.320999999999998</v>
      </c>
      <c r="G142" s="38"/>
      <c r="H142" s="39"/>
    </row>
    <row r="143" s="2" customFormat="1" ht="16.8" customHeight="1">
      <c r="A143" s="38"/>
      <c r="B143" s="39"/>
      <c r="C143" s="262" t="s">
        <v>1</v>
      </c>
      <c r="D143" s="262" t="s">
        <v>344</v>
      </c>
      <c r="E143" s="19" t="s">
        <v>1</v>
      </c>
      <c r="F143" s="263">
        <v>0</v>
      </c>
      <c r="G143" s="38"/>
      <c r="H143" s="39"/>
    </row>
    <row r="144" s="2" customFormat="1" ht="16.8" customHeight="1">
      <c r="A144" s="38"/>
      <c r="B144" s="39"/>
      <c r="C144" s="262" t="s">
        <v>1</v>
      </c>
      <c r="D144" s="262" t="s">
        <v>1126</v>
      </c>
      <c r="E144" s="19" t="s">
        <v>1</v>
      </c>
      <c r="F144" s="263">
        <v>102.312</v>
      </c>
      <c r="G144" s="38"/>
      <c r="H144" s="39"/>
    </row>
    <row r="145" s="2" customFormat="1" ht="16.8" customHeight="1">
      <c r="A145" s="38"/>
      <c r="B145" s="39"/>
      <c r="C145" s="262" t="s">
        <v>1</v>
      </c>
      <c r="D145" s="262" t="s">
        <v>346</v>
      </c>
      <c r="E145" s="19" t="s">
        <v>1</v>
      </c>
      <c r="F145" s="263">
        <v>0</v>
      </c>
      <c r="G145" s="38"/>
      <c r="H145" s="39"/>
    </row>
    <row r="146" s="2" customFormat="1" ht="16.8" customHeight="1">
      <c r="A146" s="38"/>
      <c r="B146" s="39"/>
      <c r="C146" s="262" t="s">
        <v>1</v>
      </c>
      <c r="D146" s="262" t="s">
        <v>1127</v>
      </c>
      <c r="E146" s="19" t="s">
        <v>1</v>
      </c>
      <c r="F146" s="263">
        <v>-31.991</v>
      </c>
      <c r="G146" s="38"/>
      <c r="H146" s="39"/>
    </row>
    <row r="147" s="2" customFormat="1" ht="16.8" customHeight="1">
      <c r="A147" s="38"/>
      <c r="B147" s="39"/>
      <c r="C147" s="262" t="s">
        <v>942</v>
      </c>
      <c r="D147" s="262" t="s">
        <v>349</v>
      </c>
      <c r="E147" s="19" t="s">
        <v>1</v>
      </c>
      <c r="F147" s="263">
        <v>70.320999999999998</v>
      </c>
      <c r="G147" s="38"/>
      <c r="H147" s="39"/>
    </row>
    <row r="148" s="2" customFormat="1" ht="16.8" customHeight="1">
      <c r="A148" s="38"/>
      <c r="B148" s="39"/>
      <c r="C148" s="264" t="s">
        <v>2141</v>
      </c>
      <c r="D148" s="38"/>
      <c r="E148" s="38"/>
      <c r="F148" s="38"/>
      <c r="G148" s="38"/>
      <c r="H148" s="39"/>
    </row>
    <row r="149" s="2" customFormat="1">
      <c r="A149" s="38"/>
      <c r="B149" s="39"/>
      <c r="C149" s="262" t="s">
        <v>341</v>
      </c>
      <c r="D149" s="262" t="s">
        <v>342</v>
      </c>
      <c r="E149" s="19" t="s">
        <v>140</v>
      </c>
      <c r="F149" s="263">
        <v>707.07000000000005</v>
      </c>
      <c r="G149" s="38"/>
      <c r="H149" s="39"/>
    </row>
    <row r="150" s="2" customFormat="1">
      <c r="A150" s="38"/>
      <c r="B150" s="39"/>
      <c r="C150" s="262" t="s">
        <v>317</v>
      </c>
      <c r="D150" s="262" t="s">
        <v>318</v>
      </c>
      <c r="E150" s="19" t="s">
        <v>140</v>
      </c>
      <c r="F150" s="263">
        <v>304.91199999999998</v>
      </c>
      <c r="G150" s="38"/>
      <c r="H150" s="39"/>
    </row>
    <row r="151" s="2" customFormat="1" ht="16.8" customHeight="1">
      <c r="A151" s="38"/>
      <c r="B151" s="39"/>
      <c r="C151" s="262" t="s">
        <v>321</v>
      </c>
      <c r="D151" s="262" t="s">
        <v>322</v>
      </c>
      <c r="E151" s="19" t="s">
        <v>140</v>
      </c>
      <c r="F151" s="263">
        <v>803.94299999999998</v>
      </c>
      <c r="G151" s="38"/>
      <c r="H151" s="39"/>
    </row>
    <row r="152" s="2" customFormat="1" ht="16.8" customHeight="1">
      <c r="A152" s="38"/>
      <c r="B152" s="39"/>
      <c r="C152" s="262" t="s">
        <v>324</v>
      </c>
      <c r="D152" s="262" t="s">
        <v>325</v>
      </c>
      <c r="E152" s="19" t="s">
        <v>140</v>
      </c>
      <c r="F152" s="263">
        <v>948.75900000000001</v>
      </c>
      <c r="G152" s="38"/>
      <c r="H152" s="39"/>
    </row>
    <row r="153" s="2" customFormat="1" ht="16.8" customHeight="1">
      <c r="A153" s="38"/>
      <c r="B153" s="39"/>
      <c r="C153" s="258" t="s">
        <v>944</v>
      </c>
      <c r="D153" s="259" t="s">
        <v>1</v>
      </c>
      <c r="E153" s="260" t="s">
        <v>1</v>
      </c>
      <c r="F153" s="261">
        <v>73.920000000000002</v>
      </c>
      <c r="G153" s="38"/>
      <c r="H153" s="39"/>
    </row>
    <row r="154" s="2" customFormat="1" ht="16.8" customHeight="1">
      <c r="A154" s="38"/>
      <c r="B154" s="39"/>
      <c r="C154" s="262" t="s">
        <v>1</v>
      </c>
      <c r="D154" s="262" t="s">
        <v>338</v>
      </c>
      <c r="E154" s="19" t="s">
        <v>1</v>
      </c>
      <c r="F154" s="263">
        <v>0</v>
      </c>
      <c r="G154" s="38"/>
      <c r="H154" s="39"/>
    </row>
    <row r="155" s="2" customFormat="1" ht="16.8" customHeight="1">
      <c r="A155" s="38"/>
      <c r="B155" s="39"/>
      <c r="C155" s="262" t="s">
        <v>1</v>
      </c>
      <c r="D155" s="262" t="s">
        <v>1118</v>
      </c>
      <c r="E155" s="19" t="s">
        <v>1</v>
      </c>
      <c r="F155" s="263">
        <v>73.920000000000002</v>
      </c>
      <c r="G155" s="38"/>
      <c r="H155" s="39"/>
    </row>
    <row r="156" s="2" customFormat="1" ht="16.8" customHeight="1">
      <c r="A156" s="38"/>
      <c r="B156" s="39"/>
      <c r="C156" s="262" t="s">
        <v>944</v>
      </c>
      <c r="D156" s="262" t="s">
        <v>152</v>
      </c>
      <c r="E156" s="19" t="s">
        <v>1</v>
      </c>
      <c r="F156" s="263">
        <v>73.920000000000002</v>
      </c>
      <c r="G156" s="38"/>
      <c r="H156" s="39"/>
    </row>
    <row r="157" s="2" customFormat="1" ht="16.8" customHeight="1">
      <c r="A157" s="38"/>
      <c r="B157" s="39"/>
      <c r="C157" s="264" t="s">
        <v>2141</v>
      </c>
      <c r="D157" s="38"/>
      <c r="E157" s="38"/>
      <c r="F157" s="38"/>
      <c r="G157" s="38"/>
      <c r="H157" s="39"/>
    </row>
    <row r="158" s="2" customFormat="1">
      <c r="A158" s="38"/>
      <c r="B158" s="39"/>
      <c r="C158" s="262" t="s">
        <v>335</v>
      </c>
      <c r="D158" s="262" t="s">
        <v>336</v>
      </c>
      <c r="E158" s="19" t="s">
        <v>140</v>
      </c>
      <c r="F158" s="263">
        <v>73.920000000000002</v>
      </c>
      <c r="G158" s="38"/>
      <c r="H158" s="39"/>
    </row>
    <row r="159" s="2" customFormat="1">
      <c r="A159" s="38"/>
      <c r="B159" s="39"/>
      <c r="C159" s="262" t="s">
        <v>317</v>
      </c>
      <c r="D159" s="262" t="s">
        <v>318</v>
      </c>
      <c r="E159" s="19" t="s">
        <v>140</v>
      </c>
      <c r="F159" s="263">
        <v>304.91199999999998</v>
      </c>
      <c r="G159" s="38"/>
      <c r="H159" s="39"/>
    </row>
    <row r="160" s="2" customFormat="1" ht="16.8" customHeight="1">
      <c r="A160" s="38"/>
      <c r="B160" s="39"/>
      <c r="C160" s="262" t="s">
        <v>321</v>
      </c>
      <c r="D160" s="262" t="s">
        <v>322</v>
      </c>
      <c r="E160" s="19" t="s">
        <v>140</v>
      </c>
      <c r="F160" s="263">
        <v>803.94299999999998</v>
      </c>
      <c r="G160" s="38"/>
      <c r="H160" s="39"/>
    </row>
    <row r="161" s="2" customFormat="1" ht="16.8" customHeight="1">
      <c r="A161" s="38"/>
      <c r="B161" s="39"/>
      <c r="C161" s="262" t="s">
        <v>324</v>
      </c>
      <c r="D161" s="262" t="s">
        <v>325</v>
      </c>
      <c r="E161" s="19" t="s">
        <v>140</v>
      </c>
      <c r="F161" s="263">
        <v>948.75900000000001</v>
      </c>
      <c r="G161" s="38"/>
      <c r="H161" s="39"/>
    </row>
    <row r="162" s="2" customFormat="1" ht="16.8" customHeight="1">
      <c r="A162" s="38"/>
      <c r="B162" s="39"/>
      <c r="C162" s="258" t="s">
        <v>946</v>
      </c>
      <c r="D162" s="259" t="s">
        <v>1</v>
      </c>
      <c r="E162" s="260" t="s">
        <v>1</v>
      </c>
      <c r="F162" s="261">
        <v>137.71799999999999</v>
      </c>
      <c r="G162" s="38"/>
      <c r="H162" s="39"/>
    </row>
    <row r="163" s="2" customFormat="1" ht="16.8" customHeight="1">
      <c r="A163" s="38"/>
      <c r="B163" s="39"/>
      <c r="C163" s="262" t="s">
        <v>1</v>
      </c>
      <c r="D163" s="262" t="s">
        <v>1128</v>
      </c>
      <c r="E163" s="19" t="s">
        <v>1</v>
      </c>
      <c r="F163" s="263">
        <v>0</v>
      </c>
      <c r="G163" s="38"/>
      <c r="H163" s="39"/>
    </row>
    <row r="164" s="2" customFormat="1" ht="16.8" customHeight="1">
      <c r="A164" s="38"/>
      <c r="B164" s="39"/>
      <c r="C164" s="262" t="s">
        <v>1</v>
      </c>
      <c r="D164" s="262" t="s">
        <v>1129</v>
      </c>
      <c r="E164" s="19" t="s">
        <v>1</v>
      </c>
      <c r="F164" s="263">
        <v>137.71799999999999</v>
      </c>
      <c r="G164" s="38"/>
      <c r="H164" s="39"/>
    </row>
    <row r="165" s="2" customFormat="1" ht="16.8" customHeight="1">
      <c r="A165" s="38"/>
      <c r="B165" s="39"/>
      <c r="C165" s="262" t="s">
        <v>946</v>
      </c>
      <c r="D165" s="262" t="s">
        <v>349</v>
      </c>
      <c r="E165" s="19" t="s">
        <v>1</v>
      </c>
      <c r="F165" s="263">
        <v>137.71799999999999</v>
      </c>
      <c r="G165" s="38"/>
      <c r="H165" s="39"/>
    </row>
    <row r="166" s="2" customFormat="1" ht="16.8" customHeight="1">
      <c r="A166" s="38"/>
      <c r="B166" s="39"/>
      <c r="C166" s="264" t="s">
        <v>2141</v>
      </c>
      <c r="D166" s="38"/>
      <c r="E166" s="38"/>
      <c r="F166" s="38"/>
      <c r="G166" s="38"/>
      <c r="H166" s="39"/>
    </row>
    <row r="167" s="2" customFormat="1">
      <c r="A167" s="38"/>
      <c r="B167" s="39"/>
      <c r="C167" s="262" t="s">
        <v>341</v>
      </c>
      <c r="D167" s="262" t="s">
        <v>342</v>
      </c>
      <c r="E167" s="19" t="s">
        <v>140</v>
      </c>
      <c r="F167" s="263">
        <v>707.07000000000005</v>
      </c>
      <c r="G167" s="38"/>
      <c r="H167" s="39"/>
    </row>
    <row r="168" s="2" customFormat="1">
      <c r="A168" s="38"/>
      <c r="B168" s="39"/>
      <c r="C168" s="262" t="s">
        <v>317</v>
      </c>
      <c r="D168" s="262" t="s">
        <v>318</v>
      </c>
      <c r="E168" s="19" t="s">
        <v>140</v>
      </c>
      <c r="F168" s="263">
        <v>304.91199999999998</v>
      </c>
      <c r="G168" s="38"/>
      <c r="H168" s="39"/>
    </row>
    <row r="169" s="2" customFormat="1" ht="16.8" customHeight="1">
      <c r="A169" s="38"/>
      <c r="B169" s="39"/>
      <c r="C169" s="262" t="s">
        <v>321</v>
      </c>
      <c r="D169" s="262" t="s">
        <v>322</v>
      </c>
      <c r="E169" s="19" t="s">
        <v>140</v>
      </c>
      <c r="F169" s="263">
        <v>803.94299999999998</v>
      </c>
      <c r="G169" s="38"/>
      <c r="H169" s="39"/>
    </row>
    <row r="170" s="2" customFormat="1" ht="16.8" customHeight="1">
      <c r="A170" s="38"/>
      <c r="B170" s="39"/>
      <c r="C170" s="262" t="s">
        <v>324</v>
      </c>
      <c r="D170" s="262" t="s">
        <v>325</v>
      </c>
      <c r="E170" s="19" t="s">
        <v>140</v>
      </c>
      <c r="F170" s="263">
        <v>948.75900000000001</v>
      </c>
      <c r="G170" s="38"/>
      <c r="H170" s="39"/>
    </row>
    <row r="171" s="2" customFormat="1" ht="16.8" customHeight="1">
      <c r="A171" s="38"/>
      <c r="B171" s="39"/>
      <c r="C171" s="258" t="s">
        <v>948</v>
      </c>
      <c r="D171" s="259" t="s">
        <v>1</v>
      </c>
      <c r="E171" s="260" t="s">
        <v>1</v>
      </c>
      <c r="F171" s="261">
        <v>22.952999999999999</v>
      </c>
      <c r="G171" s="38"/>
      <c r="H171" s="39"/>
    </row>
    <row r="172" s="2" customFormat="1" ht="16.8" customHeight="1">
      <c r="A172" s="38"/>
      <c r="B172" s="39"/>
      <c r="C172" s="262" t="s">
        <v>1</v>
      </c>
      <c r="D172" s="262" t="s">
        <v>1115</v>
      </c>
      <c r="E172" s="19" t="s">
        <v>1</v>
      </c>
      <c r="F172" s="263">
        <v>0</v>
      </c>
      <c r="G172" s="38"/>
      <c r="H172" s="39"/>
    </row>
    <row r="173" s="2" customFormat="1" ht="16.8" customHeight="1">
      <c r="A173" s="38"/>
      <c r="B173" s="39"/>
      <c r="C173" s="262" t="s">
        <v>1</v>
      </c>
      <c r="D173" s="262" t="s">
        <v>1116</v>
      </c>
      <c r="E173" s="19" t="s">
        <v>1</v>
      </c>
      <c r="F173" s="263">
        <v>22.952999999999999</v>
      </c>
      <c r="G173" s="38"/>
      <c r="H173" s="39"/>
    </row>
    <row r="174" s="2" customFormat="1" ht="16.8" customHeight="1">
      <c r="A174" s="38"/>
      <c r="B174" s="39"/>
      <c r="C174" s="262" t="s">
        <v>948</v>
      </c>
      <c r="D174" s="262" t="s">
        <v>152</v>
      </c>
      <c r="E174" s="19" t="s">
        <v>1</v>
      </c>
      <c r="F174" s="263">
        <v>22.952999999999999</v>
      </c>
      <c r="G174" s="38"/>
      <c r="H174" s="39"/>
    </row>
    <row r="175" s="2" customFormat="1" ht="16.8" customHeight="1">
      <c r="A175" s="38"/>
      <c r="B175" s="39"/>
      <c r="C175" s="264" t="s">
        <v>2141</v>
      </c>
      <c r="D175" s="38"/>
      <c r="E175" s="38"/>
      <c r="F175" s="38"/>
      <c r="G175" s="38"/>
      <c r="H175" s="39"/>
    </row>
    <row r="176" s="2" customFormat="1">
      <c r="A176" s="38"/>
      <c r="B176" s="39"/>
      <c r="C176" s="262" t="s">
        <v>1112</v>
      </c>
      <c r="D176" s="262" t="s">
        <v>1113</v>
      </c>
      <c r="E176" s="19" t="s">
        <v>140</v>
      </c>
      <c r="F176" s="263">
        <v>22.952999999999999</v>
      </c>
      <c r="G176" s="38"/>
      <c r="H176" s="39"/>
    </row>
    <row r="177" s="2" customFormat="1">
      <c r="A177" s="38"/>
      <c r="B177" s="39"/>
      <c r="C177" s="262" t="s">
        <v>317</v>
      </c>
      <c r="D177" s="262" t="s">
        <v>318</v>
      </c>
      <c r="E177" s="19" t="s">
        <v>140</v>
      </c>
      <c r="F177" s="263">
        <v>304.91199999999998</v>
      </c>
      <c r="G177" s="38"/>
      <c r="H177" s="39"/>
    </row>
    <row r="178" s="2" customFormat="1" ht="16.8" customHeight="1">
      <c r="A178" s="38"/>
      <c r="B178" s="39"/>
      <c r="C178" s="262" t="s">
        <v>321</v>
      </c>
      <c r="D178" s="262" t="s">
        <v>322</v>
      </c>
      <c r="E178" s="19" t="s">
        <v>140</v>
      </c>
      <c r="F178" s="263">
        <v>803.94299999999998</v>
      </c>
      <c r="G178" s="38"/>
      <c r="H178" s="39"/>
    </row>
    <row r="179" s="2" customFormat="1" ht="16.8" customHeight="1">
      <c r="A179" s="38"/>
      <c r="B179" s="39"/>
      <c r="C179" s="262" t="s">
        <v>324</v>
      </c>
      <c r="D179" s="262" t="s">
        <v>325</v>
      </c>
      <c r="E179" s="19" t="s">
        <v>140</v>
      </c>
      <c r="F179" s="263">
        <v>948.75900000000001</v>
      </c>
      <c r="G179" s="38"/>
      <c r="H179" s="39"/>
    </row>
    <row r="180" s="2" customFormat="1" ht="16.8" customHeight="1">
      <c r="A180" s="38"/>
      <c r="B180" s="39"/>
      <c r="C180" s="258" t="s">
        <v>950</v>
      </c>
      <c r="D180" s="259" t="s">
        <v>1</v>
      </c>
      <c r="E180" s="260" t="s">
        <v>1</v>
      </c>
      <c r="F180" s="261">
        <v>26.012</v>
      </c>
      <c r="G180" s="38"/>
      <c r="H180" s="39"/>
    </row>
    <row r="181" s="2" customFormat="1">
      <c r="A181" s="38"/>
      <c r="B181" s="39"/>
      <c r="C181" s="262" t="s">
        <v>950</v>
      </c>
      <c r="D181" s="262" t="s">
        <v>1417</v>
      </c>
      <c r="E181" s="19" t="s">
        <v>1</v>
      </c>
      <c r="F181" s="263">
        <v>26.012</v>
      </c>
      <c r="G181" s="38"/>
      <c r="H181" s="39"/>
    </row>
    <row r="182" s="2" customFormat="1" ht="16.8" customHeight="1">
      <c r="A182" s="38"/>
      <c r="B182" s="39"/>
      <c r="C182" s="264" t="s">
        <v>2141</v>
      </c>
      <c r="D182" s="38"/>
      <c r="E182" s="38"/>
      <c r="F182" s="38"/>
      <c r="G182" s="38"/>
      <c r="H182" s="39"/>
    </row>
    <row r="183" s="2" customFormat="1" ht="16.8" customHeight="1">
      <c r="A183" s="38"/>
      <c r="B183" s="39"/>
      <c r="C183" s="262" t="s">
        <v>1414</v>
      </c>
      <c r="D183" s="262" t="s">
        <v>1415</v>
      </c>
      <c r="E183" s="19" t="s">
        <v>140</v>
      </c>
      <c r="F183" s="263">
        <v>26.012</v>
      </c>
      <c r="G183" s="38"/>
      <c r="H183" s="39"/>
    </row>
    <row r="184" s="2" customFormat="1" ht="16.8" customHeight="1">
      <c r="A184" s="38"/>
      <c r="B184" s="39"/>
      <c r="C184" s="262" t="s">
        <v>1405</v>
      </c>
      <c r="D184" s="262" t="s">
        <v>1406</v>
      </c>
      <c r="E184" s="19" t="s">
        <v>140</v>
      </c>
      <c r="F184" s="263">
        <v>26.012</v>
      </c>
      <c r="G184" s="38"/>
      <c r="H184" s="39"/>
    </row>
    <row r="185" s="2" customFormat="1" ht="16.8" customHeight="1">
      <c r="A185" s="38"/>
      <c r="B185" s="39"/>
      <c r="C185" s="258" t="s">
        <v>952</v>
      </c>
      <c r="D185" s="259" t="s">
        <v>1</v>
      </c>
      <c r="E185" s="260" t="s">
        <v>1</v>
      </c>
      <c r="F185" s="261">
        <v>4.1829999999999998</v>
      </c>
      <c r="G185" s="38"/>
      <c r="H185" s="39"/>
    </row>
    <row r="186" s="2" customFormat="1" ht="16.8" customHeight="1">
      <c r="A186" s="38"/>
      <c r="B186" s="39"/>
      <c r="C186" s="262" t="s">
        <v>1</v>
      </c>
      <c r="D186" s="262" t="s">
        <v>1004</v>
      </c>
      <c r="E186" s="19" t="s">
        <v>1</v>
      </c>
      <c r="F186" s="263">
        <v>4.1829999999999998</v>
      </c>
      <c r="G186" s="38"/>
      <c r="H186" s="39"/>
    </row>
    <row r="187" s="2" customFormat="1" ht="16.8" customHeight="1">
      <c r="A187" s="38"/>
      <c r="B187" s="39"/>
      <c r="C187" s="262" t="s">
        <v>952</v>
      </c>
      <c r="D187" s="262" t="s">
        <v>152</v>
      </c>
      <c r="E187" s="19" t="s">
        <v>1</v>
      </c>
      <c r="F187" s="263">
        <v>4.1829999999999998</v>
      </c>
      <c r="G187" s="38"/>
      <c r="H187" s="39"/>
    </row>
    <row r="188" s="2" customFormat="1" ht="16.8" customHeight="1">
      <c r="A188" s="38"/>
      <c r="B188" s="39"/>
      <c r="C188" s="264" t="s">
        <v>2141</v>
      </c>
      <c r="D188" s="38"/>
      <c r="E188" s="38"/>
      <c r="F188" s="38"/>
      <c r="G188" s="38"/>
      <c r="H188" s="39"/>
    </row>
    <row r="189" s="2" customFormat="1" ht="16.8" customHeight="1">
      <c r="A189" s="38"/>
      <c r="B189" s="39"/>
      <c r="C189" s="262" t="s">
        <v>1002</v>
      </c>
      <c r="D189" s="262" t="s">
        <v>1003</v>
      </c>
      <c r="E189" s="19" t="s">
        <v>149</v>
      </c>
      <c r="F189" s="263">
        <v>4.1829999999999998</v>
      </c>
      <c r="G189" s="38"/>
      <c r="H189" s="39"/>
    </row>
    <row r="190" s="2" customFormat="1" ht="16.8" customHeight="1">
      <c r="A190" s="38"/>
      <c r="B190" s="39"/>
      <c r="C190" s="262" t="s">
        <v>1005</v>
      </c>
      <c r="D190" s="262" t="s">
        <v>1006</v>
      </c>
      <c r="E190" s="19" t="s">
        <v>149</v>
      </c>
      <c r="F190" s="263">
        <v>1.2549999999999999</v>
      </c>
      <c r="G190" s="38"/>
      <c r="H190" s="39"/>
    </row>
    <row r="191" s="2" customFormat="1">
      <c r="A191" s="38"/>
      <c r="B191" s="39"/>
      <c r="C191" s="262" t="s">
        <v>281</v>
      </c>
      <c r="D191" s="262" t="s">
        <v>282</v>
      </c>
      <c r="E191" s="19" t="s">
        <v>149</v>
      </c>
      <c r="F191" s="263">
        <v>12.634</v>
      </c>
      <c r="G191" s="38"/>
      <c r="H191" s="39"/>
    </row>
    <row r="192" s="2" customFormat="1">
      <c r="A192" s="38"/>
      <c r="B192" s="39"/>
      <c r="C192" s="262" t="s">
        <v>285</v>
      </c>
      <c r="D192" s="262" t="s">
        <v>286</v>
      </c>
      <c r="E192" s="19" t="s">
        <v>149</v>
      </c>
      <c r="F192" s="263">
        <v>126.34</v>
      </c>
      <c r="G192" s="38"/>
      <c r="H192" s="39"/>
    </row>
    <row r="193" s="2" customFormat="1" ht="16.8" customHeight="1">
      <c r="A193" s="38"/>
      <c r="B193" s="39"/>
      <c r="C193" s="262" t="s">
        <v>289</v>
      </c>
      <c r="D193" s="262" t="s">
        <v>290</v>
      </c>
      <c r="E193" s="19" t="s">
        <v>149</v>
      </c>
      <c r="F193" s="263">
        <v>31.443999999999999</v>
      </c>
      <c r="G193" s="38"/>
      <c r="H193" s="39"/>
    </row>
    <row r="194" s="2" customFormat="1" ht="16.8" customHeight="1">
      <c r="A194" s="38"/>
      <c r="B194" s="39"/>
      <c r="C194" s="262" t="s">
        <v>292</v>
      </c>
      <c r="D194" s="262" t="s">
        <v>293</v>
      </c>
      <c r="E194" s="19" t="s">
        <v>149</v>
      </c>
      <c r="F194" s="263">
        <v>12.634</v>
      </c>
      <c r="G194" s="38"/>
      <c r="H194" s="39"/>
    </row>
    <row r="195" s="2" customFormat="1" ht="16.8" customHeight="1">
      <c r="A195" s="38"/>
      <c r="B195" s="39"/>
      <c r="C195" s="262" t="s">
        <v>295</v>
      </c>
      <c r="D195" s="262" t="s">
        <v>296</v>
      </c>
      <c r="E195" s="19" t="s">
        <v>149</v>
      </c>
      <c r="F195" s="263">
        <v>12.634</v>
      </c>
      <c r="G195" s="38"/>
      <c r="H195" s="39"/>
    </row>
    <row r="196" s="2" customFormat="1" ht="16.8" customHeight="1">
      <c r="A196" s="38"/>
      <c r="B196" s="39"/>
      <c r="C196" s="262" t="s">
        <v>298</v>
      </c>
      <c r="D196" s="262" t="s">
        <v>299</v>
      </c>
      <c r="E196" s="19" t="s">
        <v>171</v>
      </c>
      <c r="F196" s="263">
        <v>20.213999999999999</v>
      </c>
      <c r="G196" s="38"/>
      <c r="H196" s="39"/>
    </row>
    <row r="197" s="2" customFormat="1" ht="16.8" customHeight="1">
      <c r="A197" s="38"/>
      <c r="B197" s="39"/>
      <c r="C197" s="258" t="s">
        <v>954</v>
      </c>
      <c r="D197" s="259" t="s">
        <v>1</v>
      </c>
      <c r="E197" s="260" t="s">
        <v>1</v>
      </c>
      <c r="F197" s="261">
        <v>454.697</v>
      </c>
      <c r="G197" s="38"/>
      <c r="H197" s="39"/>
    </row>
    <row r="198" s="2" customFormat="1" ht="16.8" customHeight="1">
      <c r="A198" s="38"/>
      <c r="B198" s="39"/>
      <c r="C198" s="262" t="s">
        <v>1</v>
      </c>
      <c r="D198" s="262" t="s">
        <v>2077</v>
      </c>
      <c r="E198" s="19" t="s">
        <v>1</v>
      </c>
      <c r="F198" s="263">
        <v>454.697</v>
      </c>
      <c r="G198" s="38"/>
      <c r="H198" s="39"/>
    </row>
    <row r="199" s="2" customFormat="1" ht="16.8" customHeight="1">
      <c r="A199" s="38"/>
      <c r="B199" s="39"/>
      <c r="C199" s="262" t="s">
        <v>954</v>
      </c>
      <c r="D199" s="262" t="s">
        <v>152</v>
      </c>
      <c r="E199" s="19" t="s">
        <v>1</v>
      </c>
      <c r="F199" s="263">
        <v>454.697</v>
      </c>
      <c r="G199" s="38"/>
      <c r="H199" s="39"/>
    </row>
    <row r="200" s="2" customFormat="1" ht="16.8" customHeight="1">
      <c r="A200" s="38"/>
      <c r="B200" s="39"/>
      <c r="C200" s="264" t="s">
        <v>2141</v>
      </c>
      <c r="D200" s="38"/>
      <c r="E200" s="38"/>
      <c r="F200" s="38"/>
      <c r="G200" s="38"/>
      <c r="H200" s="39"/>
    </row>
    <row r="201" s="2" customFormat="1">
      <c r="A201" s="38"/>
      <c r="B201" s="39"/>
      <c r="C201" s="262" t="s">
        <v>2037</v>
      </c>
      <c r="D201" s="262" t="s">
        <v>2038</v>
      </c>
      <c r="E201" s="19" t="s">
        <v>140</v>
      </c>
      <c r="F201" s="263">
        <v>454.697</v>
      </c>
      <c r="G201" s="38"/>
      <c r="H201" s="39"/>
    </row>
    <row r="202" s="2" customFormat="1" ht="16.8" customHeight="1">
      <c r="A202" s="38"/>
      <c r="B202" s="39"/>
      <c r="C202" s="262" t="s">
        <v>379</v>
      </c>
      <c r="D202" s="262" t="s">
        <v>380</v>
      </c>
      <c r="E202" s="19" t="s">
        <v>140</v>
      </c>
      <c r="F202" s="263">
        <v>2536.5880000000002</v>
      </c>
      <c r="G202" s="38"/>
      <c r="H202" s="39"/>
    </row>
    <row r="203" s="2" customFormat="1" ht="16.8" customHeight="1">
      <c r="A203" s="38"/>
      <c r="B203" s="39"/>
      <c r="C203" s="262" t="s">
        <v>634</v>
      </c>
      <c r="D203" s="262" t="s">
        <v>635</v>
      </c>
      <c r="E203" s="19" t="s">
        <v>140</v>
      </c>
      <c r="F203" s="263">
        <v>3954.2930000000001</v>
      </c>
      <c r="G203" s="38"/>
      <c r="H203" s="39"/>
    </row>
    <row r="204" s="2" customFormat="1" ht="16.8" customHeight="1">
      <c r="A204" s="38"/>
      <c r="B204" s="39"/>
      <c r="C204" s="262" t="s">
        <v>629</v>
      </c>
      <c r="D204" s="262" t="s">
        <v>630</v>
      </c>
      <c r="E204" s="19" t="s">
        <v>140</v>
      </c>
      <c r="F204" s="263">
        <v>3954.2930000000001</v>
      </c>
      <c r="G204" s="38"/>
      <c r="H204" s="39"/>
    </row>
    <row r="205" s="2" customFormat="1">
      <c r="A205" s="38"/>
      <c r="B205" s="39"/>
      <c r="C205" s="262" t="s">
        <v>638</v>
      </c>
      <c r="D205" s="262" t="s">
        <v>639</v>
      </c>
      <c r="E205" s="19" t="s">
        <v>140</v>
      </c>
      <c r="F205" s="263">
        <v>3954.2930000000001</v>
      </c>
      <c r="G205" s="38"/>
      <c r="H205" s="39"/>
    </row>
    <row r="206" s="2" customFormat="1" ht="16.8" customHeight="1">
      <c r="A206" s="38"/>
      <c r="B206" s="39"/>
      <c r="C206" s="262" t="s">
        <v>2078</v>
      </c>
      <c r="D206" s="262" t="s">
        <v>2079</v>
      </c>
      <c r="E206" s="19" t="s">
        <v>140</v>
      </c>
      <c r="F206" s="263">
        <v>463.791</v>
      </c>
      <c r="G206" s="38"/>
      <c r="H206" s="39"/>
    </row>
    <row r="207" s="2" customFormat="1" ht="16.8" customHeight="1">
      <c r="A207" s="38"/>
      <c r="B207" s="39"/>
      <c r="C207" s="258" t="s">
        <v>957</v>
      </c>
      <c r="D207" s="259" t="s">
        <v>1</v>
      </c>
      <c r="E207" s="260" t="s">
        <v>1</v>
      </c>
      <c r="F207" s="261">
        <v>233.464</v>
      </c>
      <c r="G207" s="38"/>
      <c r="H207" s="39"/>
    </row>
    <row r="208" s="2" customFormat="1" ht="16.8" customHeight="1">
      <c r="A208" s="38"/>
      <c r="B208" s="39"/>
      <c r="C208" s="262" t="s">
        <v>1</v>
      </c>
      <c r="D208" s="262" t="s">
        <v>1916</v>
      </c>
      <c r="E208" s="19" t="s">
        <v>1</v>
      </c>
      <c r="F208" s="263">
        <v>233.464</v>
      </c>
      <c r="G208" s="38"/>
      <c r="H208" s="39"/>
    </row>
    <row r="209" s="2" customFormat="1" ht="16.8" customHeight="1">
      <c r="A209" s="38"/>
      <c r="B209" s="39"/>
      <c r="C209" s="262" t="s">
        <v>957</v>
      </c>
      <c r="D209" s="262" t="s">
        <v>152</v>
      </c>
      <c r="E209" s="19" t="s">
        <v>1</v>
      </c>
      <c r="F209" s="263">
        <v>233.464</v>
      </c>
      <c r="G209" s="38"/>
      <c r="H209" s="39"/>
    </row>
    <row r="210" s="2" customFormat="1" ht="16.8" customHeight="1">
      <c r="A210" s="38"/>
      <c r="B210" s="39"/>
      <c r="C210" s="264" t="s">
        <v>2141</v>
      </c>
      <c r="D210" s="38"/>
      <c r="E210" s="38"/>
      <c r="F210" s="38"/>
      <c r="G210" s="38"/>
      <c r="H210" s="39"/>
    </row>
    <row r="211" s="2" customFormat="1" ht="16.8" customHeight="1">
      <c r="A211" s="38"/>
      <c r="B211" s="39"/>
      <c r="C211" s="262" t="s">
        <v>1887</v>
      </c>
      <c r="D211" s="262" t="s">
        <v>1888</v>
      </c>
      <c r="E211" s="19" t="s">
        <v>160</v>
      </c>
      <c r="F211" s="263">
        <v>233.464</v>
      </c>
      <c r="G211" s="38"/>
      <c r="H211" s="39"/>
    </row>
    <row r="212" s="2" customFormat="1" ht="16.8" customHeight="1">
      <c r="A212" s="38"/>
      <c r="B212" s="39"/>
      <c r="C212" s="262" t="s">
        <v>1917</v>
      </c>
      <c r="D212" s="262" t="s">
        <v>1918</v>
      </c>
      <c r="E212" s="19" t="s">
        <v>188</v>
      </c>
      <c r="F212" s="263">
        <v>408.56200000000001</v>
      </c>
      <c r="G212" s="38"/>
      <c r="H212" s="39"/>
    </row>
    <row r="213" s="2" customFormat="1" ht="16.8" customHeight="1">
      <c r="A213" s="38"/>
      <c r="B213" s="39"/>
      <c r="C213" s="258" t="s">
        <v>2145</v>
      </c>
      <c r="D213" s="259" t="s">
        <v>1</v>
      </c>
      <c r="E213" s="260" t="s">
        <v>1</v>
      </c>
      <c r="F213" s="261">
        <v>31.920000000000002</v>
      </c>
      <c r="G213" s="38"/>
      <c r="H213" s="39"/>
    </row>
    <row r="214" s="2" customFormat="1" ht="16.8" customHeight="1">
      <c r="A214" s="38"/>
      <c r="B214" s="39"/>
      <c r="C214" s="258" t="s">
        <v>248</v>
      </c>
      <c r="D214" s="259" t="s">
        <v>1</v>
      </c>
      <c r="E214" s="260" t="s">
        <v>1</v>
      </c>
      <c r="F214" s="261">
        <v>761.12400000000002</v>
      </c>
      <c r="G214" s="38"/>
      <c r="H214" s="39"/>
    </row>
    <row r="215" s="2" customFormat="1" ht="16.8" customHeight="1">
      <c r="A215" s="38"/>
      <c r="B215" s="39"/>
      <c r="C215" s="262" t="s">
        <v>1</v>
      </c>
      <c r="D215" s="262" t="s">
        <v>1355</v>
      </c>
      <c r="E215" s="19" t="s">
        <v>1</v>
      </c>
      <c r="F215" s="263">
        <v>761.12400000000002</v>
      </c>
      <c r="G215" s="38"/>
      <c r="H215" s="39"/>
    </row>
    <row r="216" s="2" customFormat="1" ht="16.8" customHeight="1">
      <c r="A216" s="38"/>
      <c r="B216" s="39"/>
      <c r="C216" s="262" t="s">
        <v>248</v>
      </c>
      <c r="D216" s="262" t="s">
        <v>152</v>
      </c>
      <c r="E216" s="19" t="s">
        <v>1</v>
      </c>
      <c r="F216" s="263">
        <v>761.12400000000002</v>
      </c>
      <c r="G216" s="38"/>
      <c r="H216" s="39"/>
    </row>
    <row r="217" s="2" customFormat="1" ht="16.8" customHeight="1">
      <c r="A217" s="38"/>
      <c r="B217" s="39"/>
      <c r="C217" s="264" t="s">
        <v>2141</v>
      </c>
      <c r="D217" s="38"/>
      <c r="E217" s="38"/>
      <c r="F217" s="38"/>
      <c r="G217" s="38"/>
      <c r="H217" s="39"/>
    </row>
    <row r="218" s="2" customFormat="1">
      <c r="A218" s="38"/>
      <c r="B218" s="39"/>
      <c r="C218" s="262" t="s">
        <v>403</v>
      </c>
      <c r="D218" s="262" t="s">
        <v>404</v>
      </c>
      <c r="E218" s="19" t="s">
        <v>140</v>
      </c>
      <c r="F218" s="263">
        <v>761.12400000000002</v>
      </c>
      <c r="G218" s="38"/>
      <c r="H218" s="39"/>
    </row>
    <row r="219" s="2" customFormat="1">
      <c r="A219" s="38"/>
      <c r="B219" s="39"/>
      <c r="C219" s="262" t="s">
        <v>408</v>
      </c>
      <c r="D219" s="262" t="s">
        <v>409</v>
      </c>
      <c r="E219" s="19" t="s">
        <v>140</v>
      </c>
      <c r="F219" s="263">
        <v>7611.2399999999998</v>
      </c>
      <c r="G219" s="38"/>
      <c r="H219" s="39"/>
    </row>
    <row r="220" s="2" customFormat="1">
      <c r="A220" s="38"/>
      <c r="B220" s="39"/>
      <c r="C220" s="262" t="s">
        <v>413</v>
      </c>
      <c r="D220" s="262" t="s">
        <v>414</v>
      </c>
      <c r="E220" s="19" t="s">
        <v>140</v>
      </c>
      <c r="F220" s="263">
        <v>761.12400000000002</v>
      </c>
      <c r="G220" s="38"/>
      <c r="H220" s="39"/>
    </row>
    <row r="221" s="2" customFormat="1" ht="16.8" customHeight="1">
      <c r="A221" s="38"/>
      <c r="B221" s="39"/>
      <c r="C221" s="258" t="s">
        <v>250</v>
      </c>
      <c r="D221" s="259" t="s">
        <v>1</v>
      </c>
      <c r="E221" s="260" t="s">
        <v>1</v>
      </c>
      <c r="F221" s="261">
        <v>2991.2849999999999</v>
      </c>
      <c r="G221" s="38"/>
      <c r="H221" s="39"/>
    </row>
    <row r="222" s="2" customFormat="1" ht="16.8" customHeight="1">
      <c r="A222" s="38"/>
      <c r="B222" s="39"/>
      <c r="C222" s="262" t="s">
        <v>1</v>
      </c>
      <c r="D222" s="262" t="s">
        <v>1295</v>
      </c>
      <c r="E222" s="19" t="s">
        <v>1</v>
      </c>
      <c r="F222" s="263">
        <v>2991.2849999999999</v>
      </c>
      <c r="G222" s="38"/>
      <c r="H222" s="39"/>
    </row>
    <row r="223" s="2" customFormat="1" ht="16.8" customHeight="1">
      <c r="A223" s="38"/>
      <c r="B223" s="39"/>
      <c r="C223" s="262" t="s">
        <v>250</v>
      </c>
      <c r="D223" s="262" t="s">
        <v>152</v>
      </c>
      <c r="E223" s="19" t="s">
        <v>1</v>
      </c>
      <c r="F223" s="263">
        <v>2991.2849999999999</v>
      </c>
      <c r="G223" s="38"/>
      <c r="H223" s="39"/>
    </row>
    <row r="224" s="2" customFormat="1" ht="16.8" customHeight="1">
      <c r="A224" s="38"/>
      <c r="B224" s="39"/>
      <c r="C224" s="264" t="s">
        <v>2141</v>
      </c>
      <c r="D224" s="38"/>
      <c r="E224" s="38"/>
      <c r="F224" s="38"/>
      <c r="G224" s="38"/>
      <c r="H224" s="39"/>
    </row>
    <row r="225" s="2" customFormat="1" ht="16.8" customHeight="1">
      <c r="A225" s="38"/>
      <c r="B225" s="39"/>
      <c r="C225" s="262" t="s">
        <v>356</v>
      </c>
      <c r="D225" s="262" t="s">
        <v>357</v>
      </c>
      <c r="E225" s="19" t="s">
        <v>140</v>
      </c>
      <c r="F225" s="263">
        <v>2991.2849999999999</v>
      </c>
      <c r="G225" s="38"/>
      <c r="H225" s="39"/>
    </row>
    <row r="226" s="2" customFormat="1" ht="16.8" customHeight="1">
      <c r="A226" s="38"/>
      <c r="B226" s="39"/>
      <c r="C226" s="262" t="s">
        <v>353</v>
      </c>
      <c r="D226" s="262" t="s">
        <v>354</v>
      </c>
      <c r="E226" s="19" t="s">
        <v>140</v>
      </c>
      <c r="F226" s="263">
        <v>2991.2849999999999</v>
      </c>
      <c r="G226" s="38"/>
      <c r="H226" s="39"/>
    </row>
    <row r="227" s="2" customFormat="1" ht="16.8" customHeight="1">
      <c r="A227" s="38"/>
      <c r="B227" s="39"/>
      <c r="C227" s="262" t="s">
        <v>375</v>
      </c>
      <c r="D227" s="262" t="s">
        <v>376</v>
      </c>
      <c r="E227" s="19" t="s">
        <v>140</v>
      </c>
      <c r="F227" s="263">
        <v>2991.2849999999999</v>
      </c>
      <c r="G227" s="38"/>
      <c r="H227" s="39"/>
    </row>
    <row r="228" s="2" customFormat="1" ht="16.8" customHeight="1">
      <c r="A228" s="38"/>
      <c r="B228" s="39"/>
      <c r="C228" s="262" t="s">
        <v>379</v>
      </c>
      <c r="D228" s="262" t="s">
        <v>380</v>
      </c>
      <c r="E228" s="19" t="s">
        <v>140</v>
      </c>
      <c r="F228" s="263">
        <v>2536.5880000000002</v>
      </c>
      <c r="G228" s="38"/>
      <c r="H228" s="39"/>
    </row>
    <row r="229" s="2" customFormat="1" ht="16.8" customHeight="1">
      <c r="A229" s="38"/>
      <c r="B229" s="39"/>
      <c r="C229" s="262" t="s">
        <v>634</v>
      </c>
      <c r="D229" s="262" t="s">
        <v>635</v>
      </c>
      <c r="E229" s="19" t="s">
        <v>140</v>
      </c>
      <c r="F229" s="263">
        <v>3954.2930000000001</v>
      </c>
      <c r="G229" s="38"/>
      <c r="H229" s="39"/>
    </row>
    <row r="230" s="2" customFormat="1" ht="16.8" customHeight="1">
      <c r="A230" s="38"/>
      <c r="B230" s="39"/>
      <c r="C230" s="262" t="s">
        <v>629</v>
      </c>
      <c r="D230" s="262" t="s">
        <v>630</v>
      </c>
      <c r="E230" s="19" t="s">
        <v>140</v>
      </c>
      <c r="F230" s="263">
        <v>3954.2930000000001</v>
      </c>
      <c r="G230" s="38"/>
      <c r="H230" s="39"/>
    </row>
    <row r="231" s="2" customFormat="1">
      <c r="A231" s="38"/>
      <c r="B231" s="39"/>
      <c r="C231" s="262" t="s">
        <v>638</v>
      </c>
      <c r="D231" s="262" t="s">
        <v>639</v>
      </c>
      <c r="E231" s="19" t="s">
        <v>140</v>
      </c>
      <c r="F231" s="263">
        <v>3954.2930000000001</v>
      </c>
      <c r="G231" s="38"/>
      <c r="H231" s="39"/>
    </row>
    <row r="232" s="2" customFormat="1" ht="16.8" customHeight="1">
      <c r="A232" s="38"/>
      <c r="B232" s="39"/>
      <c r="C232" s="258" t="s">
        <v>961</v>
      </c>
      <c r="D232" s="259" t="s">
        <v>1</v>
      </c>
      <c r="E232" s="260" t="s">
        <v>1</v>
      </c>
      <c r="F232" s="261">
        <v>1333.7850000000001</v>
      </c>
      <c r="G232" s="38"/>
      <c r="H232" s="39"/>
    </row>
    <row r="233" s="2" customFormat="1" ht="16.8" customHeight="1">
      <c r="A233" s="38"/>
      <c r="B233" s="39"/>
      <c r="C233" s="262" t="s">
        <v>1</v>
      </c>
      <c r="D233" s="262" t="s">
        <v>1313</v>
      </c>
      <c r="E233" s="19" t="s">
        <v>1</v>
      </c>
      <c r="F233" s="263">
        <v>404.32400000000001</v>
      </c>
      <c r="G233" s="38"/>
      <c r="H233" s="39"/>
    </row>
    <row r="234" s="2" customFormat="1" ht="16.8" customHeight="1">
      <c r="A234" s="38"/>
      <c r="B234" s="39"/>
      <c r="C234" s="262" t="s">
        <v>1</v>
      </c>
      <c r="D234" s="262" t="s">
        <v>1314</v>
      </c>
      <c r="E234" s="19" t="s">
        <v>1</v>
      </c>
      <c r="F234" s="263">
        <v>463.75400000000002</v>
      </c>
      <c r="G234" s="38"/>
      <c r="H234" s="39"/>
    </row>
    <row r="235" s="2" customFormat="1" ht="16.8" customHeight="1">
      <c r="A235" s="38"/>
      <c r="B235" s="39"/>
      <c r="C235" s="262" t="s">
        <v>1</v>
      </c>
      <c r="D235" s="262" t="s">
        <v>1315</v>
      </c>
      <c r="E235" s="19" t="s">
        <v>1</v>
      </c>
      <c r="F235" s="263">
        <v>465.70699999999999</v>
      </c>
      <c r="G235" s="38"/>
      <c r="H235" s="39"/>
    </row>
    <row r="236" s="2" customFormat="1" ht="16.8" customHeight="1">
      <c r="A236" s="38"/>
      <c r="B236" s="39"/>
      <c r="C236" s="262" t="s">
        <v>961</v>
      </c>
      <c r="D236" s="262" t="s">
        <v>152</v>
      </c>
      <c r="E236" s="19" t="s">
        <v>1</v>
      </c>
      <c r="F236" s="263">
        <v>1333.7850000000001</v>
      </c>
      <c r="G236" s="38"/>
      <c r="H236" s="39"/>
    </row>
    <row r="237" s="2" customFormat="1" ht="16.8" customHeight="1">
      <c r="A237" s="38"/>
      <c r="B237" s="39"/>
      <c r="C237" s="264" t="s">
        <v>2141</v>
      </c>
      <c r="D237" s="38"/>
      <c r="E237" s="38"/>
      <c r="F237" s="38"/>
      <c r="G237" s="38"/>
      <c r="H237" s="39"/>
    </row>
    <row r="238" s="2" customFormat="1" ht="16.8" customHeight="1">
      <c r="A238" s="38"/>
      <c r="B238" s="39"/>
      <c r="C238" s="262" t="s">
        <v>1311</v>
      </c>
      <c r="D238" s="262" t="s">
        <v>1312</v>
      </c>
      <c r="E238" s="19" t="s">
        <v>140</v>
      </c>
      <c r="F238" s="263">
        <v>1333.7850000000001</v>
      </c>
      <c r="G238" s="38"/>
      <c r="H238" s="39"/>
    </row>
    <row r="239" s="2" customFormat="1" ht="16.8" customHeight="1">
      <c r="A239" s="38"/>
      <c r="B239" s="39"/>
      <c r="C239" s="262" t="s">
        <v>1301</v>
      </c>
      <c r="D239" s="262" t="s">
        <v>1302</v>
      </c>
      <c r="E239" s="19" t="s">
        <v>140</v>
      </c>
      <c r="F239" s="263">
        <v>1333.7850000000001</v>
      </c>
      <c r="G239" s="38"/>
      <c r="H239" s="39"/>
    </row>
    <row r="240" s="2" customFormat="1" ht="16.8" customHeight="1">
      <c r="A240" s="38"/>
      <c r="B240" s="39"/>
      <c r="C240" s="262" t="s">
        <v>1306</v>
      </c>
      <c r="D240" s="262" t="s">
        <v>1307</v>
      </c>
      <c r="E240" s="19" t="s">
        <v>140</v>
      </c>
      <c r="F240" s="263">
        <v>1333.7850000000001</v>
      </c>
      <c r="G240" s="38"/>
      <c r="H240" s="39"/>
    </row>
    <row r="241" s="2" customFormat="1" ht="16.8" customHeight="1">
      <c r="A241" s="38"/>
      <c r="B241" s="39"/>
      <c r="C241" s="262" t="s">
        <v>1304</v>
      </c>
      <c r="D241" s="262" t="s">
        <v>1305</v>
      </c>
      <c r="E241" s="19" t="s">
        <v>140</v>
      </c>
      <c r="F241" s="263">
        <v>1333.7850000000001</v>
      </c>
      <c r="G241" s="38"/>
      <c r="H241" s="39"/>
    </row>
    <row r="242" s="2" customFormat="1" ht="16.8" customHeight="1">
      <c r="A242" s="38"/>
      <c r="B242" s="39"/>
      <c r="C242" s="262" t="s">
        <v>1308</v>
      </c>
      <c r="D242" s="262" t="s">
        <v>1309</v>
      </c>
      <c r="E242" s="19" t="s">
        <v>140</v>
      </c>
      <c r="F242" s="263">
        <v>1333.7850000000001</v>
      </c>
      <c r="G242" s="38"/>
      <c r="H242" s="39"/>
    </row>
    <row r="243" s="2" customFormat="1" ht="16.8" customHeight="1">
      <c r="A243" s="38"/>
      <c r="B243" s="39"/>
      <c r="C243" s="262" t="s">
        <v>634</v>
      </c>
      <c r="D243" s="262" t="s">
        <v>635</v>
      </c>
      <c r="E243" s="19" t="s">
        <v>140</v>
      </c>
      <c r="F243" s="263">
        <v>3954.2930000000001</v>
      </c>
      <c r="G243" s="38"/>
      <c r="H243" s="39"/>
    </row>
    <row r="244" s="2" customFormat="1" ht="16.8" customHeight="1">
      <c r="A244" s="38"/>
      <c r="B244" s="39"/>
      <c r="C244" s="262" t="s">
        <v>629</v>
      </c>
      <c r="D244" s="262" t="s">
        <v>630</v>
      </c>
      <c r="E244" s="19" t="s">
        <v>140</v>
      </c>
      <c r="F244" s="263">
        <v>3954.2930000000001</v>
      </c>
      <c r="G244" s="38"/>
      <c r="H244" s="39"/>
    </row>
    <row r="245" s="2" customFormat="1">
      <c r="A245" s="38"/>
      <c r="B245" s="39"/>
      <c r="C245" s="262" t="s">
        <v>638</v>
      </c>
      <c r="D245" s="262" t="s">
        <v>639</v>
      </c>
      <c r="E245" s="19" t="s">
        <v>140</v>
      </c>
      <c r="F245" s="263">
        <v>3954.2930000000001</v>
      </c>
      <c r="G245" s="38"/>
      <c r="H245" s="39"/>
    </row>
    <row r="246" s="2" customFormat="1" ht="16.8" customHeight="1">
      <c r="A246" s="38"/>
      <c r="B246" s="39"/>
      <c r="C246" s="258" t="s">
        <v>2146</v>
      </c>
      <c r="D246" s="259" t="s">
        <v>1</v>
      </c>
      <c r="E246" s="260" t="s">
        <v>1</v>
      </c>
      <c r="F246" s="261">
        <v>0</v>
      </c>
      <c r="G246" s="38"/>
      <c r="H246" s="39"/>
    </row>
    <row r="247" s="2" customFormat="1" ht="16.8" customHeight="1">
      <c r="A247" s="38"/>
      <c r="B247" s="39"/>
      <c r="C247" s="258" t="s">
        <v>2147</v>
      </c>
      <c r="D247" s="259" t="s">
        <v>1</v>
      </c>
      <c r="E247" s="260" t="s">
        <v>1</v>
      </c>
      <c r="F247" s="261">
        <v>89.397000000000006</v>
      </c>
      <c r="G247" s="38"/>
      <c r="H247" s="39"/>
    </row>
    <row r="248" s="2" customFormat="1" ht="16.8" customHeight="1">
      <c r="A248" s="38"/>
      <c r="B248" s="39"/>
      <c r="C248" s="258" t="s">
        <v>2148</v>
      </c>
      <c r="D248" s="259" t="s">
        <v>1</v>
      </c>
      <c r="E248" s="260" t="s">
        <v>1</v>
      </c>
      <c r="F248" s="261">
        <v>1088.076</v>
      </c>
      <c r="G248" s="38"/>
      <c r="H248" s="39"/>
    </row>
    <row r="249" s="2" customFormat="1" ht="16.8" customHeight="1">
      <c r="A249" s="38"/>
      <c r="B249" s="39"/>
      <c r="C249" s="262" t="s">
        <v>1</v>
      </c>
      <c r="D249" s="262" t="s">
        <v>2149</v>
      </c>
      <c r="E249" s="19" t="s">
        <v>1</v>
      </c>
      <c r="F249" s="263">
        <v>360.71199999999999</v>
      </c>
      <c r="G249" s="38"/>
      <c r="H249" s="39"/>
    </row>
    <row r="250" s="2" customFormat="1" ht="16.8" customHeight="1">
      <c r="A250" s="38"/>
      <c r="B250" s="39"/>
      <c r="C250" s="262" t="s">
        <v>1</v>
      </c>
      <c r="D250" s="262" t="s">
        <v>2150</v>
      </c>
      <c r="E250" s="19" t="s">
        <v>1</v>
      </c>
      <c r="F250" s="263">
        <v>315.56799999999998</v>
      </c>
      <c r="G250" s="38"/>
      <c r="H250" s="39"/>
    </row>
    <row r="251" s="2" customFormat="1" ht="16.8" customHeight="1">
      <c r="A251" s="38"/>
      <c r="B251" s="39"/>
      <c r="C251" s="262" t="s">
        <v>1</v>
      </c>
      <c r="D251" s="262" t="s">
        <v>2151</v>
      </c>
      <c r="E251" s="19" t="s">
        <v>1</v>
      </c>
      <c r="F251" s="263">
        <v>411.79599999999999</v>
      </c>
      <c r="G251" s="38"/>
      <c r="H251" s="39"/>
    </row>
    <row r="252" s="2" customFormat="1" ht="16.8" customHeight="1">
      <c r="A252" s="38"/>
      <c r="B252" s="39"/>
      <c r="C252" s="262" t="s">
        <v>2148</v>
      </c>
      <c r="D252" s="262" t="s">
        <v>152</v>
      </c>
      <c r="E252" s="19" t="s">
        <v>1</v>
      </c>
      <c r="F252" s="263">
        <v>1088.076</v>
      </c>
      <c r="G252" s="38"/>
      <c r="H252" s="39"/>
    </row>
    <row r="253" s="2" customFormat="1" ht="16.8" customHeight="1">
      <c r="A253" s="38"/>
      <c r="B253" s="39"/>
      <c r="C253" s="258" t="s">
        <v>2152</v>
      </c>
      <c r="D253" s="259" t="s">
        <v>1</v>
      </c>
      <c r="E253" s="260" t="s">
        <v>1</v>
      </c>
      <c r="F253" s="261">
        <v>98.290000000000006</v>
      </c>
      <c r="G253" s="38"/>
      <c r="H253" s="39"/>
    </row>
    <row r="254" s="2" customFormat="1" ht="16.8" customHeight="1">
      <c r="A254" s="38"/>
      <c r="B254" s="39"/>
      <c r="C254" s="262" t="s">
        <v>1</v>
      </c>
      <c r="D254" s="262" t="s">
        <v>2153</v>
      </c>
      <c r="E254" s="19" t="s">
        <v>1</v>
      </c>
      <c r="F254" s="263">
        <v>98.290000000000006</v>
      </c>
      <c r="G254" s="38"/>
      <c r="H254" s="39"/>
    </row>
    <row r="255" s="2" customFormat="1" ht="16.8" customHeight="1">
      <c r="A255" s="38"/>
      <c r="B255" s="39"/>
      <c r="C255" s="262" t="s">
        <v>2152</v>
      </c>
      <c r="D255" s="262" t="s">
        <v>152</v>
      </c>
      <c r="E255" s="19" t="s">
        <v>1</v>
      </c>
      <c r="F255" s="263">
        <v>98.290000000000006</v>
      </c>
      <c r="G255" s="38"/>
      <c r="H255" s="39"/>
    </row>
    <row r="256" s="2" customFormat="1" ht="16.8" customHeight="1">
      <c r="A256" s="38"/>
      <c r="B256" s="39"/>
      <c r="C256" s="258" t="s">
        <v>2154</v>
      </c>
      <c r="D256" s="259" t="s">
        <v>1</v>
      </c>
      <c r="E256" s="260" t="s">
        <v>1</v>
      </c>
      <c r="F256" s="261">
        <v>16.324000000000002</v>
      </c>
      <c r="G256" s="38"/>
      <c r="H256" s="39"/>
    </row>
    <row r="257" s="2" customFormat="1" ht="16.8" customHeight="1">
      <c r="A257" s="38"/>
      <c r="B257" s="39"/>
      <c r="C257" s="262" t="s">
        <v>2154</v>
      </c>
      <c r="D257" s="262" t="s">
        <v>2155</v>
      </c>
      <c r="E257" s="19" t="s">
        <v>1</v>
      </c>
      <c r="F257" s="263">
        <v>16.324000000000002</v>
      </c>
      <c r="G257" s="38"/>
      <c r="H257" s="39"/>
    </row>
    <row r="258" s="2" customFormat="1" ht="16.8" customHeight="1">
      <c r="A258" s="38"/>
      <c r="B258" s="39"/>
      <c r="C258" s="258" t="s">
        <v>2156</v>
      </c>
      <c r="D258" s="259" t="s">
        <v>1</v>
      </c>
      <c r="E258" s="260" t="s">
        <v>1</v>
      </c>
      <c r="F258" s="261">
        <v>27.885999999999999</v>
      </c>
      <c r="G258" s="38"/>
      <c r="H258" s="39"/>
    </row>
    <row r="259" s="2" customFormat="1" ht="16.8" customHeight="1">
      <c r="A259" s="38"/>
      <c r="B259" s="39"/>
      <c r="C259" s="262" t="s">
        <v>2156</v>
      </c>
      <c r="D259" s="262" t="s">
        <v>2157</v>
      </c>
      <c r="E259" s="19" t="s">
        <v>1</v>
      </c>
      <c r="F259" s="263">
        <v>27.885999999999999</v>
      </c>
      <c r="G259" s="38"/>
      <c r="H259" s="39"/>
    </row>
    <row r="260" s="2" customFormat="1" ht="16.8" customHeight="1">
      <c r="A260" s="38"/>
      <c r="B260" s="39"/>
      <c r="C260" s="258" t="s">
        <v>2158</v>
      </c>
      <c r="D260" s="259" t="s">
        <v>1</v>
      </c>
      <c r="E260" s="260" t="s">
        <v>1</v>
      </c>
      <c r="F260" s="261">
        <v>84.811999999999998</v>
      </c>
      <c r="G260" s="38"/>
      <c r="H260" s="39"/>
    </row>
    <row r="261" s="2" customFormat="1" ht="16.8" customHeight="1">
      <c r="A261" s="38"/>
      <c r="B261" s="39"/>
      <c r="C261" s="262" t="s">
        <v>1</v>
      </c>
      <c r="D261" s="262" t="s">
        <v>2159</v>
      </c>
      <c r="E261" s="19" t="s">
        <v>1</v>
      </c>
      <c r="F261" s="263">
        <v>0</v>
      </c>
      <c r="G261" s="38"/>
      <c r="H261" s="39"/>
    </row>
    <row r="262" s="2" customFormat="1" ht="16.8" customHeight="1">
      <c r="A262" s="38"/>
      <c r="B262" s="39"/>
      <c r="C262" s="262" t="s">
        <v>1</v>
      </c>
      <c r="D262" s="262" t="s">
        <v>2160</v>
      </c>
      <c r="E262" s="19" t="s">
        <v>1</v>
      </c>
      <c r="F262" s="263">
        <v>46.195999999999998</v>
      </c>
      <c r="G262" s="38"/>
      <c r="H262" s="39"/>
    </row>
    <row r="263" s="2" customFormat="1" ht="16.8" customHeight="1">
      <c r="A263" s="38"/>
      <c r="B263" s="39"/>
      <c r="C263" s="262" t="s">
        <v>1</v>
      </c>
      <c r="D263" s="262" t="s">
        <v>2161</v>
      </c>
      <c r="E263" s="19" t="s">
        <v>1</v>
      </c>
      <c r="F263" s="263">
        <v>38.616</v>
      </c>
      <c r="G263" s="38"/>
      <c r="H263" s="39"/>
    </row>
    <row r="264" s="2" customFormat="1" ht="16.8" customHeight="1">
      <c r="A264" s="38"/>
      <c r="B264" s="39"/>
      <c r="C264" s="262" t="s">
        <v>2158</v>
      </c>
      <c r="D264" s="262" t="s">
        <v>152</v>
      </c>
      <c r="E264" s="19" t="s">
        <v>1</v>
      </c>
      <c r="F264" s="263">
        <v>84.811999999999998</v>
      </c>
      <c r="G264" s="38"/>
      <c r="H264" s="39"/>
    </row>
    <row r="265" s="2" customFormat="1" ht="16.8" customHeight="1">
      <c r="A265" s="38"/>
      <c r="B265" s="39"/>
      <c r="C265" s="258" t="s">
        <v>963</v>
      </c>
      <c r="D265" s="259" t="s">
        <v>1</v>
      </c>
      <c r="E265" s="260" t="s">
        <v>1</v>
      </c>
      <c r="F265" s="261">
        <v>85.656999999999996</v>
      </c>
      <c r="G265" s="38"/>
      <c r="H265" s="39"/>
    </row>
    <row r="266" s="2" customFormat="1" ht="16.8" customHeight="1">
      <c r="A266" s="38"/>
      <c r="B266" s="39"/>
      <c r="C266" s="262" t="s">
        <v>1</v>
      </c>
      <c r="D266" s="262" t="s">
        <v>2162</v>
      </c>
      <c r="E266" s="19" t="s">
        <v>1</v>
      </c>
      <c r="F266" s="263">
        <v>0</v>
      </c>
      <c r="G266" s="38"/>
      <c r="H266" s="39"/>
    </row>
    <row r="267" s="2" customFormat="1" ht="16.8" customHeight="1">
      <c r="A267" s="38"/>
      <c r="B267" s="39"/>
      <c r="C267" s="262" t="s">
        <v>1</v>
      </c>
      <c r="D267" s="262" t="s">
        <v>2163</v>
      </c>
      <c r="E267" s="19" t="s">
        <v>1</v>
      </c>
      <c r="F267" s="263">
        <v>85.656999999999996</v>
      </c>
      <c r="G267" s="38"/>
      <c r="H267" s="39"/>
    </row>
    <row r="268" s="2" customFormat="1" ht="16.8" customHeight="1">
      <c r="A268" s="38"/>
      <c r="B268" s="39"/>
      <c r="C268" s="262" t="s">
        <v>963</v>
      </c>
      <c r="D268" s="262" t="s">
        <v>152</v>
      </c>
      <c r="E268" s="19" t="s">
        <v>1</v>
      </c>
      <c r="F268" s="263">
        <v>85.656999999999996</v>
      </c>
      <c r="G268" s="38"/>
      <c r="H268" s="39"/>
    </row>
    <row r="269" s="2" customFormat="1" ht="16.8" customHeight="1">
      <c r="A269" s="38"/>
      <c r="B269" s="39"/>
      <c r="C269" s="264" t="s">
        <v>2141</v>
      </c>
      <c r="D269" s="38"/>
      <c r="E269" s="38"/>
      <c r="F269" s="38"/>
      <c r="G269" s="38"/>
      <c r="H269" s="39"/>
    </row>
    <row r="270" s="2" customFormat="1">
      <c r="A270" s="38"/>
      <c r="B270" s="39"/>
      <c r="C270" s="262" t="s">
        <v>2018</v>
      </c>
      <c r="D270" s="262" t="s">
        <v>2019</v>
      </c>
      <c r="E270" s="19" t="s">
        <v>140</v>
      </c>
      <c r="F270" s="263">
        <v>64.5</v>
      </c>
      <c r="G270" s="38"/>
      <c r="H270" s="39"/>
    </row>
    <row r="271" s="2" customFormat="1" ht="16.8" customHeight="1">
      <c r="A271" s="38"/>
      <c r="B271" s="39"/>
      <c r="C271" s="262" t="s">
        <v>1320</v>
      </c>
      <c r="D271" s="262" t="s">
        <v>1321</v>
      </c>
      <c r="E271" s="19" t="s">
        <v>140</v>
      </c>
      <c r="F271" s="263">
        <v>1179.2429999999999</v>
      </c>
      <c r="G271" s="38"/>
      <c r="H271" s="39"/>
    </row>
    <row r="272" s="2" customFormat="1" ht="16.8" customHeight="1">
      <c r="A272" s="38"/>
      <c r="B272" s="39"/>
      <c r="C272" s="262" t="s">
        <v>1343</v>
      </c>
      <c r="D272" s="262" t="s">
        <v>1344</v>
      </c>
      <c r="E272" s="19" t="s">
        <v>140</v>
      </c>
      <c r="F272" s="263">
        <v>424.89699999999999</v>
      </c>
      <c r="G272" s="38"/>
      <c r="H272" s="39"/>
    </row>
    <row r="273" s="2" customFormat="1" ht="16.8" customHeight="1">
      <c r="A273" s="38"/>
      <c r="B273" s="39"/>
      <c r="C273" s="262" t="s">
        <v>1959</v>
      </c>
      <c r="D273" s="262" t="s">
        <v>1960</v>
      </c>
      <c r="E273" s="19" t="s">
        <v>140</v>
      </c>
      <c r="F273" s="263">
        <v>1381.4559999999999</v>
      </c>
      <c r="G273" s="38"/>
      <c r="H273" s="39"/>
    </row>
    <row r="274" s="2" customFormat="1" ht="16.8" customHeight="1">
      <c r="A274" s="38"/>
      <c r="B274" s="39"/>
      <c r="C274" s="262" t="s">
        <v>1954</v>
      </c>
      <c r="D274" s="262" t="s">
        <v>1955</v>
      </c>
      <c r="E274" s="19" t="s">
        <v>140</v>
      </c>
      <c r="F274" s="263">
        <v>1381.4559999999999</v>
      </c>
      <c r="G274" s="38"/>
      <c r="H274" s="39"/>
    </row>
    <row r="275" s="2" customFormat="1">
      <c r="A275" s="38"/>
      <c r="B275" s="39"/>
      <c r="C275" s="262" t="s">
        <v>1949</v>
      </c>
      <c r="D275" s="262" t="s">
        <v>1950</v>
      </c>
      <c r="E275" s="19" t="s">
        <v>140</v>
      </c>
      <c r="F275" s="263">
        <v>989.26300000000003</v>
      </c>
      <c r="G275" s="38"/>
      <c r="H275" s="39"/>
    </row>
    <row r="276" s="2" customFormat="1" ht="16.8" customHeight="1">
      <c r="A276" s="38"/>
      <c r="B276" s="39"/>
      <c r="C276" s="258" t="s">
        <v>965</v>
      </c>
      <c r="D276" s="259" t="s">
        <v>1</v>
      </c>
      <c r="E276" s="260" t="s">
        <v>1</v>
      </c>
      <c r="F276" s="261">
        <v>27.268999999999998</v>
      </c>
      <c r="G276" s="38"/>
      <c r="H276" s="39"/>
    </row>
    <row r="277" s="2" customFormat="1" ht="16.8" customHeight="1">
      <c r="A277" s="38"/>
      <c r="B277" s="39"/>
      <c r="C277" s="262" t="s">
        <v>1</v>
      </c>
      <c r="D277" s="262" t="s">
        <v>1925</v>
      </c>
      <c r="E277" s="19" t="s">
        <v>1</v>
      </c>
      <c r="F277" s="263">
        <v>0</v>
      </c>
      <c r="G277" s="38"/>
      <c r="H277" s="39"/>
    </row>
    <row r="278" s="2" customFormat="1" ht="16.8" customHeight="1">
      <c r="A278" s="38"/>
      <c r="B278" s="39"/>
      <c r="C278" s="262" t="s">
        <v>965</v>
      </c>
      <c r="D278" s="262" t="s">
        <v>1926</v>
      </c>
      <c r="E278" s="19" t="s">
        <v>1</v>
      </c>
      <c r="F278" s="263">
        <v>27.268999999999998</v>
      </c>
      <c r="G278" s="38"/>
      <c r="H278" s="39"/>
    </row>
    <row r="279" s="2" customFormat="1" ht="16.8" customHeight="1">
      <c r="A279" s="38"/>
      <c r="B279" s="39"/>
      <c r="C279" s="264" t="s">
        <v>2141</v>
      </c>
      <c r="D279" s="38"/>
      <c r="E279" s="38"/>
      <c r="F279" s="38"/>
      <c r="G279" s="38"/>
      <c r="H279" s="39"/>
    </row>
    <row r="280" s="2" customFormat="1" ht="16.8" customHeight="1">
      <c r="A280" s="38"/>
      <c r="B280" s="39"/>
      <c r="C280" s="262" t="s">
        <v>1922</v>
      </c>
      <c r="D280" s="262" t="s">
        <v>1923</v>
      </c>
      <c r="E280" s="19" t="s">
        <v>140</v>
      </c>
      <c r="F280" s="263">
        <v>187.83500000000001</v>
      </c>
      <c r="G280" s="38"/>
      <c r="H280" s="39"/>
    </row>
    <row r="281" s="2" customFormat="1" ht="16.8" customHeight="1">
      <c r="A281" s="38"/>
      <c r="B281" s="39"/>
      <c r="C281" s="262" t="s">
        <v>1320</v>
      </c>
      <c r="D281" s="262" t="s">
        <v>1321</v>
      </c>
      <c r="E281" s="19" t="s">
        <v>140</v>
      </c>
      <c r="F281" s="263">
        <v>1179.2429999999999</v>
      </c>
      <c r="G281" s="38"/>
      <c r="H281" s="39"/>
    </row>
    <row r="282" s="2" customFormat="1" ht="16.8" customHeight="1">
      <c r="A282" s="38"/>
      <c r="B282" s="39"/>
      <c r="C282" s="262" t="s">
        <v>1343</v>
      </c>
      <c r="D282" s="262" t="s">
        <v>1344</v>
      </c>
      <c r="E282" s="19" t="s">
        <v>140</v>
      </c>
      <c r="F282" s="263">
        <v>424.89699999999999</v>
      </c>
      <c r="G282" s="38"/>
      <c r="H282" s="39"/>
    </row>
    <row r="283" s="2" customFormat="1" ht="16.8" customHeight="1">
      <c r="A283" s="38"/>
      <c r="B283" s="39"/>
      <c r="C283" s="262" t="s">
        <v>1347</v>
      </c>
      <c r="D283" s="262" t="s">
        <v>1348</v>
      </c>
      <c r="E283" s="19" t="s">
        <v>140</v>
      </c>
      <c r="F283" s="263">
        <v>1047.1880000000001</v>
      </c>
      <c r="G283" s="38"/>
      <c r="H283" s="39"/>
    </row>
    <row r="284" s="2" customFormat="1" ht="16.8" customHeight="1">
      <c r="A284" s="38"/>
      <c r="B284" s="39"/>
      <c r="C284" s="262" t="s">
        <v>1959</v>
      </c>
      <c r="D284" s="262" t="s">
        <v>1960</v>
      </c>
      <c r="E284" s="19" t="s">
        <v>140</v>
      </c>
      <c r="F284" s="263">
        <v>1381.4559999999999</v>
      </c>
      <c r="G284" s="38"/>
      <c r="H284" s="39"/>
    </row>
    <row r="285" s="2" customFormat="1" ht="16.8" customHeight="1">
      <c r="A285" s="38"/>
      <c r="B285" s="39"/>
      <c r="C285" s="262" t="s">
        <v>1954</v>
      </c>
      <c r="D285" s="262" t="s">
        <v>1955</v>
      </c>
      <c r="E285" s="19" t="s">
        <v>140</v>
      </c>
      <c r="F285" s="263">
        <v>1381.4559999999999</v>
      </c>
      <c r="G285" s="38"/>
      <c r="H285" s="39"/>
    </row>
    <row r="286" s="2" customFormat="1" ht="16.8" customHeight="1">
      <c r="A286" s="38"/>
      <c r="B286" s="39"/>
      <c r="C286" s="258" t="s">
        <v>967</v>
      </c>
      <c r="D286" s="259" t="s">
        <v>1</v>
      </c>
      <c r="E286" s="260" t="s">
        <v>1</v>
      </c>
      <c r="F286" s="261">
        <v>32.319000000000003</v>
      </c>
      <c r="G286" s="38"/>
      <c r="H286" s="39"/>
    </row>
    <row r="287" s="2" customFormat="1" ht="16.8" customHeight="1">
      <c r="A287" s="38"/>
      <c r="B287" s="39"/>
      <c r="C287" s="262" t="s">
        <v>967</v>
      </c>
      <c r="D287" s="262" t="s">
        <v>1927</v>
      </c>
      <c r="E287" s="19" t="s">
        <v>1</v>
      </c>
      <c r="F287" s="263">
        <v>32.319000000000003</v>
      </c>
      <c r="G287" s="38"/>
      <c r="H287" s="39"/>
    </row>
    <row r="288" s="2" customFormat="1" ht="16.8" customHeight="1">
      <c r="A288" s="38"/>
      <c r="B288" s="39"/>
      <c r="C288" s="264" t="s">
        <v>2141</v>
      </c>
      <c r="D288" s="38"/>
      <c r="E288" s="38"/>
      <c r="F288" s="38"/>
      <c r="G288" s="38"/>
      <c r="H288" s="39"/>
    </row>
    <row r="289" s="2" customFormat="1" ht="16.8" customHeight="1">
      <c r="A289" s="38"/>
      <c r="B289" s="39"/>
      <c r="C289" s="262" t="s">
        <v>1922</v>
      </c>
      <c r="D289" s="262" t="s">
        <v>1923</v>
      </c>
      <c r="E289" s="19" t="s">
        <v>140</v>
      </c>
      <c r="F289" s="263">
        <v>187.83500000000001</v>
      </c>
      <c r="G289" s="38"/>
      <c r="H289" s="39"/>
    </row>
    <row r="290" s="2" customFormat="1" ht="16.8" customHeight="1">
      <c r="A290" s="38"/>
      <c r="B290" s="39"/>
      <c r="C290" s="262" t="s">
        <v>1329</v>
      </c>
      <c r="D290" s="262" t="s">
        <v>1330</v>
      </c>
      <c r="E290" s="19" t="s">
        <v>140</v>
      </c>
      <c r="F290" s="263">
        <v>375.99000000000001</v>
      </c>
      <c r="G290" s="38"/>
      <c r="H290" s="39"/>
    </row>
    <row r="291" s="2" customFormat="1" ht="16.8" customHeight="1">
      <c r="A291" s="38"/>
      <c r="B291" s="39"/>
      <c r="C291" s="262" t="s">
        <v>1320</v>
      </c>
      <c r="D291" s="262" t="s">
        <v>1321</v>
      </c>
      <c r="E291" s="19" t="s">
        <v>140</v>
      </c>
      <c r="F291" s="263">
        <v>1179.2429999999999</v>
      </c>
      <c r="G291" s="38"/>
      <c r="H291" s="39"/>
    </row>
    <row r="292" s="2" customFormat="1" ht="16.8" customHeight="1">
      <c r="A292" s="38"/>
      <c r="B292" s="39"/>
      <c r="C292" s="262" t="s">
        <v>1343</v>
      </c>
      <c r="D292" s="262" t="s">
        <v>1344</v>
      </c>
      <c r="E292" s="19" t="s">
        <v>140</v>
      </c>
      <c r="F292" s="263">
        <v>424.89699999999999</v>
      </c>
      <c r="G292" s="38"/>
      <c r="H292" s="39"/>
    </row>
    <row r="293" s="2" customFormat="1" ht="16.8" customHeight="1">
      <c r="A293" s="38"/>
      <c r="B293" s="39"/>
      <c r="C293" s="262" t="s">
        <v>1347</v>
      </c>
      <c r="D293" s="262" t="s">
        <v>1348</v>
      </c>
      <c r="E293" s="19" t="s">
        <v>140</v>
      </c>
      <c r="F293" s="263">
        <v>1047.1880000000001</v>
      </c>
      <c r="G293" s="38"/>
      <c r="H293" s="39"/>
    </row>
    <row r="294" s="2" customFormat="1" ht="16.8" customHeight="1">
      <c r="A294" s="38"/>
      <c r="B294" s="39"/>
      <c r="C294" s="262" t="s">
        <v>1423</v>
      </c>
      <c r="D294" s="262" t="s">
        <v>1424</v>
      </c>
      <c r="E294" s="19" t="s">
        <v>140</v>
      </c>
      <c r="F294" s="263">
        <v>375.99000000000001</v>
      </c>
      <c r="G294" s="38"/>
      <c r="H294" s="39"/>
    </row>
    <row r="295" s="2" customFormat="1" ht="16.8" customHeight="1">
      <c r="A295" s="38"/>
      <c r="B295" s="39"/>
      <c r="C295" s="262" t="s">
        <v>1959</v>
      </c>
      <c r="D295" s="262" t="s">
        <v>1960</v>
      </c>
      <c r="E295" s="19" t="s">
        <v>140</v>
      </c>
      <c r="F295" s="263">
        <v>1381.4559999999999</v>
      </c>
      <c r="G295" s="38"/>
      <c r="H295" s="39"/>
    </row>
    <row r="296" s="2" customFormat="1" ht="16.8" customHeight="1">
      <c r="A296" s="38"/>
      <c r="B296" s="39"/>
      <c r="C296" s="262" t="s">
        <v>1954</v>
      </c>
      <c r="D296" s="262" t="s">
        <v>1955</v>
      </c>
      <c r="E296" s="19" t="s">
        <v>140</v>
      </c>
      <c r="F296" s="263">
        <v>1381.4559999999999</v>
      </c>
      <c r="G296" s="38"/>
      <c r="H296" s="39"/>
    </row>
    <row r="297" s="2" customFormat="1" ht="16.8" customHeight="1">
      <c r="A297" s="38"/>
      <c r="B297" s="39"/>
      <c r="C297" s="258" t="s">
        <v>969</v>
      </c>
      <c r="D297" s="259" t="s">
        <v>1</v>
      </c>
      <c r="E297" s="260" t="s">
        <v>1</v>
      </c>
      <c r="F297" s="261">
        <v>128.24700000000001</v>
      </c>
      <c r="G297" s="38"/>
      <c r="H297" s="39"/>
    </row>
    <row r="298" s="2" customFormat="1">
      <c r="A298" s="38"/>
      <c r="B298" s="39"/>
      <c r="C298" s="262" t="s">
        <v>969</v>
      </c>
      <c r="D298" s="262" t="s">
        <v>1928</v>
      </c>
      <c r="E298" s="19" t="s">
        <v>1</v>
      </c>
      <c r="F298" s="263">
        <v>128.24700000000001</v>
      </c>
      <c r="G298" s="38"/>
      <c r="H298" s="39"/>
    </row>
    <row r="299" s="2" customFormat="1" ht="16.8" customHeight="1">
      <c r="A299" s="38"/>
      <c r="B299" s="39"/>
      <c r="C299" s="264" t="s">
        <v>2141</v>
      </c>
      <c r="D299" s="38"/>
      <c r="E299" s="38"/>
      <c r="F299" s="38"/>
      <c r="G299" s="38"/>
      <c r="H299" s="39"/>
    </row>
    <row r="300" s="2" customFormat="1" ht="16.8" customHeight="1">
      <c r="A300" s="38"/>
      <c r="B300" s="39"/>
      <c r="C300" s="262" t="s">
        <v>1922</v>
      </c>
      <c r="D300" s="262" t="s">
        <v>1923</v>
      </c>
      <c r="E300" s="19" t="s">
        <v>140</v>
      </c>
      <c r="F300" s="263">
        <v>187.83500000000001</v>
      </c>
      <c r="G300" s="38"/>
      <c r="H300" s="39"/>
    </row>
    <row r="301" s="2" customFormat="1" ht="16.8" customHeight="1">
      <c r="A301" s="38"/>
      <c r="B301" s="39"/>
      <c r="C301" s="262" t="s">
        <v>1329</v>
      </c>
      <c r="D301" s="262" t="s">
        <v>1330</v>
      </c>
      <c r="E301" s="19" t="s">
        <v>140</v>
      </c>
      <c r="F301" s="263">
        <v>375.99000000000001</v>
      </c>
      <c r="G301" s="38"/>
      <c r="H301" s="39"/>
    </row>
    <row r="302" s="2" customFormat="1" ht="16.8" customHeight="1">
      <c r="A302" s="38"/>
      <c r="B302" s="39"/>
      <c r="C302" s="262" t="s">
        <v>1320</v>
      </c>
      <c r="D302" s="262" t="s">
        <v>1321</v>
      </c>
      <c r="E302" s="19" t="s">
        <v>140</v>
      </c>
      <c r="F302" s="263">
        <v>1179.2429999999999</v>
      </c>
      <c r="G302" s="38"/>
      <c r="H302" s="39"/>
    </row>
    <row r="303" s="2" customFormat="1" ht="16.8" customHeight="1">
      <c r="A303" s="38"/>
      <c r="B303" s="39"/>
      <c r="C303" s="262" t="s">
        <v>1339</v>
      </c>
      <c r="D303" s="262" t="s">
        <v>1340</v>
      </c>
      <c r="E303" s="19" t="s">
        <v>140</v>
      </c>
      <c r="F303" s="263">
        <v>316.38</v>
      </c>
      <c r="G303" s="38"/>
      <c r="H303" s="39"/>
    </row>
    <row r="304" s="2" customFormat="1" ht="16.8" customHeight="1">
      <c r="A304" s="38"/>
      <c r="B304" s="39"/>
      <c r="C304" s="262" t="s">
        <v>1347</v>
      </c>
      <c r="D304" s="262" t="s">
        <v>1348</v>
      </c>
      <c r="E304" s="19" t="s">
        <v>140</v>
      </c>
      <c r="F304" s="263">
        <v>1047.1880000000001</v>
      </c>
      <c r="G304" s="38"/>
      <c r="H304" s="39"/>
    </row>
    <row r="305" s="2" customFormat="1" ht="16.8" customHeight="1">
      <c r="A305" s="38"/>
      <c r="B305" s="39"/>
      <c r="C305" s="262" t="s">
        <v>1423</v>
      </c>
      <c r="D305" s="262" t="s">
        <v>1424</v>
      </c>
      <c r="E305" s="19" t="s">
        <v>140</v>
      </c>
      <c r="F305" s="263">
        <v>375.99000000000001</v>
      </c>
      <c r="G305" s="38"/>
      <c r="H305" s="39"/>
    </row>
    <row r="306" s="2" customFormat="1" ht="16.8" customHeight="1">
      <c r="A306" s="38"/>
      <c r="B306" s="39"/>
      <c r="C306" s="262" t="s">
        <v>1959</v>
      </c>
      <c r="D306" s="262" t="s">
        <v>1960</v>
      </c>
      <c r="E306" s="19" t="s">
        <v>140</v>
      </c>
      <c r="F306" s="263">
        <v>1381.4559999999999</v>
      </c>
      <c r="G306" s="38"/>
      <c r="H306" s="39"/>
    </row>
    <row r="307" s="2" customFormat="1" ht="16.8" customHeight="1">
      <c r="A307" s="38"/>
      <c r="B307" s="39"/>
      <c r="C307" s="262" t="s">
        <v>1954</v>
      </c>
      <c r="D307" s="262" t="s">
        <v>1955</v>
      </c>
      <c r="E307" s="19" t="s">
        <v>140</v>
      </c>
      <c r="F307" s="263">
        <v>1381.4559999999999</v>
      </c>
      <c r="G307" s="38"/>
      <c r="H307" s="39"/>
    </row>
    <row r="308" s="2" customFormat="1" ht="16.8" customHeight="1">
      <c r="A308" s="38"/>
      <c r="B308" s="39"/>
      <c r="C308" s="258" t="s">
        <v>971</v>
      </c>
      <c r="D308" s="259" t="s">
        <v>1</v>
      </c>
      <c r="E308" s="260" t="s">
        <v>1</v>
      </c>
      <c r="F308" s="261">
        <v>568.55700000000002</v>
      </c>
      <c r="G308" s="38"/>
      <c r="H308" s="39"/>
    </row>
    <row r="309" s="2" customFormat="1">
      <c r="A309" s="38"/>
      <c r="B309" s="39"/>
      <c r="C309" s="262" t="s">
        <v>971</v>
      </c>
      <c r="D309" s="262" t="s">
        <v>1970</v>
      </c>
      <c r="E309" s="19" t="s">
        <v>1</v>
      </c>
      <c r="F309" s="263">
        <v>568.55700000000002</v>
      </c>
      <c r="G309" s="38"/>
      <c r="H309" s="39"/>
    </row>
    <row r="310" s="2" customFormat="1" ht="16.8" customHeight="1">
      <c r="A310" s="38"/>
      <c r="B310" s="39"/>
      <c r="C310" s="264" t="s">
        <v>2141</v>
      </c>
      <c r="D310" s="38"/>
      <c r="E310" s="38"/>
      <c r="F310" s="38"/>
      <c r="G310" s="38"/>
      <c r="H310" s="39"/>
    </row>
    <row r="311" s="2" customFormat="1" ht="16.8" customHeight="1">
      <c r="A311" s="38"/>
      <c r="B311" s="39"/>
      <c r="C311" s="262" t="s">
        <v>1967</v>
      </c>
      <c r="D311" s="262" t="s">
        <v>1968</v>
      </c>
      <c r="E311" s="19" t="s">
        <v>140</v>
      </c>
      <c r="F311" s="263">
        <v>783.98099999999999</v>
      </c>
      <c r="G311" s="38"/>
      <c r="H311" s="39"/>
    </row>
    <row r="312" s="2" customFormat="1" ht="16.8" customHeight="1">
      <c r="A312" s="38"/>
      <c r="B312" s="39"/>
      <c r="C312" s="262" t="s">
        <v>1320</v>
      </c>
      <c r="D312" s="262" t="s">
        <v>1321</v>
      </c>
      <c r="E312" s="19" t="s">
        <v>140</v>
      </c>
      <c r="F312" s="263">
        <v>1179.2429999999999</v>
      </c>
      <c r="G312" s="38"/>
      <c r="H312" s="39"/>
    </row>
    <row r="313" s="2" customFormat="1" ht="16.8" customHeight="1">
      <c r="A313" s="38"/>
      <c r="B313" s="39"/>
      <c r="C313" s="262" t="s">
        <v>1343</v>
      </c>
      <c r="D313" s="262" t="s">
        <v>1344</v>
      </c>
      <c r="E313" s="19" t="s">
        <v>140</v>
      </c>
      <c r="F313" s="263">
        <v>424.89699999999999</v>
      </c>
      <c r="G313" s="38"/>
      <c r="H313" s="39"/>
    </row>
    <row r="314" s="2" customFormat="1" ht="16.8" customHeight="1">
      <c r="A314" s="38"/>
      <c r="B314" s="39"/>
      <c r="C314" s="262" t="s">
        <v>1347</v>
      </c>
      <c r="D314" s="262" t="s">
        <v>1348</v>
      </c>
      <c r="E314" s="19" t="s">
        <v>140</v>
      </c>
      <c r="F314" s="263">
        <v>1047.1880000000001</v>
      </c>
      <c r="G314" s="38"/>
      <c r="H314" s="39"/>
    </row>
    <row r="315" s="2" customFormat="1" ht="16.8" customHeight="1">
      <c r="A315" s="38"/>
      <c r="B315" s="39"/>
      <c r="C315" s="262" t="s">
        <v>1959</v>
      </c>
      <c r="D315" s="262" t="s">
        <v>1960</v>
      </c>
      <c r="E315" s="19" t="s">
        <v>140</v>
      </c>
      <c r="F315" s="263">
        <v>1381.4559999999999</v>
      </c>
      <c r="G315" s="38"/>
      <c r="H315" s="39"/>
    </row>
    <row r="316" s="2" customFormat="1" ht="16.8" customHeight="1">
      <c r="A316" s="38"/>
      <c r="B316" s="39"/>
      <c r="C316" s="262" t="s">
        <v>1954</v>
      </c>
      <c r="D316" s="262" t="s">
        <v>1955</v>
      </c>
      <c r="E316" s="19" t="s">
        <v>140</v>
      </c>
      <c r="F316" s="263">
        <v>1381.4559999999999</v>
      </c>
      <c r="G316" s="38"/>
      <c r="H316" s="39"/>
    </row>
    <row r="317" s="2" customFormat="1">
      <c r="A317" s="38"/>
      <c r="B317" s="39"/>
      <c r="C317" s="262" t="s">
        <v>1949</v>
      </c>
      <c r="D317" s="262" t="s">
        <v>1950</v>
      </c>
      <c r="E317" s="19" t="s">
        <v>140</v>
      </c>
      <c r="F317" s="263">
        <v>989.26300000000003</v>
      </c>
      <c r="G317" s="38"/>
      <c r="H317" s="39"/>
    </row>
    <row r="318" s="2" customFormat="1" ht="16.8" customHeight="1">
      <c r="A318" s="38"/>
      <c r="B318" s="39"/>
      <c r="C318" s="258" t="s">
        <v>973</v>
      </c>
      <c r="D318" s="259" t="s">
        <v>1</v>
      </c>
      <c r="E318" s="260" t="s">
        <v>1</v>
      </c>
      <c r="F318" s="261">
        <v>27.291</v>
      </c>
      <c r="G318" s="38"/>
      <c r="H318" s="39"/>
    </row>
    <row r="319" s="2" customFormat="1" ht="16.8" customHeight="1">
      <c r="A319" s="38"/>
      <c r="B319" s="39"/>
      <c r="C319" s="262" t="s">
        <v>973</v>
      </c>
      <c r="D319" s="262" t="s">
        <v>1971</v>
      </c>
      <c r="E319" s="19" t="s">
        <v>1</v>
      </c>
      <c r="F319" s="263">
        <v>27.291</v>
      </c>
      <c r="G319" s="38"/>
      <c r="H319" s="39"/>
    </row>
    <row r="320" s="2" customFormat="1" ht="16.8" customHeight="1">
      <c r="A320" s="38"/>
      <c r="B320" s="39"/>
      <c r="C320" s="264" t="s">
        <v>2141</v>
      </c>
      <c r="D320" s="38"/>
      <c r="E320" s="38"/>
      <c r="F320" s="38"/>
      <c r="G320" s="38"/>
      <c r="H320" s="39"/>
    </row>
    <row r="321" s="2" customFormat="1" ht="16.8" customHeight="1">
      <c r="A321" s="38"/>
      <c r="B321" s="39"/>
      <c r="C321" s="262" t="s">
        <v>1967</v>
      </c>
      <c r="D321" s="262" t="s">
        <v>1968</v>
      </c>
      <c r="E321" s="19" t="s">
        <v>140</v>
      </c>
      <c r="F321" s="263">
        <v>783.98099999999999</v>
      </c>
      <c r="G321" s="38"/>
      <c r="H321" s="39"/>
    </row>
    <row r="322" s="2" customFormat="1" ht="16.8" customHeight="1">
      <c r="A322" s="38"/>
      <c r="B322" s="39"/>
      <c r="C322" s="262" t="s">
        <v>1329</v>
      </c>
      <c r="D322" s="262" t="s">
        <v>1330</v>
      </c>
      <c r="E322" s="19" t="s">
        <v>140</v>
      </c>
      <c r="F322" s="263">
        <v>375.99000000000001</v>
      </c>
      <c r="G322" s="38"/>
      <c r="H322" s="39"/>
    </row>
    <row r="323" s="2" customFormat="1" ht="16.8" customHeight="1">
      <c r="A323" s="38"/>
      <c r="B323" s="39"/>
      <c r="C323" s="262" t="s">
        <v>1320</v>
      </c>
      <c r="D323" s="262" t="s">
        <v>1321</v>
      </c>
      <c r="E323" s="19" t="s">
        <v>140</v>
      </c>
      <c r="F323" s="263">
        <v>1179.2429999999999</v>
      </c>
      <c r="G323" s="38"/>
      <c r="H323" s="39"/>
    </row>
    <row r="324" s="2" customFormat="1" ht="16.8" customHeight="1">
      <c r="A324" s="38"/>
      <c r="B324" s="39"/>
      <c r="C324" s="262" t="s">
        <v>1347</v>
      </c>
      <c r="D324" s="262" t="s">
        <v>1348</v>
      </c>
      <c r="E324" s="19" t="s">
        <v>140</v>
      </c>
      <c r="F324" s="263">
        <v>1047.1880000000001</v>
      </c>
      <c r="G324" s="38"/>
      <c r="H324" s="39"/>
    </row>
    <row r="325" s="2" customFormat="1" ht="16.8" customHeight="1">
      <c r="A325" s="38"/>
      <c r="B325" s="39"/>
      <c r="C325" s="262" t="s">
        <v>1423</v>
      </c>
      <c r="D325" s="262" t="s">
        <v>1424</v>
      </c>
      <c r="E325" s="19" t="s">
        <v>140</v>
      </c>
      <c r="F325" s="263">
        <v>375.99000000000001</v>
      </c>
      <c r="G325" s="38"/>
      <c r="H325" s="39"/>
    </row>
    <row r="326" s="2" customFormat="1" ht="16.8" customHeight="1">
      <c r="A326" s="38"/>
      <c r="B326" s="39"/>
      <c r="C326" s="262" t="s">
        <v>1959</v>
      </c>
      <c r="D326" s="262" t="s">
        <v>1960</v>
      </c>
      <c r="E326" s="19" t="s">
        <v>140</v>
      </c>
      <c r="F326" s="263">
        <v>1381.4559999999999</v>
      </c>
      <c r="G326" s="38"/>
      <c r="H326" s="39"/>
    </row>
    <row r="327" s="2" customFormat="1" ht="16.8" customHeight="1">
      <c r="A327" s="38"/>
      <c r="B327" s="39"/>
      <c r="C327" s="262" t="s">
        <v>1954</v>
      </c>
      <c r="D327" s="262" t="s">
        <v>1955</v>
      </c>
      <c r="E327" s="19" t="s">
        <v>140</v>
      </c>
      <c r="F327" s="263">
        <v>1381.4559999999999</v>
      </c>
      <c r="G327" s="38"/>
      <c r="H327" s="39"/>
    </row>
    <row r="328" s="2" customFormat="1">
      <c r="A328" s="38"/>
      <c r="B328" s="39"/>
      <c r="C328" s="262" t="s">
        <v>1949</v>
      </c>
      <c r="D328" s="262" t="s">
        <v>1950</v>
      </c>
      <c r="E328" s="19" t="s">
        <v>140</v>
      </c>
      <c r="F328" s="263">
        <v>989.26300000000003</v>
      </c>
      <c r="G328" s="38"/>
      <c r="H328" s="39"/>
    </row>
    <row r="329" s="2" customFormat="1" ht="16.8" customHeight="1">
      <c r="A329" s="38"/>
      <c r="B329" s="39"/>
      <c r="C329" s="258" t="s">
        <v>975</v>
      </c>
      <c r="D329" s="259" t="s">
        <v>1</v>
      </c>
      <c r="E329" s="260" t="s">
        <v>1</v>
      </c>
      <c r="F329" s="261">
        <v>188.13300000000001</v>
      </c>
      <c r="G329" s="38"/>
      <c r="H329" s="39"/>
    </row>
    <row r="330" s="2" customFormat="1" ht="16.8" customHeight="1">
      <c r="A330" s="38"/>
      <c r="B330" s="39"/>
      <c r="C330" s="262" t="s">
        <v>975</v>
      </c>
      <c r="D330" s="262" t="s">
        <v>1972</v>
      </c>
      <c r="E330" s="19" t="s">
        <v>1</v>
      </c>
      <c r="F330" s="263">
        <v>188.13300000000001</v>
      </c>
      <c r="G330" s="38"/>
      <c r="H330" s="39"/>
    </row>
    <row r="331" s="2" customFormat="1" ht="16.8" customHeight="1">
      <c r="A331" s="38"/>
      <c r="B331" s="39"/>
      <c r="C331" s="264" t="s">
        <v>2141</v>
      </c>
      <c r="D331" s="38"/>
      <c r="E331" s="38"/>
      <c r="F331" s="38"/>
      <c r="G331" s="38"/>
      <c r="H331" s="39"/>
    </row>
    <row r="332" s="2" customFormat="1" ht="16.8" customHeight="1">
      <c r="A332" s="38"/>
      <c r="B332" s="39"/>
      <c r="C332" s="262" t="s">
        <v>1967</v>
      </c>
      <c r="D332" s="262" t="s">
        <v>1968</v>
      </c>
      <c r="E332" s="19" t="s">
        <v>140</v>
      </c>
      <c r="F332" s="263">
        <v>783.98099999999999</v>
      </c>
      <c r="G332" s="38"/>
      <c r="H332" s="39"/>
    </row>
    <row r="333" s="2" customFormat="1" ht="16.8" customHeight="1">
      <c r="A333" s="38"/>
      <c r="B333" s="39"/>
      <c r="C333" s="262" t="s">
        <v>1329</v>
      </c>
      <c r="D333" s="262" t="s">
        <v>1330</v>
      </c>
      <c r="E333" s="19" t="s">
        <v>140</v>
      </c>
      <c r="F333" s="263">
        <v>375.99000000000001</v>
      </c>
      <c r="G333" s="38"/>
      <c r="H333" s="39"/>
    </row>
    <row r="334" s="2" customFormat="1" ht="16.8" customHeight="1">
      <c r="A334" s="38"/>
      <c r="B334" s="39"/>
      <c r="C334" s="262" t="s">
        <v>1320</v>
      </c>
      <c r="D334" s="262" t="s">
        <v>1321</v>
      </c>
      <c r="E334" s="19" t="s">
        <v>140</v>
      </c>
      <c r="F334" s="263">
        <v>1179.2429999999999</v>
      </c>
      <c r="G334" s="38"/>
      <c r="H334" s="39"/>
    </row>
    <row r="335" s="2" customFormat="1" ht="16.8" customHeight="1">
      <c r="A335" s="38"/>
      <c r="B335" s="39"/>
      <c r="C335" s="262" t="s">
        <v>1339</v>
      </c>
      <c r="D335" s="262" t="s">
        <v>1340</v>
      </c>
      <c r="E335" s="19" t="s">
        <v>140</v>
      </c>
      <c r="F335" s="263">
        <v>316.38</v>
      </c>
      <c r="G335" s="38"/>
      <c r="H335" s="39"/>
    </row>
    <row r="336" s="2" customFormat="1" ht="16.8" customHeight="1">
      <c r="A336" s="38"/>
      <c r="B336" s="39"/>
      <c r="C336" s="262" t="s">
        <v>1343</v>
      </c>
      <c r="D336" s="262" t="s">
        <v>1344</v>
      </c>
      <c r="E336" s="19" t="s">
        <v>140</v>
      </c>
      <c r="F336" s="263">
        <v>424.89699999999999</v>
      </c>
      <c r="G336" s="38"/>
      <c r="H336" s="39"/>
    </row>
    <row r="337" s="2" customFormat="1" ht="16.8" customHeight="1">
      <c r="A337" s="38"/>
      <c r="B337" s="39"/>
      <c r="C337" s="262" t="s">
        <v>1347</v>
      </c>
      <c r="D337" s="262" t="s">
        <v>1348</v>
      </c>
      <c r="E337" s="19" t="s">
        <v>140</v>
      </c>
      <c r="F337" s="263">
        <v>1047.1880000000001</v>
      </c>
      <c r="G337" s="38"/>
      <c r="H337" s="39"/>
    </row>
    <row r="338" s="2" customFormat="1" ht="16.8" customHeight="1">
      <c r="A338" s="38"/>
      <c r="B338" s="39"/>
      <c r="C338" s="262" t="s">
        <v>1423</v>
      </c>
      <c r="D338" s="262" t="s">
        <v>1424</v>
      </c>
      <c r="E338" s="19" t="s">
        <v>140</v>
      </c>
      <c r="F338" s="263">
        <v>375.99000000000001</v>
      </c>
      <c r="G338" s="38"/>
      <c r="H338" s="39"/>
    </row>
    <row r="339" s="2" customFormat="1" ht="16.8" customHeight="1">
      <c r="A339" s="38"/>
      <c r="B339" s="39"/>
      <c r="C339" s="262" t="s">
        <v>1959</v>
      </c>
      <c r="D339" s="262" t="s">
        <v>1960</v>
      </c>
      <c r="E339" s="19" t="s">
        <v>140</v>
      </c>
      <c r="F339" s="263">
        <v>1381.4559999999999</v>
      </c>
      <c r="G339" s="38"/>
      <c r="H339" s="39"/>
    </row>
    <row r="340" s="2" customFormat="1" ht="16.8" customHeight="1">
      <c r="A340" s="38"/>
      <c r="B340" s="39"/>
      <c r="C340" s="262" t="s">
        <v>1954</v>
      </c>
      <c r="D340" s="262" t="s">
        <v>1955</v>
      </c>
      <c r="E340" s="19" t="s">
        <v>140</v>
      </c>
      <c r="F340" s="263">
        <v>1381.4559999999999</v>
      </c>
      <c r="G340" s="38"/>
      <c r="H340" s="39"/>
    </row>
    <row r="341" s="2" customFormat="1">
      <c r="A341" s="38"/>
      <c r="B341" s="39"/>
      <c r="C341" s="262" t="s">
        <v>1949</v>
      </c>
      <c r="D341" s="262" t="s">
        <v>1950</v>
      </c>
      <c r="E341" s="19" t="s">
        <v>140</v>
      </c>
      <c r="F341" s="263">
        <v>989.26300000000003</v>
      </c>
      <c r="G341" s="38"/>
      <c r="H341" s="39"/>
    </row>
    <row r="342" s="2" customFormat="1" ht="16.8" customHeight="1">
      <c r="A342" s="38"/>
      <c r="B342" s="39"/>
      <c r="C342" s="258" t="s">
        <v>977</v>
      </c>
      <c r="D342" s="259" t="s">
        <v>1</v>
      </c>
      <c r="E342" s="260" t="s">
        <v>1</v>
      </c>
      <c r="F342" s="261">
        <v>75.372</v>
      </c>
      <c r="G342" s="38"/>
      <c r="H342" s="39"/>
    </row>
    <row r="343" s="2" customFormat="1" ht="16.8" customHeight="1">
      <c r="A343" s="38"/>
      <c r="B343" s="39"/>
      <c r="C343" s="262" t="s">
        <v>977</v>
      </c>
      <c r="D343" s="262" t="s">
        <v>1982</v>
      </c>
      <c r="E343" s="19" t="s">
        <v>1</v>
      </c>
      <c r="F343" s="263">
        <v>75.372</v>
      </c>
      <c r="G343" s="38"/>
      <c r="H343" s="39"/>
    </row>
    <row r="344" s="2" customFormat="1" ht="16.8" customHeight="1">
      <c r="A344" s="38"/>
      <c r="B344" s="39"/>
      <c r="C344" s="264" t="s">
        <v>2141</v>
      </c>
      <c r="D344" s="38"/>
      <c r="E344" s="38"/>
      <c r="F344" s="38"/>
      <c r="G344" s="38"/>
      <c r="H344" s="39"/>
    </row>
    <row r="345" s="2" customFormat="1" ht="16.8" customHeight="1">
      <c r="A345" s="38"/>
      <c r="B345" s="39"/>
      <c r="C345" s="262" t="s">
        <v>1979</v>
      </c>
      <c r="D345" s="262" t="s">
        <v>1980</v>
      </c>
      <c r="E345" s="19" t="s">
        <v>140</v>
      </c>
      <c r="F345" s="263">
        <v>75.372</v>
      </c>
      <c r="G345" s="38"/>
      <c r="H345" s="39"/>
    </row>
    <row r="346" s="2" customFormat="1" ht="16.8" customHeight="1">
      <c r="A346" s="38"/>
      <c r="B346" s="39"/>
      <c r="C346" s="262" t="s">
        <v>1320</v>
      </c>
      <c r="D346" s="262" t="s">
        <v>1321</v>
      </c>
      <c r="E346" s="19" t="s">
        <v>140</v>
      </c>
      <c r="F346" s="263">
        <v>1179.2429999999999</v>
      </c>
      <c r="G346" s="38"/>
      <c r="H346" s="39"/>
    </row>
    <row r="347" s="2" customFormat="1" ht="16.8" customHeight="1">
      <c r="A347" s="38"/>
      <c r="B347" s="39"/>
      <c r="C347" s="262" t="s">
        <v>1347</v>
      </c>
      <c r="D347" s="262" t="s">
        <v>1348</v>
      </c>
      <c r="E347" s="19" t="s">
        <v>140</v>
      </c>
      <c r="F347" s="263">
        <v>1047.1880000000001</v>
      </c>
      <c r="G347" s="38"/>
      <c r="H347" s="39"/>
    </row>
    <row r="348" s="2" customFormat="1" ht="16.8" customHeight="1">
      <c r="A348" s="38"/>
      <c r="B348" s="39"/>
      <c r="C348" s="262" t="s">
        <v>1959</v>
      </c>
      <c r="D348" s="262" t="s">
        <v>1960</v>
      </c>
      <c r="E348" s="19" t="s">
        <v>140</v>
      </c>
      <c r="F348" s="263">
        <v>1381.4559999999999</v>
      </c>
      <c r="G348" s="38"/>
      <c r="H348" s="39"/>
    </row>
    <row r="349" s="2" customFormat="1" ht="16.8" customHeight="1">
      <c r="A349" s="38"/>
      <c r="B349" s="39"/>
      <c r="C349" s="262" t="s">
        <v>1954</v>
      </c>
      <c r="D349" s="262" t="s">
        <v>1955</v>
      </c>
      <c r="E349" s="19" t="s">
        <v>140</v>
      </c>
      <c r="F349" s="263">
        <v>1381.4559999999999</v>
      </c>
      <c r="G349" s="38"/>
      <c r="H349" s="39"/>
    </row>
    <row r="350" s="2" customFormat="1" ht="16.8" customHeight="1">
      <c r="A350" s="38"/>
      <c r="B350" s="39"/>
      <c r="C350" s="258" t="s">
        <v>979</v>
      </c>
      <c r="D350" s="259" t="s">
        <v>1</v>
      </c>
      <c r="E350" s="260" t="s">
        <v>1</v>
      </c>
      <c r="F350" s="261">
        <v>128.98599999999999</v>
      </c>
      <c r="G350" s="38"/>
      <c r="H350" s="39"/>
    </row>
    <row r="351" s="2" customFormat="1" ht="16.8" customHeight="1">
      <c r="A351" s="38"/>
      <c r="B351" s="39"/>
      <c r="C351" s="262" t="s">
        <v>979</v>
      </c>
      <c r="D351" s="262" t="s">
        <v>2008</v>
      </c>
      <c r="E351" s="19" t="s">
        <v>1</v>
      </c>
      <c r="F351" s="263">
        <v>128.98599999999999</v>
      </c>
      <c r="G351" s="38"/>
      <c r="H351" s="39"/>
    </row>
    <row r="352" s="2" customFormat="1" ht="16.8" customHeight="1">
      <c r="A352" s="38"/>
      <c r="B352" s="39"/>
      <c r="C352" s="264" t="s">
        <v>2141</v>
      </c>
      <c r="D352" s="38"/>
      <c r="E352" s="38"/>
      <c r="F352" s="38"/>
      <c r="G352" s="38"/>
      <c r="H352" s="39"/>
    </row>
    <row r="353" s="2" customFormat="1" ht="16.8" customHeight="1">
      <c r="A353" s="38"/>
      <c r="B353" s="39"/>
      <c r="C353" s="262" t="s">
        <v>2005</v>
      </c>
      <c r="D353" s="262" t="s">
        <v>2006</v>
      </c>
      <c r="E353" s="19" t="s">
        <v>140</v>
      </c>
      <c r="F353" s="263">
        <v>128.98599999999999</v>
      </c>
      <c r="G353" s="38"/>
      <c r="H353" s="39"/>
    </row>
    <row r="354" s="2" customFormat="1" ht="16.8" customHeight="1">
      <c r="A354" s="38"/>
      <c r="B354" s="39"/>
      <c r="C354" s="262" t="s">
        <v>1959</v>
      </c>
      <c r="D354" s="262" t="s">
        <v>1960</v>
      </c>
      <c r="E354" s="19" t="s">
        <v>140</v>
      </c>
      <c r="F354" s="263">
        <v>1381.4559999999999</v>
      </c>
      <c r="G354" s="38"/>
      <c r="H354" s="39"/>
    </row>
    <row r="355" s="2" customFormat="1" ht="16.8" customHeight="1">
      <c r="A355" s="38"/>
      <c r="B355" s="39"/>
      <c r="C355" s="262" t="s">
        <v>1954</v>
      </c>
      <c r="D355" s="262" t="s">
        <v>1955</v>
      </c>
      <c r="E355" s="19" t="s">
        <v>140</v>
      </c>
      <c r="F355" s="263">
        <v>1381.4559999999999</v>
      </c>
      <c r="G355" s="38"/>
      <c r="H355" s="39"/>
    </row>
    <row r="356" s="2" customFormat="1" ht="16.8" customHeight="1">
      <c r="A356" s="38"/>
      <c r="B356" s="39"/>
      <c r="C356" s="258" t="s">
        <v>981</v>
      </c>
      <c r="D356" s="259" t="s">
        <v>1</v>
      </c>
      <c r="E356" s="260" t="s">
        <v>1</v>
      </c>
      <c r="F356" s="261">
        <v>119.625</v>
      </c>
      <c r="G356" s="38"/>
      <c r="H356" s="39"/>
    </row>
    <row r="357" s="2" customFormat="1" ht="16.8" customHeight="1">
      <c r="A357" s="38"/>
      <c r="B357" s="39"/>
      <c r="C357" s="262" t="s">
        <v>1</v>
      </c>
      <c r="D357" s="262" t="s">
        <v>2024</v>
      </c>
      <c r="E357" s="19" t="s">
        <v>1</v>
      </c>
      <c r="F357" s="263">
        <v>0</v>
      </c>
      <c r="G357" s="38"/>
      <c r="H357" s="39"/>
    </row>
    <row r="358" s="2" customFormat="1" ht="16.8" customHeight="1">
      <c r="A358" s="38"/>
      <c r="B358" s="39"/>
      <c r="C358" s="262" t="s">
        <v>1</v>
      </c>
      <c r="D358" s="262" t="s">
        <v>2025</v>
      </c>
      <c r="E358" s="19" t="s">
        <v>1</v>
      </c>
      <c r="F358" s="263">
        <v>119.625</v>
      </c>
      <c r="G358" s="38"/>
      <c r="H358" s="39"/>
    </row>
    <row r="359" s="2" customFormat="1" ht="16.8" customHeight="1">
      <c r="A359" s="38"/>
      <c r="B359" s="39"/>
      <c r="C359" s="262" t="s">
        <v>981</v>
      </c>
      <c r="D359" s="262" t="s">
        <v>152</v>
      </c>
      <c r="E359" s="19" t="s">
        <v>1</v>
      </c>
      <c r="F359" s="263">
        <v>119.625</v>
      </c>
      <c r="G359" s="38"/>
      <c r="H359" s="39"/>
    </row>
    <row r="360" s="2" customFormat="1" ht="16.8" customHeight="1">
      <c r="A360" s="38"/>
      <c r="B360" s="39"/>
      <c r="C360" s="264" t="s">
        <v>2141</v>
      </c>
      <c r="D360" s="38"/>
      <c r="E360" s="38"/>
      <c r="F360" s="38"/>
      <c r="G360" s="38"/>
      <c r="H360" s="39"/>
    </row>
    <row r="361" s="2" customFormat="1">
      <c r="A361" s="38"/>
      <c r="B361" s="39"/>
      <c r="C361" s="262" t="s">
        <v>2021</v>
      </c>
      <c r="D361" s="262" t="s">
        <v>2022</v>
      </c>
      <c r="E361" s="19" t="s">
        <v>140</v>
      </c>
      <c r="F361" s="263">
        <v>119.625</v>
      </c>
      <c r="G361" s="38"/>
      <c r="H361" s="39"/>
    </row>
    <row r="362" s="2" customFormat="1" ht="16.8" customHeight="1">
      <c r="A362" s="38"/>
      <c r="B362" s="39"/>
      <c r="C362" s="262" t="s">
        <v>1959</v>
      </c>
      <c r="D362" s="262" t="s">
        <v>1960</v>
      </c>
      <c r="E362" s="19" t="s">
        <v>140</v>
      </c>
      <c r="F362" s="263">
        <v>1381.4559999999999</v>
      </c>
      <c r="G362" s="38"/>
      <c r="H362" s="39"/>
    </row>
    <row r="363" s="2" customFormat="1" ht="16.8" customHeight="1">
      <c r="A363" s="38"/>
      <c r="B363" s="39"/>
      <c r="C363" s="262" t="s">
        <v>1963</v>
      </c>
      <c r="D363" s="262" t="s">
        <v>1964</v>
      </c>
      <c r="E363" s="19" t="s">
        <v>140</v>
      </c>
      <c r="F363" s="263">
        <v>119.625</v>
      </c>
      <c r="G363" s="38"/>
      <c r="H363" s="39"/>
    </row>
    <row r="364" s="2" customFormat="1" ht="16.8" customHeight="1">
      <c r="A364" s="38"/>
      <c r="B364" s="39"/>
      <c r="C364" s="262" t="s">
        <v>1954</v>
      </c>
      <c r="D364" s="262" t="s">
        <v>1955</v>
      </c>
      <c r="E364" s="19" t="s">
        <v>140</v>
      </c>
      <c r="F364" s="263">
        <v>1381.4559999999999</v>
      </c>
      <c r="G364" s="38"/>
      <c r="H364" s="39"/>
    </row>
    <row r="365" s="2" customFormat="1">
      <c r="A365" s="38"/>
      <c r="B365" s="39"/>
      <c r="C365" s="262" t="s">
        <v>1949</v>
      </c>
      <c r="D365" s="262" t="s">
        <v>1950</v>
      </c>
      <c r="E365" s="19" t="s">
        <v>140</v>
      </c>
      <c r="F365" s="263">
        <v>989.26300000000003</v>
      </c>
      <c r="G365" s="38"/>
      <c r="H365" s="39"/>
    </row>
    <row r="366" s="2" customFormat="1" ht="16.8" customHeight="1">
      <c r="A366" s="38"/>
      <c r="B366" s="39"/>
      <c r="C366" s="258" t="s">
        <v>983</v>
      </c>
      <c r="D366" s="259" t="s">
        <v>1</v>
      </c>
      <c r="E366" s="260" t="s">
        <v>1</v>
      </c>
      <c r="F366" s="261">
        <v>46.398000000000003</v>
      </c>
      <c r="G366" s="38"/>
      <c r="H366" s="39"/>
    </row>
    <row r="367" s="2" customFormat="1" ht="16.8" customHeight="1">
      <c r="A367" s="38"/>
      <c r="B367" s="39"/>
      <c r="C367" s="262" t="s">
        <v>1</v>
      </c>
      <c r="D367" s="262" t="s">
        <v>2030</v>
      </c>
      <c r="E367" s="19" t="s">
        <v>1</v>
      </c>
      <c r="F367" s="263">
        <v>0</v>
      </c>
      <c r="G367" s="38"/>
      <c r="H367" s="39"/>
    </row>
    <row r="368" s="2" customFormat="1" ht="16.8" customHeight="1">
      <c r="A368" s="38"/>
      <c r="B368" s="39"/>
      <c r="C368" s="262" t="s">
        <v>1</v>
      </c>
      <c r="D368" s="262" t="s">
        <v>918</v>
      </c>
      <c r="E368" s="19" t="s">
        <v>1</v>
      </c>
      <c r="F368" s="263">
        <v>46.398000000000003</v>
      </c>
      <c r="G368" s="38"/>
      <c r="H368" s="39"/>
    </row>
    <row r="369" s="2" customFormat="1" ht="16.8" customHeight="1">
      <c r="A369" s="38"/>
      <c r="B369" s="39"/>
      <c r="C369" s="262" t="s">
        <v>983</v>
      </c>
      <c r="D369" s="262" t="s">
        <v>152</v>
      </c>
      <c r="E369" s="19" t="s">
        <v>1</v>
      </c>
      <c r="F369" s="263">
        <v>46.398000000000003</v>
      </c>
      <c r="G369" s="38"/>
      <c r="H369" s="39"/>
    </row>
    <row r="370" s="2" customFormat="1" ht="16.8" customHeight="1">
      <c r="A370" s="38"/>
      <c r="B370" s="39"/>
      <c r="C370" s="264" t="s">
        <v>2141</v>
      </c>
      <c r="D370" s="38"/>
      <c r="E370" s="38"/>
      <c r="F370" s="38"/>
      <c r="G370" s="38"/>
      <c r="H370" s="39"/>
    </row>
    <row r="371" s="2" customFormat="1">
      <c r="A371" s="38"/>
      <c r="B371" s="39"/>
      <c r="C371" s="262" t="s">
        <v>2027</v>
      </c>
      <c r="D371" s="262" t="s">
        <v>2028</v>
      </c>
      <c r="E371" s="19" t="s">
        <v>140</v>
      </c>
      <c r="F371" s="263">
        <v>46.398000000000003</v>
      </c>
      <c r="G371" s="38"/>
      <c r="H371" s="39"/>
    </row>
    <row r="372" s="2" customFormat="1" ht="16.8" customHeight="1">
      <c r="A372" s="38"/>
      <c r="B372" s="39"/>
      <c r="C372" s="262" t="s">
        <v>1320</v>
      </c>
      <c r="D372" s="262" t="s">
        <v>1321</v>
      </c>
      <c r="E372" s="19" t="s">
        <v>140</v>
      </c>
      <c r="F372" s="263">
        <v>1179.2429999999999</v>
      </c>
      <c r="G372" s="38"/>
      <c r="H372" s="39"/>
    </row>
    <row r="373" s="2" customFormat="1">
      <c r="A373" s="38"/>
      <c r="B373" s="39"/>
      <c r="C373" s="262" t="s">
        <v>1336</v>
      </c>
      <c r="D373" s="262" t="s">
        <v>1337</v>
      </c>
      <c r="E373" s="19" t="s">
        <v>140</v>
      </c>
      <c r="F373" s="263">
        <v>46.398000000000003</v>
      </c>
      <c r="G373" s="38"/>
      <c r="H373" s="39"/>
    </row>
    <row r="374" s="2" customFormat="1" ht="16.8" customHeight="1">
      <c r="A374" s="38"/>
      <c r="B374" s="39"/>
      <c r="C374" s="258" t="s">
        <v>2164</v>
      </c>
      <c r="D374" s="259" t="s">
        <v>1</v>
      </c>
      <c r="E374" s="260" t="s">
        <v>1</v>
      </c>
      <c r="F374" s="261">
        <v>865.04399999999998</v>
      </c>
      <c r="G374" s="38"/>
      <c r="H374" s="39"/>
    </row>
    <row r="375" s="2" customFormat="1" ht="16.8" customHeight="1">
      <c r="A375" s="38"/>
      <c r="B375" s="39"/>
      <c r="C375" s="262" t="s">
        <v>1</v>
      </c>
      <c r="D375" s="262" t="s">
        <v>2165</v>
      </c>
      <c r="E375" s="19" t="s">
        <v>1</v>
      </c>
      <c r="F375" s="263">
        <v>0</v>
      </c>
      <c r="G375" s="38"/>
      <c r="H375" s="39"/>
    </row>
    <row r="376" s="2" customFormat="1" ht="16.8" customHeight="1">
      <c r="A376" s="38"/>
      <c r="B376" s="39"/>
      <c r="C376" s="262" t="s">
        <v>1</v>
      </c>
      <c r="D376" s="262" t="s">
        <v>2166</v>
      </c>
      <c r="E376" s="19" t="s">
        <v>1</v>
      </c>
      <c r="F376" s="263">
        <v>801.17499999999995</v>
      </c>
      <c r="G376" s="38"/>
      <c r="H376" s="39"/>
    </row>
    <row r="377" s="2" customFormat="1" ht="16.8" customHeight="1">
      <c r="A377" s="38"/>
      <c r="B377" s="39"/>
      <c r="C377" s="262" t="s">
        <v>1</v>
      </c>
      <c r="D377" s="262" t="s">
        <v>2167</v>
      </c>
      <c r="E377" s="19" t="s">
        <v>1</v>
      </c>
      <c r="F377" s="263">
        <v>37.408999999999999</v>
      </c>
      <c r="G377" s="38"/>
      <c r="H377" s="39"/>
    </row>
    <row r="378" s="2" customFormat="1" ht="16.8" customHeight="1">
      <c r="A378" s="38"/>
      <c r="B378" s="39"/>
      <c r="C378" s="262" t="s">
        <v>1</v>
      </c>
      <c r="D378" s="262" t="s">
        <v>2168</v>
      </c>
      <c r="E378" s="19" t="s">
        <v>1</v>
      </c>
      <c r="F378" s="263">
        <v>26.460000000000001</v>
      </c>
      <c r="G378" s="38"/>
      <c r="H378" s="39"/>
    </row>
    <row r="379" s="2" customFormat="1" ht="16.8" customHeight="1">
      <c r="A379" s="38"/>
      <c r="B379" s="39"/>
      <c r="C379" s="262" t="s">
        <v>2164</v>
      </c>
      <c r="D379" s="262" t="s">
        <v>152</v>
      </c>
      <c r="E379" s="19" t="s">
        <v>1</v>
      </c>
      <c r="F379" s="263">
        <v>865.04399999999998</v>
      </c>
      <c r="G379" s="38"/>
      <c r="H379" s="39"/>
    </row>
    <row r="380" s="2" customFormat="1" ht="16.8" customHeight="1">
      <c r="A380" s="38"/>
      <c r="B380" s="39"/>
      <c r="C380" s="258" t="s">
        <v>2169</v>
      </c>
      <c r="D380" s="259" t="s">
        <v>1</v>
      </c>
      <c r="E380" s="260" t="s">
        <v>1</v>
      </c>
      <c r="F380" s="261">
        <v>771.24800000000005</v>
      </c>
      <c r="G380" s="38"/>
      <c r="H380" s="39"/>
    </row>
    <row r="381" s="2" customFormat="1" ht="16.8" customHeight="1">
      <c r="A381" s="38"/>
      <c r="B381" s="39"/>
      <c r="C381" s="262" t="s">
        <v>1</v>
      </c>
      <c r="D381" s="262" t="s">
        <v>2170</v>
      </c>
      <c r="E381" s="19" t="s">
        <v>1</v>
      </c>
      <c r="F381" s="263">
        <v>771.24800000000005</v>
      </c>
      <c r="G381" s="38"/>
      <c r="H381" s="39"/>
    </row>
    <row r="382" s="2" customFormat="1" ht="16.8" customHeight="1">
      <c r="A382" s="38"/>
      <c r="B382" s="39"/>
      <c r="C382" s="262" t="s">
        <v>2169</v>
      </c>
      <c r="D382" s="262" t="s">
        <v>152</v>
      </c>
      <c r="E382" s="19" t="s">
        <v>1</v>
      </c>
      <c r="F382" s="263">
        <v>771.24800000000005</v>
      </c>
      <c r="G382" s="38"/>
      <c r="H382" s="39"/>
    </row>
    <row r="383" s="2" customFormat="1" ht="16.8" customHeight="1">
      <c r="A383" s="38"/>
      <c r="B383" s="39"/>
      <c r="C383" s="258" t="s">
        <v>985</v>
      </c>
      <c r="D383" s="259" t="s">
        <v>1</v>
      </c>
      <c r="E383" s="260" t="s">
        <v>1</v>
      </c>
      <c r="F383" s="261">
        <v>1333.7000000000001</v>
      </c>
      <c r="G383" s="38"/>
      <c r="H383" s="39"/>
    </row>
    <row r="384" s="2" customFormat="1" ht="16.8" customHeight="1">
      <c r="A384" s="38"/>
      <c r="B384" s="39"/>
      <c r="C384" s="262" t="s">
        <v>985</v>
      </c>
      <c r="D384" s="262" t="s">
        <v>1383</v>
      </c>
      <c r="E384" s="19" t="s">
        <v>1</v>
      </c>
      <c r="F384" s="263">
        <v>1333.7000000000001</v>
      </c>
      <c r="G384" s="38"/>
      <c r="H384" s="39"/>
    </row>
    <row r="385" s="2" customFormat="1" ht="16.8" customHeight="1">
      <c r="A385" s="38"/>
      <c r="B385" s="39"/>
      <c r="C385" s="264" t="s">
        <v>2141</v>
      </c>
      <c r="D385" s="38"/>
      <c r="E385" s="38"/>
      <c r="F385" s="38"/>
      <c r="G385" s="38"/>
      <c r="H385" s="39"/>
    </row>
    <row r="386" s="2" customFormat="1" ht="16.8" customHeight="1">
      <c r="A386" s="38"/>
      <c r="B386" s="39"/>
      <c r="C386" s="262" t="s">
        <v>1380</v>
      </c>
      <c r="D386" s="262" t="s">
        <v>1381</v>
      </c>
      <c r="E386" s="19" t="s">
        <v>140</v>
      </c>
      <c r="F386" s="263">
        <v>1333.7000000000001</v>
      </c>
      <c r="G386" s="38"/>
      <c r="H386" s="39"/>
    </row>
    <row r="387" s="2" customFormat="1" ht="16.8" customHeight="1">
      <c r="A387" s="38"/>
      <c r="B387" s="39"/>
      <c r="C387" s="262" t="s">
        <v>624</v>
      </c>
      <c r="D387" s="262" t="s">
        <v>625</v>
      </c>
      <c r="E387" s="19" t="s">
        <v>140</v>
      </c>
      <c r="F387" s="263">
        <v>1333.7000000000001</v>
      </c>
      <c r="G387" s="38"/>
      <c r="H387" s="39"/>
    </row>
    <row r="388" s="2" customFormat="1" ht="16.8" customHeight="1">
      <c r="A388" s="38"/>
      <c r="B388" s="39"/>
      <c r="C388" s="258" t="s">
        <v>252</v>
      </c>
      <c r="D388" s="259" t="s">
        <v>1</v>
      </c>
      <c r="E388" s="260" t="s">
        <v>1</v>
      </c>
      <c r="F388" s="261">
        <v>27.260999999999999</v>
      </c>
      <c r="G388" s="38"/>
      <c r="H388" s="39"/>
    </row>
    <row r="389" s="2" customFormat="1" ht="16.8" customHeight="1">
      <c r="A389" s="38"/>
      <c r="B389" s="39"/>
      <c r="C389" s="262" t="s">
        <v>1</v>
      </c>
      <c r="D389" s="262" t="s">
        <v>275</v>
      </c>
      <c r="E389" s="19" t="s">
        <v>1</v>
      </c>
      <c r="F389" s="263">
        <v>0</v>
      </c>
      <c r="G389" s="38"/>
      <c r="H389" s="39"/>
    </row>
    <row r="390" s="2" customFormat="1" ht="16.8" customHeight="1">
      <c r="A390" s="38"/>
      <c r="B390" s="39"/>
      <c r="C390" s="262" t="s">
        <v>1</v>
      </c>
      <c r="D390" s="262" t="s">
        <v>1010</v>
      </c>
      <c r="E390" s="19" t="s">
        <v>1</v>
      </c>
      <c r="F390" s="263">
        <v>24.452999999999999</v>
      </c>
      <c r="G390" s="38"/>
      <c r="H390" s="39"/>
    </row>
    <row r="391" s="2" customFormat="1" ht="16.8" customHeight="1">
      <c r="A391" s="38"/>
      <c r="B391" s="39"/>
      <c r="C391" s="262" t="s">
        <v>1</v>
      </c>
      <c r="D391" s="262" t="s">
        <v>1011</v>
      </c>
      <c r="E391" s="19" t="s">
        <v>1</v>
      </c>
      <c r="F391" s="263">
        <v>0</v>
      </c>
      <c r="G391" s="38"/>
      <c r="H391" s="39"/>
    </row>
    <row r="392" s="2" customFormat="1" ht="16.8" customHeight="1">
      <c r="A392" s="38"/>
      <c r="B392" s="39"/>
      <c r="C392" s="262" t="s">
        <v>1</v>
      </c>
      <c r="D392" s="262" t="s">
        <v>1012</v>
      </c>
      <c r="E392" s="19" t="s">
        <v>1</v>
      </c>
      <c r="F392" s="263">
        <v>2.8079999999999998</v>
      </c>
      <c r="G392" s="38"/>
      <c r="H392" s="39"/>
    </row>
    <row r="393" s="2" customFormat="1" ht="16.8" customHeight="1">
      <c r="A393" s="38"/>
      <c r="B393" s="39"/>
      <c r="C393" s="262" t="s">
        <v>252</v>
      </c>
      <c r="D393" s="262" t="s">
        <v>152</v>
      </c>
      <c r="E393" s="19" t="s">
        <v>1</v>
      </c>
      <c r="F393" s="263">
        <v>27.260999999999999</v>
      </c>
      <c r="G393" s="38"/>
      <c r="H393" s="39"/>
    </row>
    <row r="394" s="2" customFormat="1" ht="16.8" customHeight="1">
      <c r="A394" s="38"/>
      <c r="B394" s="39"/>
      <c r="C394" s="264" t="s">
        <v>2141</v>
      </c>
      <c r="D394" s="38"/>
      <c r="E394" s="38"/>
      <c r="F394" s="38"/>
      <c r="G394" s="38"/>
      <c r="H394" s="39"/>
    </row>
    <row r="395" s="2" customFormat="1" ht="16.8" customHeight="1">
      <c r="A395" s="38"/>
      <c r="B395" s="39"/>
      <c r="C395" s="262" t="s">
        <v>272</v>
      </c>
      <c r="D395" s="262" t="s">
        <v>273</v>
      </c>
      <c r="E395" s="19" t="s">
        <v>149</v>
      </c>
      <c r="F395" s="263">
        <v>27.260999999999999</v>
      </c>
      <c r="G395" s="38"/>
      <c r="H395" s="39"/>
    </row>
    <row r="396" s="2" customFormat="1" ht="16.8" customHeight="1">
      <c r="A396" s="38"/>
      <c r="B396" s="39"/>
      <c r="C396" s="262" t="s">
        <v>277</v>
      </c>
      <c r="D396" s="262" t="s">
        <v>278</v>
      </c>
      <c r="E396" s="19" t="s">
        <v>149</v>
      </c>
      <c r="F396" s="263">
        <v>8.1780000000000008</v>
      </c>
      <c r="G396" s="38"/>
      <c r="H396" s="39"/>
    </row>
    <row r="397" s="2" customFormat="1">
      <c r="A397" s="38"/>
      <c r="B397" s="39"/>
      <c r="C397" s="262" t="s">
        <v>281</v>
      </c>
      <c r="D397" s="262" t="s">
        <v>282</v>
      </c>
      <c r="E397" s="19" t="s">
        <v>149</v>
      </c>
      <c r="F397" s="263">
        <v>12.634</v>
      </c>
      <c r="G397" s="38"/>
      <c r="H397" s="39"/>
    </row>
    <row r="398" s="2" customFormat="1">
      <c r="A398" s="38"/>
      <c r="B398" s="39"/>
      <c r="C398" s="262" t="s">
        <v>285</v>
      </c>
      <c r="D398" s="262" t="s">
        <v>286</v>
      </c>
      <c r="E398" s="19" t="s">
        <v>149</v>
      </c>
      <c r="F398" s="263">
        <v>126.34</v>
      </c>
      <c r="G398" s="38"/>
      <c r="H398" s="39"/>
    </row>
    <row r="399" s="2" customFormat="1" ht="16.8" customHeight="1">
      <c r="A399" s="38"/>
      <c r="B399" s="39"/>
      <c r="C399" s="262" t="s">
        <v>289</v>
      </c>
      <c r="D399" s="262" t="s">
        <v>290</v>
      </c>
      <c r="E399" s="19" t="s">
        <v>149</v>
      </c>
      <c r="F399" s="263">
        <v>31.443999999999999</v>
      </c>
      <c r="G399" s="38"/>
      <c r="H399" s="39"/>
    </row>
    <row r="400" s="2" customFormat="1" ht="16.8" customHeight="1">
      <c r="A400" s="38"/>
      <c r="B400" s="39"/>
      <c r="C400" s="262" t="s">
        <v>292</v>
      </c>
      <c r="D400" s="262" t="s">
        <v>293</v>
      </c>
      <c r="E400" s="19" t="s">
        <v>149</v>
      </c>
      <c r="F400" s="263">
        <v>12.634</v>
      </c>
      <c r="G400" s="38"/>
      <c r="H400" s="39"/>
    </row>
    <row r="401" s="2" customFormat="1" ht="16.8" customHeight="1">
      <c r="A401" s="38"/>
      <c r="B401" s="39"/>
      <c r="C401" s="262" t="s">
        <v>295</v>
      </c>
      <c r="D401" s="262" t="s">
        <v>296</v>
      </c>
      <c r="E401" s="19" t="s">
        <v>149</v>
      </c>
      <c r="F401" s="263">
        <v>12.634</v>
      </c>
      <c r="G401" s="38"/>
      <c r="H401" s="39"/>
    </row>
    <row r="402" s="2" customFormat="1" ht="16.8" customHeight="1">
      <c r="A402" s="38"/>
      <c r="B402" s="39"/>
      <c r="C402" s="262" t="s">
        <v>298</v>
      </c>
      <c r="D402" s="262" t="s">
        <v>299</v>
      </c>
      <c r="E402" s="19" t="s">
        <v>171</v>
      </c>
      <c r="F402" s="263">
        <v>20.213999999999999</v>
      </c>
      <c r="G402" s="38"/>
      <c r="H402" s="39"/>
    </row>
    <row r="403" s="2" customFormat="1" ht="16.8" customHeight="1">
      <c r="A403" s="38"/>
      <c r="B403" s="39"/>
      <c r="C403" s="258" t="s">
        <v>988</v>
      </c>
      <c r="D403" s="259" t="s">
        <v>1</v>
      </c>
      <c r="E403" s="260" t="s">
        <v>1</v>
      </c>
      <c r="F403" s="261">
        <v>83.920000000000002</v>
      </c>
      <c r="G403" s="38"/>
      <c r="H403" s="39"/>
    </row>
    <row r="404" s="2" customFormat="1" ht="16.8" customHeight="1">
      <c r="A404" s="38"/>
      <c r="B404" s="39"/>
      <c r="C404" s="262" t="s">
        <v>1</v>
      </c>
      <c r="D404" s="262" t="s">
        <v>1610</v>
      </c>
      <c r="E404" s="19" t="s">
        <v>1</v>
      </c>
      <c r="F404" s="263">
        <v>0</v>
      </c>
      <c r="G404" s="38"/>
      <c r="H404" s="39"/>
    </row>
    <row r="405" s="2" customFormat="1" ht="16.8" customHeight="1">
      <c r="A405" s="38"/>
      <c r="B405" s="39"/>
      <c r="C405" s="262" t="s">
        <v>1</v>
      </c>
      <c r="D405" s="262" t="s">
        <v>1611</v>
      </c>
      <c r="E405" s="19" t="s">
        <v>1</v>
      </c>
      <c r="F405" s="263">
        <v>0</v>
      </c>
      <c r="G405" s="38"/>
      <c r="H405" s="39"/>
    </row>
    <row r="406" s="2" customFormat="1" ht="16.8" customHeight="1">
      <c r="A406" s="38"/>
      <c r="B406" s="39"/>
      <c r="C406" s="262" t="s">
        <v>1</v>
      </c>
      <c r="D406" s="262" t="s">
        <v>1612</v>
      </c>
      <c r="E406" s="19" t="s">
        <v>1</v>
      </c>
      <c r="F406" s="263">
        <v>77.870000000000005</v>
      </c>
      <c r="G406" s="38"/>
      <c r="H406" s="39"/>
    </row>
    <row r="407" s="2" customFormat="1" ht="16.8" customHeight="1">
      <c r="A407" s="38"/>
      <c r="B407" s="39"/>
      <c r="C407" s="262" t="s">
        <v>1</v>
      </c>
      <c r="D407" s="262" t="s">
        <v>1613</v>
      </c>
      <c r="E407" s="19" t="s">
        <v>1</v>
      </c>
      <c r="F407" s="263">
        <v>0</v>
      </c>
      <c r="G407" s="38"/>
      <c r="H407" s="39"/>
    </row>
    <row r="408" s="2" customFormat="1" ht="16.8" customHeight="1">
      <c r="A408" s="38"/>
      <c r="B408" s="39"/>
      <c r="C408" s="262" t="s">
        <v>1</v>
      </c>
      <c r="D408" s="262" t="s">
        <v>1614</v>
      </c>
      <c r="E408" s="19" t="s">
        <v>1</v>
      </c>
      <c r="F408" s="263">
        <v>6.0499999999999998</v>
      </c>
      <c r="G408" s="38"/>
      <c r="H408" s="39"/>
    </row>
    <row r="409" s="2" customFormat="1" ht="16.8" customHeight="1">
      <c r="A409" s="38"/>
      <c r="B409" s="39"/>
      <c r="C409" s="262" t="s">
        <v>988</v>
      </c>
      <c r="D409" s="262" t="s">
        <v>152</v>
      </c>
      <c r="E409" s="19" t="s">
        <v>1</v>
      </c>
      <c r="F409" s="263">
        <v>83.920000000000002</v>
      </c>
      <c r="G409" s="38"/>
      <c r="H409" s="39"/>
    </row>
    <row r="410" s="2" customFormat="1" ht="16.8" customHeight="1">
      <c r="A410" s="38"/>
      <c r="B410" s="39"/>
      <c r="C410" s="264" t="s">
        <v>2141</v>
      </c>
      <c r="D410" s="38"/>
      <c r="E410" s="38"/>
      <c r="F410" s="38"/>
      <c r="G410" s="38"/>
      <c r="H410" s="39"/>
    </row>
    <row r="411" s="2" customFormat="1">
      <c r="A411" s="38"/>
      <c r="B411" s="39"/>
      <c r="C411" s="262" t="s">
        <v>1607</v>
      </c>
      <c r="D411" s="262" t="s">
        <v>1608</v>
      </c>
      <c r="E411" s="19" t="s">
        <v>140</v>
      </c>
      <c r="F411" s="263">
        <v>83.920000000000002</v>
      </c>
      <c r="G411" s="38"/>
      <c r="H411" s="39"/>
    </row>
    <row r="412" s="2" customFormat="1" ht="16.8" customHeight="1">
      <c r="A412" s="38"/>
      <c r="B412" s="39"/>
      <c r="C412" s="262" t="s">
        <v>634</v>
      </c>
      <c r="D412" s="262" t="s">
        <v>635</v>
      </c>
      <c r="E412" s="19" t="s">
        <v>140</v>
      </c>
      <c r="F412" s="263">
        <v>3954.2930000000001</v>
      </c>
      <c r="G412" s="38"/>
      <c r="H412" s="39"/>
    </row>
    <row r="413" s="2" customFormat="1" ht="16.8" customHeight="1">
      <c r="A413" s="38"/>
      <c r="B413" s="39"/>
      <c r="C413" s="262" t="s">
        <v>629</v>
      </c>
      <c r="D413" s="262" t="s">
        <v>630</v>
      </c>
      <c r="E413" s="19" t="s">
        <v>140</v>
      </c>
      <c r="F413" s="263">
        <v>3954.2930000000001</v>
      </c>
      <c r="G413" s="38"/>
      <c r="H413" s="39"/>
    </row>
    <row r="414" s="2" customFormat="1">
      <c r="A414" s="38"/>
      <c r="B414" s="39"/>
      <c r="C414" s="262" t="s">
        <v>638</v>
      </c>
      <c r="D414" s="262" t="s">
        <v>639</v>
      </c>
      <c r="E414" s="19" t="s">
        <v>140</v>
      </c>
      <c r="F414" s="263">
        <v>3954.2930000000001</v>
      </c>
      <c r="G414" s="38"/>
      <c r="H414" s="39"/>
    </row>
    <row r="415" s="2" customFormat="1" ht="16.8" customHeight="1">
      <c r="A415" s="38"/>
      <c r="B415" s="39"/>
      <c r="C415" s="258" t="s">
        <v>256</v>
      </c>
      <c r="D415" s="259" t="s">
        <v>1</v>
      </c>
      <c r="E415" s="260" t="s">
        <v>1</v>
      </c>
      <c r="F415" s="261">
        <v>185.136</v>
      </c>
      <c r="G415" s="38"/>
      <c r="H415" s="39"/>
    </row>
    <row r="416" s="2" customFormat="1" ht="16.8" customHeight="1">
      <c r="A416" s="38"/>
      <c r="B416" s="39"/>
      <c r="C416" s="262" t="s">
        <v>1</v>
      </c>
      <c r="D416" s="262" t="s">
        <v>332</v>
      </c>
      <c r="E416" s="19" t="s">
        <v>1</v>
      </c>
      <c r="F416" s="263">
        <v>0</v>
      </c>
      <c r="G416" s="38"/>
      <c r="H416" s="39"/>
    </row>
    <row r="417" s="2" customFormat="1">
      <c r="A417" s="38"/>
      <c r="B417" s="39"/>
      <c r="C417" s="262" t="s">
        <v>1</v>
      </c>
      <c r="D417" s="262" t="s">
        <v>1107</v>
      </c>
      <c r="E417" s="19" t="s">
        <v>1</v>
      </c>
      <c r="F417" s="263">
        <v>23.736000000000001</v>
      </c>
      <c r="G417" s="38"/>
      <c r="H417" s="39"/>
    </row>
    <row r="418" s="2" customFormat="1" ht="16.8" customHeight="1">
      <c r="A418" s="38"/>
      <c r="B418" s="39"/>
      <c r="C418" s="262" t="s">
        <v>1</v>
      </c>
      <c r="D418" s="262" t="s">
        <v>1108</v>
      </c>
      <c r="E418" s="19" t="s">
        <v>1</v>
      </c>
      <c r="F418" s="263">
        <v>23.436</v>
      </c>
      <c r="G418" s="38"/>
      <c r="H418" s="39"/>
    </row>
    <row r="419" s="2" customFormat="1" ht="16.8" customHeight="1">
      <c r="A419" s="38"/>
      <c r="B419" s="39"/>
      <c r="C419" s="262" t="s">
        <v>1</v>
      </c>
      <c r="D419" s="262" t="s">
        <v>1109</v>
      </c>
      <c r="E419" s="19" t="s">
        <v>1</v>
      </c>
      <c r="F419" s="263">
        <v>23.436</v>
      </c>
      <c r="G419" s="38"/>
      <c r="H419" s="39"/>
    </row>
    <row r="420" s="2" customFormat="1" ht="16.8" customHeight="1">
      <c r="A420" s="38"/>
      <c r="B420" s="39"/>
      <c r="C420" s="262" t="s">
        <v>1</v>
      </c>
      <c r="D420" s="262" t="s">
        <v>1110</v>
      </c>
      <c r="E420" s="19" t="s">
        <v>1</v>
      </c>
      <c r="F420" s="263">
        <v>0</v>
      </c>
      <c r="G420" s="38"/>
      <c r="H420" s="39"/>
    </row>
    <row r="421" s="2" customFormat="1" ht="16.8" customHeight="1">
      <c r="A421" s="38"/>
      <c r="B421" s="39"/>
      <c r="C421" s="262" t="s">
        <v>1</v>
      </c>
      <c r="D421" s="262" t="s">
        <v>1111</v>
      </c>
      <c r="E421" s="19" t="s">
        <v>1</v>
      </c>
      <c r="F421" s="263">
        <v>114.52800000000001</v>
      </c>
      <c r="G421" s="38"/>
      <c r="H421" s="39"/>
    </row>
    <row r="422" s="2" customFormat="1" ht="16.8" customHeight="1">
      <c r="A422" s="38"/>
      <c r="B422" s="39"/>
      <c r="C422" s="262" t="s">
        <v>256</v>
      </c>
      <c r="D422" s="262" t="s">
        <v>152</v>
      </c>
      <c r="E422" s="19" t="s">
        <v>1</v>
      </c>
      <c r="F422" s="263">
        <v>185.136</v>
      </c>
      <c r="G422" s="38"/>
      <c r="H422" s="39"/>
    </row>
    <row r="423" s="2" customFormat="1" ht="16.8" customHeight="1">
      <c r="A423" s="38"/>
      <c r="B423" s="39"/>
      <c r="C423" s="264" t="s">
        <v>2141</v>
      </c>
      <c r="D423" s="38"/>
      <c r="E423" s="38"/>
      <c r="F423" s="38"/>
      <c r="G423" s="38"/>
      <c r="H423" s="39"/>
    </row>
    <row r="424" s="2" customFormat="1" ht="16.8" customHeight="1">
      <c r="A424" s="38"/>
      <c r="B424" s="39"/>
      <c r="C424" s="262" t="s">
        <v>329</v>
      </c>
      <c r="D424" s="262" t="s">
        <v>330</v>
      </c>
      <c r="E424" s="19" t="s">
        <v>140</v>
      </c>
      <c r="F424" s="263">
        <v>185.136</v>
      </c>
      <c r="G424" s="38"/>
      <c r="H424" s="39"/>
    </row>
    <row r="425" s="2" customFormat="1" ht="16.8" customHeight="1">
      <c r="A425" s="38"/>
      <c r="B425" s="39"/>
      <c r="C425" s="262" t="s">
        <v>324</v>
      </c>
      <c r="D425" s="262" t="s">
        <v>325</v>
      </c>
      <c r="E425" s="19" t="s">
        <v>140</v>
      </c>
      <c r="F425" s="263">
        <v>948.75900000000001</v>
      </c>
      <c r="G425" s="38"/>
      <c r="H425" s="39"/>
    </row>
    <row r="426" s="2" customFormat="1" ht="16.8" customHeight="1">
      <c r="A426" s="38"/>
      <c r="B426" s="39"/>
      <c r="C426" s="258" t="s">
        <v>258</v>
      </c>
      <c r="D426" s="259" t="s">
        <v>1</v>
      </c>
      <c r="E426" s="260" t="s">
        <v>1</v>
      </c>
      <c r="F426" s="261">
        <v>18.809999999999999</v>
      </c>
      <c r="G426" s="38"/>
      <c r="H426" s="39"/>
    </row>
    <row r="427" s="2" customFormat="1" ht="16.8" customHeight="1">
      <c r="A427" s="38"/>
      <c r="B427" s="39"/>
      <c r="C427" s="262" t="s">
        <v>1</v>
      </c>
      <c r="D427" s="262" t="s">
        <v>275</v>
      </c>
      <c r="E427" s="19" t="s">
        <v>1</v>
      </c>
      <c r="F427" s="263">
        <v>0</v>
      </c>
      <c r="G427" s="38"/>
      <c r="H427" s="39"/>
    </row>
    <row r="428" s="2" customFormat="1" ht="16.8" customHeight="1">
      <c r="A428" s="38"/>
      <c r="B428" s="39"/>
      <c r="C428" s="262" t="s">
        <v>1</v>
      </c>
      <c r="D428" s="262" t="s">
        <v>1017</v>
      </c>
      <c r="E428" s="19" t="s">
        <v>1</v>
      </c>
      <c r="F428" s="263">
        <v>18.809999999999999</v>
      </c>
      <c r="G428" s="38"/>
      <c r="H428" s="39"/>
    </row>
    <row r="429" s="2" customFormat="1" ht="16.8" customHeight="1">
      <c r="A429" s="38"/>
      <c r="B429" s="39"/>
      <c r="C429" s="262" t="s">
        <v>258</v>
      </c>
      <c r="D429" s="262" t="s">
        <v>152</v>
      </c>
      <c r="E429" s="19" t="s">
        <v>1</v>
      </c>
      <c r="F429" s="263">
        <v>18.809999999999999</v>
      </c>
      <c r="G429" s="38"/>
      <c r="H429" s="39"/>
    </row>
    <row r="430" s="2" customFormat="1" ht="16.8" customHeight="1">
      <c r="A430" s="38"/>
      <c r="B430" s="39"/>
      <c r="C430" s="264" t="s">
        <v>2141</v>
      </c>
      <c r="D430" s="38"/>
      <c r="E430" s="38"/>
      <c r="F430" s="38"/>
      <c r="G430" s="38"/>
      <c r="H430" s="39"/>
    </row>
    <row r="431" s="2" customFormat="1">
      <c r="A431" s="38"/>
      <c r="B431" s="39"/>
      <c r="C431" s="262" t="s">
        <v>302</v>
      </c>
      <c r="D431" s="262" t="s">
        <v>303</v>
      </c>
      <c r="E431" s="19" t="s">
        <v>149</v>
      </c>
      <c r="F431" s="263">
        <v>18.809999999999999</v>
      </c>
      <c r="G431" s="38"/>
      <c r="H431" s="39"/>
    </row>
    <row r="432" s="2" customFormat="1">
      <c r="A432" s="38"/>
      <c r="B432" s="39"/>
      <c r="C432" s="262" t="s">
        <v>281</v>
      </c>
      <c r="D432" s="262" t="s">
        <v>282</v>
      </c>
      <c r="E432" s="19" t="s">
        <v>149</v>
      </c>
      <c r="F432" s="263">
        <v>12.634</v>
      </c>
      <c r="G432" s="38"/>
      <c r="H432" s="39"/>
    </row>
    <row r="433" s="2" customFormat="1">
      <c r="A433" s="38"/>
      <c r="B433" s="39"/>
      <c r="C433" s="262" t="s">
        <v>285</v>
      </c>
      <c r="D433" s="262" t="s">
        <v>286</v>
      </c>
      <c r="E433" s="19" t="s">
        <v>149</v>
      </c>
      <c r="F433" s="263">
        <v>126.34</v>
      </c>
      <c r="G433" s="38"/>
      <c r="H433" s="39"/>
    </row>
    <row r="434" s="2" customFormat="1" ht="16.8" customHeight="1">
      <c r="A434" s="38"/>
      <c r="B434" s="39"/>
      <c r="C434" s="262" t="s">
        <v>292</v>
      </c>
      <c r="D434" s="262" t="s">
        <v>293</v>
      </c>
      <c r="E434" s="19" t="s">
        <v>149</v>
      </c>
      <c r="F434" s="263">
        <v>12.634</v>
      </c>
      <c r="G434" s="38"/>
      <c r="H434" s="39"/>
    </row>
    <row r="435" s="2" customFormat="1" ht="16.8" customHeight="1">
      <c r="A435" s="38"/>
      <c r="B435" s="39"/>
      <c r="C435" s="262" t="s">
        <v>295</v>
      </c>
      <c r="D435" s="262" t="s">
        <v>296</v>
      </c>
      <c r="E435" s="19" t="s">
        <v>149</v>
      </c>
      <c r="F435" s="263">
        <v>12.634</v>
      </c>
      <c r="G435" s="38"/>
      <c r="H435" s="39"/>
    </row>
    <row r="436" s="2" customFormat="1" ht="16.8" customHeight="1">
      <c r="A436" s="38"/>
      <c r="B436" s="39"/>
      <c r="C436" s="262" t="s">
        <v>298</v>
      </c>
      <c r="D436" s="262" t="s">
        <v>299</v>
      </c>
      <c r="E436" s="19" t="s">
        <v>171</v>
      </c>
      <c r="F436" s="263">
        <v>20.213999999999999</v>
      </c>
      <c r="G436" s="38"/>
      <c r="H436" s="39"/>
    </row>
    <row r="437" s="2" customFormat="1" ht="16.8" customHeight="1">
      <c r="A437" s="38"/>
      <c r="B437" s="39"/>
      <c r="C437" s="258" t="s">
        <v>2171</v>
      </c>
      <c r="D437" s="259" t="s">
        <v>1</v>
      </c>
      <c r="E437" s="260" t="s">
        <v>1</v>
      </c>
      <c r="F437" s="261">
        <v>6.29</v>
      </c>
      <c r="G437" s="38"/>
      <c r="H437" s="39"/>
    </row>
    <row r="438" s="2" customFormat="1" ht="16.8" customHeight="1">
      <c r="A438" s="38"/>
      <c r="B438" s="39"/>
      <c r="C438" s="262" t="s">
        <v>1</v>
      </c>
      <c r="D438" s="262" t="s">
        <v>2172</v>
      </c>
      <c r="E438" s="19" t="s">
        <v>1</v>
      </c>
      <c r="F438" s="263">
        <v>0</v>
      </c>
      <c r="G438" s="38"/>
      <c r="H438" s="39"/>
    </row>
    <row r="439" s="2" customFormat="1" ht="16.8" customHeight="1">
      <c r="A439" s="38"/>
      <c r="B439" s="39"/>
      <c r="C439" s="262" t="s">
        <v>1</v>
      </c>
      <c r="D439" s="262" t="s">
        <v>2173</v>
      </c>
      <c r="E439" s="19" t="s">
        <v>1</v>
      </c>
      <c r="F439" s="263">
        <v>6.29</v>
      </c>
      <c r="G439" s="38"/>
      <c r="H439" s="39"/>
    </row>
    <row r="440" s="2" customFormat="1" ht="16.8" customHeight="1">
      <c r="A440" s="38"/>
      <c r="B440" s="39"/>
      <c r="C440" s="262" t="s">
        <v>2171</v>
      </c>
      <c r="D440" s="262" t="s">
        <v>152</v>
      </c>
      <c r="E440" s="19" t="s">
        <v>1</v>
      </c>
      <c r="F440" s="263">
        <v>6.29</v>
      </c>
      <c r="G440" s="38"/>
      <c r="H440" s="39"/>
    </row>
    <row r="441" s="2" customFormat="1" ht="16.8" customHeight="1">
      <c r="A441" s="38"/>
      <c r="B441" s="39"/>
      <c r="C441" s="258" t="s">
        <v>2174</v>
      </c>
      <c r="D441" s="259" t="s">
        <v>1</v>
      </c>
      <c r="E441" s="260" t="s">
        <v>1</v>
      </c>
      <c r="F441" s="261">
        <v>1.2210000000000001</v>
      </c>
      <c r="G441" s="38"/>
      <c r="H441" s="39"/>
    </row>
    <row r="442" s="2" customFormat="1" ht="16.8" customHeight="1">
      <c r="A442" s="38"/>
      <c r="B442" s="39"/>
      <c r="C442" s="258" t="s">
        <v>992</v>
      </c>
      <c r="D442" s="259" t="s">
        <v>1</v>
      </c>
      <c r="E442" s="260" t="s">
        <v>1</v>
      </c>
      <c r="F442" s="261">
        <v>2.8079999999999998</v>
      </c>
      <c r="G442" s="38"/>
      <c r="H442" s="39"/>
    </row>
    <row r="443" s="2" customFormat="1" ht="16.8" customHeight="1">
      <c r="A443" s="38"/>
      <c r="B443" s="39"/>
      <c r="C443" s="262" t="s">
        <v>1</v>
      </c>
      <c r="D443" s="262" t="s">
        <v>1034</v>
      </c>
      <c r="E443" s="19" t="s">
        <v>1</v>
      </c>
      <c r="F443" s="263">
        <v>2.8079999999999998</v>
      </c>
      <c r="G443" s="38"/>
      <c r="H443" s="39"/>
    </row>
    <row r="444" s="2" customFormat="1" ht="16.8" customHeight="1">
      <c r="A444" s="38"/>
      <c r="B444" s="39"/>
      <c r="C444" s="262" t="s">
        <v>992</v>
      </c>
      <c r="D444" s="262" t="s">
        <v>152</v>
      </c>
      <c r="E444" s="19" t="s">
        <v>1</v>
      </c>
      <c r="F444" s="263">
        <v>2.8079999999999998</v>
      </c>
      <c r="G444" s="38"/>
      <c r="H444" s="39"/>
    </row>
    <row r="445" s="2" customFormat="1" ht="16.8" customHeight="1">
      <c r="A445" s="38"/>
      <c r="B445" s="39"/>
      <c r="C445" s="264" t="s">
        <v>2141</v>
      </c>
      <c r="D445" s="38"/>
      <c r="E445" s="38"/>
      <c r="F445" s="38"/>
      <c r="G445" s="38"/>
      <c r="H445" s="39"/>
    </row>
    <row r="446" s="2" customFormat="1" ht="16.8" customHeight="1">
      <c r="A446" s="38"/>
      <c r="B446" s="39"/>
      <c r="C446" s="262" t="s">
        <v>1032</v>
      </c>
      <c r="D446" s="262" t="s">
        <v>1033</v>
      </c>
      <c r="E446" s="19" t="s">
        <v>149</v>
      </c>
      <c r="F446" s="263">
        <v>2.8079999999999998</v>
      </c>
      <c r="G446" s="38"/>
      <c r="H446" s="39"/>
    </row>
    <row r="447" s="2" customFormat="1" ht="16.8" customHeight="1">
      <c r="A447" s="38"/>
      <c r="B447" s="39"/>
      <c r="C447" s="262" t="s">
        <v>1035</v>
      </c>
      <c r="D447" s="262" t="s">
        <v>1036</v>
      </c>
      <c r="E447" s="19" t="s">
        <v>171</v>
      </c>
      <c r="F447" s="263">
        <v>0.21099999999999999</v>
      </c>
      <c r="G447" s="38"/>
      <c r="H447" s="39"/>
    </row>
    <row r="448" s="2" customFormat="1" ht="7.44" customHeight="1">
      <c r="A448" s="38"/>
      <c r="B448" s="65"/>
      <c r="C448" s="66"/>
      <c r="D448" s="66"/>
      <c r="E448" s="66"/>
      <c r="F448" s="66"/>
      <c r="G448" s="66"/>
      <c r="H448" s="39"/>
    </row>
    <row r="449" s="2" customFormat="1">
      <c r="A449" s="38"/>
      <c r="B449" s="38"/>
      <c r="C449" s="38"/>
      <c r="D449" s="38"/>
      <c r="E449" s="38"/>
      <c r="F449" s="38"/>
      <c r="G449" s="38"/>
      <c r="H449" s="38"/>
    </row>
  </sheetData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CABAN-NOTEBOOK\Caban</dc:creator>
  <cp:lastModifiedBy>CABAN-NOTEBOOK\Caban</cp:lastModifiedBy>
  <dcterms:created xsi:type="dcterms:W3CDTF">2022-08-05T11:09:25Z</dcterms:created>
  <dcterms:modified xsi:type="dcterms:W3CDTF">2022-08-05T11:09:45Z</dcterms:modified>
</cp:coreProperties>
</file>